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namedSheetViews/namedSheetView1.xml" ContentType="application/vnd.ms-excel.namedsheetview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D:\Documents\2020\28_UNICEF\10_working_repo\data-etl\data_dictionary\"/>
    </mc:Choice>
  </mc:AlternateContent>
  <xr:revisionPtr revIDLastSave="0" documentId="8_{D15AFF46-7356-4946-A39E-98F3888C9110}" xr6:coauthVersionLast="45" xr6:coauthVersionMax="45" xr10:uidLastSave="{00000000-0000-0000-0000-000000000000}"/>
  <bookViews>
    <workbookView xWindow="-38520" yWindow="-4455" windowWidth="38640" windowHeight="21240" activeTab="2" xr2:uid="{00000000-000D-0000-FFFF-FFFF00000000}"/>
  </bookViews>
  <sheets>
    <sheet name="Value_type" sheetId="3" r:id="rId1"/>
    <sheet name="Snapshot" sheetId="1" r:id="rId2"/>
    <sheet name="Source" sheetId="4" r:id="rId3"/>
    <sheet name="Indicator" sheetId="2" r:id="rId4"/>
    <sheet name="Transformation" sheetId="6" r:id="rId5"/>
    <sheet name="validation_set" sheetId="7" r:id="rId6"/>
    <sheet name="validation_join" sheetId="8" r:id="rId7"/>
    <sheet name="Validation_rule" sheetId="5" r:id="rId8"/>
    <sheet name="Input_Lists" sheetId="9" r:id="rId9"/>
    <sheet name="Indicator (2)" sheetId="11" r:id="rId10"/>
    <sheet name="Source (2)" sheetId="10" r:id="rId11"/>
  </sheets>
  <definedNames>
    <definedName name="_xlnm._FilterDatabase" localSheetId="2" hidden="1">Source!$A$1:$R$215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8" i="1" l="1"/>
  <c r="C227" i="4" l="1"/>
  <c r="C225" i="4"/>
  <c r="C224" i="4"/>
  <c r="C223" i="4"/>
  <c r="C218" i="4"/>
  <c r="C220" i="4"/>
  <c r="C222" i="4"/>
  <c r="C217" i="4"/>
  <c r="C221" i="4"/>
  <c r="C219" i="4"/>
  <c r="C226" i="4"/>
  <c r="P211" i="4"/>
  <c r="Q211" i="4"/>
  <c r="P212" i="4"/>
  <c r="Q212" i="4"/>
  <c r="O211" i="4"/>
  <c r="O212" i="4"/>
  <c r="P213" i="4" l="1"/>
  <c r="O213" i="4"/>
  <c r="O215" i="4" s="1"/>
  <c r="Q213" i="4"/>
  <c r="Q215" i="4" s="1"/>
  <c r="P214" i="4"/>
  <c r="P215" i="4"/>
  <c r="I66" i="1"/>
  <c r="I65" i="1"/>
  <c r="I64" i="1"/>
  <c r="I190" i="1"/>
  <c r="G190" i="1"/>
  <c r="I189" i="1"/>
  <c r="G189" i="1"/>
  <c r="I187" i="1"/>
  <c r="I188" i="1"/>
  <c r="I186" i="1"/>
  <c r="G186" i="1"/>
  <c r="G187" i="1"/>
  <c r="G188" i="1"/>
  <c r="I185" i="1"/>
  <c r="G183" i="1"/>
  <c r="G184" i="1"/>
  <c r="G185" i="1"/>
  <c r="I183" i="1"/>
  <c r="I184" i="1"/>
  <c r="I182" i="1"/>
  <c r="D183" i="1"/>
  <c r="D184" i="1"/>
  <c r="D185" i="1"/>
  <c r="D186" i="1"/>
  <c r="D187" i="1"/>
  <c r="D188" i="1"/>
  <c r="D189" i="1"/>
  <c r="D190" i="1"/>
  <c r="D191" i="1"/>
  <c r="D192" i="1"/>
  <c r="D193" i="1"/>
  <c r="D194" i="1"/>
  <c r="D195" i="1"/>
  <c r="D196" i="1"/>
  <c r="D197" i="1"/>
  <c r="D198" i="1"/>
  <c r="D199" i="1"/>
  <c r="D200" i="1"/>
  <c r="D201" i="1"/>
  <c r="D202" i="1"/>
  <c r="D203" i="1"/>
  <c r="D204" i="1"/>
  <c r="C183" i="1"/>
  <c r="C184" i="1"/>
  <c r="C185" i="1"/>
  <c r="C186" i="1"/>
  <c r="C187" i="1"/>
  <c r="C188" i="1"/>
  <c r="C189" i="1"/>
  <c r="C190" i="1"/>
  <c r="C191" i="1"/>
  <c r="C192" i="1"/>
  <c r="C193" i="1"/>
  <c r="D182" i="1"/>
  <c r="C182" i="1"/>
  <c r="C181" i="1"/>
  <c r="G177" i="1"/>
  <c r="G178" i="1"/>
  <c r="G179" i="1"/>
  <c r="G180" i="1"/>
  <c r="G181" i="1"/>
  <c r="G182" i="1"/>
  <c r="C177" i="1"/>
  <c r="C178" i="1"/>
  <c r="C179" i="1"/>
  <c r="C180" i="1"/>
  <c r="D176" i="1"/>
  <c r="D177" i="1"/>
  <c r="D178" i="1"/>
  <c r="D179" i="1"/>
  <c r="D180" i="1"/>
  <c r="D181" i="1"/>
  <c r="I173" i="1"/>
  <c r="I174" i="1"/>
  <c r="I175" i="1"/>
  <c r="I176" i="1"/>
  <c r="I177" i="1"/>
  <c r="I178" i="1"/>
  <c r="I179" i="1"/>
  <c r="I180" i="1"/>
  <c r="I181" i="1"/>
  <c r="G169" i="1"/>
  <c r="G170" i="1"/>
  <c r="G171" i="1"/>
  <c r="G172" i="1"/>
  <c r="G173" i="1"/>
  <c r="G174" i="1"/>
  <c r="G175" i="1"/>
  <c r="G176" i="1"/>
  <c r="I168" i="1"/>
  <c r="I169" i="1"/>
  <c r="I170" i="1"/>
  <c r="I171" i="1"/>
  <c r="I172" i="1"/>
  <c r="C167" i="1"/>
  <c r="C168" i="1"/>
  <c r="C169" i="1"/>
  <c r="C170" i="1"/>
  <c r="C171" i="1"/>
  <c r="C172" i="1"/>
  <c r="C173" i="1"/>
  <c r="C174" i="1"/>
  <c r="C175" i="1"/>
  <c r="C176" i="1"/>
  <c r="D167" i="1"/>
  <c r="D168" i="1"/>
  <c r="D169" i="1"/>
  <c r="D170" i="1"/>
  <c r="D171" i="1"/>
  <c r="D172" i="1"/>
  <c r="D173" i="1"/>
  <c r="D174" i="1"/>
  <c r="D175" i="1"/>
  <c r="O214" i="4" l="1"/>
  <c r="Q214" i="4"/>
  <c r="G164" i="1"/>
  <c r="G165" i="1"/>
  <c r="G166" i="1"/>
  <c r="G167" i="1"/>
  <c r="G168" i="1"/>
  <c r="I160" i="1"/>
  <c r="I161" i="1"/>
  <c r="I162" i="1"/>
  <c r="I163" i="1"/>
  <c r="I164" i="1"/>
  <c r="I165" i="1"/>
  <c r="I166" i="1"/>
  <c r="I167" i="1"/>
  <c r="G160" i="1"/>
  <c r="G161" i="1"/>
  <c r="G162" i="1"/>
  <c r="G163" i="1"/>
  <c r="C160" i="1"/>
  <c r="C161" i="1"/>
  <c r="C162" i="1"/>
  <c r="C163" i="1"/>
  <c r="C164" i="1"/>
  <c r="C165" i="1"/>
  <c r="I154" i="1"/>
  <c r="I155" i="1"/>
  <c r="I156" i="1"/>
  <c r="I157" i="1"/>
  <c r="I158" i="1"/>
  <c r="I159" i="1"/>
  <c r="D154" i="1"/>
  <c r="D155" i="1"/>
  <c r="D156" i="1"/>
  <c r="D157" i="1"/>
  <c r="D158" i="1"/>
  <c r="D159" i="1"/>
  <c r="D160" i="1"/>
  <c r="D161" i="1"/>
  <c r="D162" i="1"/>
  <c r="D163" i="1"/>
  <c r="D164" i="1"/>
  <c r="D165" i="1"/>
  <c r="D166" i="1"/>
  <c r="C153" i="1"/>
  <c r="C154" i="1"/>
  <c r="C155" i="1"/>
  <c r="C156" i="1"/>
  <c r="C157" i="1"/>
  <c r="C158" i="1"/>
  <c r="C159" i="1"/>
  <c r="C166" i="1"/>
  <c r="G151" i="1"/>
  <c r="G152" i="1"/>
  <c r="G153" i="1"/>
  <c r="G154" i="1"/>
  <c r="G155" i="1"/>
  <c r="G156" i="1"/>
  <c r="G157" i="1"/>
  <c r="G158" i="1"/>
  <c r="G159" i="1"/>
  <c r="G148" i="1"/>
  <c r="G149" i="1"/>
  <c r="G150" i="1"/>
  <c r="I148" i="1"/>
  <c r="I149" i="1"/>
  <c r="I150" i="1"/>
  <c r="I151" i="1"/>
  <c r="I152" i="1"/>
  <c r="I153" i="1"/>
  <c r="D144" i="1"/>
  <c r="D145" i="1"/>
  <c r="D146" i="1"/>
  <c r="D147" i="1"/>
  <c r="D148" i="1"/>
  <c r="D149" i="1"/>
  <c r="D150" i="1"/>
  <c r="D151" i="1"/>
  <c r="D152" i="1"/>
  <c r="D153" i="1"/>
  <c r="C144" i="1"/>
  <c r="C145" i="1"/>
  <c r="C146" i="1"/>
  <c r="C147" i="1"/>
  <c r="C148" i="1"/>
  <c r="C149" i="1"/>
  <c r="C150" i="1"/>
  <c r="C151" i="1"/>
  <c r="C152" i="1"/>
  <c r="G142" i="1"/>
  <c r="G143" i="1"/>
  <c r="G144" i="1"/>
  <c r="G145" i="1"/>
  <c r="G146" i="1"/>
  <c r="G147" i="1"/>
  <c r="C136" i="1"/>
  <c r="D135" i="1"/>
  <c r="D136" i="1"/>
  <c r="D137" i="1"/>
  <c r="D138" i="1"/>
  <c r="D139" i="1"/>
  <c r="D140" i="1"/>
  <c r="D141" i="1"/>
  <c r="D142" i="1"/>
  <c r="D143" i="1"/>
  <c r="C135" i="1"/>
  <c r="C137" i="1"/>
  <c r="C138" i="1"/>
  <c r="C139" i="1"/>
  <c r="C140" i="1"/>
  <c r="C141" i="1"/>
  <c r="C142" i="1"/>
  <c r="C143" i="1"/>
  <c r="I131" i="1"/>
  <c r="I132" i="1"/>
  <c r="I133" i="1"/>
  <c r="I134" i="1"/>
  <c r="I135" i="1"/>
  <c r="I136" i="1"/>
  <c r="I137" i="1"/>
  <c r="I138" i="1"/>
  <c r="I139" i="1"/>
  <c r="I140" i="1"/>
  <c r="I141" i="1"/>
  <c r="I142" i="1"/>
  <c r="I143" i="1"/>
  <c r="I144" i="1"/>
  <c r="I145" i="1"/>
  <c r="I146" i="1"/>
  <c r="I147" i="1"/>
  <c r="G131" i="1"/>
  <c r="G132" i="1"/>
  <c r="G133" i="1"/>
  <c r="G134" i="1"/>
  <c r="G135" i="1"/>
  <c r="G136" i="1"/>
  <c r="G137" i="1"/>
  <c r="G138" i="1"/>
  <c r="G139" i="1"/>
  <c r="G140" i="1"/>
  <c r="G141" i="1"/>
  <c r="D130" i="1"/>
  <c r="D131" i="1"/>
  <c r="D132" i="1"/>
  <c r="D133" i="1"/>
  <c r="D134" i="1"/>
  <c r="C130" i="1"/>
  <c r="C131" i="1"/>
  <c r="C132" i="1"/>
  <c r="C133" i="1"/>
  <c r="C134" i="1"/>
  <c r="C126" i="1"/>
  <c r="C127" i="1"/>
  <c r="C128" i="1"/>
  <c r="C129" i="1"/>
  <c r="G124" i="1"/>
  <c r="G125" i="1"/>
  <c r="G126" i="1"/>
  <c r="G127" i="1"/>
  <c r="G128" i="1"/>
  <c r="G129" i="1"/>
  <c r="G130" i="1"/>
  <c r="I123" i="1"/>
  <c r="I124" i="1"/>
  <c r="I125" i="1"/>
  <c r="I126" i="1"/>
  <c r="I127" i="1"/>
  <c r="I128" i="1"/>
  <c r="I129" i="1"/>
  <c r="I130" i="1"/>
  <c r="D121" i="1" l="1"/>
  <c r="D122" i="1"/>
  <c r="D123" i="1"/>
  <c r="D124" i="1"/>
  <c r="D125" i="1"/>
  <c r="D126" i="1"/>
  <c r="D127" i="1"/>
  <c r="D128" i="1"/>
  <c r="D129" i="1"/>
  <c r="C125" i="1"/>
  <c r="C120" i="1"/>
  <c r="C121" i="1"/>
  <c r="C122" i="1"/>
  <c r="C123" i="1"/>
  <c r="C124" i="1"/>
  <c r="G118" i="1"/>
  <c r="G119" i="1"/>
  <c r="G120" i="1"/>
  <c r="G121" i="1"/>
  <c r="G122" i="1"/>
  <c r="I117" i="1"/>
  <c r="I118" i="1"/>
  <c r="I119" i="1"/>
  <c r="I120" i="1"/>
  <c r="I121" i="1"/>
  <c r="I122" i="1"/>
  <c r="G106" i="1" l="1"/>
  <c r="G107" i="1"/>
  <c r="G108" i="1"/>
  <c r="G109" i="1"/>
  <c r="G110" i="1"/>
  <c r="G111" i="1"/>
  <c r="G112" i="1"/>
  <c r="G113" i="1"/>
  <c r="G114" i="1"/>
  <c r="G115" i="1"/>
  <c r="G116" i="1"/>
  <c r="G117" i="1"/>
  <c r="G123" i="1"/>
  <c r="C107" i="1"/>
  <c r="C108" i="1"/>
  <c r="C109" i="1"/>
  <c r="C110" i="1"/>
  <c r="C111" i="1"/>
  <c r="C112" i="1"/>
  <c r="C113" i="1"/>
  <c r="C114" i="1"/>
  <c r="C115" i="1"/>
  <c r="C116" i="1"/>
  <c r="C117" i="1"/>
  <c r="C118" i="1"/>
  <c r="C119" i="1"/>
  <c r="D107" i="1"/>
  <c r="D108" i="1"/>
  <c r="D109" i="1"/>
  <c r="D110" i="1"/>
  <c r="D111" i="1"/>
  <c r="D112" i="1"/>
  <c r="D113" i="1"/>
  <c r="D114" i="1"/>
  <c r="D115" i="1"/>
  <c r="D116" i="1"/>
  <c r="D117" i="1"/>
  <c r="D118" i="1"/>
  <c r="D119" i="1"/>
  <c r="D120" i="1"/>
  <c r="I105" i="1"/>
  <c r="I106" i="1"/>
  <c r="I107" i="1"/>
  <c r="I108" i="1"/>
  <c r="I109" i="1"/>
  <c r="I110" i="1"/>
  <c r="I111" i="1"/>
  <c r="I112" i="1"/>
  <c r="I113" i="1"/>
  <c r="I114" i="1"/>
  <c r="I115" i="1"/>
  <c r="I116" i="1"/>
  <c r="C102" i="1"/>
  <c r="C103" i="1"/>
  <c r="C104" i="1"/>
  <c r="C105" i="1"/>
  <c r="C106" i="1"/>
  <c r="D102" i="1"/>
  <c r="D103" i="1"/>
  <c r="D104" i="1"/>
  <c r="D105" i="1"/>
  <c r="D106" i="1"/>
  <c r="D101" i="1"/>
  <c r="C101" i="1"/>
  <c r="G101" i="1"/>
  <c r="G102" i="1"/>
  <c r="G103" i="1"/>
  <c r="G104" i="1"/>
  <c r="G105" i="1"/>
  <c r="I98" i="1"/>
  <c r="I99" i="1"/>
  <c r="I100" i="1"/>
  <c r="I101" i="1"/>
  <c r="I102" i="1"/>
  <c r="I103" i="1"/>
  <c r="I104" i="1"/>
  <c r="C98" i="1"/>
  <c r="C99" i="1"/>
  <c r="D98" i="1"/>
  <c r="D99" i="1"/>
  <c r="D100" i="1"/>
  <c r="C100" i="1"/>
  <c r="C92" i="1"/>
  <c r="C93" i="1"/>
  <c r="C94" i="1"/>
  <c r="C95" i="1"/>
  <c r="C96" i="1"/>
  <c r="C97" i="1"/>
  <c r="I90" i="1"/>
  <c r="I91" i="1"/>
  <c r="I92" i="1"/>
  <c r="I93" i="1"/>
  <c r="I94" i="1"/>
  <c r="I95" i="1"/>
  <c r="I96" i="1"/>
  <c r="I97" i="1"/>
  <c r="I89" i="1"/>
  <c r="I87" i="1"/>
  <c r="I88" i="1"/>
  <c r="I86" i="1"/>
  <c r="C82" i="1"/>
  <c r="C83" i="1"/>
  <c r="C84" i="1"/>
  <c r="C85" i="1"/>
  <c r="C86" i="1"/>
  <c r="C87" i="1"/>
  <c r="C88" i="1"/>
  <c r="C89" i="1"/>
  <c r="C90" i="1"/>
  <c r="C91" i="1"/>
  <c r="I76" i="1"/>
  <c r="I77" i="1"/>
  <c r="I78" i="1"/>
  <c r="I79" i="1"/>
  <c r="I80" i="1"/>
  <c r="I81" i="1"/>
  <c r="I82" i="1"/>
  <c r="I83" i="1"/>
  <c r="I84" i="1"/>
  <c r="I85" i="1"/>
  <c r="D71" i="1"/>
  <c r="D72" i="1"/>
  <c r="D73" i="1"/>
  <c r="I62" i="1"/>
  <c r="I63" i="1"/>
  <c r="I68" i="1"/>
  <c r="I69" i="1"/>
  <c r="I70" i="1"/>
  <c r="I71" i="1"/>
  <c r="I72" i="1"/>
  <c r="I73" i="1"/>
  <c r="I74" i="1"/>
  <c r="I75" i="1"/>
  <c r="C68" i="1"/>
  <c r="C69" i="1"/>
  <c r="C70" i="1"/>
  <c r="C71" i="1"/>
  <c r="C72" i="1"/>
  <c r="C73" i="1"/>
  <c r="C74" i="1"/>
  <c r="C75" i="1"/>
  <c r="C76" i="1"/>
  <c r="C77" i="1"/>
  <c r="C78" i="1"/>
  <c r="C79" i="1"/>
  <c r="C80" i="1"/>
  <c r="C81" i="1"/>
  <c r="I61" i="1"/>
  <c r="C58" i="1"/>
  <c r="C59" i="1"/>
  <c r="C60" i="1"/>
  <c r="C61" i="1"/>
  <c r="C62" i="1"/>
  <c r="C63" i="1"/>
  <c r="C64" i="1"/>
  <c r="C65" i="1"/>
  <c r="C66" i="1"/>
  <c r="C67" i="1"/>
  <c r="I55" i="1"/>
  <c r="I56" i="1"/>
  <c r="I57" i="1"/>
  <c r="I58" i="1"/>
  <c r="I59" i="1"/>
  <c r="I60" i="1"/>
  <c r="I54" i="1" l="1"/>
  <c r="I51" i="1" l="1"/>
  <c r="I52" i="1"/>
  <c r="C51" i="1"/>
  <c r="C52" i="1"/>
  <c r="C53" i="1"/>
  <c r="C54" i="1"/>
  <c r="C55" i="1"/>
  <c r="C56" i="1"/>
  <c r="C57" i="1"/>
  <c r="G92" i="1" l="1"/>
  <c r="G93" i="1"/>
  <c r="G94" i="1"/>
  <c r="G95" i="1"/>
  <c r="G96" i="1"/>
  <c r="G97" i="1"/>
  <c r="G98" i="1"/>
  <c r="G99" i="1"/>
  <c r="G100" i="1"/>
  <c r="G51" i="1"/>
  <c r="G52" i="1"/>
  <c r="G53" i="1"/>
  <c r="G54" i="1"/>
  <c r="G55" i="1"/>
  <c r="G56" i="1"/>
  <c r="G57"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D53" i="1"/>
  <c r="D54" i="1"/>
  <c r="D55" i="1"/>
  <c r="D56" i="1"/>
  <c r="D57" i="1"/>
  <c r="D58" i="1"/>
  <c r="D59" i="1"/>
  <c r="D60" i="1"/>
  <c r="D61" i="1"/>
  <c r="D62" i="1"/>
  <c r="D63" i="1"/>
  <c r="D64" i="1"/>
  <c r="D65" i="1"/>
  <c r="D66" i="1"/>
  <c r="D67" i="1"/>
  <c r="D68" i="1"/>
  <c r="D69" i="1"/>
  <c r="D70" i="1"/>
  <c r="D74" i="1"/>
  <c r="D75" i="1"/>
  <c r="D76" i="1"/>
  <c r="D77" i="1"/>
  <c r="D78" i="1"/>
  <c r="D79" i="1"/>
  <c r="D80" i="1"/>
  <c r="D81" i="1"/>
  <c r="D82" i="1"/>
  <c r="D83" i="1"/>
  <c r="D84" i="1"/>
  <c r="D85" i="1"/>
  <c r="D86" i="1"/>
  <c r="D87" i="1"/>
  <c r="D88" i="1"/>
  <c r="D89" i="1"/>
  <c r="D90" i="1"/>
  <c r="D91" i="1"/>
  <c r="D92" i="1"/>
  <c r="D93" i="1"/>
  <c r="D94" i="1"/>
  <c r="D95" i="1"/>
  <c r="D96" i="1"/>
  <c r="D97" i="1"/>
  <c r="D51" i="1"/>
  <c r="D52" i="1"/>
  <c r="G23" i="1" l="1"/>
  <c r="D23" i="1"/>
  <c r="C23" i="1"/>
  <c r="C5" i="1" l="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4" i="1"/>
  <c r="G5" i="1"/>
  <c r="G6" i="1"/>
  <c r="G7" i="1"/>
  <c r="G8" i="1"/>
  <c r="G9" i="1"/>
  <c r="G10" i="1"/>
  <c r="G11" i="1"/>
  <c r="G12" i="1"/>
  <c r="G13" i="1"/>
  <c r="G14" i="1"/>
  <c r="G15" i="1"/>
  <c r="G16" i="1"/>
  <c r="G17" i="1"/>
  <c r="G18" i="1"/>
  <c r="G19" i="1"/>
  <c r="G20" i="1"/>
  <c r="G21" i="1"/>
  <c r="G22" i="1"/>
  <c r="G24" i="1"/>
  <c r="G25" i="1"/>
  <c r="G26" i="1"/>
  <c r="G27" i="1"/>
  <c r="G28" i="1"/>
  <c r="G29" i="1"/>
  <c r="G30" i="1"/>
  <c r="G31" i="1"/>
  <c r="G32" i="1"/>
  <c r="G33" i="1"/>
  <c r="G34" i="1"/>
  <c r="G35" i="1"/>
  <c r="G36" i="1"/>
  <c r="G37" i="1"/>
  <c r="G38" i="1"/>
  <c r="G39" i="1"/>
  <c r="G40" i="1"/>
  <c r="G41" i="1"/>
  <c r="G42" i="1"/>
  <c r="G43" i="1"/>
  <c r="G44" i="1"/>
  <c r="G45" i="1"/>
  <c r="G46" i="1"/>
  <c r="G47" i="1"/>
  <c r="G48" i="1"/>
  <c r="G49" i="1"/>
  <c r="G50" i="1"/>
  <c r="D50" i="1"/>
  <c r="C28" i="1"/>
  <c r="C29" i="1"/>
  <c r="C30" i="1"/>
  <c r="C31" i="1"/>
  <c r="C32" i="1"/>
  <c r="C33" i="1"/>
  <c r="C34" i="1"/>
  <c r="C35" i="1"/>
  <c r="C36" i="1"/>
  <c r="C37" i="1"/>
  <c r="C38" i="1"/>
  <c r="C39" i="1"/>
  <c r="C40" i="1"/>
  <c r="C41" i="1"/>
  <c r="C42" i="1"/>
  <c r="C43" i="1"/>
  <c r="C44" i="1"/>
  <c r="C45" i="1"/>
  <c r="C46" i="1"/>
  <c r="C47" i="1"/>
  <c r="C48" i="1"/>
  <c r="C49" i="1"/>
  <c r="C50" i="1"/>
  <c r="D11" i="1"/>
  <c r="D12" i="1"/>
  <c r="D13" i="1"/>
  <c r="D14" i="1"/>
  <c r="D15" i="1"/>
  <c r="D16" i="1"/>
  <c r="D17"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 i="1"/>
  <c r="D6" i="1"/>
  <c r="D7" i="1"/>
  <c r="D8" i="1"/>
  <c r="D9" i="1"/>
  <c r="D10" i="1"/>
  <c r="C6" i="1"/>
  <c r="C7" i="1"/>
  <c r="C8" i="1"/>
  <c r="C9" i="1"/>
  <c r="C10" i="1"/>
  <c r="C11" i="1"/>
  <c r="C12" i="1"/>
  <c r="C13" i="1"/>
  <c r="C14" i="1"/>
  <c r="C15" i="1"/>
  <c r="C16" i="1"/>
  <c r="C17" i="1"/>
  <c r="C18" i="1"/>
  <c r="C19" i="1"/>
  <c r="C20" i="1"/>
  <c r="C21" i="1"/>
  <c r="C22" i="1"/>
  <c r="C24" i="1"/>
  <c r="C25" i="1"/>
  <c r="C26" i="1"/>
  <c r="C27" i="1"/>
  <c r="D4" i="1"/>
  <c r="C4" i="1"/>
  <c r="I3" i="1" l="1"/>
  <c r="I2" i="1"/>
  <c r="G3" i="1"/>
  <c r="D3" i="1"/>
  <c r="D2" i="1"/>
  <c r="C3" i="1"/>
  <c r="C2" i="1"/>
  <c r="G2" i="1"/>
  <c r="L7" i="11" l="1"/>
  <c r="L5" i="11"/>
  <c r="L4" i="11"/>
  <c r="L3" i="11"/>
  <c r="L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tc={605F6FE3-8570-430C-9FC6-82E71B008EF7}</author>
  </authors>
  <commentList>
    <comment ref="A18" authorId="0" shapeId="0" xr:uid="{605F6FE3-8570-430C-9FC6-82E71B008EF7}">
      <text>
        <t>[Threaded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tc={D1322F8C-F6A7-46D5-BCA8-47698304AE00}</author>
    <author>tc={F4E6A653-9406-433C-9F38-51F35D609ACF}</author>
  </authors>
  <commentList>
    <comment ref="H1" authorId="0" shapeId="0" xr:uid="{D1322F8C-F6A7-46D5-BCA8-47698304AE00}">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F4E6A653-9406-433C-9F38-51F35D609AC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tc={22646E96-D887-41C5-B2FF-9A4A0790DD63}</author>
    <author>tc={31CCF126-9484-4913-A847-18A81E8BBB9F}</author>
  </authors>
  <commentList>
    <comment ref="H1" authorId="0" shapeId="0" xr:uid="{22646E96-D887-41C5-B2FF-9A4A0790DD63}">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31CCF126-9484-4913-A847-18A81E8BBB9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sharedStrings.xml><?xml version="1.0" encoding="utf-8"?>
<sst xmlns="http://schemas.openxmlformats.org/spreadsheetml/2006/main" count="5431" uniqueCount="2044">
  <si>
    <t>value_id</t>
  </si>
  <si>
    <t>Type</t>
  </si>
  <si>
    <t>Range</t>
  </si>
  <si>
    <t>Labels</t>
  </si>
  <si>
    <t>Comments</t>
  </si>
  <si>
    <t>Units</t>
  </si>
  <si>
    <t>V-1</t>
  </si>
  <si>
    <t>Categorical</t>
  </si>
  <si>
    <t>[0,1,2]</t>
  </si>
  <si>
    <t xml:space="preserve">2=Yes [Ratified/signed] _x000D_
1=No [Not ratified/signed] _x000D_
0=No data/not applicable _x000D_
</t>
  </si>
  <si>
    <t>V-2</t>
  </si>
  <si>
    <t>[0, 1, 2, 3, 4]</t>
  </si>
  <si>
    <t>4 = 15 years or above
3 = 14 years
2 = 13 years or below
1 = No national minimum age
0 = No data</t>
  </si>
  <si>
    <t>V-3</t>
  </si>
  <si>
    <t>[0,1,2,3]</t>
  </si>
  <si>
    <t xml:space="preserve">3 = 13 years or above_x000D_
2 = 12 years_x000D_
1 = No minimum age_x000D_
0 = No data_x000D_
</t>
  </si>
  <si>
    <t>V-4</t>
  </si>
  <si>
    <t xml:space="preserve">2 = Compulsory_x000D_
1= Not compulsory_x000D_
0 = No data_x000D_
</t>
  </si>
  <si>
    <t>V-5</t>
  </si>
  <si>
    <t>Numeric</t>
  </si>
  <si>
    <t>[0-100]</t>
  </si>
  <si>
    <t xml:space="preserve">Continuous variable </t>
  </si>
  <si>
    <t>V-6</t>
  </si>
  <si>
    <t xml:space="preserve">3 = Yes_x000D_
2 = Partially yes_x000D_
1 = No"_x000D_
</t>
  </si>
  <si>
    <t>V-7</t>
  </si>
  <si>
    <t xml:space="preserve">3 = 18 years_x000D_
2 = 16/17 years_x000D_
1 = 14/15 years_x000D_
0 = No data_x000D_
</t>
  </si>
  <si>
    <t>V-8</t>
  </si>
  <si>
    <t xml:space="preserve">2 = Yes (established by law or by collective bargaining)_x000D_
1 = No_x000D_
0 = No data_x000D_
</t>
  </si>
  <si>
    <t>V-9</t>
  </si>
  <si>
    <t>[1,2]</t>
  </si>
  <si>
    <t xml:space="preserve">2 = Standard workday is 8 hours or less_x000D_
1 = Standard workday is more than 8 hours_x000D_
</t>
  </si>
  <si>
    <t>V-10</t>
  </si>
  <si>
    <t xml:space="preserve">2 = Max. working days limited to 6 days per week or less_x000D_
1 = No limit on working days_x000D_
</t>
  </si>
  <si>
    <t>V-11</t>
  </si>
  <si>
    <t>[0,1,2,3,4,5]</t>
  </si>
  <si>
    <t>5 = 20 days or more, 4 = 15-19 days, 3 = 10-14 days, 2 = 5-9 days, 1 = No paid annual leave, 0= No data</t>
  </si>
  <si>
    <t>V-12</t>
  </si>
  <si>
    <t>5 = 6 months or more, 4 = 3 months - 5.9 months, 3 = 1 - 2.9 months, 2 = Less than 1 month, 1 = No paid leave, 0 = No data</t>
  </si>
  <si>
    <t>V-13</t>
  </si>
  <si>
    <t>2 = Yes, protection, 1 = No protection, 0 = No data</t>
  </si>
  <si>
    <t>V-14</t>
  </si>
  <si>
    <t>[0,1,2,3,4]</t>
  </si>
  <si>
    <t>4 = Guarantees equal pay for work of equal value, 3 = Guarantees equal pay, 2 = Broad protections against gender discrimination at work, 1 = No guarantee</t>
  </si>
  <si>
    <t>V-15</t>
  </si>
  <si>
    <t>3 = Yes for both women and men, 2 = Only harassment for women, 1 = No prohibition, 0 = No data</t>
  </si>
  <si>
    <t>V-16</t>
  </si>
  <si>
    <t>[1,2,3]</t>
  </si>
  <si>
    <t xml:space="preserve">3 = Without a means test_x000D_
2 = With a means test_x000D_
1 = No_x000D_
</t>
  </si>
  <si>
    <t>V-17</t>
  </si>
  <si>
    <t>[1,2,3,4,5,6]</t>
  </si>
  <si>
    <t xml:space="preserve">6 = Collective bargaining_x000D_
5 = Over $10.00 PPP_x000D_
4 = $4.01 - $10.00 PPP_x000D_
3 = $2.01 - $4.00 PPP_x000D_
2 = $2.00 PPP or less_x000D_
1 = No minimum wage_x000D_
</t>
  </si>
  <si>
    <t>V-18</t>
  </si>
  <si>
    <t xml:space="preserve">3=Job protection guaranteed throughout_x000D_
2=Job protection guaranteed during a portion of leave_x000D_
1=No explicit job protection or no paid maternal leave_x000D_
0=No data_x000D_
</t>
  </si>
  <si>
    <t>V-19</t>
  </si>
  <si>
    <t xml:space="preserve">3=Job protection guaranteed throughout_x000D_
2=Job protection guaranteed during a portion of leave_x000D_
1=No explicit job protection or no paid paternal leave_x000D_
0=No data_x000D_
</t>
  </si>
  <si>
    <t>V-20</t>
  </si>
  <si>
    <t xml:space="preserve">5 = 52 weeks or more_x000D_
4 = 26-51.9 weeks_x000D_
3 = 14-25.9 weeks_x000D_
2 = Less than 14 weeks_x000D_
1 = No paid leave_x000D_
</t>
  </si>
  <si>
    <t>V-21</t>
  </si>
  <si>
    <t xml:space="preserve">5 = 80-100%_x000D_
4 = 66-79%_x000D_
3 = 20-65%_x000D_
2 = Flat rate or adjusted flat rate_x000D_
1 = No paid leave_x000D_
</t>
  </si>
  <si>
    <t>V-22</t>
  </si>
  <si>
    <t xml:space="preserve">4 = 14 weeks or more_x000D_
3 = 3 – 13 weeks_x000D_
2 = Less than 3 weeks_x000D_
1 = No paid leave_x000D_
</t>
  </si>
  <si>
    <t>V-23</t>
  </si>
  <si>
    <t>4 = At least 6 months paid, 3 = At least 6 months unpaid, 2 = Until child is 1-5.9 months old, 1 = Not guaranteed, 0 = No data</t>
  </si>
  <si>
    <t>V-24</t>
  </si>
  <si>
    <t xml:space="preserve">5 = 90 to 100%_x000D_
4 = 66 to 89%_x000D_
3 = 33 to 65%_x000D_
2 = 10 to 32%_x000D_
1 = 0 to 9%_x000D_
No data_x000D_
</t>
  </si>
  <si>
    <t>V-25</t>
  </si>
  <si>
    <t xml:space="preserve">4 = Yes, and the NAP addresses children’s rights specifically, 
3 = Yes, but the NAP does not address children’s rights specifically, 
2 = No, but the state has committed to doing one or has started the process, _x000D_
1 = No_x000D_
</t>
  </si>
  <si>
    <t>V-26</t>
  </si>
  <si>
    <t xml:space="preserve">3=Larger scale, _x000D_
2=Limited, _x000D_
1=None, _x000D_
0=No data_x000D_
</t>
  </si>
  <si>
    <t>V-27</t>
  </si>
  <si>
    <t>2 = Yes; 1 = No; 0 = No data</t>
  </si>
  <si>
    <t>V-28</t>
  </si>
  <si>
    <t xml:space="preserve">2 = above 18; _x000D_
1 = below 18; _x000D_
0 = No data_x000D_
</t>
  </si>
  <si>
    <t>V-29</t>
  </si>
  <si>
    <t xml:space="preserve">3=Ban on all forms of direct and indirect advertising_x000D_
2=Ban on national TV, radio and print media only OR also on some but not all other forms of direct and/or indirect advertising_x000D_
1=Complete absence of ban, or ban that does not cover national TV, radio and print media_x000D_
0=No data_x000D_
</t>
  </si>
  <si>
    <t>V-30</t>
  </si>
  <si>
    <t xml:space="preserve">3=Extensive warning (i.e. over 30% including pictures or pictograms and other appropriate characteristics)_x000D_
2=Limited warning (i.e. &gt;=30% but no pictures or pictograms and/or other appropriate characteristics)_x000D_
1=No warning or warning covering &lt;30% of pack surface_x000D_
0=No data	_x000D_
</t>
  </si>
  <si>
    <t>V-31</t>
  </si>
  <si>
    <t xml:space="preserve">3=Age limit for alcohol sale on and off premises is 18 or greater and it applies to beer, wine and spirits OR alcohol use is banned_x000D_
2=Some inconsistency in age restrictions for alcohol sale (e.g. age restrictions for some alcohol types are less than 18 but more than 15; age restrictions for on-premise and off-premise sales differ and may be less than 18 but more than 15 for one or both of the service types)_x000D_
1=No age limits for alcohol sale on and off premises OR age restrictions for some alcohol types (beer, wine, spirits) or service types (on-premise, off-premise) are 15 or less_x000D_
0=No data_x000D_
</t>
  </si>
  <si>
    <t>V-32</t>
  </si>
  <si>
    <t xml:space="preserve">5=Ban on the advertising of all types of alcohol and in all sources (national TV, cable TV, national radio, local radio, print media, cinemas, billboards, point-of-sale, internet, social media)_x000D_
4=Ban on the advertising of all types of alcohol in the national TV and in most other sources (but not all)_x000D_
3=Partial restrictions on the advertising of all types of alcohol on the national TV OR ban of only some types of alcohol on the national TV_x000D_
2=Partial restrictions on the advertising of only some types of alcohol on the national TV OR voluntary restrictions on the national TV_x000D_
1=No restrictions on alcohol advertising in any of the sources_x000D_
0=No data_x000D_
</t>
  </si>
  <si>
    <t>V-33</t>
  </si>
  <si>
    <t xml:space="preserve">3=Yes, on both containers and advertising OR alcohol use is banned_x000D_
2=Only on containers or only on advertising_x000D_
1=No, neither on containers nor on advertising_x000D_
0=No data	</t>
  </si>
  <si>
    <t>V-34</t>
  </si>
  <si>
    <t>4=Substantially aligned with the Code_x000D_
3=Moderately aligned with the Code_x000D_
2=Some provisions of the Code included_x000D_
1=No legal measures_x000D_
0=No data</t>
  </si>
  <si>
    <t>V-35</t>
  </si>
  <si>
    <t xml:space="preserve">3 = Yes, _x000D_
2 = draft legislation, _x000D_
1 = no, _x000D_
0 = no data_x000D_
</t>
  </si>
  <si>
    <t>V-36</t>
  </si>
  <si>
    <t xml:space="preserve">2 = Yes (either ISO or IEC) _x000D_
1 = No; _x000D_
0 = No data_x000D_
</t>
  </si>
  <si>
    <t>V-37</t>
  </si>
  <si>
    <t xml:space="preserve">3 = Yes there is legislation specific to CSAM and CSAM is defined; _x000D_
2 = There is legislation specific to CSAM but CSAM is not defined, _x000D_
1 = No; 0 = No data_x000D_
</t>
  </si>
  <si>
    <t>V-38</t>
  </si>
  <si>
    <t xml:space="preserve">3 = Legislation, _x000D_
2 = Draft Legislation, _x000D_
1 = No legislation, _x000D_
0 = No data_x000D_
</t>
  </si>
  <si>
    <t>V-39</t>
  </si>
  <si>
    <t>[0,1,2,3,4,5,6]</t>
  </si>
  <si>
    <t xml:space="preserve">6 = over 50,000, _x000D_
5 = 20,000 - 50,000, _x000D_
4 = 10,000 - 20,000, _x000D_
3 = 5,000 - 10,000, _x000D_
2 = 1,000-5,000, _x000D_
1 = Less than 1,000. _x000D_
The higher the score the better the reporting mechanism in the country._x000D_
</t>
  </si>
  <si>
    <t>V-40</t>
  </si>
  <si>
    <t xml:space="preserve">4 = Yes, and the NAP addresses children’s rights specifically, _x000D_
3 = Yes, but the NAP does not address children’s rights specifically, _x000D_
2 = No, but the state has committed to doing one or has started the process, _x000D_
1 = No_x000D_
</t>
  </si>
  <si>
    <t>V-41</t>
  </si>
  <si>
    <t>2 = Yes; 1 = the country has a helpline but is not a member; 0 = No data</t>
  </si>
  <si>
    <t>V-42</t>
  </si>
  <si>
    <t>3 = Satisfactory progress, _x000D_
2 = Meaningful progress, 1 = Inadequate progress / suspended 0=No data</t>
  </si>
  <si>
    <t>V-43</t>
  </si>
  <si>
    <t xml:space="preserve">4 = fully addressed; _x000D_
3 = significant progress; _x000D_
2 = limited progress; _x000D_
1 = do not address; _x000D_
0 = no data_x000D_
</t>
  </si>
  <si>
    <t>V-44</t>
  </si>
  <si>
    <t xml:space="preserve">2=PMSCs are regulated / prohibited_x000D_
1=No regulation_x000D_
0=No data	</t>
  </si>
  <si>
    <t>V-45</t>
  </si>
  <si>
    <t xml:space="preserve">3=Larger scale, 2=Limited, 1=None, 0=No data	</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</si>
  <si>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</si>
  <si>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</si>
  <si>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</si>
  <si>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</si>
  <si>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</si>
  <si>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</si>
  <si>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</si>
  <si>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</si>
  <si>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</si>
  <si>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</si>
  <si>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</si>
  <si>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</si>
  <si>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</si>
  <si>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</si>
  <si>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</si>
  <si>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</si>
  <si>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</si>
  <si>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</si>
  <si>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</si>
  <si>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</si>
  <si>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</si>
  <si>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</si>
  <si>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</si>
  <si>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</si>
  <si>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</si>
  <si>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</si>
  <si>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</si>
  <si>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</si>
  <si>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</si>
  <si>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</si>
  <si>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</si>
  <si>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</si>
  <si>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</si>
  <si>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</si>
  <si>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</si>
  <si>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</si>
  <si>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</si>
  <si>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</si>
  <si>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</si>
  <si>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</si>
  <si>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</si>
  <si>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</si>
  <si>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</si>
  <si>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</si>
  <si>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</si>
  <si>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</si>
  <si>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</si>
  <si>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</si>
  <si>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</si>
  <si>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</si>
  <si>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</si>
  <si>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</si>
  <si>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</si>
  <si>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</si>
  <si>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snapshot_id</t>
  </si>
  <si>
    <t>Indicator_Id</t>
  </si>
  <si>
    <t>Code</t>
  </si>
  <si>
    <t>Name</t>
  </si>
  <si>
    <t>Year</t>
  </si>
  <si>
    <t>Value_Id</t>
  </si>
  <si>
    <t>Value_labels</t>
  </si>
  <si>
    <t>Source_Id</t>
  </si>
  <si>
    <t>Source_name</t>
  </si>
  <si>
    <t>Validation_Id</t>
  </si>
  <si>
    <t>Transformation_Id</t>
  </si>
  <si>
    <t>SN-1</t>
  </si>
  <si>
    <t>I-1</t>
  </si>
  <si>
    <t>S-1</t>
  </si>
  <si>
    <t>SN-2</t>
  </si>
  <si>
    <t>I-2</t>
  </si>
  <si>
    <t>S-2</t>
  </si>
  <si>
    <t>SN-3</t>
  </si>
  <si>
    <t>I-3</t>
  </si>
  <si>
    <t>S-3</t>
  </si>
  <si>
    <t>SN-4</t>
  </si>
  <si>
    <t>I-4</t>
  </si>
  <si>
    <t>S-4</t>
  </si>
  <si>
    <t>SN-5</t>
  </si>
  <si>
    <t>I-5</t>
  </si>
  <si>
    <t>S-5</t>
  </si>
  <si>
    <t>SN-6</t>
  </si>
  <si>
    <t>I-6</t>
  </si>
  <si>
    <t>S-6</t>
  </si>
  <si>
    <t>SN-7</t>
  </si>
  <si>
    <t>I-7</t>
  </si>
  <si>
    <t>S-7</t>
  </si>
  <si>
    <t>SN-8</t>
  </si>
  <si>
    <t>I-8</t>
  </si>
  <si>
    <t>S-8</t>
  </si>
  <si>
    <t>SN-9</t>
  </si>
  <si>
    <t>I-9</t>
  </si>
  <si>
    <t>S-9</t>
  </si>
  <si>
    <t>SN-10</t>
  </si>
  <si>
    <t>I-10</t>
  </si>
  <si>
    <t>S-10</t>
  </si>
  <si>
    <t>SN-11</t>
  </si>
  <si>
    <t>I-11</t>
  </si>
  <si>
    <t>S-11</t>
  </si>
  <si>
    <t>SN-12</t>
  </si>
  <si>
    <t>I-12</t>
  </si>
  <si>
    <t>S-12</t>
  </si>
  <si>
    <t>SN-13</t>
  </si>
  <si>
    <t>I-13</t>
  </si>
  <si>
    <t>S-13</t>
  </si>
  <si>
    <t>SN-14</t>
  </si>
  <si>
    <t>I-14</t>
  </si>
  <si>
    <t>S-14</t>
  </si>
  <si>
    <t>SN-15</t>
  </si>
  <si>
    <t>I-15</t>
  </si>
  <si>
    <t>S-15</t>
  </si>
  <si>
    <t>SN-16</t>
  </si>
  <si>
    <t>I-16</t>
  </si>
  <si>
    <t>S-16</t>
  </si>
  <si>
    <t>SN-17</t>
  </si>
  <si>
    <t>I-17</t>
  </si>
  <si>
    <t>S-17</t>
  </si>
  <si>
    <t>SN-18</t>
  </si>
  <si>
    <t>I-18</t>
  </si>
  <si>
    <t>S-18</t>
  </si>
  <si>
    <t>SN-19</t>
  </si>
  <si>
    <t>I-19</t>
  </si>
  <si>
    <t>S-19</t>
  </si>
  <si>
    <t>SN-20</t>
  </si>
  <si>
    <t>I-20</t>
  </si>
  <si>
    <t>S-20</t>
  </si>
  <si>
    <t>SN-21</t>
  </si>
  <si>
    <t>I-21</t>
  </si>
  <si>
    <t>S-21, S-22</t>
  </si>
  <si>
    <t>SN-22</t>
  </si>
  <si>
    <t>I-22</t>
  </si>
  <si>
    <t>S-25</t>
  </si>
  <si>
    <t>SN-23</t>
  </si>
  <si>
    <t>I-23</t>
  </si>
  <si>
    <t>S-27, S-26</t>
  </si>
  <si>
    <t>SN-24</t>
  </si>
  <si>
    <t>I-24</t>
  </si>
  <si>
    <t>S-28</t>
  </si>
  <si>
    <t>SN-25</t>
  </si>
  <si>
    <t>I-25</t>
  </si>
  <si>
    <t>S-29</t>
  </si>
  <si>
    <t>SN-26</t>
  </si>
  <si>
    <t>I-26</t>
  </si>
  <si>
    <t>S-30</t>
  </si>
  <si>
    <t>SN-27</t>
  </si>
  <si>
    <t>I-27</t>
  </si>
  <si>
    <t>S-31</t>
  </si>
  <si>
    <t>SN-28</t>
  </si>
  <si>
    <t>I-28</t>
  </si>
  <si>
    <t>S-32</t>
  </si>
  <si>
    <t>SN-29</t>
  </si>
  <si>
    <t>I-29</t>
  </si>
  <si>
    <t>S-33</t>
  </si>
  <si>
    <t>SN-30</t>
  </si>
  <si>
    <t>I-30</t>
  </si>
  <si>
    <t>S-34</t>
  </si>
  <si>
    <t>SN-31</t>
  </si>
  <si>
    <t>I-31</t>
  </si>
  <si>
    <t>S-35</t>
  </si>
  <si>
    <t>SN-32</t>
  </si>
  <si>
    <t>I-32</t>
  </si>
  <si>
    <t>S-36</t>
  </si>
  <si>
    <t>SN-33</t>
  </si>
  <si>
    <t>I-33</t>
  </si>
  <si>
    <t>S-37</t>
  </si>
  <si>
    <t>SN-34</t>
  </si>
  <si>
    <t>I-34</t>
  </si>
  <si>
    <t>S-38</t>
  </si>
  <si>
    <t>SN-35</t>
  </si>
  <si>
    <t>I-35</t>
  </si>
  <si>
    <t>S-39</t>
  </si>
  <si>
    <t>SN-36</t>
  </si>
  <si>
    <t>I-36</t>
  </si>
  <si>
    <t>S-40</t>
  </si>
  <si>
    <t>SN-37</t>
  </si>
  <si>
    <t>I-37</t>
  </si>
  <si>
    <t>S-41</t>
  </si>
  <si>
    <t>SN-38</t>
  </si>
  <si>
    <t>I-38</t>
  </si>
  <si>
    <t>S-42</t>
  </si>
  <si>
    <t>SN-39</t>
  </si>
  <si>
    <t>I-39</t>
  </si>
  <si>
    <t>S-43</t>
  </si>
  <si>
    <t>SN-40</t>
  </si>
  <si>
    <t>I-40</t>
  </si>
  <si>
    <t>S-44</t>
  </si>
  <si>
    <t>SN-41</t>
  </si>
  <si>
    <t>I-41</t>
  </si>
  <si>
    <t>S-45</t>
  </si>
  <si>
    <t>SN-42</t>
  </si>
  <si>
    <t>I-42</t>
  </si>
  <si>
    <t>S-46</t>
  </si>
  <si>
    <t>SN-43</t>
  </si>
  <si>
    <t>I-43</t>
  </si>
  <si>
    <t>S-47</t>
  </si>
  <si>
    <t>SN-44</t>
  </si>
  <si>
    <t>I-44</t>
  </si>
  <si>
    <t>S-48</t>
  </si>
  <si>
    <t>SN-45</t>
  </si>
  <si>
    <t>I-45</t>
  </si>
  <si>
    <t>S-49</t>
  </si>
  <si>
    <t>SN-46</t>
  </si>
  <si>
    <t>I-46</t>
  </si>
  <si>
    <t>S-50</t>
  </si>
  <si>
    <t>SN-47</t>
  </si>
  <si>
    <t>I-47</t>
  </si>
  <si>
    <t>S-51</t>
  </si>
  <si>
    <t>SN-48</t>
  </si>
  <si>
    <t>I-48</t>
  </si>
  <si>
    <t>S-52</t>
  </si>
  <si>
    <t>SN-49</t>
  </si>
  <si>
    <t>I-49</t>
  </si>
  <si>
    <t>S-53</t>
  </si>
  <si>
    <t>SN-50</t>
  </si>
  <si>
    <t>I-50</t>
  </si>
  <si>
    <t>S-54</t>
  </si>
  <si>
    <t>SN-51</t>
  </si>
  <si>
    <t>I-51</t>
  </si>
  <si>
    <t>S-55</t>
  </si>
  <si>
    <t>SN-52</t>
  </si>
  <si>
    <t>I-52</t>
  </si>
  <si>
    <t>S-57, S-58</t>
  </si>
  <si>
    <t>ILO</t>
  </si>
  <si>
    <t>SN-53</t>
  </si>
  <si>
    <t>I-53</t>
  </si>
  <si>
    <t>S-59</t>
  </si>
  <si>
    <t>SN-54</t>
  </si>
  <si>
    <t>I-54</t>
  </si>
  <si>
    <t>S-63</t>
  </si>
  <si>
    <t>SN-55</t>
  </si>
  <si>
    <t>I-55</t>
  </si>
  <si>
    <t>S-64</t>
  </si>
  <si>
    <t>SN-56</t>
  </si>
  <si>
    <t>I-56</t>
  </si>
  <si>
    <t>S-65</t>
  </si>
  <si>
    <t>SN-57</t>
  </si>
  <si>
    <t>I-57</t>
  </si>
  <si>
    <t>S-66</t>
  </si>
  <si>
    <t>SN-58</t>
  </si>
  <si>
    <t>I-58</t>
  </si>
  <si>
    <t>S-67</t>
  </si>
  <si>
    <t>SN-59</t>
  </si>
  <si>
    <t>I-59</t>
  </si>
  <si>
    <t>S-68</t>
  </si>
  <si>
    <t>SN-60</t>
  </si>
  <si>
    <t>I-60</t>
  </si>
  <si>
    <t>S-69</t>
  </si>
  <si>
    <t>SN-61</t>
  </si>
  <si>
    <t>I-61</t>
  </si>
  <si>
    <t>S-70</t>
  </si>
  <si>
    <t>SN-62</t>
  </si>
  <si>
    <t>I-62</t>
  </si>
  <si>
    <t>S-71</t>
  </si>
  <si>
    <t>SN-63</t>
  </si>
  <si>
    <t>I-63</t>
  </si>
  <si>
    <t>S-128</t>
  </si>
  <si>
    <t>SN-64</t>
  </si>
  <si>
    <t>I-64</t>
  </si>
  <si>
    <t>S-129</t>
  </si>
  <si>
    <t>SN-65</t>
  </si>
  <si>
    <t>I-65</t>
  </si>
  <si>
    <t>S-130</t>
  </si>
  <si>
    <t>SN-66</t>
  </si>
  <si>
    <t>I-66</t>
  </si>
  <si>
    <t>S-132; S-133</t>
  </si>
  <si>
    <t>Danish Institute; UN OHCHR</t>
  </si>
  <si>
    <t>SN-67</t>
  </si>
  <si>
    <t>I-67</t>
  </si>
  <si>
    <t>S-77</t>
  </si>
  <si>
    <t>SN-68</t>
  </si>
  <si>
    <t>I-68</t>
  </si>
  <si>
    <t>S-78</t>
  </si>
  <si>
    <t>SN-69</t>
  </si>
  <si>
    <t>I-69</t>
  </si>
  <si>
    <t>S-79</t>
  </si>
  <si>
    <t>SN-70</t>
  </si>
  <si>
    <t>I-70</t>
  </si>
  <si>
    <t>S-80</t>
  </si>
  <si>
    <t>SN-71</t>
  </si>
  <si>
    <t>I-71</t>
  </si>
  <si>
    <t>S-81</t>
  </si>
  <si>
    <t>SN-72</t>
  </si>
  <si>
    <t>I-72</t>
  </si>
  <si>
    <t>S-82</t>
  </si>
  <si>
    <t>SN-73</t>
  </si>
  <si>
    <t>I-73</t>
  </si>
  <si>
    <t>S-83</t>
  </si>
  <si>
    <t>SN-74</t>
  </si>
  <si>
    <t>I-74</t>
  </si>
  <si>
    <t>S-84</t>
  </si>
  <si>
    <t>SN-75</t>
  </si>
  <si>
    <t>I-75</t>
  </si>
  <si>
    <t>S-85; S-86</t>
  </si>
  <si>
    <t>SN-76</t>
  </si>
  <si>
    <t>I-76</t>
  </si>
  <si>
    <t>S-87</t>
  </si>
  <si>
    <t>SN-77</t>
  </si>
  <si>
    <t>I-77</t>
  </si>
  <si>
    <t>S-88</t>
  </si>
  <si>
    <t>SN-78</t>
  </si>
  <si>
    <t>I-78</t>
  </si>
  <si>
    <t>S-89</t>
  </si>
  <si>
    <t>SN-79</t>
  </si>
  <si>
    <t>I-79</t>
  </si>
  <si>
    <t>S-90</t>
  </si>
  <si>
    <t>SN-80</t>
  </si>
  <si>
    <t>I-80</t>
  </si>
  <si>
    <t>S-91</t>
  </si>
  <si>
    <t>SN-81</t>
  </si>
  <si>
    <t>I-81</t>
  </si>
  <si>
    <t>S-92</t>
  </si>
  <si>
    <t>SN-82</t>
  </si>
  <si>
    <t>I-82</t>
  </si>
  <si>
    <t>S-93</t>
  </si>
  <si>
    <t>SN-83</t>
  </si>
  <si>
    <t>I-83</t>
  </si>
  <si>
    <t>S-95; S-94</t>
  </si>
  <si>
    <t>SN-84</t>
  </si>
  <si>
    <t>I-84</t>
  </si>
  <si>
    <t>S-96</t>
  </si>
  <si>
    <t>SN-85</t>
  </si>
  <si>
    <t>I-85</t>
  </si>
  <si>
    <t>S-97</t>
  </si>
  <si>
    <t>SN-86</t>
  </si>
  <si>
    <t>I-86</t>
  </si>
  <si>
    <t>S-98, S-99, S-100</t>
  </si>
  <si>
    <t>SN-87</t>
  </si>
  <si>
    <t>I-87</t>
  </si>
  <si>
    <t>S-101, S-102</t>
  </si>
  <si>
    <t>SN-88</t>
  </si>
  <si>
    <t>I-88</t>
  </si>
  <si>
    <t>S-103</t>
  </si>
  <si>
    <t>SN-89</t>
  </si>
  <si>
    <t>I-89</t>
  </si>
  <si>
    <t>S-104</t>
  </si>
  <si>
    <t>SN-90</t>
  </si>
  <si>
    <t>I-90</t>
  </si>
  <si>
    <t>S-105</t>
  </si>
  <si>
    <t>SN-91</t>
  </si>
  <si>
    <t>I-91</t>
  </si>
  <si>
    <t>S-106; S-107; S-108</t>
  </si>
  <si>
    <t>SN-92</t>
  </si>
  <si>
    <t>I-92</t>
  </si>
  <si>
    <t>S-109</t>
  </si>
  <si>
    <t>SN-93</t>
  </si>
  <si>
    <t>I-93</t>
  </si>
  <si>
    <t>S-110; S-111</t>
  </si>
  <si>
    <t>SN-94</t>
  </si>
  <si>
    <t>I-94</t>
  </si>
  <si>
    <t>S-112</t>
  </si>
  <si>
    <t>SN-95</t>
  </si>
  <si>
    <t>I-95</t>
  </si>
  <si>
    <t>S-113; S-114</t>
  </si>
  <si>
    <t>SN-96</t>
  </si>
  <si>
    <t>I-96</t>
  </si>
  <si>
    <t>S-115</t>
  </si>
  <si>
    <t>SN-97</t>
  </si>
  <si>
    <t>I-97</t>
  </si>
  <si>
    <t>S-116</t>
  </si>
  <si>
    <t>SN-98</t>
  </si>
  <si>
    <t>I-98</t>
  </si>
  <si>
    <t>S-117</t>
  </si>
  <si>
    <t>SN-99</t>
  </si>
  <si>
    <t>I-99</t>
  </si>
  <si>
    <t>S-118</t>
  </si>
  <si>
    <t>SN-100</t>
  </si>
  <si>
    <t>I-100</t>
  </si>
  <si>
    <t>S-119</t>
  </si>
  <si>
    <t>SN-101</t>
  </si>
  <si>
    <t>I-101</t>
  </si>
  <si>
    <t>S-120</t>
  </si>
  <si>
    <t>SN-102</t>
  </si>
  <si>
    <t>I-102</t>
  </si>
  <si>
    <t>S-121</t>
  </si>
  <si>
    <t>SN-103</t>
  </si>
  <si>
    <t>I-103</t>
  </si>
  <si>
    <t>S-122</t>
  </si>
  <si>
    <t>SN-104</t>
  </si>
  <si>
    <t>I-104</t>
  </si>
  <si>
    <t>S-123</t>
  </si>
  <si>
    <t>SN-105</t>
  </si>
  <si>
    <t>I-105</t>
  </si>
  <si>
    <t>S-124</t>
  </si>
  <si>
    <t>SN-106</t>
  </si>
  <si>
    <t>I-106</t>
  </si>
  <si>
    <t>S-125</t>
  </si>
  <si>
    <t>SN-107</t>
  </si>
  <si>
    <t>I-107</t>
  </si>
  <si>
    <t>S-126</t>
  </si>
  <si>
    <t>SN-108</t>
  </si>
  <si>
    <t>I-108</t>
  </si>
  <si>
    <t>S-127</t>
  </si>
  <si>
    <t>SN-109</t>
  </si>
  <si>
    <t>I-109</t>
  </si>
  <si>
    <t>SN-110</t>
  </si>
  <si>
    <t>I-110</t>
  </si>
  <si>
    <t>SN-111</t>
  </si>
  <si>
    <t>I-111</t>
  </si>
  <si>
    <t>SN-112</t>
  </si>
  <si>
    <t>I-112</t>
  </si>
  <si>
    <t>S-131</t>
  </si>
  <si>
    <t>SN-113</t>
  </si>
  <si>
    <t>I-113</t>
  </si>
  <si>
    <t>SN-114</t>
  </si>
  <si>
    <t>I-114</t>
  </si>
  <si>
    <t>S-134</t>
  </si>
  <si>
    <t>SN-115</t>
  </si>
  <si>
    <t>I-115</t>
  </si>
  <si>
    <t>S-135</t>
  </si>
  <si>
    <t>SN-116</t>
  </si>
  <si>
    <t>I-116</t>
  </si>
  <si>
    <t>S-136</t>
  </si>
  <si>
    <t>SN-117</t>
  </si>
  <si>
    <t>I-117</t>
  </si>
  <si>
    <t>S-137</t>
  </si>
  <si>
    <t>SN-118</t>
  </si>
  <si>
    <t>I-118</t>
  </si>
  <si>
    <t>S-138</t>
  </si>
  <si>
    <t>SN-119</t>
  </si>
  <si>
    <t>I-119</t>
  </si>
  <si>
    <t>S-139</t>
  </si>
  <si>
    <t>SN-120</t>
  </si>
  <si>
    <t>I-120</t>
  </si>
  <si>
    <t>S-140</t>
  </si>
  <si>
    <t>SN-121</t>
  </si>
  <si>
    <t>I-121</t>
  </si>
  <si>
    <t>S-141</t>
  </si>
  <si>
    <t>SN-122</t>
  </si>
  <si>
    <t>I-122</t>
  </si>
  <si>
    <t>S-142</t>
  </si>
  <si>
    <t>SN-123</t>
  </si>
  <si>
    <t>I-123</t>
  </si>
  <si>
    <t>S-143</t>
  </si>
  <si>
    <t>SN-124</t>
  </si>
  <si>
    <t>I-124</t>
  </si>
  <si>
    <t>S-144</t>
  </si>
  <si>
    <t>SN-125</t>
  </si>
  <si>
    <t>I-125</t>
  </si>
  <si>
    <t>S-145</t>
  </si>
  <si>
    <t>SN-126</t>
  </si>
  <si>
    <t>I-126</t>
  </si>
  <si>
    <t>S-146</t>
  </si>
  <si>
    <t>SN-127</t>
  </si>
  <si>
    <t>I-127</t>
  </si>
  <si>
    <t>S-147</t>
  </si>
  <si>
    <t>SN-128</t>
  </si>
  <si>
    <t>I-128</t>
  </si>
  <si>
    <t>S-148</t>
  </si>
  <si>
    <t>SN-129</t>
  </si>
  <si>
    <t>I-129</t>
  </si>
  <si>
    <t>S-149</t>
  </si>
  <si>
    <t>SN-130</t>
  </si>
  <si>
    <t>I-130</t>
  </si>
  <si>
    <t>S-150</t>
  </si>
  <si>
    <t>SN-131</t>
  </si>
  <si>
    <t>I-131</t>
  </si>
  <si>
    <t>S-151</t>
  </si>
  <si>
    <t>SN-132</t>
  </si>
  <si>
    <t>I-132</t>
  </si>
  <si>
    <t>S-152</t>
  </si>
  <si>
    <t>SN-133</t>
  </si>
  <si>
    <t>I-133</t>
  </si>
  <si>
    <t>S-153</t>
  </si>
  <si>
    <t>SN-134</t>
  </si>
  <si>
    <t>I-134</t>
  </si>
  <si>
    <t>S-154</t>
  </si>
  <si>
    <t>SN-135</t>
  </si>
  <si>
    <t>I-135</t>
  </si>
  <si>
    <t>S-155</t>
  </si>
  <si>
    <t>SN-136</t>
  </si>
  <si>
    <t>I-136</t>
  </si>
  <si>
    <t>S-156</t>
  </si>
  <si>
    <t>SN-137</t>
  </si>
  <si>
    <t>I-137</t>
  </si>
  <si>
    <t>S-157</t>
  </si>
  <si>
    <t>SN-138</t>
  </si>
  <si>
    <t>I-138</t>
  </si>
  <si>
    <t>S-158</t>
  </si>
  <si>
    <t>SN-139</t>
  </si>
  <si>
    <t>I-139</t>
  </si>
  <si>
    <t>S-159</t>
  </si>
  <si>
    <t>SN-140</t>
  </si>
  <si>
    <t>I-140</t>
  </si>
  <si>
    <t>S-160</t>
  </si>
  <si>
    <t>SN-141</t>
  </si>
  <si>
    <t>I-141</t>
  </si>
  <si>
    <t>S-161</t>
  </si>
  <si>
    <t>SN-142</t>
  </si>
  <si>
    <t>I-142</t>
  </si>
  <si>
    <t>S-162</t>
  </si>
  <si>
    <t>SN-143</t>
  </si>
  <si>
    <t>I-143</t>
  </si>
  <si>
    <t>S-163</t>
  </si>
  <si>
    <t>SN-144</t>
  </si>
  <si>
    <t>I-144</t>
  </si>
  <si>
    <t>S-164</t>
  </si>
  <si>
    <t>SN-145</t>
  </si>
  <si>
    <t>I-145</t>
  </si>
  <si>
    <t>S-165</t>
  </si>
  <si>
    <t>SN-146</t>
  </si>
  <si>
    <t>I-146</t>
  </si>
  <si>
    <t>SN-147</t>
  </si>
  <si>
    <t>I-147</t>
  </si>
  <si>
    <t>S-166</t>
  </si>
  <si>
    <t>SN-148</t>
  </si>
  <si>
    <t>I-148</t>
  </si>
  <si>
    <t>S-167</t>
  </si>
  <si>
    <t>SN-149</t>
  </si>
  <si>
    <t>I-149</t>
  </si>
  <si>
    <t>S-168</t>
  </si>
  <si>
    <t>SN-150</t>
  </si>
  <si>
    <t>I-150</t>
  </si>
  <si>
    <t>S-169</t>
  </si>
  <si>
    <t>SN-151</t>
  </si>
  <si>
    <t>I-151</t>
  </si>
  <si>
    <t>S-170</t>
  </si>
  <si>
    <t>SN-152</t>
  </si>
  <si>
    <t>I-152</t>
  </si>
  <si>
    <t>S-171</t>
  </si>
  <si>
    <t>SN-153</t>
  </si>
  <si>
    <t>I-153</t>
  </si>
  <si>
    <t>S-172</t>
  </si>
  <si>
    <t>SN-154</t>
  </si>
  <si>
    <t>I-154</t>
  </si>
  <si>
    <t>S-173</t>
  </si>
  <si>
    <t>SN-155</t>
  </si>
  <si>
    <t>I-155</t>
  </si>
  <si>
    <t>S-174</t>
  </si>
  <si>
    <t>SN-156</t>
  </si>
  <si>
    <t>I-156</t>
  </si>
  <si>
    <t>S-175</t>
  </si>
  <si>
    <t>SN-157</t>
  </si>
  <si>
    <t>I-157</t>
  </si>
  <si>
    <t>S-176</t>
  </si>
  <si>
    <t>SN-158</t>
  </si>
  <si>
    <t>I-158</t>
  </si>
  <si>
    <t>S-177</t>
  </si>
  <si>
    <t>SN-159</t>
  </si>
  <si>
    <t>I-159</t>
  </si>
  <si>
    <t>S-178</t>
  </si>
  <si>
    <t>SN-160</t>
  </si>
  <si>
    <t>I-160</t>
  </si>
  <si>
    <t>S-179</t>
  </si>
  <si>
    <t>SN-161</t>
  </si>
  <si>
    <t>I-161</t>
  </si>
  <si>
    <t>S-180</t>
  </si>
  <si>
    <t>SN-162</t>
  </si>
  <si>
    <t>I-162</t>
  </si>
  <si>
    <t>S-181</t>
  </si>
  <si>
    <t>SN-163</t>
  </si>
  <si>
    <t>I-163</t>
  </si>
  <si>
    <t>S-182</t>
  </si>
  <si>
    <t>SN-164</t>
  </si>
  <si>
    <t>I-164</t>
  </si>
  <si>
    <t>S-183</t>
  </si>
  <si>
    <t>SN-165</t>
  </si>
  <si>
    <t>I-165</t>
  </si>
  <si>
    <t>S-184</t>
  </si>
  <si>
    <t>SN-166</t>
  </si>
  <si>
    <t>I-166</t>
  </si>
  <si>
    <t>S-185</t>
  </si>
  <si>
    <t>SN-167</t>
  </si>
  <si>
    <t>I-167</t>
  </si>
  <si>
    <t>S-186</t>
  </si>
  <si>
    <t>SN-168</t>
  </si>
  <si>
    <t>I-168</t>
  </si>
  <si>
    <t>S-187</t>
  </si>
  <si>
    <t>SN-169</t>
  </si>
  <si>
    <t>I-169</t>
  </si>
  <si>
    <t>S-188</t>
  </si>
  <si>
    <t>SN-170</t>
  </si>
  <si>
    <t>I-170</t>
  </si>
  <si>
    <t>S-189</t>
  </si>
  <si>
    <t>SN-171</t>
  </si>
  <si>
    <t>I-171</t>
  </si>
  <si>
    <t>S-190</t>
  </si>
  <si>
    <t>SN-172</t>
  </si>
  <si>
    <t>I-172</t>
  </si>
  <si>
    <t>S-191</t>
  </si>
  <si>
    <t>SN-173</t>
  </si>
  <si>
    <t>I-173</t>
  </si>
  <si>
    <t>S-192</t>
  </si>
  <si>
    <t>SN-174</t>
  </si>
  <si>
    <t>I-174</t>
  </si>
  <si>
    <t>S-193</t>
  </si>
  <si>
    <t>SN-175</t>
  </si>
  <si>
    <t>I-175</t>
  </si>
  <si>
    <t>S-194</t>
  </si>
  <si>
    <t>SN-176</t>
  </si>
  <si>
    <t>I-176</t>
  </si>
  <si>
    <t>S-195</t>
  </si>
  <si>
    <t>SN-177</t>
  </si>
  <si>
    <t>I-177</t>
  </si>
  <si>
    <t>S-196</t>
  </si>
  <si>
    <t>SN-178</t>
  </si>
  <si>
    <t>I-178</t>
  </si>
  <si>
    <t>S-197</t>
  </si>
  <si>
    <t>SN-179</t>
  </si>
  <si>
    <t>I-179</t>
  </si>
  <si>
    <t>SN-180</t>
  </si>
  <si>
    <t>I-180</t>
  </si>
  <si>
    <t>SN-181</t>
  </si>
  <si>
    <t>I-181</t>
  </si>
  <si>
    <t>SN-182</t>
  </si>
  <si>
    <t>I-182</t>
  </si>
  <si>
    <t>SN-183</t>
  </si>
  <si>
    <t>I-183</t>
  </si>
  <si>
    <t>SN-184</t>
  </si>
  <si>
    <t>I-184</t>
  </si>
  <si>
    <t>S-198</t>
  </si>
  <si>
    <t>SN-185</t>
  </si>
  <si>
    <t>I-185</t>
  </si>
  <si>
    <t>S-199</t>
  </si>
  <si>
    <t>SN-186</t>
  </si>
  <si>
    <t>I-186</t>
  </si>
  <si>
    <t>S-200</t>
  </si>
  <si>
    <t>SN-187</t>
  </si>
  <si>
    <t>I-187</t>
  </si>
  <si>
    <t>S-201</t>
  </si>
  <si>
    <t>SN-188</t>
  </si>
  <si>
    <t>I-188</t>
  </si>
  <si>
    <t>S-202</t>
  </si>
  <si>
    <t>SN-189</t>
  </si>
  <si>
    <t>I-189</t>
  </si>
  <si>
    <t>SN-190</t>
  </si>
  <si>
    <t>I-190</t>
  </si>
  <si>
    <t>SN-191</t>
  </si>
  <si>
    <t>I-191</t>
  </si>
  <si>
    <t>SN-192</t>
  </si>
  <si>
    <t>I-192</t>
  </si>
  <si>
    <t>SN-193</t>
  </si>
  <si>
    <t>I-193</t>
  </si>
  <si>
    <t>SN-194</t>
  </si>
  <si>
    <t>I-194</t>
  </si>
  <si>
    <t>SN-195</t>
  </si>
  <si>
    <t>I-195</t>
  </si>
  <si>
    <t>SN-196</t>
  </si>
  <si>
    <t>I-196</t>
  </si>
  <si>
    <t>SN-197</t>
  </si>
  <si>
    <t>I-197</t>
  </si>
  <si>
    <t>SN-198</t>
  </si>
  <si>
    <t>I-198</t>
  </si>
  <si>
    <t>source_id</t>
  </si>
  <si>
    <t>Body</t>
  </si>
  <si>
    <t>Address</t>
  </si>
  <si>
    <t>Last Updated</t>
  </si>
  <si>
    <t>Status</t>
  </si>
  <si>
    <t>effective_of</t>
  </si>
  <si>
    <t>extraction_type</t>
  </si>
  <si>
    <t>updates_source_id</t>
  </si>
  <si>
    <t>Can data be retrieved from an API (from this or a related source)</t>
  </si>
  <si>
    <t>Check with Alex</t>
  </si>
  <si>
    <t>Comments by Mike about the research whether the data can somewhere be drawn from an API</t>
  </si>
  <si>
    <t>Data extraction</t>
  </si>
  <si>
    <t>Data cleansing</t>
  </si>
  <si>
    <t>Data normalization</t>
  </si>
  <si>
    <t>un_treaty_data_col</t>
  </si>
  <si>
    <t>World Policy Analysis Centre Spex column</t>
  </si>
  <si>
    <t>Website (static html)</t>
  </si>
  <si>
    <t>ILO NORMLEX</t>
  </si>
  <si>
    <t>ILO. NORMLEX. Ratification by Convention.  Ratifications of C138 - Minimum Age Convention, 1973 (No. 138).</t>
  </si>
  <si>
    <t>https://www.ilo.org/dyn/normlex/en/f?p=NORMLEXPUB:11300:0::NO:11300:P11300_INSTRUMENT_ID:312283:NO</t>
  </si>
  <si>
    <t>Created</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</si>
  <si>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172 ratifications and 0 denounced. _x000D_
Note: a country may have signed, but if it has not ratified that is counted as 1=No._x000D_
</t>
  </si>
  <si>
    <t>manual</t>
  </si>
  <si>
    <t xml:space="preserve">No </t>
  </si>
  <si>
    <t>I have checked out the API and SDMX warehouse of ILO, and this data is not feature in there</t>
  </si>
  <si>
    <t>Python</t>
  </si>
  <si>
    <t xml:space="preserve">ILO. NORMLEX. Ratification by Convention. _x000D_
Ratifications of C182 - Worst Forms of Child Labour Convention, 1999 (No. 182). </t>
  </si>
  <si>
    <t>https://www.ilo.org/dyn/normlex/en/f?p=NORMLEXPUB:11300:0::NO::P11300_INSTRUMENT_ID:312327</t>
  </si>
  <si>
    <t xml:space="preserve">Filter column in the scoring spreadsheet to check all countries scored with a ‘1’ or ‘0’ in the last update of the index to see whether they have ratified since the update. _x000D_
In the 2020 update, there were 186 ratifications and 0 denounced. Only one country has not ratified – Tonga._x000D_
Note: a country may have signed, but if it has not ratified that is counted as 1=No._x000D_
</t>
  </si>
  <si>
    <t>No</t>
  </si>
  <si>
    <t>I have checked out the API and SDMX warehouse of ILO, and this data is not feature in there; but there are several other indicators that might potentially ALL_SDG_A871_SEX_AGE_RT</t>
  </si>
  <si>
    <t>Excel (no URL)</t>
  </si>
  <si>
    <t>UN Office of the High Commissioner for Human Rights</t>
  </si>
  <si>
    <t xml:space="preserve">UN Office of the High Commissioner for Human Rights. Status of Ratification and Reporting. (CRC-OP-SC). </t>
  </si>
  <si>
    <t>http://tbinternet.ohchr.org/_layouts/TreatyBodyExternal/Treaty.aspx</t>
  </si>
  <si>
    <t xml:space="preserve">Filter column in the scoring spreadsheet to check all countries scored with a ‘1’ or ‘0’ in the last update of the index to see whether they have ratified since the update. _x000D_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_x000D_
Note: a country may have signed, but if it has not ratified that is counted as 1=No._x000D_
</t>
  </si>
  <si>
    <t>Excel - no endpoint</t>
  </si>
  <si>
    <t>RIght indicator must be selected, then if you scroll down you can download an Excel sheet</t>
  </si>
  <si>
    <t>UN Treaties</t>
  </si>
  <si>
    <t>UN Treaty Collection. UN Protocol to Prevent, Suppress and Punish Trafficking in Persons, Especially Women and Children</t>
  </si>
  <si>
    <t xml:space="preserve">https://treaties.un.org/pages/ViewDetails.aspx?src=TREATY&amp;mtdsg_no=XVIII-12-a&amp;chapter=18&amp;clang=_en  </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</si>
  <si>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117. Parties : 176_x000D_
Note: a country may have signed, but if it has not ratified that is counted as 1=No._x000D_
</t>
  </si>
  <si>
    <t>Data is provided in a table on the website, but there is no downladble Excel file provided. Data must be entered somewhere manually</t>
  </si>
  <si>
    <t xml:space="preserve">ILO. NORMLEX. Ratification by Convention. Ratifications of C029 - Forced Labour Convention, 1930 (No. 29). </t>
  </si>
  <si>
    <t>https://www.ilo.org/dyn/normlex/en/f?p=NORMLEXPUB:11300:0::NO:11300:P11300_INSTRUMENT_ID:312174:NO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</si>
  <si>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178 ratifications._x000D_
Note: a country may have signed, but if it has not ratified that is counted as 1=No._x000D_
</t>
  </si>
  <si>
    <t>I have checked out the API and SDMX warehouse of ILO, and this data is not feature in there, so it must be retrieved from that source</t>
  </si>
  <si>
    <t xml:space="preserve">ILO. NORMLEX. Ratification by Convention. Ratifications of C105 - Abolition of Forced Labour Convention, 1957 (No. 105). </t>
  </si>
  <si>
    <t>https://www.ilo.org/dyn/normlex/en/f?p=NORMLEXPUB:11300:0::NO:11300:P11300_INSTRUMENT_ID:312250:NO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</si>
  <si>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175 ratifications._x000D_
Note: a country may have signed, but if it has not ratified that is counted as 1=No._x000D_
</t>
  </si>
  <si>
    <t xml:space="preserve">ILO. NORMLEX. Ratification by Convention. Ratifications of P029 - Protocol of 2014 to the Forced Labour Convention, 1930. </t>
  </si>
  <si>
    <t>https://www.ilo.org/dyn/normlex/en/f?p=NORMLEXPUB:11300:0::NO:11300:P11300_INSTRUMENT_ID:3174672:NO</t>
  </si>
  <si>
    <t xml:space="preserve">Filter column in the scoring spreadsheet to check all countries scored with a ‘2 = Yes’ (use the Yes group as smaller) in the last update of the index. _x000D_
Check these countries against the online source. Compare with the list of countries that have ratified. _x000D_
In the last update there were 45 ratifications, of which 15 come into force between 2020-2021._x000D_
Note: a country may have signed, but if it has not ratified that is counted as 1=No._x000D_
</t>
  </si>
  <si>
    <t>World Policy Analysis Centre.</t>
  </si>
  <si>
    <t xml:space="preserve">World Policy Analysis Centre.  What is the minimum age for admission to employment? (Without taking legal loopholes into account) </t>
  </si>
  <si>
    <t>https://www.worldpolicycenter.org/policies/what-is-the-minimum-age-for-admission-to-employment/what-is-the-minimum-age-for-admission-to-employment-with-exceptions</t>
  </si>
  <si>
    <t xml:space="preserve">Select the right option on the drop-down button “without taking legal loopholes into account’._x000D_
The data is available in a download button at the top of the web page. The date given is October 2016._x000D_
</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</si>
  <si>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</si>
  <si>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Manual</t>
  </si>
  <si>
    <t>admiss_age</t>
  </si>
  <si>
    <t xml:space="preserve">World Policy Analysis Centre. What is the minimum age for light work? </t>
  </si>
  <si>
    <t>https://www.worldpolicycenter.org/policies/what-is-the-minimum-age-for-light-work</t>
  </si>
  <si>
    <t>The data is available in a download button at the top of the web page. The date given is October 2016.</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</si>
  <si>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</si>
  <si>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light_age</t>
  </si>
  <si>
    <t xml:space="preserve">World Policy Analysis Centre. _x000D_
Is education compulsory? (Beginning secondary education) </t>
  </si>
  <si>
    <t>https://worldpolicycenter.org/policies/is-education-compulsory/is-beginning-secondary-education-compulsory</t>
  </si>
  <si>
    <t xml:space="preserve">Select the right option on the drop-down button “beginning secondary education”._x000D_
The data is available in a download button at the top of the web page. The date given is June 2014._x000D_
</t>
  </si>
  <si>
    <t>The data is contained if you click on the URL &gt; "Data donload" &gt; "Childhood data download" &gt; Fill in information to get the data &gt; In the downloaded excel file the variable has code "edu_comp_begsec". Note that the Excel must be unpacked from the zip file firs</t>
  </si>
  <si>
    <t>edu_comp_begsec</t>
  </si>
  <si>
    <t>Excel (URL)</t>
  </si>
  <si>
    <t>EIU</t>
  </si>
  <si>
    <t>Economist Intelligence Unit, Out of the Shadows Index. Legal Framework score only</t>
  </si>
  <si>
    <t>https://outoftheshadows.eiu.com/data-visualisation/?country1=GB</t>
  </si>
  <si>
    <t xml:space="preserve">The EIU Out of the Shadows Index has 4 components: Environment, Legal Framework, Government capacity, and Engagement. This indicator uses only the Legal Framework score, given out of 100._x000D_
Scroll down the page to download the data in Excel._x000D_
</t>
  </si>
  <si>
    <t>automated</t>
  </si>
  <si>
    <t>Excel - endpoint</t>
  </si>
  <si>
    <t>The data is also contained in the Excel which is downloadable, but to retrieve the data from there in automated way is very difficult (because it is a very nested Ecel with many restrictions and macros). So I would retrieve the data manually here</t>
  </si>
  <si>
    <t>PDF</t>
  </si>
  <si>
    <t>UNODC</t>
  </si>
  <si>
    <t>UNODC. 2018 Global Report on Trafficking in Persons. See Country Profiles at bottom of the web page. See Excel created by research.</t>
  </si>
  <si>
    <t>https://www.unodc.org/unodc/data-and-analysis/glotip.html</t>
  </si>
  <si>
    <t>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</si>
  <si>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research</t>
  </si>
  <si>
    <t xml:space="preserve"> </t>
  </si>
  <si>
    <t>I have clicked on the button "Data" &gt; but under the "trafficking in persons category" there is no indicator that would capture the same information. It must be retrieved manually by going through all the PDF files</t>
  </si>
  <si>
    <t xml:space="preserve">World Policy Analysis Centre. _x000D_
What is the minimum age for hazardous work? Use 'without legal loopholes' </t>
  </si>
  <si>
    <t>https://www.worldpolicycenter.org/policies/what-is-the-minimum-age-for-hazardous-work/what-is-the-minimum-age-for-hazardous-work</t>
  </si>
  <si>
    <t>The data download option is at the top of the page. Select the option of ‘without legal loopholes’. The date given is October 2016.</t>
  </si>
  <si>
    <t>The data is contained if you click on the URL &gt; "Data donload" &gt; "Childhood data download" &gt; Fill in information to get the data &gt; In the downloaded excel file the variable has code "cl_haz_minage". Note that the Excel must be unpacked from the zip file firs. I am deprioritizing this for now, because I am focusing on APIs</t>
  </si>
  <si>
    <t>cl_haz_minage</t>
  </si>
  <si>
    <t>SDG Indicator 8.7.1. Proportion of children aged 5-17 years engaged in child labour</t>
  </si>
  <si>
    <t>https://unstats.un.org/sdgs/indicators/database/?indicator=8.7.1</t>
  </si>
  <si>
    <t xml:space="preserve">Download the data from the SDG database._x000D_
An option to fill data gaps are regional proxies available in the ILO/8.7 Alliance report, Global Trends 2012-2016: _x000D_
https://www.ilo.org/wcmsp5/groups/public/@dgreports/@dcomm/documents/publication/wcms_575499.pdf.  _x000D_
</t>
  </si>
  <si>
    <t>Deprecated - migrated to S-24</t>
  </si>
  <si>
    <t>The data can be downlaoded as Excel there, but it can also be retrieved via the API from the SDG API. so I am depreciating this source and updating it with soure S-24</t>
  </si>
  <si>
    <t>Migrated</t>
  </si>
  <si>
    <t>UNESCO</t>
  </si>
  <si>
    <t xml:space="preserve">UNESCO. Percentage of out-of-school adolescents of lower secondary school age. </t>
  </si>
  <si>
    <t>https://tellmaps.com/uis/oosc/#!/tellmap/-1522571971/0</t>
  </si>
  <si>
    <t>Click on the Excel option to access the data. Dates given for the data vary.</t>
  </si>
  <si>
    <t>Deprecated - migrated to S-55</t>
  </si>
  <si>
    <t>Data can also be access through API, I am depreciating this source and updating it with S-55</t>
  </si>
  <si>
    <t xml:space="preserve">UNESCO. Percentage of out-of-school adolescents of upper secondary school age. </t>
  </si>
  <si>
    <t>https://tellmaps.com/uis/oosc/#!/tellmap/406451723</t>
  </si>
  <si>
    <t>Deprecated - migrated to S-56</t>
  </si>
  <si>
    <t>Data can also be access through API, I am depreciating this source and updating it with S-56</t>
  </si>
  <si>
    <t>Website</t>
  </si>
  <si>
    <t xml:space="preserve">ILO STAT Informal Employment (% of total non-agricultural employment)  </t>
  </si>
  <si>
    <t>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</si>
  <si>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Excel._x000D_
The indicator is the percentage, but the source also includes data by absolute number (thousand)._x000D_
</t>
  </si>
  <si>
    <t>Deprecated - migrated to S-23</t>
  </si>
  <si>
    <t>The data can be downlaoded as Excel there, but it can also be retrieved via the API from the SDG API. so I am depreciating this source and updating it with soure S-23</t>
  </si>
  <si>
    <t>Walk Free Foundation</t>
  </si>
  <si>
    <t>Walk Free Foundation.Global Slavery Index. Prevalence of Modern Slavery. Prevalence score only.</t>
  </si>
  <si>
    <t>https://www.globalslaveryindex.org/2018/data/maps/#prevalence</t>
  </si>
  <si>
    <t>Download the data by request. https://www.globalslaveryindex.org/resources/downloads/Only use the prevalence score, not the government response or vulnerability assessments</t>
  </si>
  <si>
    <t>Deprecated - migrated to S-60</t>
  </si>
  <si>
    <t>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</si>
  <si>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UN SDG</t>
  </si>
  <si>
    <t xml:space="preserve">SDG Indicator 16.2.2 Detected victims of human trafficking, by age and sex (number)  VC_HTF_DETV </t>
  </si>
  <si>
    <t>https://unstats.un.org/sdgs/indicators/database?indicator=16.2.2</t>
  </si>
  <si>
    <t>Select and download the data from the SDG data base.</t>
  </si>
  <si>
    <t>Deprecated - migrated to S-61</t>
  </si>
  <si>
    <t>The data can be downlaoded as Excel there, but it can also be retrieved via the API from the SDG API. so I am depreciating this source and updating it with soure S-61</t>
  </si>
  <si>
    <t xml:space="preserve">SDG Indicator 1.1.1. Proportion of population below international poverty line (%) _x000D_
SI_POV_DAY1 </t>
  </si>
  <si>
    <t>https://unstats.un.org/sdgs/indicators/database/?indicator=1.1.1</t>
  </si>
  <si>
    <t>Deprecated - migrated to S-62</t>
  </si>
  <si>
    <t>The data can be downlaoded as Excel there, but it can also be retrieved via the API from the SDG API. so I am depreciating this source and updating it with soure S-62</t>
  </si>
  <si>
    <t>S-21</t>
  </si>
  <si>
    <t>UCW Project</t>
  </si>
  <si>
    <t xml:space="preserve">UCW Project. Understanding Children’s Work. Info by Country. Hazardous work (15-17 year old) </t>
  </si>
  <si>
    <t xml:space="preserve">http://www.ucw-project.org/info-country.aspx </t>
  </si>
  <si>
    <t>Updated</t>
  </si>
  <si>
    <t>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</si>
  <si>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I have checked if the data is available on some other source, e.g. ILO API or SG API. But this is not the case. So, Excel must be created and downloaded, can not be automated</t>
  </si>
  <si>
    <t>S-22</t>
  </si>
  <si>
    <t>ILO Global Estimates of Child Labour, 2012- 2016</t>
  </si>
  <si>
    <t>https://www.ilo.org/wcmsp5/groups/public/@dgreports/@dcomm/documents/publication/wcms_575499.pdf</t>
  </si>
  <si>
    <t>Yes</t>
  </si>
  <si>
    <t>https://ilostat.ilo.org/data/sdmx-query-builder/ is this the same as the indicator from this site under Category = "Child Labour" &gt; Either of the two dataflows</t>
  </si>
  <si>
    <t>S-23</t>
  </si>
  <si>
    <t>API (ILO)</t>
  </si>
  <si>
    <t>https://ilostat.ilo.org/data/sdmx-query-builder/</t>
  </si>
  <si>
    <t>API which updates S-17, in order to automate the process</t>
  </si>
  <si>
    <t>API</t>
  </si>
  <si>
    <t>Data drawn from the SDG API (Rather than the ILO API ater discussion with Alex and Tomás)</t>
  </si>
  <si>
    <t>S-24</t>
  </si>
  <si>
    <t>API (SDG)</t>
  </si>
  <si>
    <t>UN</t>
  </si>
  <si>
    <t>https://unstats.un.org/SDGAPI/swagger/#!/Indicator/V1SdgIndicatorByIndicatorCodeSeriesListGet</t>
  </si>
  <si>
    <t>Download the data of the API, the indicator code is ______</t>
  </si>
  <si>
    <t>Data drawn from SDG API</t>
  </si>
  <si>
    <t xml:space="preserve">ILO. NORMLEX. Ratification by Convention. Ratifications of C095 - Protection of Wages Convention, 1949 (No. 95). </t>
  </si>
  <si>
    <t>https://www.ilo.org/dyn/normlex/en/f?p=NORMLEXPUB:11300:0::NO:11300:P11300_INSTRUMENT_ID:312240:NO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</si>
  <si>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98 ratifications and 0 denounced. _x000D_
Note: a country may have signed, but if it has not ratified that is counted as 1=No._x000D_
</t>
  </si>
  <si>
    <t>I have checked the ILO API, but no data on ratifications of countries is available</t>
  </si>
  <si>
    <t>S-26</t>
  </si>
  <si>
    <t xml:space="preserve">ILO NORMLEX_x000D_
_x000D_
Ratification by Convention. Ratifications of C047 - Forty-Hour Week Convention, 1935 (No. 47). </t>
  </si>
  <si>
    <t xml:space="preserve">https://www.ilo.org/dyn/normlex/en/f?p=NORMLEXPUB:11300:0::NO:11300:P11300_INSTRUMENT_ID:312192:NO_x000D_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</si>
  <si>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_x000D_
Note: a country may have signed, but if it has not ratified that is counted as 1=No._x000D_
</t>
  </si>
  <si>
    <t>S-27</t>
  </si>
  <si>
    <t xml:space="preserve">ILO. NORMLEX. Ratification by Convention. Ratifications of C001 – Hours of Work (Industry) Convention, 1919 (No. 1) </t>
  </si>
  <si>
    <t>https://www.ilo.org/dyn/normlex/en/f?p=NORMLEXPUB:11300:0::NO:11300:P11300_INSTRUMENT_ID:312146:NO</t>
  </si>
  <si>
    <t xml:space="preserve">ILO NORMLEX Ratification by Convention. Ratifications of C131 - Minimum Wage Fixing Convention, 1970 (No. 131). </t>
  </si>
  <si>
    <t>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</si>
  <si>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_x000D_
Note: a country may have signed, but if it has not ratified that is counted as 1=No._x000D_
</t>
  </si>
  <si>
    <t xml:space="preserve">ILO. NORMLEX. _x000D_
Ratification by Convention. Ratifications of C100 - Equal Remuneration Convention, 1951 (No. 100). </t>
  </si>
  <si>
    <t>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</si>
  <si>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_x000D_
Note: a country may have signed, but if it has not ratified that is counted as 1=No._x000D_
</t>
  </si>
  <si>
    <t xml:space="preserve">ILO. NORMLEX. Ratification by Convention. Ratifications of C081 - Labour Inspection Convention, 1947 (No. 81). </t>
  </si>
  <si>
    <t>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</si>
  <si>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_x000D_
Note: a country may have signed, but if it has not ratified that is counted as 1=No._x000D_
</t>
  </si>
  <si>
    <t xml:space="preserve">UN treaty convention International Convention on the Protection of the Rights of All Migrant Workers and Members of their Families. 
</t>
  </si>
  <si>
    <t xml:space="preserve">https://treaties.un.org/pages/ViewDetails.aspx?src=TREATY&amp;mtdsg_no=IV-13&amp;chapter=4 </t>
  </si>
  <si>
    <t xml:space="preserve">Filter column in the scoring spreadsheet to check all countries scored with a ‘1’ or ‘0’, and then check if this has altered since the last update. In the 2020 update there were Signatories : 39. Parties : 55. _x000D_
Note: a country may have signed, but if it has not ratified that is counted as 1=No._x000D_
</t>
  </si>
  <si>
    <t>I have checked and this data is not downloadable. Must be extracted manually or scraped</t>
  </si>
  <si>
    <t>Ratification, Accession(a), Succession(d)</t>
  </si>
  <si>
    <t xml:space="preserve">ILO NORMLEX_x000D_
Ratification by Convention. Ratifications of C111 - Discrimination (Employment and Occupation) Convention, 1958 (No. 111). </t>
  </si>
  <si>
    <t>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</si>
  <si>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ratifications._x000D_
Note: a country may have signed, but if it has not ratified that is counted as 1=No._x000D_
</t>
  </si>
  <si>
    <t xml:space="preserve">ILO NORMLEX_x000D_
Ratification by Convention. Ratifications of C087 - Freedom of Association and Protection of the Right to Organise Convention, 1948 (No. 87). </t>
  </si>
  <si>
    <t>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</si>
  <si>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ratifications._x000D_
Note: a country may have signed, but if it has not ratified that is counted as 1=No._x000D_
</t>
  </si>
  <si>
    <t xml:space="preserve">ILO NORMLEX_x000D_
_x000D_
Ratification by Convention. Ratifications of C098 - Right to Organise and Collective Bargaining Convention, 1949 (No. 98). </t>
  </si>
  <si>
    <t>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</si>
  <si>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ratifications._x000D_
Note: a country may have signed, but if it has not ratified that is counted as 1=No._x000D_
</t>
  </si>
  <si>
    <t xml:space="preserve">ILO NORMLEX_x000D_
_x000D_
Ratification by Convention. Ratifications of C155 - Occupational Safety and Health Convention, 1981 (No. 155).  </t>
  </si>
  <si>
    <t>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</si>
  <si>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ratifications._x000D_
Note: a country may have signed, but if it has not ratified that is counted as 1=No_x000D_
</t>
  </si>
  <si>
    <t xml:space="preserve">World Policy Analysis Centre. How is minimum wage established? </t>
  </si>
  <si>
    <t>https://www.worldpolicycenter.org/policies/how-is-minimum-wage-established</t>
  </si>
  <si>
    <t>Use the data download option. Date given for data is 2012.</t>
  </si>
  <si>
    <t>The data is contained if you click on the URL &gt; "Data donload" &gt; "Childhood data download" &gt; Fill in information to get the data &gt; In the downloaded excel file the variable has code "minwage_leg". Note that the Excel must be unpacked from the zip file firs</t>
  </si>
  <si>
    <t>minwage_leg</t>
  </si>
  <si>
    <t>WB</t>
  </si>
  <si>
    <t xml:space="preserve">World Bank Doing Business Report. Employing Workers. Working Hours. Standard workday. </t>
  </si>
  <si>
    <t>https://www.doingbusiness.org/en/data/exploretopics/labor-market-regulation</t>
  </si>
  <si>
    <t>Scroll across the table to find the indicator ‘standard workday’</t>
  </si>
  <si>
    <t>You can download an excel and the data is in there</t>
  </si>
  <si>
    <t xml:space="preserve">World Bank Doing Business Report. Employing Workers. Working Hours. Maximum number of working days per week </t>
  </si>
  <si>
    <t>Scroll across the table to find the indicator ‘maximum number of working days per week’</t>
  </si>
  <si>
    <t xml:space="preserve">World Bank Doing Business Report. Employing Workers. Working Hours. Premium for overtime work (% of hourly pay) </t>
  </si>
  <si>
    <t>Scroll across the table to find the indicator ‘premium for overtime work (% of hourly pay)’</t>
  </si>
  <si>
    <t xml:space="preserve">World Policy Analysis Centre. Is paid annual leave available to workers? </t>
  </si>
  <si>
    <t>https://www.worldpolicycenter.org/policies/is-paid-annual-leave-available-to-workers</t>
  </si>
  <si>
    <t>Use the download data option. Date given for data is April 2015.</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</si>
  <si>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</si>
  <si>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paid_anlv</t>
  </si>
  <si>
    <t>World Policy Analysis Centre. For how long are workers guaranteed paid sick leave?</t>
  </si>
  <si>
    <t>https://www.worldpolicycenter.org/policies/for-how-long-are-workers-guaranteed-paid-sick-leave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</si>
  <si>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</si>
  <si>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sickleave_duration</t>
  </si>
  <si>
    <t xml:space="preserve">World Policy Analysis Centre. Are women protected from discrimination at work? (In promotion and/or demotions) </t>
  </si>
  <si>
    <t>https://www.worldpolicycenter.org/policies/are-women-protected-from-discrimination-at-work/are-women-protected-from-discrimination-in-promotions-and-or-demotions</t>
  </si>
  <si>
    <t>Use the download data option. Date given for data is August 2016.</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</si>
  <si>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</si>
  <si>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promdemo_sex</t>
  </si>
  <si>
    <t xml:space="preserve">World Policy Analysis Centre. Is equal pay guaranteed for men and women? </t>
  </si>
  <si>
    <t>https://www.worldpolicycenter.org/policies/is-equal-pay-guaranteed-for-men-and-women</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</si>
  <si>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</si>
  <si>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pay_sex</t>
  </si>
  <si>
    <t xml:space="preserve">World Policy Analysis Centre. Is sexual harassment explicitly prohibited in the workplace? </t>
  </si>
  <si>
    <t>https://www.worldpolicycenter.org/policies/is-sexual-harassment-explicitly-prohibited-in-the-workplace</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</si>
  <si>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</si>
  <si>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sh_covered</t>
  </si>
  <si>
    <t xml:space="preserve">World Policy Analysis Centre. Do families receive benefits for childcare or school costs? </t>
  </si>
  <si>
    <t>https://www.worldpolicycenter.org/policies/do-families-receive-benefits-for-child-care-or-school-costs</t>
  </si>
  <si>
    <t>Use the download data option. Date given for data is March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</si>
  <si>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</si>
  <si>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fb_ccschsupp</t>
  </si>
  <si>
    <t>Website (dynamic interactive)</t>
  </si>
  <si>
    <t>Center for Global Workers’ Rights</t>
  </si>
  <si>
    <t xml:space="preserve">Center for Global Workers’ Rights. (2017). Labour Rights Indicators. “In Law’ Retrieved from </t>
  </si>
  <si>
    <t>http://labour-rights-indicators.la.psu.edu/.</t>
  </si>
  <si>
    <t>Use the data for ‘in law’ rather than ‘in practice’. It looks like it is updated every three years.</t>
  </si>
  <si>
    <t>Data cannot be downloaded, it must be retrieved manually or with beautiful soup</t>
  </si>
  <si>
    <t xml:space="preserve">SDG Indicator 8.5.1, ILO Stat: </t>
  </si>
  <si>
    <t>https://www.ilo.org/shinyapps/bulkexplorer16/?lang=en&amp;segment=indicator&amp;id=SDG_0111_SEX_AGE_RT_A</t>
  </si>
  <si>
    <t>Use the download option from the SDG database.</t>
  </si>
  <si>
    <t>Deprecated - migrated to S-203</t>
  </si>
  <si>
    <t>The data can be downlaoded as Excel there, but it can also be retrieved via the API from the SDG API. so I am depreciating this source and updating it with soure S-203</t>
  </si>
  <si>
    <t xml:space="preserve">SDG Indicator 1.1.1, ILO Stat: </t>
  </si>
  <si>
    <t>Deprecated - migrated to S-204</t>
  </si>
  <si>
    <t>The data can be downlaoded as Excel there, but it can also be retrieved via the API from the SDG API. so I am depreciating this source and updating it with soure S-205</t>
  </si>
  <si>
    <t xml:space="preserve">World Policy Analysis Centre. At what level are minimum wages set per day? </t>
  </si>
  <si>
    <t>https://www.worldpolicycenter.org/policies/at-what-level-are-minimum-wages-set-per-day</t>
  </si>
  <si>
    <t>Use the download option. Date given for data is March 2012.</t>
  </si>
  <si>
    <t>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</si>
  <si>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minwage_ppp</t>
  </si>
  <si>
    <t xml:space="preserve">ILO, 2018 Global Wage Report. Figure 20: Factor-weighted gender pay gaps using monthly earnings: https://www.ilo.org/wcmsp5/groups/public/---dgreports/---dcomm/---publ/documents/publication/wcms_650553.pdf Data is available for download here: </t>
  </si>
  <si>
    <t>https://www.ilo.org/global/about-the-ilo/multimedia/maps-and-charts/enhanced/WCMS_650829/lang--en/index.htm OR https://www.ilo.org/travail/areasofwork/wages-and-income/WCMS_142568/lang--en/index.htm</t>
  </si>
  <si>
    <t>Use the data download option</t>
  </si>
  <si>
    <t>The data can either be downloaded as Excel with the first provided link, but there is a very similar indicator in the API, which might even be better (I have implemented it in Python already) --&gt; Should we use that instead?</t>
  </si>
  <si>
    <t xml:space="preserve">ILO stat Mean weekly hours actually worked per employed person: </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</si>
  <si>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</si>
  <si>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Data can be extracted via ILO API, see Python Code</t>
  </si>
  <si>
    <t>API (UNESCO)</t>
  </si>
  <si>
    <t xml:space="preserve">UNESCOGross early childhood education enrolment ratio in (a) pre-primary education and (b) early childhood educational development (SDG Indicator 4.2.4) </t>
  </si>
  <si>
    <t>http://data.uis.unesco.org/Index.aspx?DataSetCode=edulit_ds</t>
  </si>
  <si>
    <t>Data can be extracted via UNESCO API, see Python Code</t>
  </si>
  <si>
    <t xml:space="preserve">ILO Stat. 5.5.2 Women in management. Total management. </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</si>
  <si>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</si>
  <si>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 xml:space="preserve">Center for Global Workers’ Rights. (2017). Labour Rights Indicators. </t>
  </si>
  <si>
    <t xml:space="preserve"> http://labour-rights-indicators.la.psu.edu/.</t>
  </si>
  <si>
    <t>I have checked and the data is neither downloadable, nor is there an API. So i must be retreived with beautiful soup or manually. However, also it is not clear whether to extract "in law" or "overall"</t>
  </si>
  <si>
    <t>See python script</t>
  </si>
  <si>
    <t>s. Python Script</t>
  </si>
  <si>
    <t>S-56</t>
  </si>
  <si>
    <t>S-57</t>
  </si>
  <si>
    <t xml:space="preserve">ILO. NORMLEX. Ratification by Convention. Ratifications of C183 - Maternity Protection Convention, 2000 (No. 183). </t>
  </si>
  <si>
    <t>https://www.ilo.org/dyn/normlex/en/f?p=NORMLEXPUB:11300:0::NO:11300:P11300_INSTRUMENT_ID:312328:NO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</si>
  <si>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38 ratifications of No. 183, and 41 ratifications of No. 103. Note there are also 17 denunciations of No. 103 as this happens automatically when they ratify No. 183._x000D_
</t>
  </si>
  <si>
    <t>S-58</t>
  </si>
  <si>
    <t xml:space="preserve">ILO. NORMLEX. Ratification by Convention. Ratifications of C103 - Maternity Protection Convention (Revised), 1952 (No. 103). ILO. NORMLEX. Ratification by Convention. Ratifications of C103 - Maternity Protection Convention (Revised), 1952 (No. 103). </t>
  </si>
  <si>
    <t>https://www.ilo.org/dyn/normlex/en/f?p=NORMLEXPUB:11300:0::NO:11300:P11300_INSTRUMENT_ID:312248:NO</t>
  </si>
  <si>
    <t>UNOHCR</t>
  </si>
  <si>
    <t xml:space="preserve">UN Office of the High Commissioner for Human Rights, 2016. Status of Ratification and Reporting. CEDAW. _x000D_
_x000D_
</t>
  </si>
  <si>
    <t xml:space="preserve">Filter column in the scoring spreadsheet to check all countries scored with a ‘1’ or ‘0’, and then check if this has altered since the last update._x000D_
Select CEDAW in the drop-down on the online source. Compare to the list of countries._x000D_
Note: a country may have signed, but if it has not ratified that is counted as 1=No._x000D_
</t>
  </si>
  <si>
    <t>S-60</t>
  </si>
  <si>
    <t>http://downloads.globalslaveryindex.org/ephemeral/FINAL-GSI-2018-DATA-G20-AND-FISHING-1597151668.xlsx</t>
  </si>
  <si>
    <t>You have to sign up to the newsletter (follow link in S-18). One you have done that, you will be provided with the URL to the Excel. However, this URL expires after a few days. That is why I have classified as Excel - no endpoint</t>
  </si>
  <si>
    <t>S-61</t>
  </si>
  <si>
    <t>S-62</t>
  </si>
  <si>
    <t xml:space="preserve">SDG Indicator 1.1.1. Proportion of population below international poverty line (%) SI_POV_DAY1 </t>
  </si>
  <si>
    <t xml:space="preserve">World Policy Analysis Centre. Is job protection guaranteed for parents throughout paid parental leave? (Mothers) </t>
  </si>
  <si>
    <t>https://www.worldpolicycenter.org/policies/is-job-protection-guaranteed-for-parents-throughout-paid-parental-leave/is-job-protection-guaranteed-for-mothers-throughout-paid-maternal-leave</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</si>
  <si>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</si>
  <si>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</si>
  <si>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mtlv_job_protect</t>
  </si>
  <si>
    <t xml:space="preserve">World Policy Analysis Centre. Is job protection guaranteed for parents throughout paid parental leave? (Fathers) </t>
  </si>
  <si>
    <t>https://www.worldpolicycenter.org/policies/is-job-protection-guaranteed-for-parents-throughout-paid-parental-leave/is-job-protection-guaranteed-for-fathers-throughout-paid-paternal-leave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</si>
  <si>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</si>
  <si>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ptlv_job_protect</t>
  </si>
  <si>
    <t xml:space="preserve">World Policy Analysis Centre. Is paid leave available to mothers and fathers of infants? </t>
  </si>
  <si>
    <t>https://www.worldpolicycenter.org/policies/is-paid-leave-available-to-mothers-and-fathers-of-infants/is-paid-leave-available-for-both-parents-of-infants</t>
  </si>
  <si>
    <t xml:space="preserve">Select ‘both parents’_x000D_
Use download option. Date given for data is between 2015 and 2016._x000D_
</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</si>
  <si>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</si>
  <si>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 xml:space="preserve">World Policy Analysis Centre. </t>
  </si>
  <si>
    <t>World Policy Analysis Centre. What is the minimum wage replacement rate of paid leave for mothers?</t>
  </si>
  <si>
    <t>https://www.worldpolicycenter.org/policies/what-is-the-wage-replacement-rate-of-paid-leave-for-mothers/what-is-the-maximum-wage-replacement-rate-of-paid-leave-for-mothers</t>
  </si>
  <si>
    <t>Select ‘maximum’.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</si>
  <si>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</si>
  <si>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maternal_min_wrr_ilo</t>
  </si>
  <si>
    <t xml:space="preserve">Select ‘both parents’. Use download option. Date given for data is between 2015 and 2016_x000D_
</t>
  </si>
  <si>
    <t>WRONG SOURCE - CHECK WITH ALEX COLUMN C AND D ARE CONFUSING</t>
  </si>
  <si>
    <t xml:space="preserve">World Policy Analysis Center. Are mothers of infants guaranteed breastfeeding breaks at work? </t>
  </si>
  <si>
    <t>https://www.worldpolicycenter.org/policies/are-mothers-of-infants-guaranteed-breastfeeding-breaks-at-work</t>
  </si>
  <si>
    <t>Use download option. Date given for data is between 2015 and 2016</t>
  </si>
  <si>
    <t>ILO, Maternity and Paternity at Work, 2014: https://www.ilo.org/wcmsp5/groups/public/---dgreports/---dcomm/---publ/documents/publication/wcms_242615.pdfP.144 Appendix 3, column 1</t>
  </si>
  <si>
    <t>https://www.ilo.org/wcmsp5/groups/public/---dgreports/---dcomm/---publ/documents/publication/wcms_242615.pdf</t>
  </si>
  <si>
    <t>Go to P. 144 Appendix 3, column 1. Same as S-70 but different columns.</t>
  </si>
  <si>
    <t>I have checked in the API of ILO and googled the indicator, but it is not available anywhere. Must be read from this pdf</t>
  </si>
  <si>
    <t>Go to P. 144 Appendix 3, column 3. Same as S-69 but different columns.</t>
  </si>
  <si>
    <t xml:space="preserve">SDG Indicator 1.3.1. Proportion of mothers with newborns receiving maternity cash benefit. SI_COV_MATNL </t>
  </si>
  <si>
    <t>https://unstats.un.org/sdgs/indicators/database/</t>
  </si>
  <si>
    <t>Use SDG database download option</t>
  </si>
  <si>
    <t>Data retrieved via the SDG API</t>
  </si>
  <si>
    <t>S-72</t>
  </si>
  <si>
    <t>Kids Rights Index</t>
  </si>
  <si>
    <t xml:space="preserve">KidsRights Index 2020 Environment Score: </t>
  </si>
  <si>
    <t>https://www.kidsrightsindex.org/</t>
  </si>
  <si>
    <t xml:space="preserve">Use only the Enabling Environment for Child Rights score._x000D_
The KidsRights Index exists of 5 domains: _x000D_
  1. Right to Life_x000D_
  2. Right to Health_x000D_
  3. Right to Education_x000D_
  4. Right to Protection_x000D_
  5. Enabling Environment for Child Rights_x000D_
</t>
  </si>
  <si>
    <t>Is this duplicate, why is it highlighted with yellow?</t>
  </si>
  <si>
    <t>S-73</t>
  </si>
  <si>
    <t>World Bank</t>
  </si>
  <si>
    <t xml:space="preserve">World Bank. Government Effectiveness Index </t>
  </si>
  <si>
    <t xml:space="preserve">https://tcdata360.worldbank.org/indicators/hc153e067?country=BRA&amp;indicator=364&amp;viz=line_chart&amp;years=1996,2017   </t>
  </si>
  <si>
    <t>Download option</t>
  </si>
  <si>
    <t>S-74</t>
  </si>
  <si>
    <t xml:space="preserve">World Bank. Control of Corruption Index. </t>
  </si>
  <si>
    <t xml:space="preserve">http://info.worldbank.org/governance/wgi/#home  </t>
  </si>
  <si>
    <t>S-75</t>
  </si>
  <si>
    <t>Danish Institute for Business and Human Rights</t>
  </si>
  <si>
    <t xml:space="preserve">Danish Institute for Business and Human Rights. National Action Plans on Business and Human Rights. </t>
  </si>
  <si>
    <t>https://globalnaps.org/issue/childrens-rights/</t>
  </si>
  <si>
    <t>Check both sources provided. In future updates, update only countries scoring 3 or under. DATA ALREADY COLLECTED IN EXCEL SHEET</t>
  </si>
  <si>
    <t>S-76</t>
  </si>
  <si>
    <t>UN OHCHR</t>
  </si>
  <si>
    <t xml:space="preserve">UN OHCHR. State national action plans on Business and Human Rights. </t>
  </si>
  <si>
    <t xml:space="preserve">https://www.ohchr.org/EN/Issues/Business/Pages/NationalActionPlans.aspx  </t>
  </si>
  <si>
    <t>Excel (with URL endpoint)</t>
  </si>
  <si>
    <t xml:space="preserve">EIU. Out of the Shadows Index. Government commitment and capacity score. </t>
  </si>
  <si>
    <t>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</si>
  <si>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100._x000D_
Scroll down the page to download the data in Excel._x000D_
</t>
  </si>
  <si>
    <t>SDG 1.3.1 . World Bank – Proportion of population covered by social insurance programmes. SI_COV_SOCINS</t>
  </si>
  <si>
    <t>Use download option from SDG database</t>
  </si>
  <si>
    <t>Data retrieved from the SDG API</t>
  </si>
  <si>
    <t xml:space="preserve">SDG 1.3.1 World Bank – Poorest quintile covered by social insurance programmes SI_COV_SOCINSPQ </t>
  </si>
  <si>
    <t>WRONG SOURCE - CHECK WITH ALEX COLUMN, CODE DOESN'T EXIST</t>
  </si>
  <si>
    <t>Indicator code as provided doesn't exist, but I believ ist included in the previous indicator as dimension - confirm this with alex</t>
  </si>
  <si>
    <t xml:space="preserve">SDG Indicator 1.3.1 World Bank – Proportion of population covered by labour market programmes SI_COV_LMKT </t>
  </si>
  <si>
    <t xml:space="preserve">SDG Indicator 1.3.1 -World Bank – Poorest Quintile covered by labour market programmes SI_COV_LMKTPQ </t>
  </si>
  <si>
    <t>http://www.sdg.org/datasets/a6e101bacf724cbbb1e4171d389e2c79_0</t>
  </si>
  <si>
    <t>API (WHO)</t>
  </si>
  <si>
    <t>WHO</t>
  </si>
  <si>
    <t xml:space="preserve">WHO Global Health Observatory.  Extent of implementation of child protection services: </t>
  </si>
  <si>
    <t>http://apps.who.int/gho/data/node.main.VIOLENCESERVICESFORVICTIMS?lang=en</t>
  </si>
  <si>
    <t>See column 2 and the download option. Dates given are 2012-2014.</t>
  </si>
  <si>
    <t>I have not taken the data from the link provided, but instead from the WHO API. See Python code</t>
  </si>
  <si>
    <t xml:space="preserve">WHO Global Health Observatory, Youth Violence: Extent of implementation of life skills and social development programmes: </t>
  </si>
  <si>
    <t>http://apps.who.int/gho/data/node.main.VIOLENCEPREVENTIONPROGRAMMES?lang=en</t>
  </si>
  <si>
    <t xml:space="preserve">UN Treaty Collection, WHO Framework Convention on Tobacco Control: </t>
  </si>
  <si>
    <t>https://treaties.un.org/pages/ViewDetails.aspx?src=TREATY&amp;mtdsg_no=IX-4&amp;chapter=9&amp;clang=_en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</si>
  <si>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</si>
  <si>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Ratification, Acceptance(A), Approval(AA), Formal confirmation(c), Accession(a), Succession(d)</t>
  </si>
  <si>
    <t>S-85</t>
  </si>
  <si>
    <t>DLA Piper</t>
  </si>
  <si>
    <t xml:space="preserve">DLA Piper, Advertising and Marketing to Children Global Report: </t>
  </si>
  <si>
    <t>https://www.dlapiper.com/en/uk/insights/publications/2016/12/advertising-and-marketing-to-children/</t>
  </si>
  <si>
    <t>Score 2 if there is evidence of SRO or an industry code; data from DLA piper is second row in summary chart; ICAS global factbook use Chart 2 on Use of ICC marketing code worldwide and Annex of SROs . This indicator was produced by human research. SEE EXCEL FILE.</t>
  </si>
  <si>
    <t>SOURCE - CHECK WITH ALEX - I DON'T KNOW WHAT DATA IS EXACTLY MEANT WITH THAT</t>
  </si>
  <si>
    <t>S-86</t>
  </si>
  <si>
    <t>ICAS</t>
  </si>
  <si>
    <t>ICAS Global SRO Database: https://icas.global/srodatabase/; ICAS, Global Factbook of SROs: https://icas.global/wp-content/uploads/2018_Global_SRO_Factbook.pdf</t>
  </si>
  <si>
    <t xml:space="preserve">https://www.dlapiper.com/en/uk/insights/publications/2016/12/advertising-and-marketing-to-children/; </t>
  </si>
  <si>
    <t xml:space="preserve">This indicator was produced by human research. See Excel file. _x000D_
Currently many data gaps but this is an important indicator; in future._x000D_
It would be good to explore whether DLA Piper or others can support with ongoing data collection._x000D_
</t>
  </si>
  <si>
    <t xml:space="preserve">WHO, Global Health Observatory, Existence of any policies on marketing of foods to children: </t>
  </si>
  <si>
    <t>http://apps.who.int/gho/data/view.main.2473</t>
  </si>
  <si>
    <t>Date given for data is 2019</t>
  </si>
  <si>
    <t>WRONG SOURCE - CHECK WITH ALEX, THERE ARE ALSO 'DON'T KNOW' VALUES</t>
  </si>
  <si>
    <t xml:space="preserve">WHO Framework Convention on Tobacco Control, Article 16: Supply Reduction Measures, C321a Sales of tobacco products to minors prohibited from age: </t>
  </si>
  <si>
    <t>https://untobaccocontrol.org/impldb/indicator-report/?wpdtvar=3.3.2.1.a</t>
  </si>
  <si>
    <t>There is an Excel download option.</t>
  </si>
  <si>
    <t>I don't know what exactly is meant with the indicator, and consequently whether the data is also available through the API</t>
  </si>
  <si>
    <t xml:space="preserve">WHO, Global Health Observatory, Ban on direct advertising: </t>
  </si>
  <si>
    <t>http://apps.who.int/gho/data/node.main.1291?lang=en</t>
  </si>
  <si>
    <t>CROSS-CHECKING REQUIRED. Use all three indicators to score: ban on national TV and radio, ban on international TV and radio, ban on local magazines and newspapersDate given for data is 2015</t>
  </si>
  <si>
    <t>In the API there are several indicators that specify ban from which platform, did you have one overall ban in mind or must I aggregate all bans in that indicator myself?</t>
  </si>
  <si>
    <t xml:space="preserve">WHO, Global Health Observatory, Warn about the dangers of tobacco: </t>
  </si>
  <si>
    <t>http://apps.who.int/gho/data/node.main.1241?lang=en</t>
  </si>
  <si>
    <t xml:space="preserve">See column 4 titled ‘warning about the dangers of tobacco’_x000D_
Date given for data is 2015_x000D_
</t>
  </si>
  <si>
    <t>There are two indicators in the API : Code label "TOBACCO_0000000189" and also "W_Group"</t>
  </si>
  <si>
    <t xml:space="preserve">WHO, Global Health Observatory, Age limits - Alcohol service/sales: 
Use both columns – on and off premises
</t>
  </si>
  <si>
    <t>http://apps.who.int/gho/data/view.main.54500</t>
  </si>
  <si>
    <t xml:space="preserve">Date given for data is 2018_x000D_
Use both columns – on and off premises_x000D_
</t>
  </si>
  <si>
    <t>How to aggregate these two values? Consier it as numeric or categorical variable? Also what is the name of the variale in the API?</t>
  </si>
  <si>
    <t xml:space="preserve">WHO, Global Health Observatory, Advertising and product placement restrictions: 
This indicator is made up of multiple sub-indicators from WHO
</t>
  </si>
  <si>
    <t>http://apps.who.int/gho/data/node.main.A1131?lang=en</t>
  </si>
  <si>
    <t xml:space="preserve">MULTIPLE CROSS CHECKING REQUIRED Date given for data is 2018._x000D_
Scoring this indicator requires checking the information in all the below data sources:_x000D_
Advertising restrictions on national television_x000D_
Advertising restrictions on cable television_x000D_
Advertising restrictions on national radio_x000D_
Advertising restrictions on local radio_x000D_
Advertising restrictions in print media_x000D_
Advertising restrictions at cinemas_x000D_
Advertising restrictions on billboards_x000D_
Advertising restrictions at point-of-sale_x000D_
Advertising restrictions on the internet_x000D_
Advertising restrictions on social media_x000D_
</t>
  </si>
  <si>
    <t>S-94</t>
  </si>
  <si>
    <t xml:space="preserve">WHO, Global Health Observatory, Health warning labels on alcohol advertising: 
</t>
  </si>
  <si>
    <t xml:space="preserve">http://apps.who.int/gho/data/node.main.A1192?lang=en; WHO, </t>
  </si>
  <si>
    <t>Use both data sources to score (advertising and alcohol containers)</t>
  </si>
  <si>
    <t>S-95</t>
  </si>
  <si>
    <t xml:space="preserve">Global Health Observatory, Health warning labels on alcohol containers: </t>
  </si>
  <si>
    <t>http://apps.who.int/gho/data/node.main.A1193?lang=en</t>
  </si>
  <si>
    <t>WHO &amp; UNICEF</t>
  </si>
  <si>
    <t>WHO&amp;UNICEF. Marketing of Breast‑milk Substitutes:National Implementation ofthe International Code— STATUS REPORT 2020 —</t>
  </si>
  <si>
    <t>https://www.unicef.org/sites/default/files/2020-05/Marketing-of-breast-milk-substitutes-status-report-2020.pdf</t>
  </si>
  <si>
    <t>Annex II on Page 33. See table and categorization of alignment with the code. This is a PDF that is updated every couple of years (last done 2018). This version 2020. I have tagged as updated 2020 because the source is a new PDF.</t>
  </si>
  <si>
    <t xml:space="preserve">WHO, Global Health Observatory, Prevalence - most recent youth survey: _x000D_
Use Youth indicator 1 rate in column 5_x000D_
</t>
  </si>
  <si>
    <t>http://apps.who.int/gho/data/node.main.TOB1257?lang=en</t>
  </si>
  <si>
    <t xml:space="preserve">Date given for data is 2015. _x000D_
Use the column for both sexes in Youth Indicator 1 rate _x000D_
</t>
  </si>
  <si>
    <t>I have extracted the data from the API with code WHOSIS_000013 but the data is MUCH older than in the source provided by Alex --&gt; What do to?</t>
  </si>
  <si>
    <t>S-98</t>
  </si>
  <si>
    <t xml:space="preserve">WHO, Global Health Observatory, 15-19 years old, current drinkers (%): </t>
  </si>
  <si>
    <t xml:space="preserve">http://apps.who.int/gho/data/node.main.A1214?lang=en </t>
  </si>
  <si>
    <t xml:space="preserve">COMBINE 3 DATA SOURCES to produce this indciator - there are three sets of data for each age group, all given in percentages. Take average as result?_x000D_
Dates given for the data 2018._x000D_
</t>
  </si>
  <si>
    <t>I have extracted the data from the API with code WHOSIS_000013 but the dataseems quite old and we must discuss how to aggregate the indicators</t>
  </si>
  <si>
    <t>S-99</t>
  </si>
  <si>
    <t xml:space="preserve">WHO, Global Health Observatory, 13-15 years old first drink before age 14 (%): </t>
  </si>
  <si>
    <t>http://apps.who.int/gho/data/node.main.A1221?lang=en</t>
  </si>
  <si>
    <t>S-100</t>
  </si>
  <si>
    <t xml:space="preserve">WHO, Global Health Observatory, 13-15 years old any alcoholic beverage in the past 30 days (%): </t>
  </si>
  <si>
    <t>http://apps.who.int/gho/data/node.main.A1219?lang=en</t>
  </si>
  <si>
    <t>S-101</t>
  </si>
  <si>
    <t xml:space="preserve">WHO Global Health Observatory, Children aged &lt;5 years overweight: </t>
  </si>
  <si>
    <t>http://apps.who.int/gho/data/view.main.CHILDOVERWEIGHTv</t>
  </si>
  <si>
    <t>Two sources in case there are data gaps. Use most up to date data</t>
  </si>
  <si>
    <t>I extracted data from the API</t>
  </si>
  <si>
    <t>S-102</t>
  </si>
  <si>
    <t xml:space="preserve">SDG indicator 2.2.2. Children moderately or severely overweight (millions) - use by % if data coverage is good enough: </t>
  </si>
  <si>
    <t xml:space="preserve">WHO Global Health Observatory, Prevalence of overweight among children and adolescents, BMI&gt;+1 standard deviation above the median, crude
Estimates by country, among children aged 5-19 years: 
</t>
  </si>
  <si>
    <t xml:space="preserve">WHO Global Health Observatory, Exclusive breastfeeding under 6 months: </t>
  </si>
  <si>
    <t>http://apps.who.int/gho/data/node.main.1100?lang=en</t>
  </si>
  <si>
    <t xml:space="preserve">UN Treaty Collection, Constitution of the World Health Organization: </t>
  </si>
  <si>
    <t>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</si>
  <si>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59. Parties : 193_x000D_
Note: a country may have signed, but if it has not ratified that is counted as 1=No._x000D_
</t>
  </si>
  <si>
    <t>Definitive signature(s), Acceptance(A)</t>
  </si>
  <si>
    <t>S-106</t>
  </si>
  <si>
    <t>UNCTAD</t>
  </si>
  <si>
    <t xml:space="preserve">UNCTAD, Consumer Protection Legislation: </t>
  </si>
  <si>
    <t>http://unctad.org/en/Docs/Cyberlaw/CP.xlsx</t>
  </si>
  <si>
    <t>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</si>
  <si>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Link provided by alex is an endpoint</t>
  </si>
  <si>
    <t>S-107</t>
  </si>
  <si>
    <t>FTC</t>
  </si>
  <si>
    <t xml:space="preserve">FTC, Competition &amp; Consumer Protection Authorities Worldwide: </t>
  </si>
  <si>
    <t>https://www.ftc.gov/policy/international/competition-consumer-protection-authorities-worldwide#c</t>
  </si>
  <si>
    <t>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</si>
  <si>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Data is provided in a table on the website, but there is no downladble Excel file provided. Data must be retrieved manually or with beautiful soup</t>
  </si>
  <si>
    <t>S-108</t>
  </si>
  <si>
    <t>ICPEN</t>
  </si>
  <si>
    <t xml:space="preserve">ICPEN, Member Organisations: </t>
  </si>
  <si>
    <t>https://www.icpen.org/who-we-are</t>
  </si>
  <si>
    <t xml:space="preserve">UNCTAD, Online Consumer Protection Legislation Worldwide: </t>
  </si>
  <si>
    <t>https://unctad.org/en/Pages/DTL/STI_and_ICTs/ICT4D-Legislation/eCom-Consumer-Protection-Laws.aspx</t>
  </si>
  <si>
    <t>There is an option to download the data</t>
  </si>
  <si>
    <t xml:space="preserve">Link provided by alex contains a link which is an excel endpoint: https://unctad.org/en/Docs/Cyberlaw/CP.xlsx </t>
  </si>
  <si>
    <t>S-110</t>
  </si>
  <si>
    <t>ISO</t>
  </si>
  <si>
    <t>ISO members</t>
  </si>
  <si>
    <t>https://www.iso.org/members.html</t>
  </si>
  <si>
    <t>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</si>
  <si>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S-111</t>
  </si>
  <si>
    <t>IEC</t>
  </si>
  <si>
    <t>IEC members</t>
  </si>
  <si>
    <t>https://www.iec.ch/dyn/www/f?p=103:5:0</t>
  </si>
  <si>
    <t>On the website there is a button to download data as Excel sheet</t>
  </si>
  <si>
    <t xml:space="preserve">WHO Global Health Observatory, Distribution of causes of death among children aged &lt;5 years (%): </t>
  </si>
  <si>
    <t>http://apps.who.int/gho/data/view.main.ghe3002015-CH17</t>
  </si>
  <si>
    <t>Use 0-4 years</t>
  </si>
  <si>
    <t>I have extracted data on deaths by injuries, which is what the indicator says, but not Alex</t>
  </si>
  <si>
    <t>S-113</t>
  </si>
  <si>
    <t xml:space="preserve">Unintentional poisoning: burden of disease_x000D_
Data by country_x000D_
</t>
  </si>
  <si>
    <t>https://apps.who.int/gho/data/view.main.SDGPOISON393v</t>
  </si>
  <si>
    <t>Mortality rate data for all ages (see other indicator with regional rates)</t>
  </si>
  <si>
    <t>S-114</t>
  </si>
  <si>
    <t xml:space="preserve">WHO, World report on child injury prevention: </t>
  </si>
  <si>
    <t>https://apps.who.int/iris/bitstream/handle/10665/43851/9789241563574_eng.pdf?sequence=1</t>
  </si>
  <si>
    <t>p.174 table use both sexes data for all under 20 years by major world region. This source is included to fill gaps/ and because it is specifically child-related data by region, whereas the other source is for poisoning at all ages</t>
  </si>
  <si>
    <t>S-113 has no age breakdown, but there are other indicators in the API which might be interesting. Maybe take one of those?</t>
  </si>
  <si>
    <t xml:space="preserve">UN Treaty Collection, Optional Protocol to the Convention on the Rights of the Child on the sale of children, child prostitution and child pornography: </t>
  </si>
  <si>
    <t>https://treaties.un.org/Pages/ViewDetails.aspx?src=IND&amp;mtdsg_no=IV-11-c&amp;chapter=4&amp;lang=en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</si>
  <si>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121. Parties : 176_x000D_
Note: a country may have signed, but if it has not ratified that is counted as 1=No._x000D_
</t>
  </si>
  <si>
    <t>We Protect Global Alliance</t>
  </si>
  <si>
    <t xml:space="preserve">We Protect Global Alliance, Member Countries: </t>
  </si>
  <si>
    <t>https://www.weprotect.org/member-countries/</t>
  </si>
  <si>
    <t xml:space="preserve">An online list._x000D_
Check the list to see whether any new countries have joined_x000D_
</t>
  </si>
  <si>
    <t>ICMEC</t>
  </si>
  <si>
    <t xml:space="preserve">ICMEC, Child Pornography: Model Legislation and Global Review (9th edition): </t>
  </si>
  <si>
    <t>https://www.icmec.org/wp-content/uploads/2018/12/CSAM-Model-Law-9th-Ed-FINAL-12-3-18.pdf</t>
  </si>
  <si>
    <t>Use first two columns of table in the Global Legislative Review starting on page 36</t>
  </si>
  <si>
    <t>I have checked in the PDF where the data comes from, but ist not from some API. Must be extracted manually</t>
  </si>
  <si>
    <t xml:space="preserve">Use third column of Global Legislative Review starting on page 36_x000D_
</t>
  </si>
  <si>
    <t>Use last column of Global Legislative Review starting on page 36</t>
  </si>
  <si>
    <t xml:space="preserve">Out of the Shadows Index, Explore the Data: </t>
  </si>
  <si>
    <t>Use the legal framework score out of 100. The EIU Out of the Shadows Index has 4 components: Environment, Legal Framework, Government capacity, and Engagement. This indicator uses only the Legal Framework score, given out of 100.</t>
  </si>
  <si>
    <t xml:space="preserve">UNCTAD, Cybercrime Legislation Worldwide: </t>
  </si>
  <si>
    <t>https://unctad.org/en/Pages/DTL/STI_and_ICTs/ICT4D-Legislation/eCom-Cybercrime-Laws.aspx</t>
  </si>
  <si>
    <t xml:space="preserve">There is a download option._x000D_
UNCTAD data on Cybercrime Legislation Worldwide reports 138 countries (of which 95 are developing and transition economies) had enacted such legislation. However, more than 30 countries had no cybercrime legislation in place. _x000D_
</t>
  </si>
  <si>
    <t xml:space="preserve">UNCTAD, Data Protection and Privacy Legislation: </t>
  </si>
  <si>
    <t>https://unctad.org/en/Pages/DTL/STI_and_ICTs/ICT4D-Legislation/eCom-Data-Protection-Laws.aspx</t>
  </si>
  <si>
    <t>There is a download option.</t>
  </si>
  <si>
    <t>NCMEC</t>
  </si>
  <si>
    <t xml:space="preserve">NCMEC 2019 World Map, 
</t>
  </si>
  <si>
    <t>Digital map provided and transcribed into Excel</t>
  </si>
  <si>
    <t>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t>
  </si>
  <si>
    <t>No link provided</t>
  </si>
  <si>
    <t xml:space="preserve">Out of the Shadows Index, Explore the Data: 
</t>
  </si>
  <si>
    <t xml:space="preserve">Use Environment and Engagement scores. The EIU Out of the Shadows Index has 4 components: Environment, Legal Framework, Government capacity, and Engagement. This indicator uses the Environment and Engagement score, given out of 100._x000D_
Scroll down the page to download the data in Excel._x000D_
</t>
  </si>
  <si>
    <t xml:space="preserve">SDG Indicator 16.2.3: 
</t>
  </si>
  <si>
    <t>Download from SDG database</t>
  </si>
  <si>
    <t>UNICEF</t>
  </si>
  <si>
    <t xml:space="preserve">UNICEF, Percentage of students (aged 13-15 years) who reported being bullied on 1 or more days in past 30 days: </t>
  </si>
  <si>
    <t>https://data.unicef.org/resources/data_explorer/unicef_f/?ag=UNICEF&amp;df=GLOBAL_DATAFLOW&amp;ver=1.0&amp;dq=.PT_ST_13-15_BUL_30-DYS..&amp;startPeriod=2014&amp;endPeriod=2019</t>
  </si>
  <si>
    <t>Date given for the data is 2014. Available in UNICEF data warehouse.</t>
  </si>
  <si>
    <t xml:space="preserve"> Developing a Global Indicator on Bullying of School-aged Children
Dominic Richardson and Chii Fen Hiu
UNICEF Office of Research | Innocenti Working Paper WP-2018-11 | July 2018</t>
  </si>
  <si>
    <t>https://www.unicef-irc.org/publications/pdf/WP%202018-11.pdf</t>
  </si>
  <si>
    <t xml:space="preserve">This indicator was scored in 2018 so use that data already collected. _x000D_
See page 26 for data table in Annex https://www.unicef-irc.org/publications/pdf/WP%202018-11.pdf_x000D_
</t>
  </si>
  <si>
    <t xml:space="preserve">KidsRights Index 2019 Child Rights. _x000D_
Environment Score: </t>
  </si>
  <si>
    <t>http://www.kidsrightsindex.org/Child-Rights-Environment</t>
  </si>
  <si>
    <t>Data is provided in a table on the website, but there is no downladble Excel file provided. Data must be entered somewhere manually or retrieved with beautiful soup</t>
  </si>
  <si>
    <t>https://tcdata360.worldbank.org/indicators/hc153e067?country=BRA&amp;indicator=364&amp;viz=line_chart&amp;years=1996,2017</t>
  </si>
  <si>
    <t>Data is provided as csv file with an endpoint, so it can be extracted from here: https://tcdata360-backend.worldbank.org/api/v1/datasets/51/dump.csv</t>
  </si>
  <si>
    <t>http://info.worldbank.org/governance/wgi/#home</t>
  </si>
  <si>
    <t>Data is provided as csv file with an endpoint, so it can be extracted from here: http://info.worldbank.org/governance/wgi/Home/downLoadFile?fileName=wgidataset.xlsx</t>
  </si>
  <si>
    <t>CRIN</t>
  </si>
  <si>
    <t xml:space="preserve">CRIN Access to Justice Global Ranking: </t>
  </si>
  <si>
    <t xml:space="preserve">https://archive.crin.org/en/access-justice-children-global-ranking.html  </t>
  </si>
  <si>
    <t>The date given is 2015 data. Use total score. Look for link to spreadsheet under this heading: Scoring system and country ranking. There is also download option https://archive.crin.org/en/home/law/access-justice/access-justice-children-data-and-methodology.html</t>
  </si>
  <si>
    <t>Data is provided as csv file with an endpoint, so it can be extracted from here: https://archive.crin.org/sites/default/files/access_to_justice_data.xls</t>
  </si>
  <si>
    <t>S-132</t>
  </si>
  <si>
    <t xml:space="preserve">Danish Institute for Business and Human Rights. </t>
  </si>
  <si>
    <t xml:space="preserve">National Action Plans on Business and Human Rights. </t>
  </si>
  <si>
    <t>Check both sources - this indicator is produced by human research and the results are in the excel sheet. In future updates, update only countries scoring 3 or under.</t>
  </si>
  <si>
    <t>Data must be retrieved with human research</t>
  </si>
  <si>
    <t>S-133</t>
  </si>
  <si>
    <t>UN OHCHR.</t>
  </si>
  <si>
    <t xml:space="preserve">State national action plans on Business and Human Rights.  </t>
  </si>
  <si>
    <t>https://www.ohchr.org/EN/Issues/Business/Pages/NationalActionPlans.aspx</t>
  </si>
  <si>
    <t xml:space="preserve">WHO Global Health Observatory, Existence of operational policy/strategy/action plan for tobacco: </t>
  </si>
  <si>
    <t>Date of data given as 2020_x000D_
Scroll through to find the column on tobacco</t>
  </si>
  <si>
    <t>Data is retrieved from API, but it is a categorical not a numerical variable. What type of categorical variable regime to apply?</t>
  </si>
  <si>
    <t xml:space="preserve">WHO Global Health Observatory, Existence of operational policy/strategy/action plan for alcohol: </t>
  </si>
  <si>
    <t>http://apps.who.int/gho/data/view.main.2475</t>
  </si>
  <si>
    <t xml:space="preserve">Date of data given as 2020_x000D_
Scroll through to find the column on alcohol_x000D_
</t>
  </si>
  <si>
    <t xml:space="preserve">WHO Global Health Observatory, Existence of operational policy/strategy/action plan for unhealthy diet: </t>
  </si>
  <si>
    <t>http://apps.who.int/gho/data/view.main.2477</t>
  </si>
  <si>
    <t>Date of data given as 2020_x000D_
Scroll through to find the column on unhealthy diet</t>
  </si>
  <si>
    <t>The data is in a Sub scores Column "Monitoring and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</si>
  <si>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Data is in the report as pd and must be etracted from there</t>
  </si>
  <si>
    <t>ITU</t>
  </si>
  <si>
    <t xml:space="preserve">ITU, Country Profiles: Use the traffic light indicators at the top of each country profile to determine whether country has national strategy or policy
</t>
  </si>
  <si>
    <t>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</si>
  <si>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</si>
  <si>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Data must be retrieved manually from the PDF file of each(!) country</t>
  </si>
  <si>
    <t>Child Helpline</t>
  </si>
  <si>
    <t xml:space="preserve">Child Helpline International, Voices of Children and Young People, Child Helpline Data for 2017 &amp; 2018: 
</t>
  </si>
  <si>
    <t xml:space="preserve">https://www.childhelplineinternational.org/wp-content/uploads/2019/11/Voices-of-Children-2017-2018-FINAL-Spreads.pdf_x000D_
</t>
  </si>
  <si>
    <t>See Annex list of members by country, page 46. This indicator was produced by human research. See Excel file._x000D_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</si>
  <si>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Treaty Collection, UN Framework Convention on Climate Change: </t>
  </si>
  <si>
    <t>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</si>
  <si>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197 parties _x000D_
Note: a country may have signed, but if it has not ratified that is counted as 1=No._x000D_
</t>
  </si>
  <si>
    <t>Approval(AA), Acceptance(A), Accession(a), Succession(d), Ratification</t>
  </si>
  <si>
    <t xml:space="preserve">UN Treaty Collection, Paris Agreement: </t>
  </si>
  <si>
    <t>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</si>
  <si>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195. Parties : 189_x000D_
Note: a country may have signed, but if it has not ratified that is counted as 1=No._x000D_
_x000D_
</t>
  </si>
  <si>
    <t>Ratification, Acceptance(A), Approval(AA), Accession(a)</t>
  </si>
  <si>
    <t xml:space="preserve">UN Treaty Collection, Basel Convention: </t>
  </si>
  <si>
    <t>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</si>
  <si>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53. Parties : 187_x000D_
Note: a country may have signed, but if it has not ratified that is counted as 1=No._x000D_
</t>
  </si>
  <si>
    <t>Approval(AA), Formal confirmation(c), Acceptance(A), Accession(a), Succession(d), Ratification</t>
  </si>
  <si>
    <t xml:space="preserve">UN Treaty Collection, Stockholm Convention: </t>
  </si>
  <si>
    <t>https://treaties.un.org/pages/ViewDetails.aspx?src=TREATY&amp;mtdsg_no=XXVII-15&amp;chapter=27</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</si>
  <si>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152. Parties : 184_x000D_
Note: a country may have signed, but if it has not ratified that is counted as 1=No._x000D_
</t>
  </si>
  <si>
    <t xml:space="preserve">UN Treaty Collection, Convention on the Protection and Use of Transboundary Watercourses and International Lakes: </t>
  </si>
  <si>
    <t>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</si>
  <si>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_x000D_
Signatories : 26. Parties : 43 parties (various issues hindered expansion of ratification)_x000D_
Note: a country may have signed, but if it has not ratified that is counted as 1=No._x000D_
</t>
  </si>
  <si>
    <t>Ratification, Accession(a), Acceptance(A), Approval(AA)</t>
  </si>
  <si>
    <t>Other</t>
  </si>
  <si>
    <t>EITI</t>
  </si>
  <si>
    <t xml:space="preserve">EITI, Countries: </t>
  </si>
  <si>
    <t>https://eiti.org/countries</t>
  </si>
  <si>
    <t>This is a record of whether the country is signed up to EITI. There is another indicator that measures implementation - used in enforcement. There is a download option and API information.</t>
  </si>
  <si>
    <t>Website provides an API, https://api.eiti.org/#get__v2-0_implementing_country have to see whether ist impementing country v1 oder v2</t>
  </si>
  <si>
    <t>UNEP</t>
  </si>
  <si>
    <t xml:space="preserve">UNEP, Environmental Rule of Law: First Global Report (2019): 
</t>
  </si>
  <si>
    <t>https://wedocs.unep.org/bitstream/handle/20.500.11822/27279/Environmental_rule_of_law.pdf?sequence=1&amp;isAllowed=y</t>
  </si>
  <si>
    <t>This indicator is produced by human research – taken from table in PDF. See Excel file. See p. 5, Introduction, Table: "Countries with national environmental framework laws". This is a list of countries in a table - needs manual extraction.</t>
  </si>
  <si>
    <t>I have checked out UNEP and they have an API but access to it must be requested and I don't know if the the API contains this dataset</t>
  </si>
  <si>
    <t>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</si>
  <si>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</si>
  <si>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This indicator is produced by human research – taken from table in PDF. See Excel file. Figure 3.6: Countries with Laws Protecting Access to Information (1972, 1992, and 2017) p. 102-p.103 have the map and list all country information</t>
  </si>
  <si>
    <t>This indicator is produced by human research – taken from table in PDF. See Excel file. Figure 3.12: Constitutional and Statutory Guarantees of Public Participation (1972, 1992, 2017) on page 120-121</t>
  </si>
  <si>
    <t>This indicator is produced by human research – taken from table in PDF. See Excel file. Figure 5.3: Protection of Environmental Standing (2017) on page 187 - whether law allows for citizen suits / including in environmental laws</t>
  </si>
  <si>
    <t>World Resources Institute</t>
  </si>
  <si>
    <t xml:space="preserve">World Resources Institute, CAIT Climate Data Explorer, Paris Contributions, INDC: </t>
  </si>
  <si>
    <t>http://cait.wri.org/indc/#/</t>
  </si>
  <si>
    <t>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</si>
  <si>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There is a website but the content is embedded into interactive systems</t>
  </si>
  <si>
    <t>EITI, Countries: Implementation status</t>
  </si>
  <si>
    <t>See link to API information.</t>
  </si>
  <si>
    <t>CHECK ALEX - HOW IS THIS DIFFERENT FROM S-146?</t>
  </si>
  <si>
    <t>National Resource Governance Institute,</t>
  </si>
  <si>
    <t xml:space="preserve">National Resource Governance Institute, 2017 Resource Governance Index: </t>
  </si>
  <si>
    <t>https://resourcegovernanceindex.org/data/both/issue?region=global</t>
  </si>
  <si>
    <t>Use the score for mining (there is also a score for both). This data is available by download and also API.</t>
  </si>
  <si>
    <t>The data is contained in an excel, which has no endpoint</t>
  </si>
  <si>
    <t>Use the score for oil and gas (there is also a score for both). This data is available by download and also API.</t>
  </si>
  <si>
    <t xml:space="preserve">WHO Global Health Observatory, Ambient Air Pollution: Burden of Disease: </t>
  </si>
  <si>
    <t>http://apps.who.int/gho/data/node.imr.AIR_6?lang=en</t>
  </si>
  <si>
    <t>Use column with raw 2016 figures but suggest create ratio per 100,000 with population data. The older indicator columns in this data set already have this included per 100,000.Date given for data is 2016.</t>
  </si>
  <si>
    <t xml:space="preserve">WHO Global Health Observatory, Ambient air pollution: Exposure country average: _x000D_
Use total figure, first column_x000D_
</t>
  </si>
  <si>
    <t xml:space="preserve">http://apps.who.int/gho/data/node.main.AMBIENTAIRCHILDEXPREDIRECT?lang=en_x000D_
</t>
  </si>
  <si>
    <t>Use total figure, first column</t>
  </si>
  <si>
    <t xml:space="preserve">UNFCC, GHG data: 
</t>
  </si>
  <si>
    <t>https://di.unfccc.int/flex_cad</t>
  </si>
  <si>
    <t>Use Compilation and Accounting data, use total emissions with LULUCF. Fill out the selection/drop down form for Compilation and Accounting data –select all for the first two options, and then choose LULUCF, and then select all for the last two options</t>
  </si>
  <si>
    <t>I have checked but I am unsure what data exactly Alex means</t>
  </si>
  <si>
    <t xml:space="preserve">SDG Indicator 3.9.2, Mortality rate attributed to unsafe water, unsafe sanitation and lack of hygiene (per 100,000 population): </t>
  </si>
  <si>
    <t>https://unstats.un.org/sdgs/indicators/database/?indicator=3.9.2</t>
  </si>
  <si>
    <t>Download data via SDG database</t>
  </si>
  <si>
    <t xml:space="preserve">WHO Global Health Observatory, Climate change attributable deaths per 100'000 children under 5 years (Public health and environment): </t>
  </si>
  <si>
    <t>http://apps.who.int/gho/data/node.imr.CC_6?lang=en</t>
  </si>
  <si>
    <t>This data for climate change related deaths is only available by region. Problematic - check for alternative measure.</t>
  </si>
  <si>
    <t>Waiting until Alex has resolved her question and clarified</t>
  </si>
  <si>
    <t xml:space="preserve">UN Treaty Collection: </t>
  </si>
  <si>
    <t>https://treaties.un.org/Pages/ViewDetails.aspx?src=IND&amp;mtdsg_no=IV-3&amp;chapter=4&amp;clang=_en</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</si>
  <si>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Signatories : 71. Parties : 170 parties _x000D_
</t>
  </si>
  <si>
    <t>ILO, Ratifications of C107 - Indigenous and Tribal Populations Convention, 1957 (No. 107)</t>
  </si>
  <si>
    <t>https://www.ilo.org/dyn/normlex/en/f?p=NORMLEXPUB:11300:0::NO:11300:P11300_INSTRUMENT_ID:312252:NO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</si>
  <si>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No. 169 (only 23 ratifications) No. 107 (27 ratifications)_x000D_
</t>
  </si>
  <si>
    <t xml:space="preserve">UN General Assembly: </t>
  </si>
  <si>
    <t>http://www.un.org/press/en/2007/ga10612.doc.htm</t>
  </si>
  <si>
    <t>This indicator is static because the number of votes in favour (143) cannot retrospectively change. 143 votes in favour; count cannot change because countries cannot retrospectively vote for UNDRIP</t>
  </si>
  <si>
    <t>I don't quite understand what data must retrieved from here, but it seems like this would require researching what countries in favour of something</t>
  </si>
  <si>
    <t>This indicator is produced by human research – taken from table in PDF. See Excel file. Figure 4.6: Countries Recognizing Indigenous and Community Rights toLand at the National Level (2016), Countries recognizing indigenous land tenure in national laws</t>
  </si>
  <si>
    <t>World Bank, Doing Business Report, Registering Property, Quality of Land Administration Index</t>
  </si>
  <si>
    <t>https://www.doingbusiness.org/en/data/exploretopics/registering-property</t>
  </si>
  <si>
    <t xml:space="preserve">See column titled Quality of Land Administration_x000D_
Five sub-indices include: reliability of infrastructure, transparency of information, geographic coverage, land dispute resolution, and equal access to property rights_x000D_
</t>
  </si>
  <si>
    <t>Landmark</t>
  </si>
  <si>
    <t xml:space="preserve">Landmark, Country data: </t>
  </si>
  <si>
    <t>http://www.landmarkmap.org/data/</t>
  </si>
  <si>
    <t>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</si>
  <si>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ICRC</t>
  </si>
  <si>
    <t xml:space="preserve">International Committee of the Red Cross (ICRC), Geneva Conventions of 1949 and Additional Protocols, and their Commentaries: </t>
  </si>
  <si>
    <t>https://ihl-databases.icrc.org/applic/ihl/ihl.nsf/vwTreaties1949.xsp</t>
  </si>
  <si>
    <t>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</si>
  <si>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Data is also provided in Excel sheet with endpoint: http://ihl-databases.icrc.org/applic/ihl/ihl.nsf/xsp/.ibmmodres/domino/OpenAttachment/applic/ihl/ihl.nsf/A545BF22D408F6C9C12584BF002F5A60/%24File/IHL_and_other_related_Treaties.xls?Open</t>
  </si>
  <si>
    <t>States party to the main treaties -Look for the PDF download on the right hand side of the page, http://ihl-databases.icrc.org/applic/ihl/ihl.nsf/xsp/.ibmmodres/domino/OpenAttachment/applic/ihl/ihl.nsf/A545BF22D408F6C9C12584BF002F5A60/%24File/IHL_and_other_related_Treaties.pdf?Open</t>
  </si>
  <si>
    <t>CHECK ALEX - THIS ROW IS RUPLICATE OF PREIVOUS ONE</t>
  </si>
  <si>
    <t xml:space="preserve">UN Treaty Collection, International Convention Against the Recruitment, Use, Financing and Training of Mercenaries: </t>
  </si>
  <si>
    <t>https://treaties.un.org/Pages/ViewDetails.aspx?src=TREATY&amp;mtdsg_no=XVIII-6&amp;chapter=18&amp;clang=_en</t>
  </si>
  <si>
    <t>Suggest we include this as one of key pieces of international legislation on use of mercenaries Signatories : 17. Parties : 36.</t>
  </si>
  <si>
    <t>Swiss Federal Dept F.Affairs</t>
  </si>
  <si>
    <t xml:space="preserve">Switzerland Federal Department of Foreign Affairs, Participating States of the Montreaux Document: </t>
  </si>
  <si>
    <t>https://www.eda.admin.ch/eda/en/fdfa/foreign-policy/international-law/international-humanitarian-law/private-military-security-companies/participating-states.html</t>
  </si>
  <si>
    <t xml:space="preserve">Use the data download option. Date given for data is 2012._x000D_
The Montreux Document is the first international document to underline the international legal obligations of states regarding the activities of private military and security companies. Use this list of countries that are signatories to the Montreaux Convention_x000D_
</t>
  </si>
  <si>
    <t xml:space="preserve">UN Treaty Collection, Optional Protocol to the Convention on the Rights of the Child on the involvement of children in armed conflict: </t>
  </si>
  <si>
    <t>https://treaties.un.org/Pages/ViewDetails.aspx?src=TREATY&amp;mtdsg_no=IV-11-b&amp;chapter=4&amp;clang=_en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</si>
  <si>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</si>
  <si>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Ratifications of C182 - Worst Forms of Child Labour Convention, 1999 (No. 182)</t>
  </si>
  <si>
    <t>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</si>
  <si>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</si>
  <si>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Child Soldiers Index</t>
  </si>
  <si>
    <t xml:space="preserve">Child Soldiers Index:
</t>
  </si>
  <si>
    <t xml:space="preserve"> https://childsoldiersworldindex.org/_x000D_
</t>
  </si>
  <si>
    <t>Click country, click "see full details", click "relevant national laws and policies" - data should be in the box, (yes, no) aligned with this question</t>
  </si>
  <si>
    <t>CHECK ALEX - can't ind data by following instructions</t>
  </si>
  <si>
    <t>Click country, click "see full details", click "relevant national laws and policies" - data should be in the box (yes, no), aligned with this question</t>
  </si>
  <si>
    <t>Univ of Denver</t>
  </si>
  <si>
    <t xml:space="preserve">University of Denver, Private Security Monitor: OHCHR, National regulatory frameworks on PMSCs: </t>
  </si>
  <si>
    <t>https://www.ohchr.org/EN/Issues/Mercenaries/WGMercenaries/Pages/NationalRegulatoryFrameworks.aspx</t>
  </si>
  <si>
    <t>This is a problematic indicator as so little information and the survey does not appear active. But this is the only data source. Only about 40 countries have uploaded information</t>
  </si>
  <si>
    <t>VPSHR</t>
  </si>
  <si>
    <t>Voluntary Principles on Security and Human Rights</t>
  </si>
  <si>
    <t>https://www.voluntaryprinciples.org/for-governments</t>
  </si>
  <si>
    <t xml:space="preserve">_x000D_
Only about 10 countries have signed up_x000D_
</t>
  </si>
  <si>
    <t xml:space="preserve">Child Soldiers Index, 'Reports of Children Used in Hostilities': 
</t>
  </si>
  <si>
    <t>https://childsoldiersworldindex.org/</t>
  </si>
  <si>
    <t xml:space="preserve">Any reports of use of children in hostilities, country should be scored '1'; including if country is included on 2017 list by Secretary-General
</t>
  </si>
  <si>
    <t>Internal Displacement Monitoring Centre</t>
  </si>
  <si>
    <t xml:space="preserve">Internal Displacement Monitoring Centre, Global Internal Displacement Database: </t>
  </si>
  <si>
    <t>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</si>
  <si>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</si>
  <si>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 xml:space="preserve">UN Treaty Collection, Tampere Convention on the Provision of Telecommunication Resources for Disaster Mitigation and Relief Operations: </t>
  </si>
  <si>
    <t>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</si>
  <si>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60. Parties : 49_x000D_
Note: a country may have signed, but if it has not ratified that is counted as 1=No._x000D_
</t>
  </si>
  <si>
    <t>Definitive signature(s), Ratification, Acceptance(A), Approval(AA), Accession(a)</t>
  </si>
  <si>
    <t>SDG Indicator 1.5.4, 13.1.3, 11.b.2,  Series:  Proportion of local governments that adopt and implement local disaster risk reduction strategies in line with national disaster risk reduction strategies (%) SG_DSR_SILS</t>
  </si>
  <si>
    <t>Download data via SDG database. Indicator 1.5.4, 13.1.3, 11.b.2,  Series:  Proportion of local governments that adopt and implement local disaster risk reduction strategies in line with national disaster risk reduction strategies (%) SG_DSR_SILS</t>
  </si>
  <si>
    <t>SDG Indicator 1.5.1: Indicator 1.5.1, 11.5.1, 13.1.1,  Series:  Number of deaths and missing persons attributed to disasters per 100,000 population (number) VC_DSR_MTMP</t>
  </si>
  <si>
    <t>Download data via SDG database. Indicator 1.5.1, 11.5.1, 13.1.1,  Series:  Number of deaths and missing persons attributed to disasters per 100,000 population (number) VC_DSR_MTMP</t>
  </si>
  <si>
    <t>SDG Indicator 1.5.1: Indicator 1.5.1, 11.5.1, 13.1.1,  Series:  Number of people whose livelihoods were disrupted or destroyed, attributed to disasters (number) VC_DSR_PDLN</t>
  </si>
  <si>
    <t>Download data via SDG database. Indicator 1.5.1, 11.5.1, 13.1.1,  Series:  Number of people whose livelihoods were disrupted or destroyed, attributed to disasters (number) VC_DSR_PDLN</t>
  </si>
  <si>
    <t xml:space="preserve">SDG Indicator 11.5.2, VC_DSR_ESDN:  _x000D_
If possible, make relative to population_x000D_
</t>
  </si>
  <si>
    <t>There are not many observations. Indicator 11.5.2,  Series:  Number of disruptions to educational services attributed to disasters (number) VC_DSR_ESDN</t>
  </si>
  <si>
    <t>SDG Indicator Indicator 11.5.2,  Series:  Number of disruptions to health services attributed to disasters (number) VC_DSR_HSDN.  If possible, make relative to population</t>
  </si>
  <si>
    <t>There are not many observations. Indicator 11.5.2,  Series:  Number of disruptions to health services attributed to disasters (number) VC_DSR_HSDN</t>
  </si>
  <si>
    <t xml:space="preserve">SDG Indicator 11.5.2,  Series:  Number of disruptions to other basic services attributed to disasters (number) VC_DSR_OBDN
</t>
  </si>
  <si>
    <t xml:space="preserve">https://unstats.un.org/sdgs/indicators/database/_x000D_
</t>
  </si>
  <si>
    <t>There are not many observations. Indicator 11.5.2,  Series:  Number of disruptions to other basic services attributed to disasters (number) VC_DSR_OBDN</t>
  </si>
  <si>
    <t xml:space="preserve">Internal Displacement Monitoring Centre, Global Internal Displacement Database.
</t>
  </si>
  <si>
    <t>http://www.internal-displacement.org/database/displacement-data</t>
  </si>
  <si>
    <t>IDMC 2018 internal displacement figures by country, use disasters. Use the data download option</t>
  </si>
  <si>
    <t>I followed the instructions and downloaded the data as Excel sheet</t>
  </si>
  <si>
    <t>INFORM index</t>
  </si>
  <si>
    <t>INFORM Risk Index 2020</t>
  </si>
  <si>
    <t>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</si>
  <si>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</si>
  <si>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Data can be extracted from an Excel, which has an endpoint. This endpoint will likely change es more up t date versions are provided, however: https://drmkc.jrc.ec.europa.eu/inform-index/Portals/0/InfoRM/2020/INFORM_Risk_Mid2020_v041.xlsx?ver=2020-04-03-170624-200</t>
  </si>
  <si>
    <t>Convention on the Rights of the Child</t>
  </si>
  <si>
    <t>https://treaties.un.org/Pages/ViewDetails.aspx?src=IND&amp;mtdsg_no=IV-11&amp;chapter=4&amp;clang=_en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</si>
  <si>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140. Parties : 196</t>
  </si>
  <si>
    <t>Optional Protocol to the Convention on the Rights of the Child on a communications procedure</t>
  </si>
  <si>
    <t>https://treaties.un.org/Pages/ViewDetails.aspx?src=IND&amp;mtdsg_no=IV-11-d&amp;chapter=4&amp;clang=_en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</si>
  <si>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52. Parties : 46</t>
  </si>
  <si>
    <t xml:space="preserve">CRIN Access to Justice Country Ranking, Part I: </t>
  </si>
  <si>
    <t>https://archive.crin.org/en/home/law/access-justice/access-justice-children-data-and-methodology.html</t>
  </si>
  <si>
    <t>Download data spreadsheet, and use score for Part I only (Subtotal /45). Look for link to spreadsheet under this heading: Scoring system and country ranking. Note this source is used in gov't effectiveness (S-131) but the whole score is used for that indicator.</t>
  </si>
  <si>
    <t>Data can be extracted from an Excel, which has an endpoint: https://archive.crin.org/sites/default/files/access_to_justice_data.xls</t>
  </si>
  <si>
    <t>KidsRights Index</t>
  </si>
  <si>
    <t xml:space="preserve">KidsRights Index 2020 Education Score: </t>
  </si>
  <si>
    <t>KidsRights Education score. Scroll to bottom of the page for the table. If for any reason this Index not available, use net primary enrolment and gross secondary enrolment</t>
  </si>
  <si>
    <t xml:space="preserve">KidsRights Index 2020 Health Score: </t>
  </si>
  <si>
    <t>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</si>
  <si>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KidsRights Index 2020 Protection Score: </t>
  </si>
  <si>
    <t>KidsRights Protection score. Scroll to bottom of the page for the table. If index unavailable, proportion of children aged 1-17 years who experienced any physical punishment and/or psychological aggression by caregivers in the past month</t>
  </si>
  <si>
    <t>KidsRights Life score</t>
  </si>
  <si>
    <t>SDG Indicator 1.a.2: Proportion of total government spending on essential services (education, health and social protection)</t>
  </si>
  <si>
    <t>https://www.sdg.org/datasets/279eebc614f64c9db58e4c029cf749a3_0</t>
  </si>
  <si>
    <t>Series SD_XPD_ESED: Proportion of total government spending on essential services, education (%)</t>
  </si>
  <si>
    <t xml:space="preserve">WHO Global Health Observatory, Current health expenditure per capita, PPP (current international $): </t>
  </si>
  <si>
    <t>https://data.worldbank.org/indicator/SH.XPD.CHEX.PP.CD</t>
  </si>
  <si>
    <t>WHO Global Health Observatory, Extent of implementation of child protection services</t>
  </si>
  <si>
    <t>SDG Indicator 1.3.1,  Series:  [World Bank] Proportion of population covered by social insurance programs (%) SI_COV_SOCINS</t>
  </si>
  <si>
    <t>Indicator 1.3.1,  Series:  [World Bank] Proportion of population covered by social insurance programs (%) SI_COV_SOCINS</t>
  </si>
  <si>
    <t>S-203</t>
  </si>
  <si>
    <t>SDG Indicator 8.5.1. Average hourly earnings of employees by sex and occupation (local currency) SL_EMP_AEARN</t>
  </si>
  <si>
    <r>
      <t>Average hourly earnings of employees by sex and occupation (local currency) </t>
    </r>
    <r>
      <rPr>
        <b/>
        <sz val="11"/>
        <color theme="1"/>
        <rFont val="Calibri"/>
        <family val="2"/>
        <scheme val="minor"/>
      </rPr>
      <t>SL_EMP_AEARN</t>
    </r>
  </si>
  <si>
    <t>S-204</t>
  </si>
  <si>
    <t>SDG Indicator 1.1.1, ILO Stat: Employed population below international poverty line, by sex and age (%) SI_POV_EMP1</t>
  </si>
  <si>
    <t>Employed population below pverty line</t>
  </si>
  <si>
    <t>S-205</t>
  </si>
  <si>
    <t>S-206</t>
  </si>
  <si>
    <t>S-207</t>
  </si>
  <si>
    <t>S-208</t>
  </si>
  <si>
    <t>S-209</t>
  </si>
  <si>
    <t>Extracted</t>
  </si>
  <si>
    <t>Cleansed</t>
  </si>
  <si>
    <t>Normalized</t>
  </si>
  <si>
    <t>S-210</t>
  </si>
  <si>
    <t>Python sources done</t>
  </si>
  <si>
    <t>S-211</t>
  </si>
  <si>
    <t>Manual sources done</t>
  </si>
  <si>
    <t>S-212</t>
  </si>
  <si>
    <t>Total number of sources done</t>
  </si>
  <si>
    <t>S-213</t>
  </si>
  <si>
    <t>Number of sources remaining</t>
  </si>
  <si>
    <t>Source Type</t>
  </si>
  <si>
    <t>Occurences</t>
  </si>
  <si>
    <t>Percentage done</t>
  </si>
  <si>
    <t>Not classified yet</t>
  </si>
  <si>
    <t>Project</t>
  </si>
  <si>
    <t>Index</t>
  </si>
  <si>
    <t>Issue</t>
  </si>
  <si>
    <t>Pillar</t>
  </si>
  <si>
    <t>Description</t>
  </si>
  <si>
    <t>Current</t>
  </si>
  <si>
    <t>calculation_type</t>
  </si>
  <si>
    <t>legacy_data_from</t>
  </si>
  <si>
    <t>Replaces_ind_id</t>
  </si>
  <si>
    <t>CRBA</t>
  </si>
  <si>
    <t>Workplace</t>
  </si>
  <si>
    <t>Child labour</t>
  </si>
  <si>
    <t>Legal framework international</t>
  </si>
  <si>
    <t>1.1.1.1</t>
  </si>
  <si>
    <t>Minimum Age Convention</t>
  </si>
  <si>
    <t>Has the government ratified ILO convention No. 138 (Minimum Age Convention)?</t>
  </si>
  <si>
    <t>1.1.3.1</t>
  </si>
  <si>
    <t>Worst Forms of Child Labour Convention</t>
  </si>
  <si>
    <t>Ratification of ILO convention No. 182 (Worst Forms of Child Labour Convention)</t>
  </si>
  <si>
    <t>1.1.2.1</t>
  </si>
  <si>
    <t>Optional Protocol to CRC on the Sale of Children, Child Prostitution and Child Pornography</t>
  </si>
  <si>
    <t>Ratification of Optional Protocol to the Convention on the Rights of the Child on the Sale of Children, Child Prostitution and Child Pornography</t>
  </si>
  <si>
    <t>1.1.2.4</t>
  </si>
  <si>
    <t>UN Protocol to Prevent, Suppress and Punish Trafficking</t>
  </si>
  <si>
    <t>Ratification of UN Protocol to Prevent, Suppress and Punish Trafficking in Persons, Especially Women and Children</t>
  </si>
  <si>
    <t>1.1.2.5</t>
  </si>
  <si>
    <t>Forced Labour Convention</t>
  </si>
  <si>
    <t>Ratification of ILO Convention No. 29 (Forced Labour Convention)</t>
  </si>
  <si>
    <t>1.1.2.6</t>
  </si>
  <si>
    <t>Abolition of Forced Labour Convention</t>
  </si>
  <si>
    <t>Ratification of ILO Convention No. 105 (Abolition of Forced Labour Convention)</t>
  </si>
  <si>
    <t>1.1.2.7</t>
  </si>
  <si>
    <t>Protocol to the Forced Labour Convention</t>
  </si>
  <si>
    <t>Ratification of Protocol P029 to the Forced Labour Convention</t>
  </si>
  <si>
    <t>Legal framework national</t>
  </si>
  <si>
    <t>1.2.1.1</t>
  </si>
  <si>
    <t>Minimum age for employment</t>
  </si>
  <si>
    <t>What is the country's minimum age for admission into full time employment?</t>
  </si>
  <si>
    <t xml:space="preserve">1.2.1.2 </t>
  </si>
  <si>
    <t>Minimum age for light work</t>
  </si>
  <si>
    <t>What is the country's minimum age for light work?</t>
  </si>
  <si>
    <t xml:space="preserve">1.2.1.3 </t>
  </si>
  <si>
    <t>Compulsory schooling.</t>
  </si>
  <si>
    <t>Does the country have compulsory schooling until secondary education?</t>
  </si>
  <si>
    <t>1.2.2.1</t>
  </si>
  <si>
    <t>Child sexual abuse and exploitation.</t>
  </si>
  <si>
    <t>Out of the Shadows Index - Legal Framework score</t>
  </si>
  <si>
    <t xml:space="preserve">1.2.2.2 </t>
  </si>
  <si>
    <t>All forms of trafficking in persons</t>
  </si>
  <si>
    <t>Does national legislation cover all forms of trafficking in persons as indicated in the UN Trafficking in Persons Protocol?</t>
  </si>
  <si>
    <t xml:space="preserve">1.2.3.1  </t>
  </si>
  <si>
    <t>Minimum age for hazardous work</t>
  </si>
  <si>
    <t>What is the minimum age for hazardous work?</t>
  </si>
  <si>
    <t>Outcome</t>
  </si>
  <si>
    <t>3.1.1</t>
  </si>
  <si>
    <t xml:space="preserve">Child labour rate (5-17) </t>
  </si>
  <si>
    <t>Proportion of children aged 5-17 years engaged in child labour</t>
  </si>
  <si>
    <t>3.1.3</t>
  </si>
  <si>
    <t>Out-of-school adolescents (lower secondary)</t>
  </si>
  <si>
    <t>Percentage of out-of-school adolescents of lower secondary school age</t>
  </si>
  <si>
    <t>3.1.4</t>
  </si>
  <si>
    <t>Out-of-school adolescents (upper secondary).</t>
  </si>
  <si>
    <t>Percentage of out-of-school adolescents of upper secondary school age</t>
  </si>
  <si>
    <t>3.1.5</t>
  </si>
  <si>
    <t>Informal employment.</t>
  </si>
  <si>
    <t>Informal employment (% of total non-agricultural employment)</t>
  </si>
  <si>
    <t xml:space="preserve">3.2.1 </t>
  </si>
  <si>
    <t>Prevalence of modern slavery.</t>
  </si>
  <si>
    <t>Global Slavery Index - Prevalence score</t>
  </si>
  <si>
    <t xml:space="preserve">3.2.2  </t>
  </si>
  <si>
    <t>Prevalence of human trafficking</t>
  </si>
  <si>
    <t>Number of victims of human trafficking per 100,000 population, by sex, age and form of exploitation</t>
  </si>
  <si>
    <t>3.2.3</t>
  </si>
  <si>
    <t>Poverty rates.</t>
  </si>
  <si>
    <t>Proportion of population below the international poverty line (%)</t>
  </si>
  <si>
    <t>3.3.1</t>
  </si>
  <si>
    <t>Prevalence of hazardous work by adolescents.</t>
  </si>
  <si>
    <t>Prevalence (%) of hazardous work among adolescents aged 15-17</t>
  </si>
  <si>
    <t>Decent working conditions</t>
  </si>
  <si>
    <t>1.1.4.1</t>
  </si>
  <si>
    <t>Protection of Wages Convention</t>
  </si>
  <si>
    <t>Ratification of ILO Convention No. 95 (Protection of Wages Convention)</t>
  </si>
  <si>
    <t xml:space="preserve">1.1.4.10 </t>
  </si>
  <si>
    <t>Working Hours Conventions.</t>
  </si>
  <si>
    <t xml:space="preserve">Ratification of ILO Convention No. 47 (Forty-Hour Week Convention) OR Hours of Work (Industry) Convention No. 1_x000D_
</t>
  </si>
  <si>
    <t>No. 1.1.4.2</t>
  </si>
  <si>
    <t>Minimum Wage Fixing Convention.</t>
  </si>
  <si>
    <t xml:space="preserve">Ratification of ILO Convention No. 131 (Minimum Wage Fixing Convention)_x000D_
</t>
  </si>
  <si>
    <t>No. 1.1.4.3</t>
  </si>
  <si>
    <t>Equal Remuneration Convention</t>
  </si>
  <si>
    <t>Ratification of ILO Convention No. 100 (Equal Remuneration Convention)</t>
  </si>
  <si>
    <t>No. 1.1.4.5</t>
  </si>
  <si>
    <t>Labour Inspection Convention.</t>
  </si>
  <si>
    <t>Ratification of ILO Convention No. 81 (Labour Inspection Convention)</t>
  </si>
  <si>
    <t>No. 1.1.4.6</t>
  </si>
  <si>
    <t>Migrant Workers and their Families Convention.</t>
  </si>
  <si>
    <t xml:space="preserve">Ratification of International Convention on the Protection of the Rights of All Migrant Workers and Members of their Families_x000D_
</t>
  </si>
  <si>
    <t>No. 1.1.4.7</t>
  </si>
  <si>
    <t>Discrimination in Employment Convention.</t>
  </si>
  <si>
    <t xml:space="preserve">Ratification of ILO Convention No. 111 (Discrimination in Respect to Employment and Occupation Convention)_x000D_
</t>
  </si>
  <si>
    <t>No. 1.1.4.8</t>
  </si>
  <si>
    <t>Freedom of Association Convention.</t>
  </si>
  <si>
    <t xml:space="preserve">Ratification of ILO Convention No. 87 (Freedom of Association and Protection of the Right to Organise Convention)_x000D_
</t>
  </si>
  <si>
    <t>No. 1.1.4.9</t>
  </si>
  <si>
    <t>Right to Organise and Collective Bargaining Convention.</t>
  </si>
  <si>
    <t xml:space="preserve">Ratification of ILO Convention No. 98 (Right to Organise and Collective Bargaining Convention)_x000D_
</t>
  </si>
  <si>
    <t>No. 1.1.3.2</t>
  </si>
  <si>
    <t>Occupational Safety and Health Convention.</t>
  </si>
  <si>
    <t xml:space="preserve">Ratification of ILO Convention No. 155 (Occupational Safety and Health Convention)_x000D_
</t>
  </si>
  <si>
    <t xml:space="preserve">1.2.4.1 </t>
  </si>
  <si>
    <t xml:space="preserve">Minimum wage._x000D_
_x000D_
</t>
  </si>
  <si>
    <t>Is there a legally mandated minimum wage (established by law or by collective bargaining)?</t>
  </si>
  <si>
    <t xml:space="preserve">1.2.4.2 </t>
  </si>
  <si>
    <t xml:space="preserve">Standard working hours._x000D_
_x000D_
</t>
  </si>
  <si>
    <t>What are standard working hours?</t>
  </si>
  <si>
    <t xml:space="preserve">1.2.4.3 </t>
  </si>
  <si>
    <t xml:space="preserve">Maximum working hours._x000D_
_x000D_
</t>
  </si>
  <si>
    <t>What are maximum working hours?</t>
  </si>
  <si>
    <t>NEW</t>
  </si>
  <si>
    <t xml:space="preserve">Overtime._x000D_
_x000D_
</t>
  </si>
  <si>
    <t>What is the premium for overtime work?</t>
  </si>
  <si>
    <t>Paid annual leave.</t>
  </si>
  <si>
    <t>Is paid annual leave available to workers?</t>
  </si>
  <si>
    <t>Sick leave.</t>
  </si>
  <si>
    <t>For how long are workers guaranteed paid sick leave?</t>
  </si>
  <si>
    <t>Gender discrimination.</t>
  </si>
  <si>
    <t>Are women protected from discrimination in promotions and/or demotions?</t>
  </si>
  <si>
    <t>Equal pay.</t>
  </si>
  <si>
    <t>Is equal pay guaranteed for men and women?</t>
  </si>
  <si>
    <t>Sexual harassment.</t>
  </si>
  <si>
    <t>Is sexual harassment explicitly prohibited in the workplace?</t>
  </si>
  <si>
    <t>Support for childcare.</t>
  </si>
  <si>
    <t>Do families receive benefits for childcare or school costs?</t>
  </si>
  <si>
    <t>Freedom of association.</t>
  </si>
  <si>
    <t>Labour rights in law (Centre for Global Workers' Rights Labour Rights Indicators)</t>
  </si>
  <si>
    <t xml:space="preserve">3.4.1 </t>
  </si>
  <si>
    <t>Average earnings.</t>
  </si>
  <si>
    <t>Average hourly earnings of employees by sex (Local currency) - Annual</t>
  </si>
  <si>
    <t>Working poverty rate.</t>
  </si>
  <si>
    <t>Working poverty rate (percentage of employed living below US$1.90 PPP)</t>
  </si>
  <si>
    <t>Minimum wages.</t>
  </si>
  <si>
    <t>At what level are minimum wages set per day?</t>
  </si>
  <si>
    <t>Gender pay gap.</t>
  </si>
  <si>
    <t>Factor-weighted gender pay gaps using monthly earnings</t>
  </si>
  <si>
    <t>3.4.2</t>
  </si>
  <si>
    <t>Average working hours.</t>
  </si>
  <si>
    <t>Mean weekly hours actually worked per employed person</t>
  </si>
  <si>
    <t xml:space="preserve">3.4.4 </t>
  </si>
  <si>
    <t>Access to pre-primary education.</t>
  </si>
  <si>
    <t>Gross early childhood education enrolment ratio</t>
  </si>
  <si>
    <t>Women in management.</t>
  </si>
  <si>
    <t>Proportion of women in managerial positions (%)</t>
  </si>
  <si>
    <t>Trade union representation.</t>
  </si>
  <si>
    <t>Trade union density rate (%)</t>
  </si>
  <si>
    <t>Labour rights in practice (Centre for Global Workers' Rights Labour Rights Indicators)</t>
  </si>
  <si>
    <t>Maternity and paternity protection</t>
  </si>
  <si>
    <t>1.1.5.1</t>
  </si>
  <si>
    <t>Maternity Protection Conventions.</t>
  </si>
  <si>
    <t xml:space="preserve">Ratification of ILO Convention No. 103 (Maternity Protection Convention (Revised)) OR No. 183 (Maternity Protection Convention)_x000D_
</t>
  </si>
  <si>
    <t>1.1.5.2</t>
  </si>
  <si>
    <t>Convention on Elimination of Discrimination against Women.</t>
  </si>
  <si>
    <t>Ratification of CEDAW (Convention on the Elimination of All Forms of Discrimination against Women)</t>
  </si>
  <si>
    <t>1.2.5.1</t>
  </si>
  <si>
    <t>Job protection for maternity leave.</t>
  </si>
  <si>
    <t>Is job protection guaranteed for mothers throughout paid maternity leave?</t>
  </si>
  <si>
    <t>1.2.5.2</t>
  </si>
  <si>
    <t>Job protection for paternity leave.</t>
  </si>
  <si>
    <t>Is job protection guaranteed for fathers throughout paid paternity leave?</t>
  </si>
  <si>
    <t xml:space="preserve">1.2.5.3 </t>
  </si>
  <si>
    <t>Duration of maternity leave.</t>
  </si>
  <si>
    <t>What is the duration of paid leave available to mothers of infants?</t>
  </si>
  <si>
    <t xml:space="preserve">1.2.5.4 </t>
  </si>
  <si>
    <t>Maternity benefits.</t>
  </si>
  <si>
    <t>What is the minimum wage replacement rate of paid leave for mothers?</t>
  </si>
  <si>
    <t xml:space="preserve">1.2.5.5 </t>
  </si>
  <si>
    <t>Duration of paternity leave.</t>
  </si>
  <si>
    <t>What is the duration of paid leave available to fathers of infants?</t>
  </si>
  <si>
    <t>Breastfeeding protections.</t>
  </si>
  <si>
    <t xml:space="preserve">Are mothers of infants guaranteed breastfeeding breaks at work?_x000D_
</t>
  </si>
  <si>
    <t>3.5.2</t>
  </si>
  <si>
    <t>Coverage of maternity leave.</t>
  </si>
  <si>
    <t>Percentage of women workers entitled to maternity leave</t>
  </si>
  <si>
    <t>Maternity cash benefits.</t>
  </si>
  <si>
    <t>Percentage of women workers entitled to maternity leave cash benefits, including voluntary coverage</t>
  </si>
  <si>
    <t>Mothers receiving maternity cash benefits.</t>
  </si>
  <si>
    <t>Proportion of mothers with newborns receiving maternity cash benefit</t>
  </si>
  <si>
    <t>Enforcement government capacity and effectiveness</t>
  </si>
  <si>
    <t>Enabling environment for child rights fulfilment.</t>
  </si>
  <si>
    <t>KidsRights Index - Child Rights Environment score</t>
  </si>
  <si>
    <t>Government effectiveness.</t>
  </si>
  <si>
    <t>World Bank Government Effectiveness Index score</t>
  </si>
  <si>
    <t>Government corruption.</t>
  </si>
  <si>
    <t>World Bank Government Corruption Index score</t>
  </si>
  <si>
    <t>National Action Plan on Business and Human Rights.</t>
  </si>
  <si>
    <t>National Action Plan on Business and Human Rights</t>
  </si>
  <si>
    <t>Government commitment and capacity.</t>
  </si>
  <si>
    <t>Out of the Shadows Index - Government commitment and capacity score</t>
  </si>
  <si>
    <t>Enforcement programs and spending</t>
  </si>
  <si>
    <t xml:space="preserve">2.2.2 </t>
  </si>
  <si>
    <t>Social insurance coverage.</t>
  </si>
  <si>
    <t>Proportion of population covered by social insurance programmes</t>
  </si>
  <si>
    <t xml:space="preserve">2.2.3  </t>
  </si>
  <si>
    <t>Poorest covered by social insurance.</t>
  </si>
  <si>
    <t>Poorest quintile covered by social insurance programmes</t>
  </si>
  <si>
    <t>Coverage of labour market programmes.</t>
  </si>
  <si>
    <t>Proportion of population covered by labour market programmes</t>
  </si>
  <si>
    <t>Poorest covered by labour market programmes.</t>
  </si>
  <si>
    <t>Poorest Quintile covered by labour market programmes</t>
  </si>
  <si>
    <t>2.2.6</t>
  </si>
  <si>
    <t>Child protection services.</t>
  </si>
  <si>
    <t>Extent of implementation of child protection services</t>
  </si>
  <si>
    <t>2.2.7</t>
  </si>
  <si>
    <t>Life skills and social development programmes.</t>
  </si>
  <si>
    <t>Extent of implementation of life skills and social development programmes</t>
  </si>
  <si>
    <t>Marketplace</t>
  </si>
  <si>
    <t>Marketing and Advertising</t>
  </si>
  <si>
    <t>Framework Convention on Tobacco Control</t>
  </si>
  <si>
    <t>Ratification of World Health Organization Framework Convention on Tobacco Control (WHO FCTC)</t>
  </si>
  <si>
    <t>1.2.1.1.1</t>
  </si>
  <si>
    <t>Marketing and advertising self-regulation</t>
  </si>
  <si>
    <t>Is there evidence of marketing and advertising self-regulation?</t>
  </si>
  <si>
    <t>1.2.1.2.1</t>
  </si>
  <si>
    <t>Regulation on marketing to children</t>
  </si>
  <si>
    <t>Is there national legislation regulating marketing and advertising to children?</t>
  </si>
  <si>
    <t>1.2.1.3.10</t>
  </si>
  <si>
    <t>Policies on marketing foods to children</t>
  </si>
  <si>
    <t>Existence of any policies on marketing of foods to children</t>
  </si>
  <si>
    <t>1.2.1.3.1</t>
  </si>
  <si>
    <t>Age limits for purchasing tobacco</t>
  </si>
  <si>
    <t>What are the legal age limits for purchasing tobacco?</t>
  </si>
  <si>
    <t>1.2.1.3.2</t>
  </si>
  <si>
    <t>Ban on tobacco advertising</t>
  </si>
  <si>
    <t>Is there a ban on tobacco advertising?</t>
  </si>
  <si>
    <t>1.2.1.3.3</t>
  </si>
  <si>
    <t>Warning about the dangers of tobacco</t>
  </si>
  <si>
    <t>Are there warnings about the dangers of tobacco?</t>
  </si>
  <si>
    <t>1.2.1.3.5</t>
  </si>
  <si>
    <t>Age limits on alcohol sale</t>
  </si>
  <si>
    <t>Age limits on alcohol sale on and off premises (beer, wine, spirits)</t>
  </si>
  <si>
    <t>1.2.1.3.6</t>
  </si>
  <si>
    <t>Ban on alcohol advertising</t>
  </si>
  <si>
    <t>Ban on alcohol (beer, spirit and wine) advertising on national TV, the internet and social media</t>
  </si>
  <si>
    <t>1.2.1.3.8</t>
  </si>
  <si>
    <t>Alcohol health warning labels</t>
  </si>
  <si>
    <t>Health warning labels on alcohol containers or advertising</t>
  </si>
  <si>
    <t>1.2.1.3.9</t>
  </si>
  <si>
    <t>Implementation of the International Code of Marketing of Breast-Milk Substitutes</t>
  </si>
  <si>
    <t>Implementation of the International Code of Marketing of Breast-Milk Substitutes in the national law</t>
  </si>
  <si>
    <t>Youth smoking rate</t>
  </si>
  <si>
    <t>Smoking rate for youth aged 13 to 15 years (current tobacco use)</t>
  </si>
  <si>
    <t>3.1.2</t>
  </si>
  <si>
    <t xml:space="preserve">Use of alcohol </t>
  </si>
  <si>
    <t>15-19 years old, current drinkers (%); 13-15 years old first drink before age 14 (%); 13-15 years old any alcoholic beverage in the past 30 days (%)</t>
  </si>
  <si>
    <t>Young children overweight</t>
  </si>
  <si>
    <t>Children aged &lt;5 years overweight</t>
  </si>
  <si>
    <t>Older children and teenagers overweight</t>
  </si>
  <si>
    <t>Children and adolescents aged 5-19 years overweight</t>
  </si>
  <si>
    <t xml:space="preserve">Exclusive breastfeeding	</t>
  </si>
  <si>
    <t>Exclusive breastfeeding under 6 months</t>
  </si>
  <si>
    <t>Prouct Safety</t>
  </si>
  <si>
    <t>WHO Constitution</t>
  </si>
  <si>
    <t>Has the country ratified the Constitution of the World Health Organization (WHO)?</t>
  </si>
  <si>
    <t>Consumer protection</t>
  </si>
  <si>
    <t>Existence of a consumer protection framework law or a monitoring body responsible for consumer protection</t>
  </si>
  <si>
    <t>Online consumer protection</t>
  </si>
  <si>
    <t>Does the country have online consumer protection legislation?</t>
  </si>
  <si>
    <t>National standards body</t>
  </si>
  <si>
    <t>Does the country have a National Standards Body (NSB)?</t>
  </si>
  <si>
    <t>3.2.1</t>
  </si>
  <si>
    <t>Death rates from injuries</t>
  </si>
  <si>
    <t>Death rate from injuries among children under 5</t>
  </si>
  <si>
    <t>3.2.2</t>
  </si>
  <si>
    <t>Mortality rates due to poisoning</t>
  </si>
  <si>
    <t>Mortality rates due to poisoning per 100,000 children and young people (under 29 years of age)</t>
  </si>
  <si>
    <t>Online Abuse and xploitation</t>
  </si>
  <si>
    <t>Optional Protocol to the CRC on the Sale of Children, Child Prostitution and Child Pornography</t>
  </si>
  <si>
    <t>Has the country ratified the Optional Protocol to the Convention on the Rights of the Child on the Sale of Children, Child Prostitution and Child Pornography?</t>
  </si>
  <si>
    <t>1.1.3.2</t>
  </si>
  <si>
    <t>Has the country signed in to the ‘We Protect Global Alliance’?</t>
  </si>
  <si>
    <t xml:space="preserve">1.2.3.1 </t>
  </si>
  <si>
    <t>Legislation prohibiting CSAM</t>
  </si>
  <si>
    <t>Do national laws prohibit child sexual abuse material (CSAM), and is CSAM defined?</t>
  </si>
  <si>
    <t>Legislation prohibiting technology facilitated CSAM offences</t>
  </si>
  <si>
    <t>Do national laws prohibit technology-facilitated child sexual abuse material (CSAM) offences?</t>
  </si>
  <si>
    <t>ISP Reporting of CSAM</t>
  </si>
  <si>
    <t>Do national laws require internet service providers (ISPs) to report suspected child sexual abuse materials (CSAM) to law enforcement?</t>
  </si>
  <si>
    <t>Child sexual abuse and exploitation</t>
  </si>
  <si>
    <t>Online exploitation and abuse</t>
  </si>
  <si>
    <t>Has the country adopted cybercrime legislation?</t>
  </si>
  <si>
    <t>Data protection and privacy</t>
  </si>
  <si>
    <t>Has the country adopted data protection and privacy legislation?</t>
  </si>
  <si>
    <t>Reports of suspected missing or exploited children</t>
  </si>
  <si>
    <t>Number of NCMEC reports by country</t>
  </si>
  <si>
    <t>Out of the Shadows - Environment and Engagement scores</t>
  </si>
  <si>
    <t>Prevalence of sexual violence</t>
  </si>
  <si>
    <t>Proportion of population aged 18-29 years who experienced sexual violence by age 18</t>
  </si>
  <si>
    <t>3.3.2</t>
  </si>
  <si>
    <t>Frequency of bullying</t>
  </si>
  <si>
    <t>Proportion of students (13-15 years) who reported being bullied on 1 or more days in past 30 days</t>
  </si>
  <si>
    <t>3.3.3</t>
  </si>
  <si>
    <t>Relative bullying risk</t>
  </si>
  <si>
    <t>What is the relative bullying risk?</t>
  </si>
  <si>
    <t>2.1.1</t>
  </si>
  <si>
    <t>2.2.1</t>
  </si>
  <si>
    <t>2.2.2</t>
  </si>
  <si>
    <t>2.3.1</t>
  </si>
  <si>
    <t>Effectiveness of the justice system.</t>
  </si>
  <si>
    <t>Does the national justice system guarantee the children’s right to access to justice?</t>
  </si>
  <si>
    <t>Operational policy on tobacco use</t>
  </si>
  <si>
    <t>Existence of operational policy/strategy/action plan to decrease tobacco use</t>
  </si>
  <si>
    <t>2.1.3</t>
  </si>
  <si>
    <t>Operational policy on alcohol use</t>
  </si>
  <si>
    <t>Existence of operational policy/strategy/action plan to reduce the harmful use of alcohol</t>
  </si>
  <si>
    <t>2.1.5</t>
  </si>
  <si>
    <t>Operational policy on unhealthy diets</t>
  </si>
  <si>
    <t>Existence of operational policy/strategy/action plan to reduce unhealthy diet</t>
  </si>
  <si>
    <t>2.1.6</t>
  </si>
  <si>
    <t xml:space="preserve">Restrictions on marketing breastmilk substitutes	</t>
  </si>
  <si>
    <t>Existence of a formal monitoring mechanism for the implementation of the International Code of Marketing of Breast-milk Substitutes</t>
  </si>
  <si>
    <t>National strategy on child online protection</t>
  </si>
  <si>
    <t>Does the country have a national strategy or policy on child online protection?</t>
  </si>
  <si>
    <t xml:space="preserve">2.3.2 </t>
  </si>
  <si>
    <t xml:space="preserve">Child helpline	</t>
  </si>
  <si>
    <t>Does the country have a child helpline linked to the Child Helpline Network?</t>
  </si>
  <si>
    <t xml:space="preserve">Community and Environment </t>
  </si>
  <si>
    <t>Resource use and damage to the environment</t>
  </si>
  <si>
    <t xml:space="preserve">1.1.1.1  </t>
  </si>
  <si>
    <t xml:space="preserve">Convention on Climate Change	</t>
  </si>
  <si>
    <t>Ratification of UN Framework Convention on Climate Change (UNFCCC)</t>
  </si>
  <si>
    <t>1.1.1.2</t>
  </si>
  <si>
    <t xml:space="preserve">Paris Climate Agreement. 
</t>
  </si>
  <si>
    <t>Ratification of Paris Climate Agreement</t>
  </si>
  <si>
    <t>1.1.1.3</t>
  </si>
  <si>
    <t xml:space="preserve">Basel Convention	</t>
  </si>
  <si>
    <t>Ratification of Convention on the Control of Transboundary Movements of Hazardous Wastes and their Disposal (Basel Convention)</t>
  </si>
  <si>
    <t>1.1.1.4</t>
  </si>
  <si>
    <t xml:space="preserve">Stockholm Convention	</t>
  </si>
  <si>
    <t xml:space="preserve">Ratification of Stockholm Convention on Persistent Organic Pollutants (Stockholm Convention)_x000D_
</t>
  </si>
  <si>
    <t>1.1.1.5</t>
  </si>
  <si>
    <t xml:space="preserve">Water Convention	</t>
  </si>
  <si>
    <t>Ratification of Convention on the Protection and Use of Transboundary Watercourses and International Lakes (Water Convention)</t>
  </si>
  <si>
    <t xml:space="preserve">EITI Standard	</t>
  </si>
  <si>
    <t>Whether the country is an implementing country of the Extractives Industries Transparency Initiative</t>
  </si>
  <si>
    <t>Environmental protection</t>
  </si>
  <si>
    <t>Does the country have a national environmental framework law?</t>
  </si>
  <si>
    <t xml:space="preserve">Pollutant register	</t>
  </si>
  <si>
    <t>Does the country have a law requiring pollutant release and transfer registers?</t>
  </si>
  <si>
    <t>Environmental impact assessment</t>
  </si>
  <si>
    <t>Does the country have an environmental impact assessment law?</t>
  </si>
  <si>
    <t>1.2.1.2</t>
  </si>
  <si>
    <t xml:space="preserve">Access to information	</t>
  </si>
  <si>
    <t>Does the country have laws protecting access to information?</t>
  </si>
  <si>
    <t>1.2.1.3</t>
  </si>
  <si>
    <t xml:space="preserve">Participation	</t>
  </si>
  <si>
    <t>Do national laws guarantee public participation?</t>
  </si>
  <si>
    <t>1.2.1.4</t>
  </si>
  <si>
    <t>Right to enforcement and compensation</t>
  </si>
  <si>
    <t>Do national laws allow for civil suits?</t>
  </si>
  <si>
    <t xml:space="preserve">Climate change contributions	</t>
  </si>
  <si>
    <t>Whether the country has submitted an Intended Nationally Determined Contribution (INDC) under the Paris Agreement</t>
  </si>
  <si>
    <t xml:space="preserve">Compliance with EITI standard	</t>
  </si>
  <si>
    <t>Is the country making progress towards implementing the Extractives Industry Transparency Initiative standard?</t>
  </si>
  <si>
    <t xml:space="preserve">Resource governance – extractives mining	</t>
  </si>
  <si>
    <t>Quality of resource governance in mining countries</t>
  </si>
  <si>
    <t>Resource governance – extractives oil and gas</t>
  </si>
  <si>
    <t>Quality of resource governance in oil and gas countries</t>
  </si>
  <si>
    <t xml:space="preserve">Child deaths linked to air pollution </t>
  </si>
  <si>
    <t>Deaths in children under 5 attributable to ambient air pollution (per 100,000 children)</t>
  </si>
  <si>
    <t>Exposure to air pollution</t>
  </si>
  <si>
    <t>Concentrations of fine particulate matter (PM 2.5)</t>
  </si>
  <si>
    <t xml:space="preserve">Greenhouse gas emissions	</t>
  </si>
  <si>
    <t>Total GHG emissions with LULUCF</t>
  </si>
  <si>
    <t xml:space="preserve">Deaths linked to poor WASH	</t>
  </si>
  <si>
    <t>Mortality rate attributed to unsafe water, unsafe sanitation and lack of hygiene (per 100,000 population)</t>
  </si>
  <si>
    <t>Child deaths due to climate change</t>
  </si>
  <si>
    <t>Climate change attributable deaths per 100'000 children under 5 years</t>
  </si>
  <si>
    <t>Land rights</t>
  </si>
  <si>
    <t xml:space="preserve">Covenant on Social, Economic and Cultural Rights	</t>
  </si>
  <si>
    <t>Ratification of International Covenant on Economic, Social and Cultural Rights (ICESCR)</t>
  </si>
  <si>
    <t>1.1.2.2</t>
  </si>
  <si>
    <t xml:space="preserve">Convention on the Rights of Indigenous Peoples	</t>
  </si>
  <si>
    <t>Ratification of ILO Convention No.169 on the Rights of Indigenous and Tribal Peoples in Independent Countries OR ILO Convention No. 107 on Indigenous and Tribal Populations Convention</t>
  </si>
  <si>
    <t>1.1.2.3</t>
  </si>
  <si>
    <t xml:space="preserve">Declaration on Rights of Indigenous Peoples	</t>
  </si>
  <si>
    <t xml:space="preserve">Ratification of UN Declaration on the Rights of Indigenous Peoples (UN DRIP)_x000D_
</t>
  </si>
  <si>
    <t xml:space="preserve">Indigenous land tenure	</t>
  </si>
  <si>
    <t>Do national laws recognise indigenous land tenure?</t>
  </si>
  <si>
    <t xml:space="preserve">Community land tenure	</t>
  </si>
  <si>
    <t>Do national laws recognise community land tenure?</t>
  </si>
  <si>
    <t xml:space="preserve">Quality of land administration	</t>
  </si>
  <si>
    <t>Does the country have a good land administration system?</t>
  </si>
  <si>
    <t>Proportion of indigenous and community lands formally recognised</t>
  </si>
  <si>
    <t>Percentage of Indigenous and Community Lands formally recognised</t>
  </si>
  <si>
    <t>Security arrangements</t>
  </si>
  <si>
    <t xml:space="preserve">Geneva Convention	</t>
  </si>
  <si>
    <t>Ratification of Geneva Convention (I-IV)</t>
  </si>
  <si>
    <t xml:space="preserve">Geneva Convention Protocol I	</t>
  </si>
  <si>
    <t>Ratification of Protocol I (1977) relating to the Protection of Victims of International Armed Conflicts</t>
  </si>
  <si>
    <t>1.1.3.3</t>
  </si>
  <si>
    <t xml:space="preserve">Geneva Convention Protocol II	</t>
  </si>
  <si>
    <t>Ratification of Protocol II (1977) relating to the Protection of Victims of Non-International Armed Conflicts</t>
  </si>
  <si>
    <t>Convention Against the Recruitment, Use, Financing and Training of Mercenaries</t>
  </si>
  <si>
    <t>Ratification of International Convention Against the Recruitment, Use, Financing and Training of Mercenaries</t>
  </si>
  <si>
    <t xml:space="preserve">Montreaux Document	</t>
  </si>
  <si>
    <t>Has the country signed the Montreaux Document?</t>
  </si>
  <si>
    <t>1.1.3.4</t>
  </si>
  <si>
    <t xml:space="preserve">CRC Optional Protocol on Children in Armed Conflict	</t>
  </si>
  <si>
    <t>Ratification of CRC Optional Protocol on the Involvement of Children in Armed Conflict</t>
  </si>
  <si>
    <t>1.1.3.5</t>
  </si>
  <si>
    <t>Ratification of ILO Convention No. 182 On the Worst forms of Child Labour</t>
  </si>
  <si>
    <t>1.2.3.1</t>
  </si>
  <si>
    <t>Unlawful recruitment of children prohibited</t>
  </si>
  <si>
    <t xml:space="preserve">Is unlawful recruitment of children criminalised?_x000D_
</t>
  </si>
  <si>
    <t>Use of children in hostilities prohibited</t>
  </si>
  <si>
    <t>Is the use of children to participate in hostilities criminalised?</t>
  </si>
  <si>
    <t>1.2.3.2</t>
  </si>
  <si>
    <t xml:space="preserve">Regulation of private military and security companies	</t>
  </si>
  <si>
    <t>Does the country regulate activities of private military and security companies (PMSCs)</t>
  </si>
  <si>
    <t>1.2.3.3.</t>
  </si>
  <si>
    <t xml:space="preserve">Voluntary Principles on Security and Human Rights	</t>
  </si>
  <si>
    <t>Government participation in the Voluntary Principles on Security and Human Rights</t>
  </si>
  <si>
    <t xml:space="preserve">3.3.1 </t>
  </si>
  <si>
    <t>Recruitment and use of children in hostilities</t>
  </si>
  <si>
    <t>Whether there are reports of use of children in hostilities by state or non-state groups</t>
  </si>
  <si>
    <t>Number of people displaced from conflict</t>
  </si>
  <si>
    <t>Number of internally displaced persons (IDPs) (Conflict and violence) per 1 million population</t>
  </si>
  <si>
    <t>3.3.4</t>
  </si>
  <si>
    <t xml:space="preserve">New displacements from conflict </t>
  </si>
  <si>
    <t>New displacements (Conflict and violence) per 1 million population</t>
  </si>
  <si>
    <t>Natural disasters</t>
  </si>
  <si>
    <t xml:space="preserve">Telecommunication Resources for Disaster Mitigation	</t>
  </si>
  <si>
    <t>Ratification of Tampere Convention on the Provision of Telecommunication Resources for Disaster Mitigation and Relief Operations</t>
  </si>
  <si>
    <t>National disaster risk reduction strategies</t>
  </si>
  <si>
    <t>Proportion of local governments that adopt and implement local disaster risk reduction strategies in line with national disaster risk reduction strategies</t>
  </si>
  <si>
    <t xml:space="preserve">Deaths associated with disasters	</t>
  </si>
  <si>
    <t>Number of deaths and missing persons attributed to disaster per 100,000 population</t>
  </si>
  <si>
    <t xml:space="preserve">Damaged livelihoods associated with disasters	</t>
  </si>
  <si>
    <t xml:space="preserve">Number of people whose livelihoods were disrupted and destroyed due to disaster
</t>
  </si>
  <si>
    <t xml:space="preserve">Disruption to education services	</t>
  </si>
  <si>
    <t>Number of disruptions to educational services attributed to disasters</t>
  </si>
  <si>
    <t xml:space="preserve">Disruption to health services	</t>
  </si>
  <si>
    <t>Number of disruptions to health services attributed to disasters</t>
  </si>
  <si>
    <t xml:space="preserve">Disruption to basic services	</t>
  </si>
  <si>
    <t>Number of disruptions to other basic services attributed to disasters</t>
  </si>
  <si>
    <t xml:space="preserve">3.4.2 </t>
  </si>
  <si>
    <t>Displacements from natural disasters</t>
  </si>
  <si>
    <t>New displacements (Disasters) per 1 million population (2017)</t>
  </si>
  <si>
    <t xml:space="preserve">3.4.3 </t>
  </si>
  <si>
    <t>Risk of humanitarian crises and disasters</t>
  </si>
  <si>
    <t>INFORM (Index for Risk Management) country risk score</t>
  </si>
  <si>
    <t>Fulfillment of children’s rights</t>
  </si>
  <si>
    <t xml:space="preserve">Convention on the Rights of the Child (CRC)	</t>
  </si>
  <si>
    <t>Ratification of Convention on the Rights of the Child</t>
  </si>
  <si>
    <t xml:space="preserve">CRC Optional Protocol on Communications Procedure	</t>
  </si>
  <si>
    <t>Ratification of the Optional Protocol on the Rights of the Child on a Communications Procedure</t>
  </si>
  <si>
    <t xml:space="preserve">Legal status of CRC	</t>
  </si>
  <si>
    <t>Access to Justice Country Ranking: Legal Status of the Convention on the Rights of the Child (CRC)</t>
  </si>
  <si>
    <t>3.5.1</t>
  </si>
  <si>
    <t xml:space="preserve">Right to education fulfilment	</t>
  </si>
  <si>
    <t>KidsRights Index Education score or, if unavailable, net primary enrolment and gross secondary enrolment</t>
  </si>
  <si>
    <t>3.6.1</t>
  </si>
  <si>
    <t xml:space="preserve">Right to health fulfilment	</t>
  </si>
  <si>
    <t xml:space="preserve">KidsRights Index Health score </t>
  </si>
  <si>
    <t>3.7.1</t>
  </si>
  <si>
    <t xml:space="preserve">Right to protection fulfilment	</t>
  </si>
  <si>
    <t xml:space="preserve">KidsRights Index Protection score </t>
  </si>
  <si>
    <t xml:space="preserve">Right to life fulfilment	</t>
  </si>
  <si>
    <t xml:space="preserve">KidsRights Index Life score_x000D_
</t>
  </si>
  <si>
    <t xml:space="preserve">Education spending	</t>
  </si>
  <si>
    <t>Proportion of total government spending on essential services, education</t>
  </si>
  <si>
    <t>2.1.4</t>
  </si>
  <si>
    <t xml:space="preserve">Health expenditure	</t>
  </si>
  <si>
    <t>Current health expenditure per capita, PPP (current international $)</t>
  </si>
  <si>
    <t xml:space="preserve">Child protection services	</t>
  </si>
  <si>
    <t xml:space="preserve">Life skills and social development programmes 	</t>
  </si>
  <si>
    <t>2.1.7</t>
  </si>
  <si>
    <t xml:space="preserve">Social protection coverage	</t>
  </si>
  <si>
    <t>I-199</t>
  </si>
  <si>
    <t>Id</t>
  </si>
  <si>
    <t>Effective</t>
  </si>
  <si>
    <t>Link to the imlementation</t>
  </si>
  <si>
    <t>Scale [0,1,2] to [10,5,0]</t>
  </si>
  <si>
    <t>Scaling</t>
  </si>
  <si>
    <t>Rule</t>
  </si>
  <si>
    <t>value &gt;= 0 !</t>
  </si>
  <si>
    <t>The value must not be negative</t>
  </si>
  <si>
    <t>NB: order in the list is significant and must be respected (some validations must precede others)</t>
  </si>
  <si>
    <t>validation_set</t>
  </si>
  <si>
    <t>validation_rule_id</t>
  </si>
  <si>
    <t>Calculation_type</t>
  </si>
  <si>
    <t>Value Type</t>
  </si>
  <si>
    <t>Sources Type</t>
  </si>
  <si>
    <t>TransMonEE</t>
  </si>
  <si>
    <t>Deleted</t>
  </si>
  <si>
    <t>Excel (without endpoint)</t>
  </si>
  <si>
    <t>Category</t>
  </si>
  <si>
    <t>Currrent</t>
  </si>
  <si>
    <t>Updates_indicator</t>
  </si>
  <si>
    <t>International Legal Framework</t>
  </si>
  <si>
    <t>Security</t>
  </si>
  <si>
    <t>Occupational Safety and Health Convention</t>
  </si>
  <si>
    <t>Ratification of ILO Convention No. 155 (Occupational Safety and Health Convention)</t>
  </si>
  <si>
    <t>01.01.2020</t>
  </si>
  <si>
    <t>-</t>
  </si>
  <si>
    <t>National Legal Framework</t>
  </si>
  <si>
    <t>Decent Working Conditions</t>
  </si>
  <si>
    <t>1.2.4.1</t>
  </si>
  <si>
    <t>Minimum wages</t>
  </si>
  <si>
    <t>Is there a legally mandated minimum wage applicable to all workers?</t>
  </si>
  <si>
    <t>New detail</t>
  </si>
  <si>
    <t>01.01.2018</t>
  </si>
  <si>
    <t>Child Labour</t>
  </si>
  <si>
    <t>Minimum age convention</t>
  </si>
  <si>
    <t>Environmental damage and resource</t>
  </si>
  <si>
    <t>1.1.1.6.</t>
  </si>
  <si>
    <t>Convention on biological diversity</t>
  </si>
  <si>
    <t>Ratification of UN convention on Biological Diversity (CBD)</t>
  </si>
  <si>
    <t>Environmental change and resource</t>
  </si>
  <si>
    <t>1.2.1.1.</t>
  </si>
  <si>
    <t>Environmental Protection</t>
  </si>
  <si>
    <t>Is environmental protection covered in the national constitution (or national laws if no constitution)?</t>
  </si>
  <si>
    <t>Updates_source</t>
  </si>
  <si>
    <t>No source</t>
  </si>
  <si>
    <t>Source deleted</t>
  </si>
  <si>
    <t>https://www.constituteproject.org/constitution/Algeria_2016.pdf?lang=en), ECOLEX (https://www.ecolex.org/) and other</t>
  </si>
  <si>
    <t xml:space="preserve"> https://wedocs.unep.org/bitstream/handle/20.500.11822/27279/Environmental_rule_of_law.pdf?sequence=1&amp;isAllowed=y</t>
  </si>
  <si>
    <t>This source updated source with ID = 4</t>
  </si>
  <si>
    <t xml:space="preserve">matandpat (OR maternal_leave + paternal_ OR al_ chlv_age2 + chlv_adl which one? </t>
  </si>
  <si>
    <t>Ratification, Acceptance(A), Accession(a), Succession(d)</t>
  </si>
  <si>
    <t>Accession(a), Ratification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</si>
</sst>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0">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1" applyAlignment="1">
      <alignment horizontal="center"/>
    </xf>
    <xf numFmtId="0" fontId="1" fillId="0" borderId="0" xfId="0" applyFont="1"/>
    <xf numFmtId="0" fontId="3" fillId="0" borderId="0" xfId="1" applyFon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vertical="center"/>
    </xf>
    <xf numFmtId="0" fontId="5" fillId="0" borderId="0" xfId="0" applyFont="1"/>
    <xf numFmtId="0" fontId="0" fillId="0" borderId="0" xfId="0" applyAlignme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1" fillId="0" borderId="6" xfId="0" applyFont="1" applyBorder="1" applyAlignment="1">
      <alignment vertical="center"/>
    </xf>
    <xf numFmtId="0" fontId="4" fillId="0" borderId="0" xfId="0" applyFont="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1"/>
    <xf numFmtId="0" fontId="0" fillId="0" borderId="0" xfId="0" applyAlignment="1">
      <alignment horizontal="left" wrapText="1"/>
    </xf>
    <xf numFmtId="0" fontId="4" fillId="0" borderId="2" xfId="0" applyFont="1" applyBorder="1" applyAlignment="1">
      <alignment horizontal="left" vertical="center"/>
    </xf>
    <xf numFmtId="0" fontId="0" fillId="0" borderId="0" xfId="0" applyAlignment="1">
      <alignment horizontal="left"/>
    </xf>
    <xf numFmtId="0" fontId="4" fillId="0" borderId="3" xfId="0" applyFont="1" applyBorder="1" applyAlignment="1">
      <alignment horizontal="left" vertical="center"/>
    </xf>
    <xf numFmtId="0" fontId="0" fillId="0" borderId="0" xfId="0" applyAlignment="1">
      <alignment horizontal="left" vertical="center"/>
    </xf>
    <xf numFmtId="0" fontId="4" fillId="0" borderId="9" xfId="0" applyFont="1" applyBorder="1" applyAlignment="1">
      <alignment horizontal="center" vertical="center"/>
    </xf>
    <xf numFmtId="0" fontId="4" fillId="0" borderId="6" xfId="0" applyFont="1" applyBorder="1" applyAlignment="1">
      <alignment horizontal="left" vertical="center"/>
    </xf>
    <xf numFmtId="0" fontId="2" fillId="0" borderId="0" xfId="1" applyAlignment="1">
      <alignment horizontal="left"/>
    </xf>
    <xf numFmtId="0" fontId="2" fillId="0" borderId="0" xfId="1" applyAlignment="1"/>
    <xf numFmtId="0" fontId="0" fillId="2" borderId="0" xfId="0" applyFill="1" applyAlignment="1">
      <alignment horizontal="center"/>
    </xf>
    <xf numFmtId="0" fontId="0" fillId="2" borderId="0" xfId="0" applyFill="1" applyAlignment="1">
      <alignment horizontal="left"/>
    </xf>
    <xf numFmtId="0" fontId="0" fillId="2" borderId="0" xfId="0" applyFill="1" applyAlignment="1"/>
    <xf numFmtId="0" fontId="2" fillId="2" borderId="0" xfId="1" applyFill="1"/>
    <xf numFmtId="0" fontId="0" fillId="2" borderId="0" xfId="0" applyFill="1"/>
    <xf numFmtId="0" fontId="0" fillId="0" borderId="0" xfId="0" applyFill="1"/>
    <xf numFmtId="0" fontId="6" fillId="0" borderId="0" xfId="0" applyFont="1"/>
    <xf numFmtId="0" fontId="6" fillId="0" borderId="0" xfId="0" applyFont="1" applyAlignment="1"/>
    <xf numFmtId="0" fontId="2" fillId="0" borderId="0" xfId="1" applyAlignment="1">
      <alignment wrapText="1"/>
    </xf>
    <xf numFmtId="0" fontId="0" fillId="3" borderId="0" xfId="0" applyFill="1" applyAlignment="1">
      <alignment horizontal="left"/>
    </xf>
    <xf numFmtId="0" fontId="0" fillId="3" borderId="0" xfId="0" applyFill="1"/>
    <xf numFmtId="0" fontId="4" fillId="0" borderId="0" xfId="0" applyFont="1" applyFill="1" applyBorder="1" applyAlignment="1">
      <alignment horizontal="center" vertical="center"/>
    </xf>
    <xf numFmtId="0" fontId="0" fillId="0" borderId="0" xfId="0" applyFill="1" applyBorder="1" applyAlignment="1">
      <alignment horizontal="center"/>
    </xf>
    <xf numFmtId="0" fontId="4" fillId="0" borderId="0" xfId="0" applyFont="1" applyAlignment="1">
      <alignment horizontal="left" vertical="center"/>
    </xf>
    <xf numFmtId="0" fontId="0" fillId="0" borderId="0" xfId="0" applyFill="1" applyBorder="1" applyAlignment="1">
      <alignment horizontal="left"/>
    </xf>
    <xf numFmtId="0" fontId="4" fillId="0" borderId="0" xfId="0" applyFont="1" applyFill="1" applyBorder="1" applyAlignment="1">
      <alignment horizontal="left" vertical="center"/>
    </xf>
    <xf numFmtId="0" fontId="1" fillId="0" borderId="0" xfId="0" applyFont="1" applyAlignment="1">
      <alignment horizontal="left"/>
    </xf>
    <xf numFmtId="0" fontId="0" fillId="0" borderId="0" xfId="0" applyFill="1" applyAlignment="1">
      <alignment horizontal="left"/>
    </xf>
    <xf numFmtId="10" fontId="0" fillId="0" borderId="0" xfId="0" applyNumberFormat="1"/>
    <xf numFmtId="0" fontId="0"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DE"/>
              <a:t>Source</a:t>
            </a:r>
            <a:r>
              <a:rPr lang="de-DE" baseline="0"/>
              <a:t> types (204 in total)</a:t>
            </a:r>
            <a:endParaRPr lang="de-DE"/>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BE2-4DFA-8B33-E138ED8B8D1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E2-4DFA-8B33-E138ED8B8D1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BE2-4DFA-8B33-E138ED8B8D1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E2-4DFA-8B33-E138ED8B8D1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BE2-4DFA-8B33-E138ED8B8D1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E2-4DFA-8B33-E138ED8B8D1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BE2-4DFA-8B33-E138ED8B8D1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E2-4DFA-8B33-E138ED8B8D1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BE2-4DFA-8B33-E138ED8B8D1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E2-4DFA-8B33-E138ED8B8D1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BE2-4DFA-8B33-E138ED8B8D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2-0BE2-4DFA-8B33-E138ED8B8D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3-0BE2-4DFA-8B33-E138ED8B8D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4-0BE2-4DFA-8B33-E138ED8B8D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5-0BE2-4DFA-8B33-E138ED8B8D1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6-0BE2-4DFA-8B33-E138ED8B8D1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7-0BE2-4DFA-8B33-E138ED8B8D1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8-0BE2-4DFA-8B33-E138ED8B8D1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9-0BE2-4DFA-8B33-E138ED8B8D1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A-0BE2-4DFA-8B33-E138ED8B8D1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B-0BE2-4DFA-8B33-E138ED8B8D1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C-0BE2-4DFA-8B33-E138ED8B8D1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Source!$B$217:$B$227</c:f>
              <c:strCache>
                <c:ptCount val="11"/>
                <c:pt idx="0">
                  <c:v>PDF</c:v>
                </c:pt>
                <c:pt idx="1">
                  <c:v>Website (dynamic interactive)</c:v>
                </c:pt>
                <c:pt idx="2">
                  <c:v>Website (static html)</c:v>
                </c:pt>
                <c:pt idx="3">
                  <c:v>Excel (no URL)</c:v>
                </c:pt>
                <c:pt idx="4">
                  <c:v>Excel (with URL endpoint)</c:v>
                </c:pt>
                <c:pt idx="5">
                  <c:v>Other</c:v>
                </c:pt>
                <c:pt idx="6">
                  <c:v>API (UNESCO)</c:v>
                </c:pt>
                <c:pt idx="7">
                  <c:v>API (WHO)</c:v>
                </c:pt>
                <c:pt idx="8">
                  <c:v>API (SDG)</c:v>
                </c:pt>
                <c:pt idx="9">
                  <c:v>API (ILO)</c:v>
                </c:pt>
                <c:pt idx="10">
                  <c:v>Not classified yet</c:v>
                </c:pt>
              </c:strCache>
            </c:strRef>
          </c:cat>
          <c:val>
            <c:numRef>
              <c:f>Source!$C$217:$C$227</c:f>
              <c:numCache>
                <c:formatCode>General</c:formatCode>
                <c:ptCount val="11"/>
                <c:pt idx="0">
                  <c:v>17</c:v>
                </c:pt>
                <c:pt idx="1">
                  <c:v>7</c:v>
                </c:pt>
                <c:pt idx="2">
                  <c:v>43</c:v>
                </c:pt>
                <c:pt idx="3">
                  <c:v>29</c:v>
                </c:pt>
                <c:pt idx="4">
                  <c:v>15</c:v>
                </c:pt>
                <c:pt idx="5">
                  <c:v>2</c:v>
                </c:pt>
                <c:pt idx="6">
                  <c:v>3</c:v>
                </c:pt>
                <c:pt idx="7">
                  <c:v>19</c:v>
                </c:pt>
                <c:pt idx="8">
                  <c:v>21</c:v>
                </c:pt>
                <c:pt idx="9">
                  <c:v>3</c:v>
                </c:pt>
                <c:pt idx="10">
                  <c:v>39</c:v>
                </c:pt>
              </c:numCache>
            </c:numRef>
          </c:val>
          <c:extLst>
            <c:ext xmlns:c16="http://schemas.microsoft.com/office/drawing/2014/chart" uri="{C3380CC4-5D6E-409C-BE32-E72D297353CC}">
              <c16:uniqueId val="{00000000-0BE2-4DFA-8B33-E138ED8B8D1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655320</xdr:colOff>
      <xdr:row>226</xdr:row>
      <xdr:rowOff>44766</xdr:rowOff>
    </xdr:from>
    <xdr:to>
      <xdr:col>11</xdr:col>
      <xdr:colOff>209550</xdr:colOff>
      <xdr:row>254</xdr:row>
      <xdr:rowOff>87630</xdr:rowOff>
    </xdr:to>
    <xdr:graphicFrame macro="">
      <xdr:nvGraphicFramePr>
        <xdr:cNvPr id="3" name="Chart 2">
          <a:extLst>
            <a:ext uri="{FF2B5EF4-FFF2-40B4-BE49-F238E27FC236}">
              <a16:creationId xmlns:a16="http://schemas.microsoft.com/office/drawing/2014/main" id="{110A2AF9-5B7A-4A2F-BBA6-929C07225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file>

<file path=xl/persons/person.xml><?xml version="1.0" encoding="utf-8"?>
<personList xmlns="http://schemas.microsoft.com/office/spreadsheetml/2018/threadedcomments" xmlns:x="http://schemas.openxmlformats.org/spreadsheetml/2006/main">
  <person displayName="Michael" id="{AE677B59-597C-4CE0-BCAF-24ED90C254DF}" userId="S::info_michael-gramlich.com#ext#@unicef.onmicrosoft.com::dfcdf7a9-16c1-4f9f-bb67-d6d0cfdfe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0-08-10T12:48:04.18" personId="{AE677B59-597C-4CE0-BCAF-24ED90C254DF}" id="{605F6FE3-8570-430C-9FC6-82E71B008EF7}">
    <text>@Mike: Update the source as soon as the data is retrieved from the API</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0-08-05T12:51:48.35" personId="{AE677B59-597C-4CE0-BCAF-24ED90C254DF}" id="{D1322F8C-F6A7-46D5-BCA8-47698304AE00}">
    <text xml:space="preserve">Rather call it description? </text>
  </threadedComment>
  <threadedComment ref="L1" dT="2020-08-05T12:40:04.83" personId="{AE677B59-597C-4CE0-BCAF-24ED90C254DF}" id="{F4E6A653-9406-433C-9F38-51F35D609ACF}">
    <text xml:space="preserve">I would have this column calcaulted from the previous two ones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0-08-05T12:51:48.35" personId="{AE677B59-597C-4CE0-BCAF-24ED90C254DF}" id="{22646E96-D887-41C5-B2FF-9A4A0790DD63}">
    <text xml:space="preserve">Rather call it description? </text>
  </threadedComment>
  <threadedComment ref="L1" dT="2020-08-05T12:40:04.83" personId="{AE677B59-597C-4CE0-BCAF-24ED90C254DF}" id="{31CCF126-9484-4913-A847-18A81E8BBB9F}">
    <text xml:space="preserve">I would have this column calcaulted from the previous two ones
</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worldpolicycenter.org/policies/how-is-minimum-wage-established" TargetMode="External"/><Relationship Id="rId1" Type="http://schemas.openxmlformats.org/officeDocument/2006/relationships/hyperlink" Target="https://www.ilo.org/dyn/normlex/en/f?p=NORMLEXPUB:11300:0::NO:11300:P11300_INSTRUMENT_ID:312300:NO" TargetMode="External"/><Relationship Id="rId4" Type="http://schemas.openxmlformats.org/officeDocument/2006/relationships/hyperlink" Target="https://www.constituteproject.org/constitution/Algeria_2016.pdf?lang=en),%20ECOLEX%20(https://www.ecolex.org/)%20and%20other"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outoftheshadows.eiu.com/wp-content/uploads/2019/05/OOSI_Out_of_the_shadows_index_60-countries_May2019.xlsm" TargetMode="External"/><Relationship Id="rId21" Type="http://schemas.openxmlformats.org/officeDocument/2006/relationships/hyperlink" Target="https://www.ilo.org/wcmsp5/groups/public/@dgreports/@dcomm/documents/publication/wcms_575499.pdf" TargetMode="External"/><Relationship Id="rId42" Type="http://schemas.openxmlformats.org/officeDocument/2006/relationships/hyperlink" Target="https://www.worldpolicycenter.org/policies/is-sexual-harassment-explicitly-prohibited-in-the-workplace" TargetMode="External"/><Relationship Id="rId63" Type="http://schemas.openxmlformats.org/officeDocument/2006/relationships/hyperlink" Target="https://www.ilo.org/wcmsp5/groups/public/---dgreports/---dcomm/---publ/documents/publication/wcms_242615.pdf" TargetMode="External"/><Relationship Id="rId84" Type="http://schemas.openxmlformats.org/officeDocument/2006/relationships/hyperlink" Target="https://www.unicef.org/sites/default/files/2020-05/Marketing-of-breast-milk-substitutes-status-report-2020.pdf" TargetMode="External"/><Relationship Id="rId138" Type="http://schemas.openxmlformats.org/officeDocument/2006/relationships/hyperlink" Target="https://www.ilo.org/dyn/normlex/en/f?p=NORMLEXPUB:11300:0::NO:11300:P11300_INSTRUMENT_ID:312252:NO" TargetMode="External"/><Relationship Id="rId159" Type="http://schemas.openxmlformats.org/officeDocument/2006/relationships/hyperlink" Target="https://www.kidsrightsindex.org/" TargetMode="External"/><Relationship Id="rId170" Type="http://schemas.openxmlformats.org/officeDocument/2006/relationships/hyperlink" Target="https://www.ilo.org/dyn/normlex/en/f?p=NORMLEXPUB:11300:0::NO:11300:P11300_INSTRUMENT_ID:312248:NO" TargetMode="External"/><Relationship Id="rId107" Type="http://schemas.openxmlformats.org/officeDocument/2006/relationships/hyperlink" Target="https://www.icmec.org/wp-content/uploads/2018/12/CSAM-Model-Law-9th-Ed-FINAL-12-3-18.pdf" TargetMode="External"/><Relationship Id="rId11" Type="http://schemas.openxmlformats.org/officeDocument/2006/relationships/hyperlink" Target="https://www.unodc.org/unodc/data-and-analysis/glotip.html" TargetMode="External"/><Relationship Id="rId32" Type="http://schemas.openxmlformats.org/officeDocument/2006/relationships/hyperlink" Target="https://www.ilo.org/dyn/normlex/en/f?p=NORMLEXPUB:11300:0::NO:11300:P11300_INSTRUMENT_ID:312243:NO" TargetMode="External"/><Relationship Id="rId53" Type="http://schemas.openxmlformats.org/officeDocument/2006/relationships/hyperlink" Target="http://tbinternet.ohchr.org/_layouts/TreatyBodyExternal/Treaty.aspx" TargetMode="External"/><Relationship Id="rId74" Type="http://schemas.openxmlformats.org/officeDocument/2006/relationships/hyperlink" Target="http://apps.who.int/gho/data/node.main.VIOLENCEPREVENTIONPROGRAMMES?lang=en" TargetMode="External"/><Relationship Id="rId128" Type="http://schemas.openxmlformats.org/officeDocument/2006/relationships/hyperlink" Target="https://eiti.org/countries" TargetMode="External"/><Relationship Id="rId149" Type="http://schemas.openxmlformats.org/officeDocument/2006/relationships/hyperlink" Target="https://unstats.un.org/sdgs/indicators/database/" TargetMode="External"/><Relationship Id="rId5" Type="http://schemas.openxmlformats.org/officeDocument/2006/relationships/hyperlink" Target="https://www.ilo.org/dyn/normlex/en/f?p=NORMLEXPUB:11300:0::NO:11300:P11300_INSTRUMENT_ID:312250:NO" TargetMode="External"/><Relationship Id="rId95" Type="http://schemas.openxmlformats.org/officeDocument/2006/relationships/hyperlink" Target="https://www.ftc.gov/policy/international/competition-consumer-protection-authorities-worldwide" TargetMode="External"/><Relationship Id="rId160" Type="http://schemas.openxmlformats.org/officeDocument/2006/relationships/hyperlink" Target="https://www.kidsrightsindex.org/" TargetMode="External"/><Relationship Id="rId22" Type="http://schemas.openxmlformats.org/officeDocument/2006/relationships/hyperlink" Target="https://www.ilo.org/dyn/normlex/en/f?p=NORMLEXPUB:11300:0::NO:11300:P11300_INSTRUMENT_ID:312283:NO" TargetMode="External"/><Relationship Id="rId43" Type="http://schemas.openxmlformats.org/officeDocument/2006/relationships/hyperlink" Target="https://www.worldpolicycenter.org/policies/do-families-receive-benefits-for-child-care-or-school-costs" TargetMode="External"/><Relationship Id="rId64" Type="http://schemas.openxmlformats.org/officeDocument/2006/relationships/hyperlink" Target="https://www.ilo.org/wcmsp5/groups/public/---dgreports/---dcomm/---publ/documents/publication/wcms_242615.pdf" TargetMode="External"/><Relationship Id="rId118" Type="http://schemas.openxmlformats.org/officeDocument/2006/relationships/hyperlink" Target="http://apps.who.int/gho/data/view.main.2473" TargetMode="External"/><Relationship Id="rId139" Type="http://schemas.openxmlformats.org/officeDocument/2006/relationships/hyperlink" Target="http://www.un.org/press/en/2007/ga10612.doc.htm" TargetMode="External"/><Relationship Id="rId85" Type="http://schemas.openxmlformats.org/officeDocument/2006/relationships/hyperlink" Target="http://apps.who.int/gho/data/node.main.TOB1257?lang=en" TargetMode="External"/><Relationship Id="rId150" Type="http://schemas.openxmlformats.org/officeDocument/2006/relationships/hyperlink" Target="https://unstats.un.org/sdgs/indicators/database/" TargetMode="External"/><Relationship Id="rId171" Type="http://schemas.openxmlformats.org/officeDocument/2006/relationships/printerSettings" Target="../printerSettings/printerSettings1.bin"/><Relationship Id="rId12" Type="http://schemas.openxmlformats.org/officeDocument/2006/relationships/hyperlink" Target="https://www.worldpolicycenter.org/policies/what-is-the-minimum-age-for-hazardous-work/what-is-the-minimum-age-for-hazardous-work" TargetMode="External"/><Relationship Id="rId33" Type="http://schemas.openxmlformats.org/officeDocument/2006/relationships/hyperlink" Target="https://www.ilo.org/dyn/normlex/en/f?p=NORMLEXPUB:11300:0::NO:11300:P11300_INSTRUMENT_ID:312300:NO" TargetMode="External"/><Relationship Id="rId108" Type="http://schemas.openxmlformats.org/officeDocument/2006/relationships/hyperlink" Target="https://outoftheshadows.eiu.com/data-visualisation/?country1=GB" TargetMode="External"/><Relationship Id="rId129" Type="http://schemas.openxmlformats.org/officeDocument/2006/relationships/hyperlink" Target="http://cait.wri.org/indc/" TargetMode="External"/><Relationship Id="rId54" Type="http://schemas.openxmlformats.org/officeDocument/2006/relationships/hyperlink" Target="http://downloads.globalslaveryindex.org/ephemeral/FINAL-GSI-2018-DATA-G20-AND-FISHING-1597151668.xlsx" TargetMode="External"/><Relationship Id="rId75" Type="http://schemas.openxmlformats.org/officeDocument/2006/relationships/hyperlink" Target="https://treaties.un.org/pages/ViewDetails.aspx?src=TREATY&amp;mtdsg_no=IX-4&amp;chapter=9&amp;clang=_en" TargetMode="External"/><Relationship Id="rId96" Type="http://schemas.openxmlformats.org/officeDocument/2006/relationships/hyperlink" Target="https://www.icpen.org/who-we-are" TargetMode="External"/><Relationship Id="rId140" Type="http://schemas.openxmlformats.org/officeDocument/2006/relationships/hyperlink" Target="https://www.doingbusiness.org/en/data/exploretopics/registering-property" TargetMode="External"/><Relationship Id="rId161" Type="http://schemas.openxmlformats.org/officeDocument/2006/relationships/hyperlink" Target="https://www.kidsrightsindex.org/" TargetMode="External"/><Relationship Id="rId1" Type="http://schemas.openxmlformats.org/officeDocument/2006/relationships/hyperlink" Target="https://www.ilo.org/dyn/normlex/en/f?p=NORMLEXPUB:11300:0::NO::P11300_INSTRUMENT_ID:312327" TargetMode="External"/><Relationship Id="rId6" Type="http://schemas.openxmlformats.org/officeDocument/2006/relationships/hyperlink" Target="https://www.ilo.org/dyn/normlex/en/f?p=NORMLEXPUB:11300:0::NO:11300:P11300_INSTRUMENT_ID:3174672:NO" TargetMode="External"/><Relationship Id="rId23" Type="http://schemas.openxmlformats.org/officeDocument/2006/relationships/hyperlink" Target="https://ilostat.ilo.org/data/sdmx-query-builder/" TargetMode="External"/><Relationship Id="rId28" Type="http://schemas.openxmlformats.org/officeDocument/2006/relationships/hyperlink" Target="https://www.ilo.org/dyn/normlex/en/f?p=NORMLEXPUB:11300:0::NO:11300:P11300_INSTRUMENT_ID:312245:NO" TargetMode="External"/><Relationship Id="rId49"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114" Type="http://schemas.openxmlformats.org/officeDocument/2006/relationships/hyperlink" Target="https://www.unicef-irc.org/publications/pdf/WP%202018-11.pdf" TargetMode="External"/><Relationship Id="rId119" Type="http://schemas.openxmlformats.org/officeDocument/2006/relationships/hyperlink" Target="http://apps.who.int/gho/data/view.main.2475" TargetMode="External"/><Relationship Id="rId44" Type="http://schemas.openxmlformats.org/officeDocument/2006/relationships/hyperlink" Target="http://labour-rights-indicators.la.psu.edu/" TargetMode="External"/><Relationship Id="rId60" Type="http://schemas.openxmlformats.org/officeDocument/2006/relationships/hyperlink" Target="https://www.worldpolicycenter.org/policies/what-is-the-wage-replacement-rate-of-paid-leave-for-mothers/what-is-the-maximum-wage-replacement-rate-of-paid-leave-for-mothers" TargetMode="External"/><Relationship Id="rId65" Type="http://schemas.openxmlformats.org/officeDocument/2006/relationships/hyperlink" Target="https://unstats.un.org/sdgs/indicators/database/" TargetMode="External"/><Relationship Id="rId81" Type="http://schemas.openxmlformats.org/officeDocument/2006/relationships/hyperlink" Target="http://apps.who.int/gho/data/view.main.54500" TargetMode="External"/><Relationship Id="rId86" Type="http://schemas.openxmlformats.org/officeDocument/2006/relationships/hyperlink" Target="http://apps.who.int/gho/data/node.main.A1214?lang=en" TargetMode="External"/><Relationship Id="rId130" Type="http://schemas.openxmlformats.org/officeDocument/2006/relationships/hyperlink" Target="https://eiti.org/countries" TargetMode="External"/><Relationship Id="rId135" Type="http://schemas.openxmlformats.org/officeDocument/2006/relationships/hyperlink" Target="https://unstats.un.org/sdgs/indicators/database/?indicator=3.9.2" TargetMode="External"/><Relationship Id="rId151" Type="http://schemas.openxmlformats.org/officeDocument/2006/relationships/hyperlink" Target="https://unstats.un.org/sdgs/indicators/database/" TargetMode="External"/><Relationship Id="rId156" Type="http://schemas.openxmlformats.org/officeDocument/2006/relationships/hyperlink" Target="https://treaties.un.org/Pages/ViewDetails.aspx?src=IND&amp;mtdsg_no=IV-11-d&amp;chapter=4&amp;clang=_en" TargetMode="External"/><Relationship Id="rId172" Type="http://schemas.openxmlformats.org/officeDocument/2006/relationships/drawing" Target="../drawings/drawing1.xml"/><Relationship Id="rId13" Type="http://schemas.openxmlformats.org/officeDocument/2006/relationships/hyperlink" Target="https://unstats.un.org/sdgs/indicators/database/?indicator=8.7.1" TargetMode="External"/><Relationship Id="rId18" Type="http://schemas.openxmlformats.org/officeDocument/2006/relationships/hyperlink" Target="https://unstats.un.org/sdgs/indicators/database?indicator=16.2.2" TargetMode="External"/><Relationship Id="rId39" Type="http://schemas.openxmlformats.org/officeDocument/2006/relationships/hyperlink" Target="https://www.worldpolicycenter.org/policies/for-how-long-are-workers-guaranteed-paid-sick-leave" TargetMode="External"/><Relationship Id="rId109" Type="http://schemas.openxmlformats.org/officeDocument/2006/relationships/hyperlink" Target="https://unctad.org/en/Pages/DTL/STI_and_ICTs/ICT4D-Legislation/eCom-Cybercrime-Laws.aspx" TargetMode="External"/><Relationship Id="rId34" Type="http://schemas.openxmlformats.org/officeDocument/2006/relationships/hyperlink" Target="https://www.worldpolicycenter.org/policies/how-is-minimum-wage-established" TargetMode="External"/><Relationship Id="rId50" Type="http://schemas.openxmlformats.org/officeDocument/2006/relationships/hyperlink" Target="http://data.uis.unesco.org/Index.aspx?DataSetCode=edulit_ds" TargetMode="External"/><Relationship Id="rId55" Type="http://schemas.openxmlformats.org/officeDocument/2006/relationships/hyperlink" Target="https://unstats.un.org/sdgs/indicators/database?indicator=16.2.2" TargetMode="External"/><Relationship Id="rId76" Type="http://schemas.openxmlformats.org/officeDocument/2006/relationships/hyperlink" Target="https://www.dlapiper.com/en/uk/insights/publications/2016/12/advertising-and-marketing-to-children/" TargetMode="External"/><Relationship Id="rId97" Type="http://schemas.openxmlformats.org/officeDocument/2006/relationships/hyperlink" Target="https://unctad.org/en/Pages/DTL/STI_and_ICTs/ICT4D-Legislation/eCom-Consumer-Protection-Laws.aspx" TargetMode="External"/><Relationship Id="rId104" Type="http://schemas.openxmlformats.org/officeDocument/2006/relationships/hyperlink" Target="https://www.weprotect.org/member-countries/" TargetMode="External"/><Relationship Id="rId120" Type="http://schemas.openxmlformats.org/officeDocument/2006/relationships/hyperlink" Target="http://apps.who.int/gho/data/view.main.2477" TargetMode="External"/><Relationship Id="rId125" Type="http://schemas.openxmlformats.org/officeDocument/2006/relationships/hyperlink" Target="https://treaties.un.org/Pages/ViewDetails.aspx?src=TREATY&amp;mtdsg_no=XXVII-3&amp;chapter=27&amp;clang=_en" TargetMode="External"/><Relationship Id="rId141" Type="http://schemas.openxmlformats.org/officeDocument/2006/relationships/hyperlink" Target="https://ihl-databases.icrc.org/applic/ihl/ihl.nsf/vwTreaties1949.xsp" TargetMode="External"/><Relationship Id="rId146" Type="http://schemas.openxmlformats.org/officeDocument/2006/relationships/hyperlink" Target="https://www.ilo.org/dyn/normlex/en/f?p=NORMLEXPUB:11300:0::NO:11300:P11300_INSTRUMENT_ID:312327:NO" TargetMode="External"/><Relationship Id="rId167"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7" Type="http://schemas.openxmlformats.org/officeDocument/2006/relationships/hyperlink" Target="https://www.worldpolicycenter.org/policies/what-is-the-minimum-age-for-admission-to-employment/what-is-the-minimum-age-for-admission-to-employment-with-exceptions" TargetMode="External"/><Relationship Id="rId71" Type="http://schemas.openxmlformats.org/officeDocument/2006/relationships/hyperlink" Target="https://unstats.un.org/sdgs/indicators/database/" TargetMode="External"/><Relationship Id="rId92" Type="http://schemas.openxmlformats.org/officeDocument/2006/relationships/hyperlink" Target="http://apps.who.int/gho/data/node.main.1100?lang=en" TargetMode="External"/><Relationship Id="rId162" Type="http://schemas.openxmlformats.org/officeDocument/2006/relationships/hyperlink" Target="https://www.kidsrightsindex.org/" TargetMode="External"/><Relationship Id="rId2" Type="http://schemas.openxmlformats.org/officeDocument/2006/relationships/hyperlink" Target="http://tbinternet.ohchr.org/_layouts/TreatyBodyExternal/Treaty.aspx" TargetMode="External"/><Relationship Id="rId29"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unstats.un.org/SDGAPI/swagger/" TargetMode="External"/><Relationship Id="rId40" Type="http://schemas.openxmlformats.org/officeDocument/2006/relationships/hyperlink" Target="https://www.worldpolicycenter.org/policies/are-women-protected-from-discrimination-at-work/are-women-protected-from-discrimination-in-promotions-and-or-demotions" TargetMode="External"/><Relationship Id="rId45" Type="http://schemas.openxmlformats.org/officeDocument/2006/relationships/hyperlink" Target="https://www.ilo.org/shinyapps/bulkexplorer16/?lang=en&amp;segment=indicator&amp;id=SDG_0111_SEX_AGE_RT_A" TargetMode="External"/><Relationship Id="rId66" Type="http://schemas.openxmlformats.org/officeDocument/2006/relationships/hyperlink" Target="http://info.worldbank.org/governance/wgi/" TargetMode="External"/><Relationship Id="rId87" Type="http://schemas.openxmlformats.org/officeDocument/2006/relationships/hyperlink" Target="http://apps.who.int/gho/data/node.main.A1221?lang=en" TargetMode="External"/><Relationship Id="rId110" Type="http://schemas.openxmlformats.org/officeDocument/2006/relationships/hyperlink" Target="https://unctad.org/en/Pages/DTL/STI_and_ICTs/ICT4D-Legislation/eCom-Data-Protection-Laws.aspx" TargetMode="External"/><Relationship Id="rId115" Type="http://schemas.openxmlformats.org/officeDocument/2006/relationships/hyperlink" Target="https://archive.crin.org/en/access-justice-children-global-ranking.html" TargetMode="External"/><Relationship Id="rId131" Type="http://schemas.openxmlformats.org/officeDocument/2006/relationships/hyperlink" Target="https://resourcegovernanceindex.org/data/both/issue?region=global" TargetMode="External"/><Relationship Id="rId136" Type="http://schemas.openxmlformats.org/officeDocument/2006/relationships/hyperlink" Target="http://apps.who.int/gho/data/node.imr.CC_6?lang=en" TargetMode="External"/><Relationship Id="rId157" Type="http://schemas.openxmlformats.org/officeDocument/2006/relationships/hyperlink" Target="https://archive.crin.org/en/home/law/access-justice/access-justice-children-data-and-methodology.html" TargetMode="External"/><Relationship Id="rId61" Type="http://schemas.openxmlformats.org/officeDocument/2006/relationships/hyperlink" Target="https://www.worldpolicycenter.org/policies/is-paid-leave-available-to-mothers-and-fathers-of-infants/is-paid-leave-available-for-both-parents-of-infants" TargetMode="External"/><Relationship Id="rId82" Type="http://schemas.openxmlformats.org/officeDocument/2006/relationships/hyperlink" Target="http://apps.who.int/gho/data/node.main.A1131?lang=en" TargetMode="External"/><Relationship Id="rId152" Type="http://schemas.openxmlformats.org/officeDocument/2006/relationships/hyperlink" Target="https://unstats.un.org/sdgs/indicators/database/" TargetMode="External"/><Relationship Id="rId173" Type="http://schemas.microsoft.com/office/2019/04/relationships/namedSheetView" Target="../namedSheetViews/namedSheetView1.xml"/><Relationship Id="rId19" Type="http://schemas.openxmlformats.org/officeDocument/2006/relationships/hyperlink" Target="https://unstats.un.org/sdgs/indicators/database/?indicator=1.1.1" TargetMode="External"/><Relationship Id="rId14" Type="http://schemas.openxmlformats.org/officeDocument/2006/relationships/hyperlink" Target="https://tellmaps.com/uis/oosc/" TargetMode="External"/><Relationship Id="rId30" Type="http://schemas.openxmlformats.org/officeDocument/2006/relationships/hyperlink" Target="https://www.ilo.org/dyn/normlex/en/f?p=NORMLEXPUB:11300:0::NO:11300:P11300_INSTRUMENT_ID:312256:NO" TargetMode="External"/><Relationship Id="rId35" Type="http://schemas.openxmlformats.org/officeDocument/2006/relationships/hyperlink" Target="https://www.doingbusiness.org/en/data/exploretopics/labor-market-regulation" TargetMode="External"/><Relationship Id="rId56" Type="http://schemas.openxmlformats.org/officeDocument/2006/relationships/hyperlink" Target="https://unstats.un.org/sdgs/indicators/database?indicator=16.2.2" TargetMode="External"/><Relationship Id="rId77" Type="http://schemas.openxmlformats.org/officeDocument/2006/relationships/hyperlink" Target="https://www.dlapiper.com/en/uk/insights/publications/2016/12/advertising-and-marketing-to-children/;" TargetMode="External"/><Relationship Id="rId100" Type="http://schemas.openxmlformats.org/officeDocument/2006/relationships/hyperlink" Target="http://apps.who.int/gho/data/view.main.ghe3002015-CH17" TargetMode="External"/><Relationship Id="rId105" Type="http://schemas.openxmlformats.org/officeDocument/2006/relationships/hyperlink" Target="https://www.icmec.org/wp-content/uploads/2018/12/CSAM-Model-Law-9th-Ed-FINAL-12-3-18.pdf" TargetMode="External"/><Relationship Id="rId126" Type="http://schemas.openxmlformats.org/officeDocument/2006/relationships/hyperlink" Target="https://treaties.un.org/pages/ViewDetails.aspx?src=TREATY&amp;mtdsg_no=XXVII-15&amp;chapter=27" TargetMode="External"/><Relationship Id="rId147" Type="http://schemas.openxmlformats.org/officeDocument/2006/relationships/hyperlink" Target="https://www.ohchr.org/EN/Issues/Mercenaries/WGMercenaries/Pages/NationalRegulatoryFrameworks.aspx" TargetMode="External"/><Relationship Id="rId168" Type="http://schemas.openxmlformats.org/officeDocument/2006/relationships/hyperlink" Target="https://treaties.un.org/pages/ViewDetails.aspx?src=TREATY&amp;mtdsg_no=IV-13&amp;chapter=4" TargetMode="External"/><Relationship Id="rId8" Type="http://schemas.openxmlformats.org/officeDocument/2006/relationships/hyperlink" Target="https://www.worldpolicycenter.org/policies/what-is-the-minimum-age-for-light-work" TargetMode="External"/><Relationship Id="rId51" Type="http://schemas.openxmlformats.org/officeDocument/2006/relationships/hyperlink" Target="https://www.ilo.org/ilostat/faces/oracle/webcenter/portalapp/pagehierarchy/Page33.jspx?locale=EN&amp;MBI_ID=532&amp;_afrLoop=3590254631940129&amp;_afrWindowMode=0&amp;_afrWindowId=_blank," TargetMode="External"/><Relationship Id="rId72" Type="http://schemas.openxmlformats.org/officeDocument/2006/relationships/hyperlink" Target="http://www.sdg.org/datasets/a6e101bacf724cbbb1e4171d389e2c79_0" TargetMode="External"/><Relationship Id="rId93" Type="http://schemas.openxmlformats.org/officeDocument/2006/relationships/hyperlink" Target="https://treaties.un.org/Pages/ShowMTDSGDetails.aspx?src=UNTSONLINE&amp;tabid=2&amp;mtdsg_no=IX-1&amp;chapter=9&amp;lang=en" TargetMode="External"/><Relationship Id="rId98" Type="http://schemas.openxmlformats.org/officeDocument/2006/relationships/hyperlink" Target="https://www.iso.org/members.html" TargetMode="External"/><Relationship Id="rId121" Type="http://schemas.openxmlformats.org/officeDocument/2006/relationships/hyperlink" Target="https://www.unicef.org/sites/default/files/2020-05/Marketing-of-breast-milk-substitutes-status-report-2020.pdf" TargetMode="External"/><Relationship Id="rId142" Type="http://schemas.openxmlformats.org/officeDocument/2006/relationships/hyperlink" Target="https://ihl-databases.icrc.org/applic/ihl/ihl.nsf/vwTreaties1949.xsp" TargetMode="External"/><Relationship Id="rId163" Type="http://schemas.openxmlformats.org/officeDocument/2006/relationships/hyperlink" Target="https://www.sdg.org/datasets/279eebc614f64c9db58e4c029cf749a3_0" TargetMode="External"/><Relationship Id="rId3" Type="http://schemas.openxmlformats.org/officeDocument/2006/relationships/hyperlink" Target="https://treaties.un.org/pages/ViewDetails.aspx?src=TREATY&amp;mtdsg_no=XVIII-12-a&amp;chapter=18&amp;clang=_en" TargetMode="External"/><Relationship Id="rId25" Type="http://schemas.openxmlformats.org/officeDocument/2006/relationships/hyperlink" Target="https://www.ilo.org/dyn/normlex/en/f?p=NORMLEXPUB:11300:0::NO:11300:P11300_INSTRUMENT_ID:312240:NO" TargetMode="External"/><Relationship Id="rId46" Type="http://schemas.openxmlformats.org/officeDocument/2006/relationships/hyperlink" Target="https://www.ilo.org/shinyapps/bulkexplorer16/?lang=en&amp;segment=indicator&amp;id=SDG_0111_SEX_AGE_RT_A" TargetMode="External"/><Relationship Id="rId67" Type="http://schemas.openxmlformats.org/officeDocument/2006/relationships/hyperlink" Target="https://globalnaps.org/issue/childrens-rights/" TargetMode="External"/><Relationship Id="rId116" Type="http://schemas.openxmlformats.org/officeDocument/2006/relationships/hyperlink" Target="https://globalnaps.org/issue/childrens-rights/" TargetMode="External"/><Relationship Id="rId137" Type="http://schemas.openxmlformats.org/officeDocument/2006/relationships/hyperlink" Target="https://treaties.un.org/Pages/ViewDetails.aspx?src=IND&amp;mtdsg_no=IV-3&amp;chapter=4&amp;clang=_en" TargetMode="External"/><Relationship Id="rId158" Type="http://schemas.openxmlformats.org/officeDocument/2006/relationships/hyperlink" Target="https://www.kidsrightsindex.org/" TargetMode="External"/><Relationship Id="rId20" Type="http://schemas.openxmlformats.org/officeDocument/2006/relationships/hyperlink" Target="http://www.ucw-project.org/info-country.aspx" TargetMode="External"/><Relationship Id="rId41" Type="http://schemas.openxmlformats.org/officeDocument/2006/relationships/hyperlink" Target="https://www.worldpolicycenter.org/policies/is-equal-pay-guaranteed-for-men-and-women" TargetMode="External"/><Relationship Id="rId62" Type="http://schemas.openxmlformats.org/officeDocument/2006/relationships/hyperlink" Target="https://www.worldpolicycenter.org/policies/are-mothers-of-infants-guaranteed-breastfeeding-breaks-at-work" TargetMode="External"/><Relationship Id="rId83" Type="http://schemas.openxmlformats.org/officeDocument/2006/relationships/hyperlink" Target="http://apps.who.int/gho/data/node.main.A1192?lang=en;%20WHO," TargetMode="External"/><Relationship Id="rId88" Type="http://schemas.openxmlformats.org/officeDocument/2006/relationships/hyperlink" Target="http://apps.who.int/gho/data/node.main.A1219?lang=en" TargetMode="External"/><Relationship Id="rId111" Type="http://schemas.openxmlformats.org/officeDocument/2006/relationships/hyperlink" Target="https://outoftheshadows.eiu.com/data-visualisation/?country1=GB" TargetMode="External"/><Relationship Id="rId132" Type="http://schemas.openxmlformats.org/officeDocument/2006/relationships/hyperlink" Target="https://resourcegovernanceindex.org/data/both/issue?region=global" TargetMode="External"/><Relationship Id="rId153" Type="http://schemas.openxmlformats.org/officeDocument/2006/relationships/hyperlink" Target="http://www.internal-displacement.org/database/displacement-data" TargetMode="External"/><Relationship Id="rId15" Type="http://schemas.openxmlformats.org/officeDocument/2006/relationships/hyperlink" Target="https://tellmaps.com/uis/oosc/" TargetMode="External"/><Relationship Id="rId36" Type="http://schemas.openxmlformats.org/officeDocument/2006/relationships/hyperlink" Target="https://www.doingbusiness.org/en/data/exploretopics/labor-market-regulation" TargetMode="External"/><Relationship Id="rId57" Type="http://schemas.openxmlformats.org/officeDocument/2006/relationships/hyperlink" Target="https://www.worldpolicycenter.org/policies/is-job-protection-guaranteed-for-parents-throughout-paid-parental-leave/is-job-protection-guaranteed-for-mothers-throughout-paid-maternal-leave" TargetMode="External"/><Relationship Id="rId106" Type="http://schemas.openxmlformats.org/officeDocument/2006/relationships/hyperlink" Target="https://www.icmec.org/wp-content/uploads/2018/12/CSAM-Model-Law-9th-Ed-FINAL-12-3-18.pdf" TargetMode="External"/><Relationship Id="rId127" Type="http://schemas.openxmlformats.org/officeDocument/2006/relationships/hyperlink" Target="https://treaties.un.org/Pages/ViewDetails.aspx?src=TREATY&amp;mtdsg_no=XXVII-5&amp;chapter=27&amp;clang=_en" TargetMode="External"/><Relationship Id="rId10" Type="http://schemas.openxmlformats.org/officeDocument/2006/relationships/hyperlink" Target="https://outoftheshadows.eiu.com/data-visualisation/?country1=GB" TargetMode="External"/><Relationship Id="rId31" Type="http://schemas.openxmlformats.org/officeDocument/2006/relationships/hyperlink" Target="https://www.ilo.org/dyn/normlex/en/f?p=NORMLEXPUB:11300:0::NO:11300:P11300_INSTRUMENT_ID:312232:NO" TargetMode="External"/><Relationship Id="rId52" Type="http://schemas.openxmlformats.org/officeDocument/2006/relationships/hyperlink" Target="https://www.ilo.org/dyn/normlex/en/f?p=NORMLEXPUB:11300:0::NO:11300:P11300_INSTRUMENT_ID:312328:NO" TargetMode="External"/><Relationship Id="rId73" Type="http://schemas.openxmlformats.org/officeDocument/2006/relationships/hyperlink" Target="http://apps.who.int/gho/data/node.main.VIOLENCESERVICESFORVICTIMS?lang=en" TargetMode="External"/><Relationship Id="rId78" Type="http://schemas.openxmlformats.org/officeDocument/2006/relationships/hyperlink" Target="http://apps.who.int/gho/data/view.main.2473" TargetMode="External"/><Relationship Id="rId94" Type="http://schemas.openxmlformats.org/officeDocument/2006/relationships/hyperlink" Target="http://unctad.org/en/Docs/Cyberlaw/CP.xlsx" TargetMode="External"/><Relationship Id="rId99" Type="http://schemas.openxmlformats.org/officeDocument/2006/relationships/hyperlink" Target="https://www.iec.ch/dyn/www/f?p=103:5:0" TargetMode="External"/><Relationship Id="rId101" Type="http://schemas.openxmlformats.org/officeDocument/2006/relationships/hyperlink" Target="https://apps.who.int/gho/data/view.main.SDGPOISON393v" TargetMode="External"/><Relationship Id="rId122" Type="http://schemas.openxmlformats.org/officeDocument/2006/relationships/hyperlink" Target="https://www.childhelplineinternational.org/wp-content/uploads/2019/11/Voices-of-Children-2017-2018-FINAL-Spreads.pdf" TargetMode="External"/><Relationship Id="rId143" Type="http://schemas.openxmlformats.org/officeDocument/2006/relationships/hyperlink" Target="https://treaties.un.org/Pages/ViewDetails.aspx?src=TREATY&amp;mtdsg_no=XVIII-6&amp;chapter=18&amp;clang=_en" TargetMode="External"/><Relationship Id="rId148" Type="http://schemas.openxmlformats.org/officeDocument/2006/relationships/hyperlink" Target="https://treaties.un.org/pages/ViewDetails.aspx?src=TREATY&amp;mtdsg_no=XXV-4&amp;chapter=25&amp;clang=_en" TargetMode="External"/><Relationship Id="rId164" Type="http://schemas.openxmlformats.org/officeDocument/2006/relationships/hyperlink" Target="https://data.worldbank.org/indicator/SH.XPD.CHEX.PP.CD" TargetMode="External"/><Relationship Id="rId169" Type="http://schemas.openxmlformats.org/officeDocument/2006/relationships/hyperlink" Target="https://www.ilo.org/dyn/normlex/en/f?p=NORMLEXPUB:11300:0::NO:11300:P11300_INSTRUMENT_ID:312276:NO" TargetMode="External"/><Relationship Id="rId4" Type="http://schemas.openxmlformats.org/officeDocument/2006/relationships/hyperlink" Target="https://www.ilo.org/dyn/normlex/en/f?p=NORMLEXPUB:11300:0::NO:11300:P11300_INSTRUMENT_ID:312174:NO" TargetMode="External"/><Relationship Id="rId9" Type="http://schemas.openxmlformats.org/officeDocument/2006/relationships/hyperlink" Target="https://worldpolicycenter.org/policies/is-education-compulsory/is-beginning-secondary-education-compulsory" TargetMode="External"/><Relationship Id="rId26" Type="http://schemas.openxmlformats.org/officeDocument/2006/relationships/hyperlink" Target="https://www.ilo.org/dyn/normlex/en/f?p=NORMLEXPUB:11300:0::NO:11300:P11300_INSTRUMENT_ID:312192:NO" TargetMode="External"/><Relationship Id="rId47" Type="http://schemas.openxmlformats.org/officeDocument/2006/relationships/hyperlink" Target="https://www.worldpolicycenter.org/policies/at-what-level-are-minimum-wages-set-per-day" TargetMode="External"/><Relationship Id="rId68" Type="http://schemas.openxmlformats.org/officeDocument/2006/relationships/hyperlink" Target="https://www.ohchr.org/EN/Issues/Business/Pages/NationalActionPlans.aspx" TargetMode="External"/><Relationship Id="rId89" Type="http://schemas.openxmlformats.org/officeDocument/2006/relationships/hyperlink" Target="http://apps.who.int/gho/data/view.main.CHILDOVERWEIGHTv" TargetMode="External"/><Relationship Id="rId112" Type="http://schemas.openxmlformats.org/officeDocument/2006/relationships/hyperlink" Target="https://unstats.un.org/sdgs/indicators/database/" TargetMode="External"/><Relationship Id="rId133" Type="http://schemas.openxmlformats.org/officeDocument/2006/relationships/hyperlink" Target="http://apps.who.int/gho/data/node.imr.AIR_6?lang=en" TargetMode="External"/><Relationship Id="rId154" Type="http://schemas.openxmlformats.org/officeDocument/2006/relationships/hyperlink" Target="https://drmkc.jrc.ec.europa.eu/inform-index/Home/portalid/46?fileticket=ALAwxmXApQk%3d" TargetMode="External"/><Relationship Id="rId16" Type="http://schemas.openxmlformats.org/officeDocument/2006/relationships/hyperlink" Target="https://www.ilo.org/ilostat/faces/oracle/webcenter/portalapp/pagehierarchy/Page3.jspx?MBI_ID=524&amp;_afrLoop=3113422154080132&amp;_afrWindowMode=0&amp;_afrWindowId=kot045cfy_1" TargetMode="External"/><Relationship Id="rId37" Type="http://schemas.openxmlformats.org/officeDocument/2006/relationships/hyperlink" Target="https://www.doingbusiness.org/en/data/exploretopics/labor-market-regulation" TargetMode="External"/><Relationship Id="rId58" Type="http://schemas.openxmlformats.org/officeDocument/2006/relationships/hyperlink" Target="https://www.worldpolicycenter.org/policies/is-job-protection-guaranteed-for-parents-throughout-paid-parental-leave/is-job-protection-guaranteed-for-fathers-throughout-paid-paternal-leave" TargetMode="External"/><Relationship Id="rId79" Type="http://schemas.openxmlformats.org/officeDocument/2006/relationships/hyperlink" Target="https://untobaccocontrol.org/impldb/indicator-report/?wpdtvar=3.3.2.1.a" TargetMode="External"/><Relationship Id="rId102" Type="http://schemas.openxmlformats.org/officeDocument/2006/relationships/hyperlink" Target="https://apps.who.int/iris/bitstream/handle/10665/43851/9789241563574_eng.pdf?sequence=1" TargetMode="External"/><Relationship Id="rId123" Type="http://schemas.openxmlformats.org/officeDocument/2006/relationships/hyperlink" Target="https://treaties.un.org/Pages/ViewDetailsIII.aspx?src=IND&amp;mtdsg_no=XXVII-7&amp;chapter=27&amp;Temp=mtdsg3&amp;clang=_en" TargetMode="External"/><Relationship Id="rId144" Type="http://schemas.openxmlformats.org/officeDocument/2006/relationships/hyperlink" Target="https://www.eda.admin.ch/eda/en/fdfa/foreign-policy/international-law/international-humanitarian-law/private-military-security-companies/participating-states.html" TargetMode="External"/><Relationship Id="rId90" Type="http://schemas.openxmlformats.org/officeDocument/2006/relationships/hyperlink" Target="https://unstats.un.org/sdgs/indicators/database/" TargetMode="External"/><Relationship Id="rId165" Type="http://schemas.openxmlformats.org/officeDocument/2006/relationships/hyperlink" Target="http://apps.who.int/gho/data/node.main.VIOLENCESERVICESFORVICTIMS?lang=en" TargetMode="External"/><Relationship Id="rId27" Type="http://schemas.openxmlformats.org/officeDocument/2006/relationships/hyperlink" Target="https://www.ilo.org/dyn/normlex/en/f?p=NORMLEXPUB:11300:0::NO:11300:P11300_INSTRUMENT_ID:312146:NO" TargetMode="External"/><Relationship Id="rId48"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69" Type="http://schemas.openxmlformats.org/officeDocument/2006/relationships/hyperlink" Target="https://outoftheshadows.eiu.com/wp-content/uploads/2019/05/OOSI_Out_of_the_shadows_index_60-countries_May2019.xlsm" TargetMode="External"/><Relationship Id="rId113" Type="http://schemas.openxmlformats.org/officeDocument/2006/relationships/hyperlink" Target="https://data.unicef.org/resources/data_explorer/unicef_f/?ag=UNICEF&amp;df=GLOBAL_DATAFLOW&amp;ver=1.0&amp;dq=.PT_ST_13-15_BUL_30-DYS..&amp;startPeriod=2014&amp;endPeriod=2019" TargetMode="External"/><Relationship Id="rId134" Type="http://schemas.openxmlformats.org/officeDocument/2006/relationships/hyperlink" Target="http://apps.who.int/gho/data/node.main.AMBIENTAIRCHILDEXPREDIRECT?lang=en" TargetMode="External"/><Relationship Id="rId80" Type="http://schemas.openxmlformats.org/officeDocument/2006/relationships/hyperlink" Target="http://apps.who.int/gho/data/node.main.1291?lang=en" TargetMode="External"/><Relationship Id="rId155" Type="http://schemas.openxmlformats.org/officeDocument/2006/relationships/hyperlink" Target="https://treaties.un.org/Pages/ViewDetails.aspx?src=IND&amp;mtdsg_no=IV-11&amp;chapter=4&amp;clang=_en" TargetMode="External"/><Relationship Id="rId17" Type="http://schemas.openxmlformats.org/officeDocument/2006/relationships/hyperlink" Target="https://www.globalslaveryindex.org/2018/data/maps/" TargetMode="External"/><Relationship Id="rId38" Type="http://schemas.openxmlformats.org/officeDocument/2006/relationships/hyperlink" Target="https://www.worldpolicycenter.org/policies/is-paid-annual-leave-available-to-workers" TargetMode="External"/><Relationship Id="rId59" Type="http://schemas.openxmlformats.org/officeDocument/2006/relationships/hyperlink" Target="https://www.worldpolicycenter.org/policies/is-paid-leave-available-to-mothers-and-fathers-of-infants/is-paid-leave-available-for-both-parents-of-infants" TargetMode="External"/><Relationship Id="rId103" Type="http://schemas.openxmlformats.org/officeDocument/2006/relationships/hyperlink" Target="https://treaties.un.org/Pages/ViewDetails.aspx?src=IND&amp;mtdsg_no=IV-11-c&amp;chapter=4&amp;lang=en" TargetMode="External"/><Relationship Id="rId124" Type="http://schemas.openxmlformats.org/officeDocument/2006/relationships/hyperlink" Target="https://treaties.un.org/Pages/ViewDetails.aspx?src=TREATY&amp;mtdsg_no=XXVII-7-d&amp;chapter=27&amp;clang=_en" TargetMode="External"/><Relationship Id="rId70" Type="http://schemas.openxmlformats.org/officeDocument/2006/relationships/hyperlink" Target="https://unstats.un.org/sdgs/indicators/database/" TargetMode="External"/><Relationship Id="rId91" Type="http://schemas.openxmlformats.org/officeDocument/2006/relationships/hyperlink" Target="http://apps.who.int/gho/data/view.main.CHILDOVERWEIGHTv" TargetMode="External"/><Relationship Id="rId145" Type="http://schemas.openxmlformats.org/officeDocument/2006/relationships/hyperlink" Target="https://treaties.un.org/Pages/ViewDetails.aspx?src=TREATY&amp;mtdsg_no=IV-11-b&amp;chapter=4&amp;clang=_en" TargetMode="External"/><Relationship Id="rId166" Type="http://schemas.openxmlformats.org/officeDocument/2006/relationships/hyperlink" Target="https://unstats.un.org/sdgs/indicators/database/"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8BC9-9DC4-4E47-897A-81069BFDF0B6}">
  <dimension ref="A1:J100"/>
  <sheetViews>
    <sheetView topLeftCell="A32" workbookViewId="0">
      <selection activeCell="D86" sqref="D86"/>
    </sheetView>
  </sheetViews>
  <sheetFormatPr defaultRowHeight="14.4" x14ac:dyDescent="0.3"/>
  <cols>
    <col min="2" max="2" width="11" bestFit="1" customWidth="1"/>
    <col min="3" max="3" width="13.33203125" customWidth="1"/>
    <col min="4" max="4" width="39" style="26" customWidth="1"/>
    <col min="5" max="5" width="24.44140625" bestFit="1" customWidth="1"/>
    <col min="6" max="6" width="23.44140625" customWidth="1"/>
    <col min="7" max="7" width="21.88671875" customWidth="1"/>
    <col min="8" max="8" width="16.33203125" customWidth="1"/>
    <col min="9" max="9" width="13.33203125" customWidth="1"/>
  </cols>
  <sheetData>
    <row r="1" spans="1:10" s="15" customFormat="1" ht="32.25" customHeight="1" x14ac:dyDescent="0.3">
      <c r="A1" s="9" t="s">
        <v>0</v>
      </c>
      <c r="B1" s="10" t="s">
        <v>1</v>
      </c>
      <c r="C1" s="10" t="s">
        <v>2</v>
      </c>
      <c r="D1" s="10" t="s">
        <v>3</v>
      </c>
      <c r="E1" s="10" t="s">
        <v>4</v>
      </c>
      <c r="F1" s="12" t="s">
        <v>5</v>
      </c>
      <c r="G1" s="22"/>
      <c r="H1" s="22"/>
    </row>
    <row r="2" spans="1:10" s="14" customFormat="1" ht="15.6" x14ac:dyDescent="0.3">
      <c r="A2" s="1" t="s">
        <v>6</v>
      </c>
      <c r="B2" s="1" t="s">
        <v>7</v>
      </c>
      <c r="C2" s="1" t="s">
        <v>8</v>
      </c>
      <c r="D2" s="30" t="s">
        <v>9</v>
      </c>
      <c r="E2"/>
      <c r="G2" s="1"/>
      <c r="H2" s="1"/>
    </row>
    <row r="3" spans="1:10" x14ac:dyDescent="0.3">
      <c r="A3" s="1" t="s">
        <v>10</v>
      </c>
      <c r="B3" t="s">
        <v>7</v>
      </c>
      <c r="C3" t="s">
        <v>11</v>
      </c>
      <c r="D3" s="26" t="s">
        <v>12</v>
      </c>
    </row>
    <row r="4" spans="1:10" x14ac:dyDescent="0.3">
      <c r="A4" s="1" t="s">
        <v>13</v>
      </c>
      <c r="B4" t="s">
        <v>7</v>
      </c>
      <c r="C4" s="1" t="s">
        <v>14</v>
      </c>
      <c r="D4" s="30" t="s">
        <v>15</v>
      </c>
      <c r="E4" s="1"/>
      <c r="F4" s="1"/>
      <c r="G4" s="1"/>
      <c r="H4" s="1"/>
      <c r="I4" s="1"/>
      <c r="J4" s="1"/>
    </row>
    <row r="5" spans="1:10" x14ac:dyDescent="0.3">
      <c r="A5" s="1" t="s">
        <v>16</v>
      </c>
      <c r="B5" t="s">
        <v>7</v>
      </c>
      <c r="C5" t="s">
        <v>8</v>
      </c>
      <c r="D5" s="26" t="s">
        <v>17</v>
      </c>
    </row>
    <row r="6" spans="1:10" x14ac:dyDescent="0.3">
      <c r="A6" s="1" t="s">
        <v>18</v>
      </c>
      <c r="B6" t="s">
        <v>19</v>
      </c>
      <c r="C6" t="s">
        <v>20</v>
      </c>
      <c r="D6" s="26" t="s">
        <v>21</v>
      </c>
    </row>
    <row r="7" spans="1:10" x14ac:dyDescent="0.3">
      <c r="A7" s="1" t="s">
        <v>22</v>
      </c>
      <c r="B7" t="s">
        <v>7</v>
      </c>
      <c r="C7" t="s">
        <v>14</v>
      </c>
      <c r="D7" s="26" t="s">
        <v>23</v>
      </c>
    </row>
    <row r="8" spans="1:10" x14ac:dyDescent="0.3">
      <c r="A8" s="1" t="s">
        <v>24</v>
      </c>
      <c r="B8" t="s">
        <v>7</v>
      </c>
      <c r="C8" t="s">
        <v>14</v>
      </c>
      <c r="D8" s="26" t="s">
        <v>25</v>
      </c>
    </row>
    <row r="9" spans="1:10" x14ac:dyDescent="0.3">
      <c r="A9" s="1" t="s">
        <v>26</v>
      </c>
      <c r="B9" t="s">
        <v>7</v>
      </c>
      <c r="C9" t="s">
        <v>8</v>
      </c>
      <c r="D9" s="26" t="s">
        <v>27</v>
      </c>
    </row>
    <row r="10" spans="1:10" x14ac:dyDescent="0.3">
      <c r="A10" s="1" t="s">
        <v>28</v>
      </c>
      <c r="B10" t="s">
        <v>7</v>
      </c>
      <c r="C10" t="s">
        <v>29</v>
      </c>
      <c r="D10" s="26" t="s">
        <v>30</v>
      </c>
    </row>
    <row r="11" spans="1:10" x14ac:dyDescent="0.3">
      <c r="A11" s="1" t="s">
        <v>31</v>
      </c>
      <c r="B11" t="s">
        <v>7</v>
      </c>
      <c r="C11" t="s">
        <v>29</v>
      </c>
      <c r="D11" s="26" t="s">
        <v>32</v>
      </c>
    </row>
    <row r="12" spans="1:10" x14ac:dyDescent="0.3">
      <c r="A12" s="1" t="s">
        <v>33</v>
      </c>
      <c r="B12" t="s">
        <v>7</v>
      </c>
      <c r="C12" t="s">
        <v>34</v>
      </c>
      <c r="D12" s="26" t="s">
        <v>35</v>
      </c>
    </row>
    <row r="13" spans="1:10" x14ac:dyDescent="0.3">
      <c r="A13" s="1" t="s">
        <v>36</v>
      </c>
      <c r="B13" t="s">
        <v>7</v>
      </c>
      <c r="C13" t="s">
        <v>34</v>
      </c>
      <c r="D13" s="26" t="s">
        <v>37</v>
      </c>
    </row>
    <row r="14" spans="1:10" x14ac:dyDescent="0.3">
      <c r="A14" s="1" t="s">
        <v>38</v>
      </c>
      <c r="B14" t="s">
        <v>7</v>
      </c>
      <c r="C14" t="s">
        <v>8</v>
      </c>
      <c r="D14" s="26" t="s">
        <v>39</v>
      </c>
    </row>
    <row r="15" spans="1:10" x14ac:dyDescent="0.3">
      <c r="A15" s="1" t="s">
        <v>40</v>
      </c>
      <c r="B15" t="s">
        <v>7</v>
      </c>
      <c r="C15" t="s">
        <v>41</v>
      </c>
      <c r="D15" s="26" t="s">
        <v>42</v>
      </c>
    </row>
    <row r="16" spans="1:10" x14ac:dyDescent="0.3">
      <c r="A16" s="1" t="s">
        <v>43</v>
      </c>
      <c r="B16" t="s">
        <v>7</v>
      </c>
      <c r="C16" t="s">
        <v>14</v>
      </c>
      <c r="D16" s="26" t="s">
        <v>44</v>
      </c>
    </row>
    <row r="17" spans="1:4" x14ac:dyDescent="0.3">
      <c r="A17" s="1" t="s">
        <v>45</v>
      </c>
      <c r="B17" t="s">
        <v>7</v>
      </c>
      <c r="C17" t="s">
        <v>46</v>
      </c>
      <c r="D17" s="26" t="s">
        <v>47</v>
      </c>
    </row>
    <row r="18" spans="1:4" x14ac:dyDescent="0.3">
      <c r="A18" s="1" t="s">
        <v>48</v>
      </c>
      <c r="B18" t="s">
        <v>7</v>
      </c>
      <c r="C18" t="s">
        <v>49</v>
      </c>
      <c r="D18" s="26" t="s">
        <v>50</v>
      </c>
    </row>
    <row r="19" spans="1:4" x14ac:dyDescent="0.3">
      <c r="A19" s="1" t="s">
        <v>51</v>
      </c>
      <c r="B19" t="s">
        <v>7</v>
      </c>
      <c r="C19" t="s">
        <v>14</v>
      </c>
      <c r="D19" s="26" t="s">
        <v>52</v>
      </c>
    </row>
    <row r="20" spans="1:4" x14ac:dyDescent="0.3">
      <c r="A20" s="1" t="s">
        <v>53</v>
      </c>
      <c r="B20" t="s">
        <v>7</v>
      </c>
      <c r="C20" t="s">
        <v>14</v>
      </c>
      <c r="D20" s="26" t="s">
        <v>54</v>
      </c>
    </row>
    <row r="21" spans="1:4" x14ac:dyDescent="0.3">
      <c r="A21" s="1" t="s">
        <v>55</v>
      </c>
      <c r="B21" t="s">
        <v>7</v>
      </c>
      <c r="C21" t="s">
        <v>34</v>
      </c>
      <c r="D21" s="26" t="s">
        <v>56</v>
      </c>
    </row>
    <row r="22" spans="1:4" x14ac:dyDescent="0.3">
      <c r="A22" s="1" t="s">
        <v>57</v>
      </c>
      <c r="B22" t="s">
        <v>7</v>
      </c>
      <c r="C22" t="s">
        <v>34</v>
      </c>
      <c r="D22" s="26" t="s">
        <v>58</v>
      </c>
    </row>
    <row r="23" spans="1:4" x14ac:dyDescent="0.3">
      <c r="A23" s="1" t="s">
        <v>59</v>
      </c>
      <c r="B23" t="s">
        <v>7</v>
      </c>
      <c r="C23" t="s">
        <v>41</v>
      </c>
      <c r="D23" s="26" t="s">
        <v>60</v>
      </c>
    </row>
    <row r="24" spans="1:4" x14ac:dyDescent="0.3">
      <c r="A24" s="1" t="s">
        <v>61</v>
      </c>
      <c r="B24" t="s">
        <v>7</v>
      </c>
      <c r="C24" t="s">
        <v>41</v>
      </c>
      <c r="D24" s="26" t="s">
        <v>62</v>
      </c>
    </row>
    <row r="25" spans="1:4" x14ac:dyDescent="0.3">
      <c r="A25" s="1" t="s">
        <v>63</v>
      </c>
      <c r="B25" t="s">
        <v>7</v>
      </c>
      <c r="C25" t="s">
        <v>41</v>
      </c>
      <c r="D25" s="26" t="s">
        <v>64</v>
      </c>
    </row>
    <row r="26" spans="1:4" x14ac:dyDescent="0.3">
      <c r="A26" s="1" t="s">
        <v>65</v>
      </c>
      <c r="B26" t="s">
        <v>7</v>
      </c>
      <c r="C26" t="s">
        <v>41</v>
      </c>
      <c r="D26" s="26" t="s">
        <v>66</v>
      </c>
    </row>
    <row r="27" spans="1:4" x14ac:dyDescent="0.3">
      <c r="A27" s="1" t="s">
        <v>67</v>
      </c>
      <c r="B27" t="s">
        <v>7</v>
      </c>
      <c r="C27" t="s">
        <v>14</v>
      </c>
      <c r="D27" s="26" t="s">
        <v>68</v>
      </c>
    </row>
    <row r="28" spans="1:4" x14ac:dyDescent="0.3">
      <c r="A28" s="1" t="s">
        <v>69</v>
      </c>
      <c r="B28" t="s">
        <v>7</v>
      </c>
      <c r="C28" t="s">
        <v>14</v>
      </c>
      <c r="D28" s="26" t="s">
        <v>70</v>
      </c>
    </row>
    <row r="29" spans="1:4" x14ac:dyDescent="0.3">
      <c r="A29" s="1" t="s">
        <v>71</v>
      </c>
      <c r="B29" t="s">
        <v>7</v>
      </c>
      <c r="C29" t="s">
        <v>14</v>
      </c>
      <c r="D29" s="26" t="s">
        <v>72</v>
      </c>
    </row>
    <row r="30" spans="1:4" x14ac:dyDescent="0.3">
      <c r="A30" s="1" t="s">
        <v>73</v>
      </c>
      <c r="B30" s="25" t="s">
        <v>7</v>
      </c>
      <c r="C30" s="25" t="s">
        <v>14</v>
      </c>
      <c r="D30" s="26" t="s">
        <v>74</v>
      </c>
    </row>
    <row r="31" spans="1:4" x14ac:dyDescent="0.3">
      <c r="A31" s="1" t="s">
        <v>75</v>
      </c>
      <c r="B31" s="25" t="s">
        <v>7</v>
      </c>
      <c r="C31" s="25" t="s">
        <v>14</v>
      </c>
      <c r="D31" s="26" t="s">
        <v>76</v>
      </c>
    </row>
    <row r="32" spans="1:4" x14ac:dyDescent="0.3">
      <c r="A32" s="1" t="s">
        <v>77</v>
      </c>
      <c r="B32" s="25" t="s">
        <v>7</v>
      </c>
      <c r="C32" s="25" t="s">
        <v>14</v>
      </c>
      <c r="D32" s="26" t="s">
        <v>78</v>
      </c>
    </row>
    <row r="33" spans="1:4" x14ac:dyDescent="0.3">
      <c r="A33" s="1" t="s">
        <v>79</v>
      </c>
      <c r="B33" t="s">
        <v>7</v>
      </c>
      <c r="C33" t="s">
        <v>34</v>
      </c>
      <c r="D33" s="26" t="s">
        <v>80</v>
      </c>
    </row>
    <row r="34" spans="1:4" x14ac:dyDescent="0.3">
      <c r="A34" s="1" t="s">
        <v>81</v>
      </c>
      <c r="B34" s="25" t="s">
        <v>7</v>
      </c>
      <c r="C34" s="25" t="s">
        <v>14</v>
      </c>
      <c r="D34" s="26" t="s">
        <v>82</v>
      </c>
    </row>
    <row r="35" spans="1:4" x14ac:dyDescent="0.3">
      <c r="A35" s="1" t="s">
        <v>83</v>
      </c>
      <c r="B35" s="25" t="s">
        <v>7</v>
      </c>
      <c r="C35" t="s">
        <v>41</v>
      </c>
      <c r="D35" s="26" t="s">
        <v>84</v>
      </c>
    </row>
    <row r="36" spans="1:4" x14ac:dyDescent="0.3">
      <c r="A36" s="1" t="s">
        <v>85</v>
      </c>
      <c r="B36" s="25" t="s">
        <v>7</v>
      </c>
      <c r="C36" s="25" t="s">
        <v>14</v>
      </c>
      <c r="D36" s="26" t="s">
        <v>86</v>
      </c>
    </row>
    <row r="37" spans="1:4" x14ac:dyDescent="0.3">
      <c r="A37" s="1" t="s">
        <v>87</v>
      </c>
      <c r="B37" s="25" t="s">
        <v>7</v>
      </c>
      <c r="C37" s="25" t="s">
        <v>8</v>
      </c>
      <c r="D37" s="26" t="s">
        <v>88</v>
      </c>
    </row>
    <row r="38" spans="1:4" x14ac:dyDescent="0.3">
      <c r="A38" s="1" t="s">
        <v>89</v>
      </c>
      <c r="B38" s="25" t="s">
        <v>7</v>
      </c>
      <c r="C38" s="25" t="s">
        <v>14</v>
      </c>
      <c r="D38" s="26" t="s">
        <v>90</v>
      </c>
    </row>
    <row r="39" spans="1:4" x14ac:dyDescent="0.3">
      <c r="A39" s="1" t="s">
        <v>91</v>
      </c>
      <c r="B39" s="25" t="s">
        <v>7</v>
      </c>
      <c r="C39" s="25" t="s">
        <v>14</v>
      </c>
      <c r="D39" s="26" t="s">
        <v>92</v>
      </c>
    </row>
    <row r="40" spans="1:4" x14ac:dyDescent="0.3">
      <c r="A40" s="1" t="s">
        <v>93</v>
      </c>
      <c r="B40" s="25" t="s">
        <v>7</v>
      </c>
      <c r="C40" t="s">
        <v>94</v>
      </c>
      <c r="D40" s="26" t="s">
        <v>95</v>
      </c>
    </row>
    <row r="41" spans="1:4" x14ac:dyDescent="0.3">
      <c r="A41" s="1" t="s">
        <v>96</v>
      </c>
      <c r="B41" s="25" t="s">
        <v>7</v>
      </c>
      <c r="C41" s="25" t="s">
        <v>41</v>
      </c>
      <c r="D41" s="26" t="s">
        <v>97</v>
      </c>
    </row>
    <row r="42" spans="1:4" x14ac:dyDescent="0.3">
      <c r="A42" s="1" t="s">
        <v>98</v>
      </c>
      <c r="B42" s="25" t="s">
        <v>7</v>
      </c>
      <c r="C42" s="25" t="s">
        <v>8</v>
      </c>
      <c r="D42" s="26" t="s">
        <v>99</v>
      </c>
    </row>
    <row r="43" spans="1:4" ht="43.2" x14ac:dyDescent="0.3">
      <c r="A43" s="1" t="s">
        <v>100</v>
      </c>
      <c r="B43" s="25" t="s">
        <v>7</v>
      </c>
      <c r="C43" s="25" t="s">
        <v>14</v>
      </c>
      <c r="D43" s="25" t="s">
        <v>101</v>
      </c>
    </row>
    <row r="44" spans="1:4" x14ac:dyDescent="0.3">
      <c r="A44" s="1" t="s">
        <v>102</v>
      </c>
      <c r="B44" s="25" t="s">
        <v>7</v>
      </c>
      <c r="C44" s="25" t="s">
        <v>41</v>
      </c>
      <c r="D44" s="26" t="s">
        <v>103</v>
      </c>
    </row>
    <row r="45" spans="1:4" ht="43.2" x14ac:dyDescent="0.3">
      <c r="A45" s="1" t="s">
        <v>104</v>
      </c>
      <c r="B45" s="25" t="s">
        <v>7</v>
      </c>
      <c r="C45" s="25" t="s">
        <v>8</v>
      </c>
      <c r="D45" s="25" t="s">
        <v>105</v>
      </c>
    </row>
    <row r="46" spans="1:4" x14ac:dyDescent="0.3">
      <c r="A46" s="1" t="s">
        <v>106</v>
      </c>
      <c r="B46" s="25" t="s">
        <v>7</v>
      </c>
      <c r="C46" s="25" t="s">
        <v>14</v>
      </c>
      <c r="D46" s="26" t="s">
        <v>107</v>
      </c>
    </row>
    <row r="47" spans="1:4" x14ac:dyDescent="0.3">
      <c r="A47" s="1" t="s">
        <v>108</v>
      </c>
    </row>
    <row r="48" spans="1:4" x14ac:dyDescent="0.3">
      <c r="A48" s="1" t="s">
        <v>109</v>
      </c>
    </row>
    <row r="49" spans="1:1" x14ac:dyDescent="0.3">
      <c r="A49" s="1" t="s">
        <v>110</v>
      </c>
    </row>
    <row r="50" spans="1:1" x14ac:dyDescent="0.3">
      <c r="A50" s="1" t="s">
        <v>111</v>
      </c>
    </row>
    <row r="51" spans="1:1" x14ac:dyDescent="0.3">
      <c r="A51" s="1" t="s">
        <v>112</v>
      </c>
    </row>
    <row r="52" spans="1:1" x14ac:dyDescent="0.3">
      <c r="A52" s="1" t="s">
        <v>113</v>
      </c>
    </row>
    <row r="53" spans="1:1" x14ac:dyDescent="0.3">
      <c r="A53" s="1" t="s">
        <v>114</v>
      </c>
    </row>
    <row r="54" spans="1:1" x14ac:dyDescent="0.3">
      <c r="A54" s="1" t="s">
        <v>115</v>
      </c>
    </row>
    <row r="55" spans="1:1" x14ac:dyDescent="0.3">
      <c r="A55" s="1" t="s">
        <v>116</v>
      </c>
    </row>
    <row r="56" spans="1:1" x14ac:dyDescent="0.3">
      <c r="A56" s="1" t="s">
        <v>117</v>
      </c>
    </row>
    <row r="57" spans="1:1" x14ac:dyDescent="0.3">
      <c r="A57" s="1" t="s">
        <v>118</v>
      </c>
    </row>
    <row r="58" spans="1:1" x14ac:dyDescent="0.3">
      <c r="A58" s="1" t="s">
        <v>119</v>
      </c>
    </row>
    <row r="59" spans="1:1" x14ac:dyDescent="0.3">
      <c r="A59" s="1" t="s">
        <v>120</v>
      </c>
    </row>
    <row r="60" spans="1:1" x14ac:dyDescent="0.3">
      <c r="A60" s="1" t="s">
        <v>121</v>
      </c>
    </row>
    <row r="61" spans="1:1" x14ac:dyDescent="0.3">
      <c r="A61" s="1" t="s">
        <v>122</v>
      </c>
    </row>
    <row r="62" spans="1:1" x14ac:dyDescent="0.3">
      <c r="A62" s="1" t="s">
        <v>123</v>
      </c>
    </row>
    <row r="63" spans="1:1" x14ac:dyDescent="0.3">
      <c r="A63" s="1" t="s">
        <v>124</v>
      </c>
    </row>
    <row r="64" spans="1:1" x14ac:dyDescent="0.3">
      <c r="A64" s="1" t="s">
        <v>125</v>
      </c>
    </row>
    <row r="65" spans="1:1" x14ac:dyDescent="0.3">
      <c r="A65" s="1" t="s">
        <v>126</v>
      </c>
    </row>
    <row r="66" spans="1:1" x14ac:dyDescent="0.3">
      <c r="A66" s="1" t="s">
        <v>127</v>
      </c>
    </row>
    <row r="67" spans="1:1" x14ac:dyDescent="0.3">
      <c r="A67" s="1" t="s">
        <v>128</v>
      </c>
    </row>
    <row r="68" spans="1:1" x14ac:dyDescent="0.3">
      <c r="A68" s="1" t="s">
        <v>129</v>
      </c>
    </row>
    <row r="69" spans="1:1" x14ac:dyDescent="0.3">
      <c r="A69" s="1" t="s">
        <v>130</v>
      </c>
    </row>
    <row r="70" spans="1:1" x14ac:dyDescent="0.3">
      <c r="A70" s="1" t="s">
        <v>131</v>
      </c>
    </row>
    <row r="71" spans="1:1" x14ac:dyDescent="0.3">
      <c r="A71" s="1" t="s">
        <v>132</v>
      </c>
    </row>
    <row r="72" spans="1:1" x14ac:dyDescent="0.3">
      <c r="A72" s="1" t="s">
        <v>133</v>
      </c>
    </row>
    <row r="73" spans="1:1" x14ac:dyDescent="0.3">
      <c r="A73" s="1" t="s">
        <v>134</v>
      </c>
    </row>
    <row r="74" spans="1:1" x14ac:dyDescent="0.3">
      <c r="A74" s="1" t="s">
        <v>135</v>
      </c>
    </row>
    <row r="75" spans="1:1" x14ac:dyDescent="0.3">
      <c r="A75" s="1" t="s">
        <v>136</v>
      </c>
    </row>
    <row r="76" spans="1:1" x14ac:dyDescent="0.3">
      <c r="A76" s="1" t="s">
        <v>137</v>
      </c>
    </row>
    <row r="77" spans="1:1" x14ac:dyDescent="0.3">
      <c r="A77" s="1" t="s">
        <v>138</v>
      </c>
    </row>
    <row r="78" spans="1:1" x14ac:dyDescent="0.3">
      <c r="A78" s="1" t="s">
        <v>139</v>
      </c>
    </row>
    <row r="79" spans="1:1" x14ac:dyDescent="0.3">
      <c r="A79" s="1" t="s">
        <v>140</v>
      </c>
    </row>
    <row r="80" spans="1:1" x14ac:dyDescent="0.3">
      <c r="A80" s="1" t="s">
        <v>141</v>
      </c>
    </row>
    <row r="81" spans="1:1" x14ac:dyDescent="0.3">
      <c r="A81" s="1" t="s">
        <v>142</v>
      </c>
    </row>
    <row r="82" spans="1:1" x14ac:dyDescent="0.3">
      <c r="A82" s="1" t="s">
        <v>143</v>
      </c>
    </row>
    <row r="83" spans="1:1" x14ac:dyDescent="0.3">
      <c r="A83" s="1" t="s">
        <v>144</v>
      </c>
    </row>
    <row r="84" spans="1:1" x14ac:dyDescent="0.3">
      <c r="A84" s="1" t="s">
        <v>145</v>
      </c>
    </row>
    <row r="85" spans="1:1" x14ac:dyDescent="0.3">
      <c r="A85" s="1" t="s">
        <v>146</v>
      </c>
    </row>
    <row r="86" spans="1:1" x14ac:dyDescent="0.3">
      <c r="A86" s="1" t="s">
        <v>147</v>
      </c>
    </row>
    <row r="87" spans="1:1" x14ac:dyDescent="0.3">
      <c r="A87" s="1" t="s">
        <v>148</v>
      </c>
    </row>
    <row r="88" spans="1:1" x14ac:dyDescent="0.3">
      <c r="A88" s="1" t="s">
        <v>149</v>
      </c>
    </row>
    <row r="89" spans="1:1" x14ac:dyDescent="0.3">
      <c r="A89" s="1" t="s">
        <v>150</v>
      </c>
    </row>
    <row r="90" spans="1:1" x14ac:dyDescent="0.3">
      <c r="A90" s="1" t="s">
        <v>151</v>
      </c>
    </row>
    <row r="91" spans="1:1" x14ac:dyDescent="0.3">
      <c r="A91" s="1" t="s">
        <v>152</v>
      </c>
    </row>
    <row r="92" spans="1:1" x14ac:dyDescent="0.3">
      <c r="A92" s="1" t="s">
        <v>153</v>
      </c>
    </row>
    <row r="93" spans="1:1" x14ac:dyDescent="0.3">
      <c r="A93" s="1" t="s">
        <v>154</v>
      </c>
    </row>
    <row r="94" spans="1:1" x14ac:dyDescent="0.3">
      <c r="A94" s="1" t="s">
        <v>155</v>
      </c>
    </row>
    <row r="95" spans="1:1" x14ac:dyDescent="0.3">
      <c r="A95" s="1" t="s">
        <v>156</v>
      </c>
    </row>
    <row r="96" spans="1:1" x14ac:dyDescent="0.3">
      <c r="A96" s="1" t="s">
        <v>157</v>
      </c>
    </row>
    <row r="97" spans="1:1" x14ac:dyDescent="0.3">
      <c r="A97" s="1" t="s">
        <v>158</v>
      </c>
    </row>
    <row r="98" spans="1:1" x14ac:dyDescent="0.3">
      <c r="A98" s="1" t="s">
        <v>159</v>
      </c>
    </row>
    <row r="99" spans="1:1" x14ac:dyDescent="0.3">
      <c r="A99" s="1" t="s">
        <v>160</v>
      </c>
    </row>
    <row r="100" spans="1:1" x14ac:dyDescent="0.3">
      <c r="A100" s="1" t="s">
        <v>161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E787B0F-67F7-4F21-B0FF-D7309B02F641}">
          <x14:formula1>
            <xm:f>Input_Lists!$F$2:$F$5</xm:f>
          </x14:formula1>
          <xm:sqref>G2</xm:sqref>
        </x14:dataValidation>
        <x14:dataValidation type="list" allowBlank="1" showInputMessage="1" showErrorMessage="1" xr:uid="{59E748DD-07F5-4DBE-BA1A-5E8058741740}">
          <x14:formula1>
            <xm:f>Input_Lists!$H$2:$H$5</xm:f>
          </x14:formula1>
          <xm:sqref>B2:B100</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38AE-0E4F-4E31-BA66-1B9EBC2B309F}">
  <dimension ref="A1:O7"/>
  <sheetViews>
    <sheetView workbookViewId="0">
      <selection activeCell="N1" sqref="N1"/>
    </sheetView>
  </sheetViews>
  <sheetFormatPr defaultRowHeight="14.4" x14ac:dyDescent="0.3"/>
  <cols>
    <col min="1" max="1" width="2.6640625" bestFit="1" customWidth="1"/>
    <col min="3" max="3" width="27.88671875" bestFit="1" customWidth="1"/>
    <col min="4" max="4" width="28.5546875" bestFit="1" customWidth="1"/>
    <col min="5" max="5" width="34.109375" bestFit="1" customWidth="1"/>
    <col min="6" max="6" width="16" customWidth="1"/>
    <col min="7" max="7" width="40.33203125" bestFit="1" customWidth="1"/>
    <col min="8" max="8" width="89.5546875" customWidth="1"/>
    <col min="9" max="9" width="18.109375" customWidth="1"/>
    <col min="10" max="10" width="15.33203125" bestFit="1" customWidth="1"/>
    <col min="11" max="11" width="12.5546875" customWidth="1"/>
    <col min="12" max="12" width="10.6640625" bestFit="1" customWidth="1"/>
    <col min="13" max="13" width="15.5546875" customWidth="1"/>
    <col min="14" max="14" width="18" customWidth="1"/>
    <col min="16" max="16" width="15.6640625" customWidth="1"/>
  </cols>
  <sheetData>
    <row r="1" spans="1:15" ht="27.75" customHeight="1" x14ac:dyDescent="0.3">
      <c r="A1" s="9" t="s">
        <v>1992</v>
      </c>
      <c r="B1" s="10" t="s">
        <v>1514</v>
      </c>
      <c r="C1" s="10" t="s">
        <v>1515</v>
      </c>
      <c r="D1" s="10" t="s">
        <v>1517</v>
      </c>
      <c r="E1" s="10" t="s">
        <v>2009</v>
      </c>
      <c r="F1" s="10" t="s">
        <v>164</v>
      </c>
      <c r="G1" s="10" t="s">
        <v>165</v>
      </c>
      <c r="H1" s="10" t="s">
        <v>1518</v>
      </c>
      <c r="I1" s="10" t="s">
        <v>753</v>
      </c>
      <c r="J1" s="10" t="s">
        <v>4</v>
      </c>
      <c r="K1" s="11" t="s">
        <v>754</v>
      </c>
      <c r="L1" s="12" t="s">
        <v>2010</v>
      </c>
      <c r="M1" s="13" t="s">
        <v>1520</v>
      </c>
      <c r="N1" s="19" t="s">
        <v>2011</v>
      </c>
    </row>
    <row r="2" spans="1:15" x14ac:dyDescent="0.3">
      <c r="A2" s="16">
        <v>1</v>
      </c>
      <c r="B2" s="16" t="s">
        <v>1523</v>
      </c>
      <c r="C2" s="16" t="s">
        <v>1838</v>
      </c>
      <c r="D2" s="16" t="s">
        <v>2012</v>
      </c>
      <c r="E2" s="16" t="s">
        <v>2013</v>
      </c>
      <c r="F2" s="16" t="s">
        <v>1791</v>
      </c>
      <c r="G2" s="16" t="s">
        <v>2014</v>
      </c>
      <c r="H2" s="16" t="s">
        <v>2015</v>
      </c>
      <c r="I2" s="16" t="s">
        <v>769</v>
      </c>
      <c r="J2" s="16"/>
      <c r="K2" s="16" t="s">
        <v>2016</v>
      </c>
      <c r="L2" s="16">
        <f>IF(OR(I2="Updated",I2="Created"), 1, 0)</f>
        <v>1</v>
      </c>
      <c r="M2" s="16" t="s">
        <v>771</v>
      </c>
      <c r="N2" s="1" t="s">
        <v>2017</v>
      </c>
    </row>
    <row r="3" spans="1:15" x14ac:dyDescent="0.3">
      <c r="A3" s="16">
        <v>2</v>
      </c>
      <c r="B3" s="16" t="s">
        <v>1523</v>
      </c>
      <c r="C3" s="16" t="s">
        <v>1838</v>
      </c>
      <c r="D3" s="16" t="s">
        <v>2018</v>
      </c>
      <c r="E3" s="16" t="s">
        <v>2019</v>
      </c>
      <c r="F3" s="16" t="s">
        <v>2020</v>
      </c>
      <c r="G3" s="16" t="s">
        <v>2021</v>
      </c>
      <c r="H3" s="16" t="s">
        <v>2022</v>
      </c>
      <c r="I3" s="16" t="s">
        <v>882</v>
      </c>
      <c r="J3" s="16" t="s">
        <v>2023</v>
      </c>
      <c r="K3" s="16" t="s">
        <v>2024</v>
      </c>
      <c r="L3" s="16">
        <f>IF(OR(I3="Updated",I3="Created"), 1, 0)</f>
        <v>1</v>
      </c>
      <c r="M3" s="16" t="s">
        <v>824</v>
      </c>
      <c r="N3" s="1" t="s">
        <v>2017</v>
      </c>
      <c r="O3" s="1"/>
    </row>
    <row r="4" spans="1:15" x14ac:dyDescent="0.3">
      <c r="A4" s="16">
        <v>3</v>
      </c>
      <c r="B4" s="16" t="s">
        <v>1523</v>
      </c>
      <c r="C4" s="16" t="s">
        <v>1838</v>
      </c>
      <c r="D4" s="16" t="s">
        <v>2012</v>
      </c>
      <c r="E4" s="16" t="s">
        <v>2025</v>
      </c>
      <c r="F4" s="16" t="s">
        <v>1527</v>
      </c>
      <c r="G4" s="16" t="s">
        <v>2026</v>
      </c>
      <c r="H4" s="16" t="s">
        <v>1529</v>
      </c>
      <c r="I4" s="16" t="s">
        <v>769</v>
      </c>
      <c r="J4" s="16"/>
      <c r="K4" s="16" t="s">
        <v>2016</v>
      </c>
      <c r="L4" s="16">
        <f>IF(OR(I4="Updated",I4="Created"), 1, 0)</f>
        <v>1</v>
      </c>
      <c r="M4" s="16" t="s">
        <v>832</v>
      </c>
      <c r="N4" s="1" t="s">
        <v>2017</v>
      </c>
      <c r="O4" s="1"/>
    </row>
    <row r="5" spans="1:15" x14ac:dyDescent="0.3">
      <c r="A5" s="16">
        <v>4</v>
      </c>
      <c r="B5" s="16" t="s">
        <v>1523</v>
      </c>
      <c r="C5" s="16" t="s">
        <v>1838</v>
      </c>
      <c r="D5" s="16" t="s">
        <v>2012</v>
      </c>
      <c r="E5" s="16" t="s">
        <v>2027</v>
      </c>
      <c r="F5" s="16" t="s">
        <v>2028</v>
      </c>
      <c r="G5" s="16" t="s">
        <v>2029</v>
      </c>
      <c r="H5" s="16" t="s">
        <v>2030</v>
      </c>
      <c r="I5" s="16" t="s">
        <v>2007</v>
      </c>
      <c r="J5" s="16"/>
      <c r="K5" s="16" t="s">
        <v>2016</v>
      </c>
      <c r="L5" s="16">
        <f>IF(OR(I5="Updated",I5="Created"), 1, 0)</f>
        <v>0</v>
      </c>
      <c r="M5" s="16" t="s">
        <v>824</v>
      </c>
      <c r="N5" s="1" t="s">
        <v>2017</v>
      </c>
    </row>
    <row r="6" spans="1:15" x14ac:dyDescent="0.3">
      <c r="A6" s="1">
        <v>5</v>
      </c>
      <c r="B6" s="1" t="s">
        <v>1523</v>
      </c>
      <c r="C6" s="1" t="s">
        <v>1838</v>
      </c>
      <c r="D6" s="1" t="s">
        <v>2018</v>
      </c>
      <c r="E6" s="1" t="s">
        <v>2031</v>
      </c>
      <c r="F6" s="16" t="s">
        <v>2032</v>
      </c>
      <c r="G6" s="1" t="s">
        <v>2033</v>
      </c>
      <c r="H6" s="1" t="s">
        <v>2034</v>
      </c>
      <c r="I6" s="1" t="s">
        <v>769</v>
      </c>
      <c r="J6" s="1"/>
      <c r="K6" s="1" t="s">
        <v>2024</v>
      </c>
      <c r="L6" s="16">
        <v>0</v>
      </c>
      <c r="M6" s="1" t="s">
        <v>771</v>
      </c>
      <c r="N6" s="1"/>
    </row>
    <row r="7" spans="1:15" x14ac:dyDescent="0.3">
      <c r="A7" s="1">
        <v>6</v>
      </c>
      <c r="B7" s="1" t="s">
        <v>1523</v>
      </c>
      <c r="C7" s="1" t="s">
        <v>1838</v>
      </c>
      <c r="D7" s="1" t="s">
        <v>2018</v>
      </c>
      <c r="E7" s="1" t="s">
        <v>2031</v>
      </c>
      <c r="F7" s="16" t="s">
        <v>2032</v>
      </c>
      <c r="G7" s="1" t="s">
        <v>2033</v>
      </c>
      <c r="H7" s="1" t="s">
        <v>1858</v>
      </c>
      <c r="I7" s="1" t="s">
        <v>882</v>
      </c>
      <c r="J7" s="1" t="s">
        <v>1858</v>
      </c>
      <c r="K7" s="1" t="s">
        <v>2016</v>
      </c>
      <c r="L7" s="16">
        <f>IF(OR(I7="Updated",I7="Created"), 1, 0)</f>
        <v>1</v>
      </c>
      <c r="M7" s="1" t="s">
        <v>771</v>
      </c>
      <c r="N7" s="1">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28E91955-5E41-47FF-8E26-6E1FD3F937DE}">
          <x14:formula1>
            <xm:f>Input_Lists!$A$2:$A$3</xm:f>
          </x14:formula1>
          <xm:sqref>B2:B4</xm:sqref>
        </x14:dataValidation>
        <x14:dataValidation type="list" allowBlank="1" showInputMessage="1" showErrorMessage="1" xr:uid="{9C285863-B4A2-4E3C-867E-4BF75BE8EF84}">
          <x14:formula1>
            <xm:f>Input_Lists!$B$2:$B$4</xm:f>
          </x14:formula1>
          <xm:sqref>C2:C1048576</xm:sqref>
        </x14:dataValidation>
        <x14:dataValidation type="list" allowBlank="1" showInputMessage="1" showErrorMessage="1" xr:uid="{27602A60-75D4-47CF-A60B-DE38B1838B95}">
          <x14:formula1>
            <xm:f>Input_Lists!$E$2:$E$4</xm:f>
          </x14:formula1>
          <xm:sqref>I2:I1048576</xm:sqref>
        </x14:dataValidation>
        <x14:dataValidation type="list" allowBlank="1" showInputMessage="1" showErrorMessage="1" xr:uid="{DC415B73-C6C3-4C80-A097-6AAD7E2324B0}">
          <x14:formula1>
            <xm:f>Input_Lists!$G$2:$G$4</xm:f>
          </x14:formula1>
          <xm:sqref>M2:M1048576</xm:sqref>
        </x14:dataValidation>
        <x14:dataValidation type="list" allowBlank="1" showInputMessage="1" showErrorMessage="1" xr:uid="{2CB0F996-B425-4FE7-9DCE-7CB7A50DD18B}">
          <x14:formula1>
            <xm:f>Input_Lists!$D$2:$D$3</xm:f>
          </x14:formula1>
          <xm:sqref>D2:D1048576</xm:sqref>
        </x14:dataValidation>
        <x14:dataValidation type="list" allowBlank="1" showInputMessage="1" showErrorMessage="1" xr:uid="{039A5B8D-3DE8-4AAB-89E0-456286140910}">
          <x14:formula1>
            <xm:f>Input_Lists!$C$13:$C$15</xm:f>
          </x14:formula1>
          <xm:sqref>E2:E1048576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1EB0-1449-49F0-84AF-38FED3692993}">
  <dimension ref="A1:H7"/>
  <sheetViews>
    <sheetView workbookViewId="0">
      <selection activeCell="K14" sqref="K14"/>
    </sheetView>
  </sheetViews>
  <sheetFormatPr defaultRowHeight="14.4" x14ac:dyDescent="0.3"/>
  <cols>
    <col min="1" max="1" width="2.6640625" bestFit="1" customWidth="1"/>
    <col min="3" max="3" width="103.44140625" bestFit="1" customWidth="1"/>
    <col min="4" max="4" width="15.33203125" customWidth="1"/>
    <col min="5" max="5" width="21.5546875" customWidth="1"/>
    <col min="6" max="6" width="15.44140625" bestFit="1" customWidth="1"/>
    <col min="7" max="7" width="10.6640625" bestFit="1" customWidth="1"/>
    <col min="8" max="8" width="15.109375" customWidth="1"/>
  </cols>
  <sheetData>
    <row r="1" spans="1:8" ht="30.75" customHeight="1" thickBot="1" x14ac:dyDescent="0.35">
      <c r="A1" s="9" t="s">
        <v>1992</v>
      </c>
      <c r="B1" s="10" t="s">
        <v>1</v>
      </c>
      <c r="C1" s="10" t="s">
        <v>751</v>
      </c>
      <c r="D1" s="11" t="s">
        <v>753</v>
      </c>
      <c r="E1" s="13" t="s">
        <v>4</v>
      </c>
      <c r="F1" s="17" t="s">
        <v>754</v>
      </c>
      <c r="G1" s="12" t="s">
        <v>1993</v>
      </c>
      <c r="H1" s="18" t="s">
        <v>2035</v>
      </c>
    </row>
    <row r="2" spans="1:8" x14ac:dyDescent="0.3">
      <c r="A2" s="1">
        <v>0</v>
      </c>
      <c r="B2" s="1" t="s">
        <v>2036</v>
      </c>
      <c r="C2" s="1" t="s">
        <v>2037</v>
      </c>
      <c r="D2" s="1"/>
      <c r="E2" s="1"/>
      <c r="F2" s="1"/>
      <c r="G2" s="1"/>
    </row>
    <row r="3" spans="1:8" x14ac:dyDescent="0.3">
      <c r="A3" s="1">
        <v>1</v>
      </c>
      <c r="B3" s="1" t="s">
        <v>856</v>
      </c>
      <c r="C3" s="6" t="s">
        <v>937</v>
      </c>
      <c r="D3" s="8" t="s">
        <v>882</v>
      </c>
      <c r="E3" s="1"/>
      <c r="F3" s="1">
        <v>2018</v>
      </c>
      <c r="G3" s="1">
        <v>1</v>
      </c>
      <c r="H3" t="s">
        <v>2017</v>
      </c>
    </row>
    <row r="4" spans="1:8" x14ac:dyDescent="0.3">
      <c r="A4" s="1">
        <v>2</v>
      </c>
      <c r="B4" s="1" t="s">
        <v>856</v>
      </c>
      <c r="C4" s="6" t="s">
        <v>940</v>
      </c>
      <c r="D4" s="8" t="s">
        <v>769</v>
      </c>
      <c r="E4" s="1"/>
      <c r="F4" s="1">
        <v>2020</v>
      </c>
      <c r="G4" s="1">
        <v>1</v>
      </c>
      <c r="H4" t="s">
        <v>2017</v>
      </c>
    </row>
    <row r="5" spans="1:8" x14ac:dyDescent="0.3">
      <c r="A5" s="1">
        <v>3</v>
      </c>
      <c r="B5" s="1" t="s">
        <v>856</v>
      </c>
      <c r="C5" s="6" t="s">
        <v>768</v>
      </c>
      <c r="D5" s="8" t="s">
        <v>769</v>
      </c>
      <c r="E5" s="1"/>
      <c r="F5" s="1">
        <v>2020</v>
      </c>
      <c r="G5" s="1">
        <v>1</v>
      </c>
      <c r="H5" t="s">
        <v>2017</v>
      </c>
    </row>
    <row r="6" spans="1:8" x14ac:dyDescent="0.3">
      <c r="A6" s="1">
        <v>4</v>
      </c>
      <c r="B6" s="1" t="s">
        <v>856</v>
      </c>
      <c r="C6" s="6" t="s">
        <v>2038</v>
      </c>
      <c r="D6" s="1" t="s">
        <v>769</v>
      </c>
      <c r="E6" s="1"/>
      <c r="F6" s="1">
        <v>2018</v>
      </c>
      <c r="G6" s="1"/>
      <c r="H6" t="s">
        <v>2017</v>
      </c>
    </row>
    <row r="7" spans="1:8" x14ac:dyDescent="0.3">
      <c r="A7" s="1">
        <v>5</v>
      </c>
      <c r="B7" s="1" t="s">
        <v>827</v>
      </c>
      <c r="C7" s="1" t="s">
        <v>2039</v>
      </c>
      <c r="D7" s="1" t="s">
        <v>882</v>
      </c>
      <c r="E7" s="1" t="s">
        <v>2040</v>
      </c>
      <c r="F7" s="1">
        <v>2020</v>
      </c>
      <c r="G7" s="1">
        <v>1</v>
      </c>
      <c r="H7">
        <v>4</v>
      </c>
    </row>
  </sheetData>
  <hyperlinks>
    <hyperlink ref="C3" r:id="rId1" xr:uid="{2430EF87-6881-4BAA-AA1D-42BE1DA85827}"/>
    <hyperlink ref="C4" r:id="rId2" xr:uid="{838211C2-A205-4CC7-825B-4D4D5904BFB2}"/>
    <hyperlink ref="C5" r:id="rId3" xr:uid="{0DB73385-90CF-4DF8-856F-F467943F9710}"/>
    <hyperlink ref="C6" r:id="rId4" xr:uid="{E9417C14-1C7C-427C-A315-94478086ECD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475E2C3-ADCD-4745-B593-D4441F58B06C}">
          <x14:formula1>
            <xm:f>Input_Lists!$F$2:$F$5</xm:f>
          </x14:formula1>
          <xm:sqref>F3:F5</xm:sqref>
        </x14:dataValidation>
        <x14:dataValidation type="list" allowBlank="1" showInputMessage="1" showErrorMessage="1" xr:uid="{9915FD7E-52ED-4703-938F-4EA812C451A3}">
          <x14:formula1>
            <xm:f>Input_Lists!$I$2:$I$6</xm:f>
          </x14:formula1>
          <xm:sqref>B3:B5</xm:sqref>
        </x14:dataValidation>
        <x14:dataValidation type="list" allowBlank="1" showInputMessage="1" showErrorMessage="1" xr:uid="{3755283C-7093-420C-964E-55F642AD7E4E}">
          <x14:formula1>
            <xm:f>Input_Lists!$E$2:$E$4</xm:f>
          </x14:formula1>
          <xm:sqref>D3:D5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4"/>
  <sheetViews>
    <sheetView topLeftCell="B1" workbookViewId="0">
      <selection activeCell="G38" sqref="G38"/>
    </sheetView>
  </sheetViews>
  <sheetFormatPr defaultRowHeight="14.4" x14ac:dyDescent="0.3"/>
  <cols>
    <col min="1" max="1" width="13" bestFit="1" customWidth="1"/>
    <col min="2" max="2" width="12.88671875" bestFit="1" customWidth="1"/>
    <col min="3" max="3" width="13.88671875" customWidth="1"/>
    <col min="4" max="4" width="38.6640625" customWidth="1"/>
    <col min="5" max="6" width="13.88671875" customWidth="1"/>
    <col min="7" max="7" width="128.33203125" style="30" customWidth="1"/>
    <col min="8" max="8" width="14.88671875" customWidth="1"/>
    <col min="9" max="9" width="55" customWidth="1"/>
    <col min="10" max="10" width="14.109375" bestFit="1" customWidth="1"/>
    <col min="11" max="11" width="19.44140625" bestFit="1" customWidth="1"/>
    <col min="12" max="12" width="17.6640625" bestFit="1" customWidth="1"/>
  </cols>
  <sheetData>
    <row r="1" spans="1:16" ht="27.75" customHeight="1" x14ac:dyDescent="0.3">
      <c r="A1" s="9" t="s">
        <v>162</v>
      </c>
      <c r="B1" s="10" t="s">
        <v>163</v>
      </c>
      <c r="C1" s="10" t="s">
        <v>164</v>
      </c>
      <c r="D1" s="10" t="s">
        <v>165</v>
      </c>
      <c r="E1" s="10" t="s">
        <v>166</v>
      </c>
      <c r="F1" s="10" t="s">
        <v>167</v>
      </c>
      <c r="G1" s="29" t="s">
        <v>168</v>
      </c>
      <c r="H1" s="10" t="s">
        <v>169</v>
      </c>
      <c r="I1" s="10" t="s">
        <v>170</v>
      </c>
      <c r="J1" s="10" t="s">
        <v>171</v>
      </c>
      <c r="K1" s="12" t="s">
        <v>172</v>
      </c>
    </row>
    <row r="2" spans="1:16" x14ac:dyDescent="0.3">
      <c r="A2" s="1" t="s">
        <v>173</v>
      </c>
      <c r="B2" s="1" t="s">
        <v>174</v>
      </c>
      <c r="C2" s="1" t="str">
        <f>VLOOKUP(Snapshot!B2,Indicator!$A$2:$G$100,6,FALSE)</f>
        <v>1.1.1.1</v>
      </c>
      <c r="D2" s="1" t="str">
        <f>VLOOKUP(Snapshot!B2,Indicator!$A$2:$G$100,7,FALSE)</f>
        <v>Minimum Age Convention</v>
      </c>
      <c r="E2" s="1">
        <v>2020</v>
      </c>
      <c r="F2" s="1" t="s">
        <v>6</v>
      </c>
      <c r="G2" s="30" t="str">
        <f>VLOOKUP(F2,Value_type!$A$2:$E$100,4,FALSE)</f>
        <v xml:space="preserve">2=Yes [Ratified/signed] _x000D_
1=No [Not ratified/signed] _x000D_
0=No data/not applicable _x000D_
</v>
      </c>
      <c r="H2" s="1" t="s">
        <v>175</v>
      </c>
      <c r="I2" s="1" t="str">
        <f>VLOOKUP(H2,Source!$A$2:$K$100,3,FALSE)</f>
        <v>ILO NORMLEX</v>
      </c>
      <c r="J2" s="1">
        <v>1</v>
      </c>
      <c r="K2" s="1">
        <v>1</v>
      </c>
      <c r="M2" s="1"/>
      <c r="N2" s="1"/>
      <c r="O2" s="1"/>
      <c r="P2" s="1"/>
    </row>
    <row r="3" spans="1:16" x14ac:dyDescent="0.3">
      <c r="A3" s="1" t="s">
        <v>176</v>
      </c>
      <c r="B3" s="1" t="s">
        <v>177</v>
      </c>
      <c r="C3" s="1" t="str">
        <f>VLOOKUP(Snapshot!B3,Indicator!$A$2:$G$100,6,FALSE)</f>
        <v>1.1.3.1</v>
      </c>
      <c r="D3" s="1" t="str">
        <f>VLOOKUP(Snapshot!B3,Indicator!$A$2:$G$100,7,FALSE)</f>
        <v>Worst Forms of Child Labour Convention</v>
      </c>
      <c r="E3" s="1">
        <v>2020</v>
      </c>
      <c r="F3" s="1" t="s">
        <v>6</v>
      </c>
      <c r="G3" s="30" t="str">
        <f>VLOOKUP(F3,Value_type!$A$2:$E$100,4,FALSE)</f>
        <v xml:space="preserve">2=Yes [Ratified/signed] _x000D_
1=No [Not ratified/signed] _x000D_
0=No data/not applicable _x000D_
</v>
      </c>
      <c r="H3" s="1" t="s">
        <v>178</v>
      </c>
      <c r="I3" s="1" t="str">
        <f>VLOOKUP(H3,Source!$A$2:$K$100,3,FALSE)</f>
        <v>ILO NORMLEX</v>
      </c>
      <c r="J3" s="1"/>
      <c r="K3" s="1"/>
    </row>
    <row r="4" spans="1:16" x14ac:dyDescent="0.3">
      <c r="A4" s="1" t="s">
        <v>179</v>
      </c>
      <c r="B4" s="1" t="s">
        <v>180</v>
      </c>
      <c r="C4" s="1" t="str">
        <f>VLOOKUP(Snapshot!B4,Indicator!$A$2:$G$100,6,FALSE)</f>
        <v>1.1.2.1</v>
      </c>
      <c r="D4" s="1" t="str">
        <f>VLOOKUP(Snapshot!B4,Indicator!$A$2:$G$100,7,FALSE)</f>
        <v>Optional Protocol to CRC on the Sale of Children, Child Prostitution and Child Pornography</v>
      </c>
      <c r="E4" s="1">
        <v>2020</v>
      </c>
      <c r="F4" s="1" t="s">
        <v>6</v>
      </c>
      <c r="G4" s="30" t="str">
        <f>VLOOKUP(F4,Value_type!$A$2:$E$100,4,FALSE)</f>
        <v xml:space="preserve">2=Yes [Ratified/signed] _x000D_
1=No [Not ratified/signed] _x000D_
0=No data/not applicable _x000D_
</v>
      </c>
      <c r="H4" s="1" t="s">
        <v>181</v>
      </c>
      <c r="I4" s="1" t="str">
        <f>VLOOKUP(H4,Source!$A$2:$K$100,3,FALSE)</f>
        <v>UN Office of the High Commissioner for Human Rights</v>
      </c>
      <c r="J4" s="1"/>
      <c r="K4" s="1"/>
    </row>
    <row r="5" spans="1:16" x14ac:dyDescent="0.3">
      <c r="A5" s="1" t="s">
        <v>182</v>
      </c>
      <c r="B5" s="1" t="s">
        <v>183</v>
      </c>
      <c r="C5" s="1" t="str">
        <f>VLOOKUP(Snapshot!B5,Indicator!$A$2:$G$100,6,FALSE)</f>
        <v>1.1.2.4</v>
      </c>
      <c r="D5" s="1" t="str">
        <f>VLOOKUP(Snapshot!B5,Indicator!$A$2:$G$100,7,FALSE)</f>
        <v>UN Protocol to Prevent, Suppress and Punish Trafficking</v>
      </c>
      <c r="E5" s="1">
        <v>2020</v>
      </c>
      <c r="F5" s="1" t="s">
        <v>6</v>
      </c>
      <c r="G5" s="30" t="str">
        <f>VLOOKUP(F5,Value_type!$A$2:$E$100,4,FALSE)</f>
        <v xml:space="preserve">2=Yes [Ratified/signed] _x000D_
1=No [Not ratified/signed] _x000D_
0=No data/not applicable _x000D_
</v>
      </c>
      <c r="H5" s="1" t="s">
        <v>184</v>
      </c>
      <c r="I5" s="1" t="str">
        <f>VLOOKUP(H5,Source!$A$2:$K$100,3,FALSE)</f>
        <v>UN Treaties</v>
      </c>
      <c r="J5" s="1"/>
      <c r="K5" s="1"/>
    </row>
    <row r="6" spans="1:16" x14ac:dyDescent="0.3">
      <c r="A6" s="1" t="s">
        <v>185</v>
      </c>
      <c r="B6" s="1" t="s">
        <v>186</v>
      </c>
      <c r="C6" s="1" t="str">
        <f>VLOOKUP(Snapshot!B6,Indicator!$A$2:$G$100,6,FALSE)</f>
        <v>1.1.2.5</v>
      </c>
      <c r="D6" s="1" t="str">
        <f>VLOOKUP(Snapshot!B6,Indicator!$A$2:$G$100,7,FALSE)</f>
        <v>Forced Labour Convention</v>
      </c>
      <c r="E6" s="1">
        <v>2020</v>
      </c>
      <c r="F6" s="1" t="s">
        <v>6</v>
      </c>
      <c r="G6" s="30" t="str">
        <f>VLOOKUP(F6,Value_type!$A$2:$E$100,4,FALSE)</f>
        <v xml:space="preserve">2=Yes [Ratified/signed] _x000D_
1=No [Not ratified/signed] _x000D_
0=No data/not applicable _x000D_
</v>
      </c>
      <c r="H6" s="1" t="s">
        <v>187</v>
      </c>
      <c r="I6" s="1" t="str">
        <f>VLOOKUP(H6,Source!$A$2:$K$100,3,FALSE)</f>
        <v>ILO NORMLEX</v>
      </c>
      <c r="J6" s="1"/>
      <c r="K6" s="1"/>
    </row>
    <row r="7" spans="1:16" x14ac:dyDescent="0.3">
      <c r="A7" s="1" t="s">
        <v>188</v>
      </c>
      <c r="B7" s="1" t="s">
        <v>189</v>
      </c>
      <c r="C7" s="1" t="str">
        <f>VLOOKUP(Snapshot!B7,Indicator!$A$2:$G$100,6,FALSE)</f>
        <v>1.1.2.6</v>
      </c>
      <c r="D7" s="1" t="str">
        <f>VLOOKUP(Snapshot!B7,Indicator!$A$2:$G$100,7,FALSE)</f>
        <v>Abolition of Forced Labour Convention</v>
      </c>
      <c r="E7" s="1">
        <v>2020</v>
      </c>
      <c r="F7" s="1" t="s">
        <v>6</v>
      </c>
      <c r="G7" s="30" t="str">
        <f>VLOOKUP(F7,Value_type!$A$2:$E$100,4,FALSE)</f>
        <v xml:space="preserve">2=Yes [Ratified/signed] _x000D_
1=No [Not ratified/signed] _x000D_
0=No data/not applicable _x000D_
</v>
      </c>
      <c r="H7" s="1" t="s">
        <v>190</v>
      </c>
      <c r="I7" s="1" t="str">
        <f>VLOOKUP(H7,Source!$A$2:$K$100,3,FALSE)</f>
        <v>ILO NORMLEX</v>
      </c>
      <c r="J7" s="1"/>
      <c r="K7" s="1"/>
    </row>
    <row r="8" spans="1:16" x14ac:dyDescent="0.3">
      <c r="A8" s="1" t="s">
        <v>191</v>
      </c>
      <c r="B8" s="1" t="s">
        <v>192</v>
      </c>
      <c r="C8" s="1" t="str">
        <f>VLOOKUP(Snapshot!B8,Indicator!$A$2:$G$100,6,FALSE)</f>
        <v>1.1.2.7</v>
      </c>
      <c r="D8" s="1" t="str">
        <f>VLOOKUP(Snapshot!B8,Indicator!$A$2:$G$100,7,FALSE)</f>
        <v>Protocol to the Forced Labour Convention</v>
      </c>
      <c r="E8" s="1">
        <v>2020</v>
      </c>
      <c r="F8" s="1" t="s">
        <v>6</v>
      </c>
      <c r="G8" s="30" t="str">
        <f>VLOOKUP(F8,Value_type!$A$2:$E$100,4,FALSE)</f>
        <v xml:space="preserve">2=Yes [Ratified/signed] _x000D_
1=No [Not ratified/signed] _x000D_
0=No data/not applicable _x000D_
</v>
      </c>
      <c r="H8" s="1" t="s">
        <v>193</v>
      </c>
      <c r="I8" s="1" t="str">
        <f>VLOOKUP(H8,Source!$A$2:$K$100,3,FALSE)</f>
        <v>ILO NORMLEX</v>
      </c>
      <c r="J8" s="1"/>
      <c r="K8" s="1"/>
    </row>
    <row r="9" spans="1:16" x14ac:dyDescent="0.3">
      <c r="A9" s="1" t="s">
        <v>194</v>
      </c>
      <c r="B9" s="1" t="s">
        <v>195</v>
      </c>
      <c r="C9" s="1" t="str">
        <f>VLOOKUP(Snapshot!B9,Indicator!$A$2:$G$100,6,FALSE)</f>
        <v>1.2.1.1</v>
      </c>
      <c r="D9" s="1" t="str">
        <f>VLOOKUP(Snapshot!B9,Indicator!$A$2:$G$100,7,FALSE)</f>
        <v>Minimum age for employment</v>
      </c>
      <c r="E9" s="1">
        <v>2020</v>
      </c>
      <c r="F9" s="1" t="s">
        <v>10</v>
      </c>
      <c r="G9" s="30" t="str">
        <f>VLOOKUP(F9,Value_type!$A$2:$E$100,4,FALSE)</f>
        <v>4 = 15 years or above
3 = 14 years
2 = 13 years or below
1 = No national minimum age
0 = No data</v>
      </c>
      <c r="H9" s="1" t="s">
        <v>196</v>
      </c>
      <c r="I9" s="1" t="str">
        <f>VLOOKUP(H9,Source!$A$2:$K$100,3,FALSE)</f>
        <v>World Policy Analysis Centre.</v>
      </c>
      <c r="J9" s="1"/>
      <c r="K9" s="1"/>
    </row>
    <row r="10" spans="1:16" x14ac:dyDescent="0.3">
      <c r="A10" s="1" t="s">
        <v>197</v>
      </c>
      <c r="B10" s="1" t="s">
        <v>198</v>
      </c>
      <c r="C10" s="1" t="str">
        <f>VLOOKUP(Snapshot!B10,Indicator!$A$2:$G$100,6,FALSE)</f>
        <v xml:space="preserve">1.2.1.2 </v>
      </c>
      <c r="D10" s="1" t="str">
        <f>VLOOKUP(Snapshot!B10,Indicator!$A$2:$G$100,7,FALSE)</f>
        <v>Minimum age for light work</v>
      </c>
      <c r="E10" s="1">
        <v>2020</v>
      </c>
      <c r="F10" s="1" t="s">
        <v>13</v>
      </c>
      <c r="G10" s="30" t="str">
        <f>VLOOKUP(F10,Value_type!$A$2:$E$100,4,FALSE)</f>
        <v xml:space="preserve">3 = 13 years or above_x000D_
2 = 12 years_x000D_
1 = No minimum age_x000D_
0 = No data_x000D_
</v>
      </c>
      <c r="H10" s="1" t="s">
        <v>199</v>
      </c>
      <c r="I10" s="1" t="str">
        <f>VLOOKUP(H10,Source!$A$2:$K$100,3,FALSE)</f>
        <v>World Policy Analysis Centre.</v>
      </c>
      <c r="J10" s="1"/>
      <c r="K10" s="1"/>
    </row>
    <row r="11" spans="1:16" x14ac:dyDescent="0.3">
      <c r="A11" s="1" t="s">
        <v>200</v>
      </c>
      <c r="B11" s="1" t="s">
        <v>201</v>
      </c>
      <c r="C11" s="1" t="str">
        <f>VLOOKUP(Snapshot!B11,Indicator!$A$2:$G$100,6,FALSE)</f>
        <v xml:space="preserve">1.2.1.3 </v>
      </c>
      <c r="D11" s="1" t="str">
        <f>VLOOKUP(Snapshot!B11,Indicator!$A$2:$G$100,7,FALSE)</f>
        <v>Compulsory schooling.</v>
      </c>
      <c r="E11" s="1">
        <v>2020</v>
      </c>
      <c r="F11" s="1" t="s">
        <v>16</v>
      </c>
      <c r="G11" s="30" t="str">
        <f>VLOOKUP(F11,Value_type!$A$2:$E$100,4,FALSE)</f>
        <v xml:space="preserve">2 = Compulsory_x000D_
1= Not compulsory_x000D_
0 = No data_x000D_
</v>
      </c>
      <c r="H11" s="1" t="s">
        <v>202</v>
      </c>
      <c r="I11" s="1" t="str">
        <f>VLOOKUP(H11,Source!$A$2:$K$100,3,FALSE)</f>
        <v>World Policy Analysis Centre.</v>
      </c>
      <c r="J11" s="1"/>
      <c r="K11" s="1"/>
    </row>
    <row r="12" spans="1:16" x14ac:dyDescent="0.3">
      <c r="A12" s="1" t="s">
        <v>203</v>
      </c>
      <c r="B12" s="1" t="s">
        <v>204</v>
      </c>
      <c r="C12" s="1" t="str">
        <f>VLOOKUP(Snapshot!B12,Indicator!$A$2:$G$100,6,FALSE)</f>
        <v>1.2.2.1</v>
      </c>
      <c r="D12" s="1" t="str">
        <f>VLOOKUP(Snapshot!B12,Indicator!$A$2:$G$100,7,FALSE)</f>
        <v>Child sexual abuse and exploitation.</v>
      </c>
      <c r="E12" s="1">
        <v>2020</v>
      </c>
      <c r="F12" s="1" t="s">
        <v>18</v>
      </c>
      <c r="G12" s="30" t="str">
        <f>VLOOKUP(F12,Value_type!$A$2:$E$100,4,FALSE)</f>
        <v xml:space="preserve">Continuous variable </v>
      </c>
      <c r="H12" s="1" t="s">
        <v>205</v>
      </c>
      <c r="I12" s="1" t="str">
        <f>VLOOKUP(H12,Source!$A$2:$K$100,3,FALSE)</f>
        <v>EIU</v>
      </c>
      <c r="J12" s="1"/>
      <c r="K12" s="1"/>
    </row>
    <row r="13" spans="1:16" x14ac:dyDescent="0.3">
      <c r="A13" s="1" t="s">
        <v>206</v>
      </c>
      <c r="B13" s="1" t="s">
        <v>207</v>
      </c>
      <c r="C13" s="1" t="str">
        <f>VLOOKUP(Snapshot!B13,Indicator!$A$2:$G$100,6,FALSE)</f>
        <v xml:space="preserve">1.2.2.2 </v>
      </c>
      <c r="D13" s="1" t="str">
        <f>VLOOKUP(Snapshot!B13,Indicator!$A$2:$G$100,7,FALSE)</f>
        <v>All forms of trafficking in persons</v>
      </c>
      <c r="E13" s="1">
        <v>2020</v>
      </c>
      <c r="F13" s="1" t="s">
        <v>22</v>
      </c>
      <c r="G13" s="30" t="str">
        <f>VLOOKUP(F13,Value_type!$A$2:$E$100,4,FALSE)</f>
        <v xml:space="preserve">3 = Yes_x000D_
2 = Partially yes_x000D_
1 = No"_x000D_
</v>
      </c>
      <c r="H13" s="1" t="s">
        <v>208</v>
      </c>
      <c r="I13" s="1" t="str">
        <f>VLOOKUP(H13,Source!$A$2:$K$100,3,FALSE)</f>
        <v>UNODC</v>
      </c>
      <c r="J13" s="1"/>
      <c r="K13" s="1"/>
    </row>
    <row r="14" spans="1:16" x14ac:dyDescent="0.3">
      <c r="A14" s="1" t="s">
        <v>209</v>
      </c>
      <c r="B14" s="1" t="s">
        <v>210</v>
      </c>
      <c r="C14" s="1" t="str">
        <f>VLOOKUP(Snapshot!B14,Indicator!$A$2:$G$100,6,FALSE)</f>
        <v xml:space="preserve">1.2.3.1  </v>
      </c>
      <c r="D14" s="1" t="str">
        <f>VLOOKUP(Snapshot!B14,Indicator!$A$2:$G$100,7,FALSE)</f>
        <v>Minimum age for hazardous work</v>
      </c>
      <c r="E14" s="1">
        <v>2020</v>
      </c>
      <c r="F14" s="1" t="s">
        <v>24</v>
      </c>
      <c r="G14" s="30" t="str">
        <f>VLOOKUP(F14,Value_type!$A$2:$E$100,4,FALSE)</f>
        <v xml:space="preserve">3 = 18 years_x000D_
2 = 16/17 years_x000D_
1 = 14/15 years_x000D_
0 = No data_x000D_
</v>
      </c>
      <c r="H14" s="1" t="s">
        <v>211</v>
      </c>
      <c r="I14" s="1" t="str">
        <f>VLOOKUP(H14,Source!$A$2:$K$100,3,FALSE)</f>
        <v>World Policy Analysis Centre.</v>
      </c>
      <c r="J14" s="1"/>
      <c r="K14" s="1"/>
    </row>
    <row r="15" spans="1:16" x14ac:dyDescent="0.3">
      <c r="A15" s="1" t="s">
        <v>212</v>
      </c>
      <c r="B15" s="1" t="s">
        <v>213</v>
      </c>
      <c r="C15" s="1" t="str">
        <f>VLOOKUP(Snapshot!B15,Indicator!$A$2:$G$100,6,FALSE)</f>
        <v>3.1.1</v>
      </c>
      <c r="D15" s="1" t="str">
        <f>VLOOKUP(Snapshot!B15,Indicator!$A$2:$G$100,7,FALSE)</f>
        <v xml:space="preserve">Child labour rate (5-17) </v>
      </c>
      <c r="E15" s="1">
        <v>2020</v>
      </c>
      <c r="F15" s="1" t="s">
        <v>18</v>
      </c>
      <c r="G15" s="30" t="str">
        <f>VLOOKUP(F15,Value_type!$A$2:$E$100,4,FALSE)</f>
        <v xml:space="preserve">Continuous variable </v>
      </c>
      <c r="H15" s="1" t="s">
        <v>214</v>
      </c>
      <c r="I15" s="1" t="str">
        <f>VLOOKUP(H15,Source!$A$2:$K$100,3,FALSE)</f>
        <v>UN</v>
      </c>
      <c r="J15" s="1"/>
      <c r="K15" s="1"/>
    </row>
    <row r="16" spans="1:16" x14ac:dyDescent="0.3">
      <c r="A16" s="1" t="s">
        <v>215</v>
      </c>
      <c r="B16" s="1" t="s">
        <v>216</v>
      </c>
      <c r="C16" s="1" t="str">
        <f>VLOOKUP(Snapshot!B16,Indicator!$A$2:$G$100,6,FALSE)</f>
        <v>3.1.3</v>
      </c>
      <c r="D16" s="1" t="str">
        <f>VLOOKUP(Snapshot!B16,Indicator!$A$2:$G$100,7,FALSE)</f>
        <v>Out-of-school adolescents (lower secondary)</v>
      </c>
      <c r="E16" s="1">
        <v>2020</v>
      </c>
      <c r="F16" s="1" t="s">
        <v>18</v>
      </c>
      <c r="G16" s="30" t="str">
        <f>VLOOKUP(F16,Value_type!$A$2:$E$100,4,FALSE)</f>
        <v xml:space="preserve">Continuous variable </v>
      </c>
      <c r="H16" s="1" t="s">
        <v>217</v>
      </c>
      <c r="I16" s="1" t="str">
        <f>VLOOKUP(H16,Source!$A$2:$K$100,3,FALSE)</f>
        <v>UNESCO</v>
      </c>
      <c r="J16" s="1"/>
      <c r="K16" s="1"/>
    </row>
    <row r="17" spans="1:11" x14ac:dyDescent="0.3">
      <c r="A17" s="1" t="s">
        <v>218</v>
      </c>
      <c r="B17" s="1" t="s">
        <v>219</v>
      </c>
      <c r="C17" s="1" t="str">
        <f>VLOOKUP(Snapshot!B17,Indicator!$A$2:$G$100,6,FALSE)</f>
        <v>3.1.4</v>
      </c>
      <c r="D17" s="1" t="str">
        <f>VLOOKUP(Snapshot!B17,Indicator!$A$2:$G$100,7,FALSE)</f>
        <v>Out-of-school adolescents (upper secondary).</v>
      </c>
      <c r="E17" s="1">
        <v>2020</v>
      </c>
      <c r="F17" s="1" t="s">
        <v>18</v>
      </c>
      <c r="G17" s="30" t="str">
        <f>VLOOKUP(F17,Value_type!$A$2:$E$100,4,FALSE)</f>
        <v xml:space="preserve">Continuous variable </v>
      </c>
      <c r="H17" s="1" t="s">
        <v>220</v>
      </c>
      <c r="I17" s="1" t="str">
        <f>VLOOKUP(H17,Source!$A$2:$K$100,3,FALSE)</f>
        <v>UNESCO</v>
      </c>
      <c r="J17" s="1"/>
      <c r="K17" s="1"/>
    </row>
    <row r="18" spans="1:11" x14ac:dyDescent="0.3">
      <c r="A18" s="1" t="s">
        <v>221</v>
      </c>
      <c r="B18" s="1" t="s">
        <v>222</v>
      </c>
      <c r="C18" s="1" t="str">
        <f>VLOOKUP(Snapshot!B18,Indicator!$A$2:$G$100,6,FALSE)</f>
        <v>3.1.5</v>
      </c>
      <c r="D18" s="1" t="str">
        <f>VLOOKUP(Snapshot!B18,Indicator!$A$2:$G$100,7,FALSE)</f>
        <v>Informal employment.</v>
      </c>
      <c r="E18" s="1">
        <v>2020</v>
      </c>
      <c r="F18" s="1" t="s">
        <v>18</v>
      </c>
      <c r="G18" s="30" t="str">
        <f>VLOOKUP(F18,Value_type!$A$2:$E$100,4,FALSE)</f>
        <v xml:space="preserve">Continuous variable </v>
      </c>
      <c r="H18" s="1" t="s">
        <v>223</v>
      </c>
      <c r="I18" s="1" t="str">
        <f>VLOOKUP(H18,Source!$A$2:$K$100,3,FALSE)</f>
        <v>ILO</v>
      </c>
      <c r="J18" s="1"/>
      <c r="K18" s="1"/>
    </row>
    <row r="19" spans="1:11" x14ac:dyDescent="0.3">
      <c r="A19" s="1" t="s">
        <v>224</v>
      </c>
      <c r="B19" s="1" t="s">
        <v>225</v>
      </c>
      <c r="C19" s="1" t="str">
        <f>VLOOKUP(Snapshot!B19,Indicator!$A$2:$G$100,6,FALSE)</f>
        <v xml:space="preserve">3.2.1 </v>
      </c>
      <c r="D19" s="1" t="str">
        <f>VLOOKUP(Snapshot!B19,Indicator!$A$2:$G$100,7,FALSE)</f>
        <v>Prevalence of modern slavery.</v>
      </c>
      <c r="E19" s="1">
        <v>2020</v>
      </c>
      <c r="F19" s="1" t="s">
        <v>18</v>
      </c>
      <c r="G19" s="30" t="str">
        <f>VLOOKUP(F19,Value_type!$A$2:$E$100,4,FALSE)</f>
        <v xml:space="preserve">Continuous variable </v>
      </c>
      <c r="H19" s="1" t="s">
        <v>226</v>
      </c>
      <c r="I19" s="1" t="str">
        <f>VLOOKUP(H19,Source!$A$2:$K$100,3,FALSE)</f>
        <v>Walk Free Foundation</v>
      </c>
      <c r="J19" s="1"/>
      <c r="K19" s="1"/>
    </row>
    <row r="20" spans="1:11" x14ac:dyDescent="0.3">
      <c r="A20" s="1" t="s">
        <v>227</v>
      </c>
      <c r="B20" s="1" t="s">
        <v>228</v>
      </c>
      <c r="C20" s="1" t="str">
        <f>VLOOKUP(Snapshot!B20,Indicator!$A$2:$G$100,6,FALSE)</f>
        <v xml:space="preserve">3.2.2  </v>
      </c>
      <c r="D20" s="1" t="str">
        <f>VLOOKUP(Snapshot!B20,Indicator!$A$2:$G$100,7,FALSE)</f>
        <v>Prevalence of human trafficking</v>
      </c>
      <c r="E20" s="1">
        <v>2020</v>
      </c>
      <c r="F20" s="1" t="s">
        <v>18</v>
      </c>
      <c r="G20" s="30" t="str">
        <f>VLOOKUP(F20,Value_type!$A$2:$E$100,4,FALSE)</f>
        <v xml:space="preserve">Continuous variable </v>
      </c>
      <c r="H20" s="1" t="s">
        <v>229</v>
      </c>
      <c r="I20" s="1" t="str">
        <f>VLOOKUP(H20,Source!$A$2:$K$100,3,FALSE)</f>
        <v>UN SDG</v>
      </c>
      <c r="J20" s="1"/>
      <c r="K20" s="1"/>
    </row>
    <row r="21" spans="1:11" x14ac:dyDescent="0.3">
      <c r="A21" s="1" t="s">
        <v>230</v>
      </c>
      <c r="B21" t="s">
        <v>231</v>
      </c>
      <c r="C21" s="1" t="str">
        <f>VLOOKUP(Snapshot!B21,Indicator!$A$2:$G$100,6,FALSE)</f>
        <v>3.2.3</v>
      </c>
      <c r="D21" s="1" t="str">
        <f>VLOOKUP(Snapshot!B21,Indicator!$A$2:$G$100,7,FALSE)</f>
        <v>Poverty rates.</v>
      </c>
      <c r="E21">
        <v>2020</v>
      </c>
      <c r="F21" t="s">
        <v>18</v>
      </c>
      <c r="G21" s="30" t="str">
        <f>VLOOKUP(F21,Value_type!$A$2:$E$100,4,FALSE)</f>
        <v xml:space="preserve">Continuous variable </v>
      </c>
      <c r="H21" t="s">
        <v>232</v>
      </c>
      <c r="I21" s="1" t="str">
        <f>VLOOKUP(H21,Source!$A$2:$K$100,3,FALSE)</f>
        <v>UN SDG</v>
      </c>
    </row>
    <row r="22" spans="1:11" x14ac:dyDescent="0.3">
      <c r="A22" s="1" t="s">
        <v>233</v>
      </c>
      <c r="B22" t="s">
        <v>234</v>
      </c>
      <c r="C22" s="1" t="str">
        <f>VLOOKUP(Snapshot!B22,Indicator!$A$2:$G$100,6,FALSE)</f>
        <v>3.3.1</v>
      </c>
      <c r="D22" s="1" t="str">
        <f>VLOOKUP(Snapshot!B22,Indicator!$A$2:$G$100,7,FALSE)</f>
        <v>Prevalence of hazardous work by adolescents.</v>
      </c>
      <c r="E22">
        <v>2020</v>
      </c>
      <c r="F22" t="s">
        <v>18</v>
      </c>
      <c r="G22" s="30" t="str">
        <f>VLOOKUP(F22,Value_type!$A$2:$E$100,4,FALSE)</f>
        <v xml:space="preserve">Continuous variable </v>
      </c>
      <c r="H22" t="s">
        <v>235</v>
      </c>
      <c r="I22" s="1" t="e">
        <f>VLOOKUP(H22,Source!$A$2:$K$100,3,FALSE)</f>
        <v>#N/A</v>
      </c>
    </row>
    <row r="23" spans="1:11" x14ac:dyDescent="0.3">
      <c r="A23" s="1" t="s">
        <v>236</v>
      </c>
      <c r="B23" t="s">
        <v>237</v>
      </c>
      <c r="C23" s="1" t="str">
        <f>VLOOKUP(Snapshot!B23,Indicator!$A$2:$G$100,6,FALSE)</f>
        <v>1.1.4.1</v>
      </c>
      <c r="D23" s="1" t="str">
        <f>VLOOKUP(Snapshot!B23,Indicator!$A$2:$G$100,7,FALSE)</f>
        <v>Protection of Wages Convention</v>
      </c>
      <c r="E23">
        <v>2020</v>
      </c>
      <c r="F23" t="s">
        <v>6</v>
      </c>
      <c r="G23" s="30" t="str">
        <f>VLOOKUP(F23,Value_type!$A$2:$E$100,4,FALSE)</f>
        <v xml:space="preserve">2=Yes [Ratified/signed] _x000D_
1=No [Not ratified/signed] _x000D_
0=No data/not applicable _x000D_
</v>
      </c>
      <c r="H23" t="s">
        <v>238</v>
      </c>
      <c r="I23" s="1" t="str">
        <f>VLOOKUP(H23,Source!$A$2:$K$100,3,FALSE)</f>
        <v>ILO NORMLEX</v>
      </c>
    </row>
    <row r="24" spans="1:11" x14ac:dyDescent="0.3">
      <c r="A24" s="1" t="s">
        <v>239</v>
      </c>
      <c r="B24" t="s">
        <v>240</v>
      </c>
      <c r="C24" s="1" t="str">
        <f>VLOOKUP(Snapshot!B24,Indicator!$A$2:$G$100,6,FALSE)</f>
        <v xml:space="preserve">1.1.4.10 </v>
      </c>
      <c r="D24" s="1" t="str">
        <f>VLOOKUP(Snapshot!B24,Indicator!$A$2:$G$100,7,FALSE)</f>
        <v>Working Hours Conventions.</v>
      </c>
      <c r="E24">
        <v>2020</v>
      </c>
      <c r="F24" t="s">
        <v>6</v>
      </c>
      <c r="G24" s="30" t="str">
        <f>VLOOKUP(F24,Value_type!$A$2:$E$100,4,FALSE)</f>
        <v xml:space="preserve">2=Yes [Ratified/signed] _x000D_
1=No [Not ratified/signed] _x000D_
0=No data/not applicable _x000D_
</v>
      </c>
      <c r="H24" t="s">
        <v>241</v>
      </c>
      <c r="I24" s="1" t="e">
        <f>VLOOKUP(H24,Source!$A$2:$K$100,3,FALSE)</f>
        <v>#N/A</v>
      </c>
    </row>
    <row r="25" spans="1:11" x14ac:dyDescent="0.3">
      <c r="A25" s="1" t="s">
        <v>242</v>
      </c>
      <c r="B25" t="s">
        <v>243</v>
      </c>
      <c r="C25" s="1" t="str">
        <f>VLOOKUP(Snapshot!B25,Indicator!$A$2:$G$100,6,FALSE)</f>
        <v>No. 1.1.4.2</v>
      </c>
      <c r="D25" s="1" t="str">
        <f>VLOOKUP(Snapshot!B25,Indicator!$A$2:$G$100,7,FALSE)</f>
        <v>Minimum Wage Fixing Convention.</v>
      </c>
      <c r="E25">
        <v>2020</v>
      </c>
      <c r="F25" t="s">
        <v>6</v>
      </c>
      <c r="G25" s="30" t="str">
        <f>VLOOKUP(F25,Value_type!$A$2:$E$100,4,FALSE)</f>
        <v xml:space="preserve">2=Yes [Ratified/signed] _x000D_
1=No [Not ratified/signed] _x000D_
0=No data/not applicable _x000D_
</v>
      </c>
      <c r="H25" t="s">
        <v>244</v>
      </c>
      <c r="I25" s="1" t="str">
        <f>VLOOKUP(H25,Source!$A$2:$K$100,3,FALSE)</f>
        <v>ILO NORMLEX</v>
      </c>
    </row>
    <row r="26" spans="1:11" x14ac:dyDescent="0.3">
      <c r="A26" s="1" t="s">
        <v>245</v>
      </c>
      <c r="B26" t="s">
        <v>246</v>
      </c>
      <c r="C26" s="1" t="str">
        <f>VLOOKUP(Snapshot!B26,Indicator!$A$2:$G$100,6,FALSE)</f>
        <v>No. 1.1.4.3</v>
      </c>
      <c r="D26" s="1" t="str">
        <f>VLOOKUP(Snapshot!B26,Indicator!$A$2:$G$100,7,FALSE)</f>
        <v>Equal Remuneration Convention</v>
      </c>
      <c r="E26">
        <v>2020</v>
      </c>
      <c r="F26" t="s">
        <v>6</v>
      </c>
      <c r="G26" s="30" t="str">
        <f>VLOOKUP(F26,Value_type!$A$2:$E$100,4,FALSE)</f>
        <v xml:space="preserve">2=Yes [Ratified/signed] _x000D_
1=No [Not ratified/signed] _x000D_
0=No data/not applicable _x000D_
</v>
      </c>
      <c r="H26" t="s">
        <v>247</v>
      </c>
      <c r="I26" s="1" t="str">
        <f>VLOOKUP(H26,Source!$A$2:$K$100,3,FALSE)</f>
        <v>ILO NORMLEX</v>
      </c>
    </row>
    <row r="27" spans="1:11" x14ac:dyDescent="0.3">
      <c r="A27" s="1" t="s">
        <v>248</v>
      </c>
      <c r="B27" t="s">
        <v>249</v>
      </c>
      <c r="C27" s="1" t="str">
        <f>VLOOKUP(Snapshot!B27,Indicator!$A$2:$G$100,6,FALSE)</f>
        <v>No. 1.1.4.5</v>
      </c>
      <c r="D27" s="1" t="str">
        <f>VLOOKUP(Snapshot!B27,Indicator!$A$2:$G$100,7,FALSE)</f>
        <v>Labour Inspection Convention.</v>
      </c>
      <c r="E27">
        <v>2020</v>
      </c>
      <c r="F27" t="s">
        <v>6</v>
      </c>
      <c r="G27" s="30" t="str">
        <f>VLOOKUP(F27,Value_type!$A$2:$E$100,4,FALSE)</f>
        <v xml:space="preserve">2=Yes [Ratified/signed] _x000D_
1=No [Not ratified/signed] _x000D_
0=No data/not applicable _x000D_
</v>
      </c>
      <c r="H27" t="s">
        <v>250</v>
      </c>
      <c r="I27" s="1" t="str">
        <f>VLOOKUP(H27,Source!$A$2:$K$100,3,FALSE)</f>
        <v>ILO NORMLEX</v>
      </c>
    </row>
    <row r="28" spans="1:11" x14ac:dyDescent="0.3">
      <c r="A28" s="1" t="s">
        <v>251</v>
      </c>
      <c r="B28" t="s">
        <v>252</v>
      </c>
      <c r="C28" s="1" t="str">
        <f>VLOOKUP(Snapshot!B28,Indicator!$A$2:$G$100,6,FALSE)</f>
        <v>No. 1.1.4.6</v>
      </c>
      <c r="D28" s="1" t="str">
        <f>VLOOKUP(Snapshot!B28,Indicator!$A$2:$G$100,7,FALSE)</f>
        <v>Migrant Workers and their Families Convention.</v>
      </c>
      <c r="E28">
        <v>2020</v>
      </c>
      <c r="F28" t="s">
        <v>6</v>
      </c>
      <c r="G28" s="30" t="str">
        <f>VLOOKUP(F28,Value_type!$A$2:$E$100,4,FALSE)</f>
        <v xml:space="preserve">2=Yes [Ratified/signed] _x000D_
1=No [Not ratified/signed] _x000D_
0=No data/not applicable _x000D_
</v>
      </c>
      <c r="H28" t="s">
        <v>253</v>
      </c>
      <c r="I28" s="1" t="str">
        <f>VLOOKUP(H28,Source!$A$2:$K$100,3,FALSE)</f>
        <v>UN Treaties</v>
      </c>
    </row>
    <row r="29" spans="1:11" x14ac:dyDescent="0.3">
      <c r="A29" s="1" t="s">
        <v>254</v>
      </c>
      <c r="B29" t="s">
        <v>255</v>
      </c>
      <c r="C29" s="1" t="str">
        <f>VLOOKUP(Snapshot!B29,Indicator!$A$2:$G$100,6,FALSE)</f>
        <v>No. 1.1.4.7</v>
      </c>
      <c r="D29" s="1" t="str">
        <f>VLOOKUP(Snapshot!B29,Indicator!$A$2:$G$100,7,FALSE)</f>
        <v>Discrimination in Employment Convention.</v>
      </c>
      <c r="E29">
        <v>2020</v>
      </c>
      <c r="F29" t="s">
        <v>6</v>
      </c>
      <c r="G29" s="30" t="str">
        <f>VLOOKUP(F29,Value_type!$A$2:$E$100,4,FALSE)</f>
        <v xml:space="preserve">2=Yes [Ratified/signed] _x000D_
1=No [Not ratified/signed] _x000D_
0=No data/not applicable _x000D_
</v>
      </c>
      <c r="H29" t="s">
        <v>256</v>
      </c>
      <c r="I29" s="1" t="str">
        <f>VLOOKUP(H29,Source!$A$2:$K$100,3,FALSE)</f>
        <v>ILO NORMLEX</v>
      </c>
    </row>
    <row r="30" spans="1:11" x14ac:dyDescent="0.3">
      <c r="A30" s="1" t="s">
        <v>257</v>
      </c>
      <c r="B30" t="s">
        <v>258</v>
      </c>
      <c r="C30" s="1" t="str">
        <f>VLOOKUP(Snapshot!B30,Indicator!$A$2:$G$100,6,FALSE)</f>
        <v>No. 1.1.4.8</v>
      </c>
      <c r="D30" s="1" t="str">
        <f>VLOOKUP(Snapshot!B30,Indicator!$A$2:$G$100,7,FALSE)</f>
        <v>Freedom of Association Convention.</v>
      </c>
      <c r="E30">
        <v>2020</v>
      </c>
      <c r="F30" t="s">
        <v>6</v>
      </c>
      <c r="G30" s="30" t="str">
        <f>VLOOKUP(F30,Value_type!$A$2:$E$100,4,FALSE)</f>
        <v xml:space="preserve">2=Yes [Ratified/signed] _x000D_
1=No [Not ratified/signed] _x000D_
0=No data/not applicable _x000D_
</v>
      </c>
      <c r="H30" t="s">
        <v>259</v>
      </c>
      <c r="I30" s="1" t="str">
        <f>VLOOKUP(H30,Source!$A$2:$K$100,3,FALSE)</f>
        <v>ILO NORMLEX</v>
      </c>
    </row>
    <row r="31" spans="1:11" x14ac:dyDescent="0.3">
      <c r="A31" s="1" t="s">
        <v>260</v>
      </c>
      <c r="B31" t="s">
        <v>261</v>
      </c>
      <c r="C31" s="1" t="str">
        <f>VLOOKUP(Snapshot!B31,Indicator!$A$2:$G$100,6,FALSE)</f>
        <v>No. 1.1.4.9</v>
      </c>
      <c r="D31" s="1" t="str">
        <f>VLOOKUP(Snapshot!B31,Indicator!$A$2:$G$100,7,FALSE)</f>
        <v>Right to Organise and Collective Bargaining Convention.</v>
      </c>
      <c r="E31">
        <v>2020</v>
      </c>
      <c r="F31" t="s">
        <v>6</v>
      </c>
      <c r="G31" s="30" t="str">
        <f>VLOOKUP(F31,Value_type!$A$2:$E$100,4,FALSE)</f>
        <v xml:space="preserve">2=Yes [Ratified/signed] _x000D_
1=No [Not ratified/signed] _x000D_
0=No data/not applicable _x000D_
</v>
      </c>
      <c r="H31" t="s">
        <v>262</v>
      </c>
      <c r="I31" s="1" t="str">
        <f>VLOOKUP(H31,Source!$A$2:$K$100,3,FALSE)</f>
        <v>ILO NORMLEX</v>
      </c>
    </row>
    <row r="32" spans="1:11" x14ac:dyDescent="0.3">
      <c r="A32" s="1" t="s">
        <v>263</v>
      </c>
      <c r="B32" t="s">
        <v>264</v>
      </c>
      <c r="C32" s="1" t="str">
        <f>VLOOKUP(Snapshot!B32,Indicator!$A$2:$G$100,6,FALSE)</f>
        <v>No. 1.1.3.2</v>
      </c>
      <c r="D32" s="1" t="str">
        <f>VLOOKUP(Snapshot!B32,Indicator!$A$2:$G$100,7,FALSE)</f>
        <v>Occupational Safety and Health Convention.</v>
      </c>
      <c r="E32">
        <v>2020</v>
      </c>
      <c r="F32" t="s">
        <v>6</v>
      </c>
      <c r="G32" s="30" t="str">
        <f>VLOOKUP(F32,Value_type!$A$2:$E$100,4,FALSE)</f>
        <v xml:space="preserve">2=Yes [Ratified/signed] _x000D_
1=No [Not ratified/signed] _x000D_
0=No data/not applicable _x000D_
</v>
      </c>
      <c r="H32" t="s">
        <v>265</v>
      </c>
      <c r="I32" s="1" t="str">
        <f>VLOOKUP(H32,Source!$A$2:$K$100,3,FALSE)</f>
        <v>ILO NORMLEX</v>
      </c>
    </row>
    <row r="33" spans="1:9" x14ac:dyDescent="0.3">
      <c r="A33" s="1" t="s">
        <v>266</v>
      </c>
      <c r="B33" t="s">
        <v>267</v>
      </c>
      <c r="C33" s="1" t="str">
        <f>VLOOKUP(Snapshot!B33,Indicator!$A$2:$G$100,6,FALSE)</f>
        <v xml:space="preserve">1.2.4.1 </v>
      </c>
      <c r="D33" s="1" t="str">
        <f>VLOOKUP(Snapshot!B33,Indicator!$A$2:$G$100,7,FALSE)</f>
        <v xml:space="preserve">Minimum wage._x000D_
_x000D_
</v>
      </c>
      <c r="E33">
        <v>2020</v>
      </c>
      <c r="F33" t="s">
        <v>26</v>
      </c>
      <c r="G33" s="30" t="str">
        <f>VLOOKUP(F33,Value_type!$A$2:$E$100,4,FALSE)</f>
        <v xml:space="preserve">2 = Yes (established by law or by collective bargaining)_x000D_
1 = No_x000D_
0 = No data_x000D_
</v>
      </c>
      <c r="H33" t="s">
        <v>268</v>
      </c>
      <c r="I33" s="1" t="str">
        <f>VLOOKUP(H33,Source!$A$2:$K$100,3,FALSE)</f>
        <v>World Policy Analysis Centre.</v>
      </c>
    </row>
    <row r="34" spans="1:9" x14ac:dyDescent="0.3">
      <c r="A34" s="1" t="s">
        <v>269</v>
      </c>
      <c r="B34" t="s">
        <v>270</v>
      </c>
      <c r="C34" s="1" t="str">
        <f>VLOOKUP(Snapshot!B34,Indicator!$A$2:$G$100,6,FALSE)</f>
        <v xml:space="preserve">1.2.4.2 </v>
      </c>
      <c r="D34" s="1" t="str">
        <f>VLOOKUP(Snapshot!B34,Indicator!$A$2:$G$100,7,FALSE)</f>
        <v xml:space="preserve">Standard working hours._x000D_
_x000D_
</v>
      </c>
      <c r="E34">
        <v>2020</v>
      </c>
      <c r="F34" t="s">
        <v>28</v>
      </c>
      <c r="G34" s="30" t="str">
        <f>VLOOKUP(F34,Value_type!$A$2:$E$100,4,FALSE)</f>
        <v xml:space="preserve">2 = Standard workday is 8 hours or less_x000D_
1 = Standard workday is more than 8 hours_x000D_
</v>
      </c>
      <c r="H34" t="s">
        <v>271</v>
      </c>
      <c r="I34" s="1" t="str">
        <f>VLOOKUP(H34,Source!$A$2:$K$100,3,FALSE)</f>
        <v>WB</v>
      </c>
    </row>
    <row r="35" spans="1:9" x14ac:dyDescent="0.3">
      <c r="A35" s="1" t="s">
        <v>272</v>
      </c>
      <c r="B35" t="s">
        <v>273</v>
      </c>
      <c r="C35" s="1" t="str">
        <f>VLOOKUP(Snapshot!B35,Indicator!$A$2:$G$100,6,FALSE)</f>
        <v xml:space="preserve">1.2.4.3 </v>
      </c>
      <c r="D35" s="1" t="str">
        <f>VLOOKUP(Snapshot!B35,Indicator!$A$2:$G$100,7,FALSE)</f>
        <v xml:space="preserve">Maximum working hours._x000D_
_x000D_
</v>
      </c>
      <c r="E35">
        <v>2020</v>
      </c>
      <c r="F35" t="s">
        <v>31</v>
      </c>
      <c r="G35" s="30" t="str">
        <f>VLOOKUP(F35,Value_type!$A$2:$E$100,4,FALSE)</f>
        <v xml:space="preserve">2 = Max. working days limited to 6 days per week or less_x000D_
1 = No limit on working days_x000D_
</v>
      </c>
      <c r="H35" t="s">
        <v>274</v>
      </c>
      <c r="I35" s="1" t="str">
        <f>VLOOKUP(H35,Source!$A$2:$K$100,3,FALSE)</f>
        <v>WB</v>
      </c>
    </row>
    <row r="36" spans="1:9" x14ac:dyDescent="0.3">
      <c r="A36" s="1" t="s">
        <v>275</v>
      </c>
      <c r="B36" t="s">
        <v>276</v>
      </c>
      <c r="C36" s="1" t="str">
        <f>VLOOKUP(Snapshot!B36,Indicator!$A$2:$G$100,6,FALSE)</f>
        <v>NEW</v>
      </c>
      <c r="D36" s="1" t="str">
        <f>VLOOKUP(Snapshot!B36,Indicator!$A$2:$G$100,7,FALSE)</f>
        <v xml:space="preserve">Overtime._x000D_
_x000D_
</v>
      </c>
      <c r="E36">
        <v>2020</v>
      </c>
      <c r="F36" s="1" t="s">
        <v>18</v>
      </c>
      <c r="G36" s="30" t="str">
        <f>VLOOKUP(F36,Value_type!$A$2:$E$100,4,FALSE)</f>
        <v xml:space="preserve">Continuous variable </v>
      </c>
      <c r="H36" t="s">
        <v>277</v>
      </c>
      <c r="I36" s="1" t="str">
        <f>VLOOKUP(H36,Source!$A$2:$K$100,3,FALSE)</f>
        <v>WB</v>
      </c>
    </row>
    <row r="37" spans="1:9" x14ac:dyDescent="0.3">
      <c r="A37" s="1" t="s">
        <v>278</v>
      </c>
      <c r="B37" t="s">
        <v>279</v>
      </c>
      <c r="C37" s="1" t="str">
        <f>VLOOKUP(Snapshot!B37,Indicator!$A$2:$G$100,6,FALSE)</f>
        <v>NEW</v>
      </c>
      <c r="D37" s="1" t="str">
        <f>VLOOKUP(Snapshot!B37,Indicator!$A$2:$G$100,7,FALSE)</f>
        <v>Paid annual leave.</v>
      </c>
      <c r="E37">
        <v>2020</v>
      </c>
      <c r="F37" t="s">
        <v>33</v>
      </c>
      <c r="G37" s="30" t="str">
        <f>VLOOKUP(F37,Value_type!$A$2:$E$100,4,FALSE)</f>
        <v>5 = 20 days or more, 4 = 15-19 days, 3 = 10-14 days, 2 = 5-9 days, 1 = No paid annual leave, 0= No data</v>
      </c>
      <c r="H37" t="s">
        <v>280</v>
      </c>
      <c r="I37" s="1" t="str">
        <f>VLOOKUP(H37,Source!$A$2:$K$100,3,FALSE)</f>
        <v>World Policy Analysis Centre.</v>
      </c>
    </row>
    <row r="38" spans="1:9" x14ac:dyDescent="0.3">
      <c r="A38" s="1" t="s">
        <v>281</v>
      </c>
      <c r="B38" t="s">
        <v>282</v>
      </c>
      <c r="C38" s="1" t="str">
        <f>VLOOKUP(Snapshot!B38,Indicator!$A$2:$G$100,6,FALSE)</f>
        <v>NEW</v>
      </c>
      <c r="D38" s="1" t="str">
        <f>VLOOKUP(Snapshot!B38,Indicator!$A$2:$G$100,7,FALSE)</f>
        <v>Sick leave.</v>
      </c>
      <c r="E38">
        <v>2020</v>
      </c>
      <c r="F38" t="s">
        <v>36</v>
      </c>
      <c r="G38" s="30" t="str">
        <f>VLOOKUP(F38,Value_type!$A$2:$E$100,4,FALSE)</f>
        <v>5 = 6 months or more, 4 = 3 months - 5.9 months, 3 = 1 - 2.9 months, 2 = Less than 1 month, 1 = No paid leave, 0 = No data</v>
      </c>
      <c r="H38" t="s">
        <v>283</v>
      </c>
      <c r="I38" s="1" t="str">
        <f>VLOOKUP(H38,Source!$A$2:$K$100,3,FALSE)</f>
        <v>World Policy Analysis Centre.</v>
      </c>
    </row>
    <row r="39" spans="1:9" x14ac:dyDescent="0.3">
      <c r="A39" s="1" t="s">
        <v>284</v>
      </c>
      <c r="B39" t="s">
        <v>285</v>
      </c>
      <c r="C39" s="1" t="str">
        <f>VLOOKUP(Snapshot!B39,Indicator!$A$2:$G$100,6,FALSE)</f>
        <v>NEW</v>
      </c>
      <c r="D39" s="1" t="str">
        <f>VLOOKUP(Snapshot!B39,Indicator!$A$2:$G$100,7,FALSE)</f>
        <v>Gender discrimination.</v>
      </c>
      <c r="E39">
        <v>2020</v>
      </c>
      <c r="F39" t="s">
        <v>38</v>
      </c>
      <c r="G39" s="30" t="str">
        <f>VLOOKUP(F39,Value_type!$A$2:$E$100,4,FALSE)</f>
        <v>2 = Yes, protection, 1 = No protection, 0 = No data</v>
      </c>
      <c r="H39" t="s">
        <v>286</v>
      </c>
      <c r="I39" s="1" t="str">
        <f>VLOOKUP(H39,Source!$A$2:$K$100,3,FALSE)</f>
        <v>World Policy Analysis Centre.</v>
      </c>
    </row>
    <row r="40" spans="1:9" x14ac:dyDescent="0.3">
      <c r="A40" s="1" t="s">
        <v>287</v>
      </c>
      <c r="B40" t="s">
        <v>288</v>
      </c>
      <c r="C40" s="1" t="str">
        <f>VLOOKUP(Snapshot!B40,Indicator!$A$2:$G$100,6,FALSE)</f>
        <v>NEW</v>
      </c>
      <c r="D40" s="1" t="str">
        <f>VLOOKUP(Snapshot!B40,Indicator!$A$2:$G$100,7,FALSE)</f>
        <v>Equal pay.</v>
      </c>
      <c r="E40">
        <v>2020</v>
      </c>
      <c r="F40" t="s">
        <v>40</v>
      </c>
      <c r="G40" s="30" t="str">
        <f>VLOOKUP(F40,Value_type!$A$2:$E$100,4,FALSE)</f>
        <v>4 = Guarantees equal pay for work of equal value, 3 = Guarantees equal pay, 2 = Broad protections against gender discrimination at work, 1 = No guarantee</v>
      </c>
      <c r="H40" t="s">
        <v>289</v>
      </c>
      <c r="I40" s="1" t="str">
        <f>VLOOKUP(H40,Source!$A$2:$K$100,3,FALSE)</f>
        <v>World Policy Analysis Centre.</v>
      </c>
    </row>
    <row r="41" spans="1:9" x14ac:dyDescent="0.3">
      <c r="A41" s="1" t="s">
        <v>290</v>
      </c>
      <c r="B41" t="s">
        <v>291</v>
      </c>
      <c r="C41" s="1" t="str">
        <f>VLOOKUP(Snapshot!B41,Indicator!$A$2:$G$100,6,FALSE)</f>
        <v>NEW</v>
      </c>
      <c r="D41" s="1" t="str">
        <f>VLOOKUP(Snapshot!B41,Indicator!$A$2:$G$100,7,FALSE)</f>
        <v>Sexual harassment.</v>
      </c>
      <c r="E41">
        <v>2020</v>
      </c>
      <c r="F41" t="s">
        <v>43</v>
      </c>
      <c r="G41" s="30" t="str">
        <f>VLOOKUP(F41,Value_type!$A$2:$E$100,4,FALSE)</f>
        <v>3 = Yes for both women and men, 2 = Only harassment for women, 1 = No prohibition, 0 = No data</v>
      </c>
      <c r="H41" t="s">
        <v>292</v>
      </c>
      <c r="I41" s="1" t="str">
        <f>VLOOKUP(H41,Source!$A$2:$K$100,3,FALSE)</f>
        <v>World Policy Analysis Centre.</v>
      </c>
    </row>
    <row r="42" spans="1:9" x14ac:dyDescent="0.3">
      <c r="A42" s="1" t="s">
        <v>293</v>
      </c>
      <c r="B42" t="s">
        <v>294</v>
      </c>
      <c r="C42" s="1" t="str">
        <f>VLOOKUP(Snapshot!B42,Indicator!$A$2:$G$100,6,FALSE)</f>
        <v>NEW</v>
      </c>
      <c r="D42" s="1" t="str">
        <f>VLOOKUP(Snapshot!B42,Indicator!$A$2:$G$100,7,FALSE)</f>
        <v>Support for childcare.</v>
      </c>
      <c r="E42">
        <v>2020</v>
      </c>
      <c r="F42" t="s">
        <v>45</v>
      </c>
      <c r="G42" s="30" t="str">
        <f>VLOOKUP(F42,Value_type!$A$2:$E$100,4,FALSE)</f>
        <v xml:space="preserve">3 = Without a means test_x000D_
2 = With a means test_x000D_
1 = No_x000D_
</v>
      </c>
      <c r="H42" t="s">
        <v>295</v>
      </c>
      <c r="I42" s="1" t="str">
        <f>VLOOKUP(H42,Source!$A$2:$K$100,3,FALSE)</f>
        <v>World Policy Analysis Centre.</v>
      </c>
    </row>
    <row r="43" spans="1:9" x14ac:dyDescent="0.3">
      <c r="A43" s="1" t="s">
        <v>296</v>
      </c>
      <c r="B43" t="s">
        <v>297</v>
      </c>
      <c r="C43" s="1" t="str">
        <f>VLOOKUP(Snapshot!B43,Indicator!$A$2:$G$100,6,FALSE)</f>
        <v>NEW</v>
      </c>
      <c r="D43" s="1" t="str">
        <f>VLOOKUP(Snapshot!B43,Indicator!$A$2:$G$100,7,FALSE)</f>
        <v>Freedom of association.</v>
      </c>
      <c r="E43">
        <v>2020</v>
      </c>
      <c r="F43" t="s">
        <v>18</v>
      </c>
      <c r="G43" s="30" t="str">
        <f>VLOOKUP(F43,Value_type!$A$2:$E$100,4,FALSE)</f>
        <v xml:space="preserve">Continuous variable </v>
      </c>
      <c r="H43" t="s">
        <v>298</v>
      </c>
      <c r="I43" s="1" t="str">
        <f>VLOOKUP(H43,Source!$A$2:$K$100,3,FALSE)</f>
        <v>Center for Global Workers’ Rights</v>
      </c>
    </row>
    <row r="44" spans="1:9" x14ac:dyDescent="0.3">
      <c r="A44" s="1" t="s">
        <v>299</v>
      </c>
      <c r="B44" t="s">
        <v>300</v>
      </c>
      <c r="C44" s="1" t="str">
        <f>VLOOKUP(Snapshot!B44,Indicator!$A$2:$G$100,6,FALSE)</f>
        <v xml:space="preserve">3.4.1 </v>
      </c>
      <c r="D44" s="1" t="str">
        <f>VLOOKUP(Snapshot!B44,Indicator!$A$2:$G$100,7,FALSE)</f>
        <v>Average earnings.</v>
      </c>
      <c r="E44">
        <v>2020</v>
      </c>
      <c r="F44" t="s">
        <v>18</v>
      </c>
      <c r="G44" s="30" t="str">
        <f>VLOOKUP(F44,Value_type!$A$2:$E$100,4,FALSE)</f>
        <v xml:space="preserve">Continuous variable </v>
      </c>
      <c r="H44" t="s">
        <v>301</v>
      </c>
      <c r="I44" s="1" t="str">
        <f>VLOOKUP(H44,Source!$A$2:$K$100,3,FALSE)</f>
        <v>UN SDG</v>
      </c>
    </row>
    <row r="45" spans="1:9" x14ac:dyDescent="0.3">
      <c r="A45" s="1" t="s">
        <v>302</v>
      </c>
      <c r="B45" t="s">
        <v>303</v>
      </c>
      <c r="C45" s="1" t="str">
        <f>VLOOKUP(Snapshot!B45,Indicator!$A$2:$G$100,6,FALSE)</f>
        <v>NEW</v>
      </c>
      <c r="D45" s="1" t="str">
        <f>VLOOKUP(Snapshot!B45,Indicator!$A$2:$G$100,7,FALSE)</f>
        <v>Working poverty rate.</v>
      </c>
      <c r="E45">
        <v>2020</v>
      </c>
      <c r="F45" t="s">
        <v>18</v>
      </c>
      <c r="G45" s="30" t="str">
        <f>VLOOKUP(F45,Value_type!$A$2:$E$100,4,FALSE)</f>
        <v xml:space="preserve">Continuous variable </v>
      </c>
      <c r="H45" t="s">
        <v>304</v>
      </c>
      <c r="I45" s="1" t="str">
        <f>VLOOKUP(H45,Source!$A$2:$K$100,3,FALSE)</f>
        <v>UN SDG</v>
      </c>
    </row>
    <row r="46" spans="1:9" x14ac:dyDescent="0.3">
      <c r="A46" s="1" t="s">
        <v>305</v>
      </c>
      <c r="B46" t="s">
        <v>306</v>
      </c>
      <c r="C46" s="1" t="str">
        <f>VLOOKUP(Snapshot!B46,Indicator!$A$2:$G$100,6,FALSE)</f>
        <v>NEW</v>
      </c>
      <c r="D46" s="1" t="str">
        <f>VLOOKUP(Snapshot!B46,Indicator!$A$2:$G$100,7,FALSE)</f>
        <v>Minimum wages.</v>
      </c>
      <c r="E46">
        <v>2020</v>
      </c>
      <c r="F46" t="s">
        <v>48</v>
      </c>
      <c r="G46" s="30" t="str">
        <f>VLOOKUP(F46,Value_type!$A$2:$E$100,4,FALSE)</f>
        <v xml:space="preserve">6 = Collective bargaining_x000D_
5 = Over $10.00 PPP_x000D_
4 = $4.01 - $10.00 PPP_x000D_
3 = $2.01 - $4.00 PPP_x000D_
2 = $2.00 PPP or less_x000D_
1 = No minimum wage_x000D_
</v>
      </c>
      <c r="H46" t="s">
        <v>307</v>
      </c>
      <c r="I46" s="1" t="str">
        <f>VLOOKUP(H46,Source!$A$2:$K$100,3,FALSE)</f>
        <v>World Policy Analysis Centre.</v>
      </c>
    </row>
    <row r="47" spans="1:9" x14ac:dyDescent="0.3">
      <c r="A47" s="1" t="s">
        <v>308</v>
      </c>
      <c r="B47" t="s">
        <v>309</v>
      </c>
      <c r="C47" s="1" t="str">
        <f>VLOOKUP(Snapshot!B47,Indicator!$A$2:$G$100,6,FALSE)</f>
        <v>NEW</v>
      </c>
      <c r="D47" s="1" t="str">
        <f>VLOOKUP(Snapshot!B47,Indicator!$A$2:$G$100,7,FALSE)</f>
        <v>Gender pay gap.</v>
      </c>
      <c r="E47">
        <v>2020</v>
      </c>
      <c r="F47" t="s">
        <v>18</v>
      </c>
      <c r="G47" s="30" t="str">
        <f>VLOOKUP(F47,Value_type!$A$2:$E$100,4,FALSE)</f>
        <v xml:space="preserve">Continuous variable </v>
      </c>
      <c r="H47" t="s">
        <v>310</v>
      </c>
      <c r="I47" s="1" t="str">
        <f>VLOOKUP(H47,Source!$A$2:$K$100,3,FALSE)</f>
        <v>ILO</v>
      </c>
    </row>
    <row r="48" spans="1:9" x14ac:dyDescent="0.3">
      <c r="A48" s="1" t="s">
        <v>311</v>
      </c>
      <c r="B48" t="s">
        <v>312</v>
      </c>
      <c r="C48" s="1" t="str">
        <f>VLOOKUP(Snapshot!B48,Indicator!$A$2:$G$100,6,FALSE)</f>
        <v>3.4.2</v>
      </c>
      <c r="D48" s="1" t="str">
        <f>VLOOKUP(Snapshot!B48,Indicator!$A$2:$G$100,7,FALSE)</f>
        <v>Average working hours.</v>
      </c>
      <c r="E48">
        <v>2020</v>
      </c>
      <c r="F48" t="s">
        <v>18</v>
      </c>
      <c r="G48" s="30" t="str">
        <f>VLOOKUP(F48,Value_type!$A$2:$E$100,4,FALSE)</f>
        <v xml:space="preserve">Continuous variable </v>
      </c>
      <c r="H48" t="s">
        <v>313</v>
      </c>
      <c r="I48" s="1" t="str">
        <f>VLOOKUP(H48,Source!$A$2:$K$100,3,FALSE)</f>
        <v>ILO</v>
      </c>
    </row>
    <row r="49" spans="1:9" x14ac:dyDescent="0.3">
      <c r="A49" s="1" t="s">
        <v>314</v>
      </c>
      <c r="B49" t="s">
        <v>315</v>
      </c>
      <c r="C49" s="1" t="str">
        <f>VLOOKUP(Snapshot!B49,Indicator!$A$2:$G$100,6,FALSE)</f>
        <v xml:space="preserve">3.4.4 </v>
      </c>
      <c r="D49" s="1" t="str">
        <f>VLOOKUP(Snapshot!B49,Indicator!$A$2:$G$100,7,FALSE)</f>
        <v>Access to pre-primary education.</v>
      </c>
      <c r="E49">
        <v>2020</v>
      </c>
      <c r="F49" t="s">
        <v>18</v>
      </c>
      <c r="G49" s="30" t="str">
        <f>VLOOKUP(F49,Value_type!$A$2:$E$100,4,FALSE)</f>
        <v xml:space="preserve">Continuous variable </v>
      </c>
      <c r="H49" t="s">
        <v>316</v>
      </c>
      <c r="I49" s="1" t="str">
        <f>VLOOKUP(H49,Source!$A$2:$K$100,3,FALSE)</f>
        <v>UNESCO</v>
      </c>
    </row>
    <row r="50" spans="1:9" x14ac:dyDescent="0.3">
      <c r="A50" s="1" t="s">
        <v>317</v>
      </c>
      <c r="B50" t="s">
        <v>318</v>
      </c>
      <c r="C50" s="1" t="str">
        <f>VLOOKUP(Snapshot!B50,Indicator!$A$2:$G$100,6,FALSE)</f>
        <v>NEW</v>
      </c>
      <c r="D50" s="1" t="str">
        <f>VLOOKUP(Snapshot!B50,Indicator!$A$2:$G$100,7,FALSE)</f>
        <v>Women in management.</v>
      </c>
      <c r="E50">
        <v>2020</v>
      </c>
      <c r="F50" t="s">
        <v>18</v>
      </c>
      <c r="G50" s="30" t="str">
        <f>VLOOKUP(F50,Value_type!$A$2:$E$100,4,FALSE)</f>
        <v xml:space="preserve">Continuous variable </v>
      </c>
      <c r="H50" t="s">
        <v>319</v>
      </c>
      <c r="I50" s="1" t="str">
        <f>VLOOKUP(H50,Source!$A$2:$K$100,3,FALSE)</f>
        <v>ILO</v>
      </c>
    </row>
    <row r="51" spans="1:9" x14ac:dyDescent="0.3">
      <c r="A51" s="1" t="s">
        <v>320</v>
      </c>
      <c r="B51" t="s">
        <v>321</v>
      </c>
      <c r="C51" s="1" t="str">
        <f>VLOOKUP(Snapshot!B51,Indicator!$A$2:$G$100,6,FALSE)</f>
        <v>NEW</v>
      </c>
      <c r="D51" s="1" t="str">
        <f>VLOOKUP(Snapshot!B51,Indicator!$A$2:$G$100,7,FALSE)</f>
        <v>Trade union representation.</v>
      </c>
      <c r="E51">
        <v>2020</v>
      </c>
      <c r="F51" t="s">
        <v>18</v>
      </c>
      <c r="G51" s="30" t="str">
        <f>VLOOKUP(F51,Value_type!$A$2:$E$100,4,FALSE)</f>
        <v xml:space="preserve">Continuous variable </v>
      </c>
      <c r="H51" t="s">
        <v>322</v>
      </c>
      <c r="I51" s="1" t="str">
        <f>VLOOKUP(H51,Source!$A$2:$K$100,3,FALSE)</f>
        <v>Center for Global Workers’ Rights</v>
      </c>
    </row>
    <row r="52" spans="1:9" x14ac:dyDescent="0.3">
      <c r="A52" s="1" t="s">
        <v>323</v>
      </c>
      <c r="B52" t="s">
        <v>324</v>
      </c>
      <c r="C52" s="1" t="str">
        <f>VLOOKUP(Snapshot!B52,Indicator!$A$2:$G$100,6,FALSE)</f>
        <v>NEW</v>
      </c>
      <c r="D52" s="1" t="str">
        <f>VLOOKUP(Snapshot!B52,Indicator!$A$2:$G$100,7,FALSE)</f>
        <v>Freedom of association.</v>
      </c>
      <c r="E52">
        <v>2020</v>
      </c>
      <c r="F52" t="s">
        <v>18</v>
      </c>
      <c r="G52" s="30" t="str">
        <f>VLOOKUP(F52,Value_type!$A$2:$E$100,4,FALSE)</f>
        <v xml:space="preserve">Continuous variable </v>
      </c>
      <c r="H52" t="s">
        <v>325</v>
      </c>
      <c r="I52" s="1" t="str">
        <f>VLOOKUP(H52,Source!$A$2:$K$100,3,FALSE)</f>
        <v>UNESCO</v>
      </c>
    </row>
    <row r="53" spans="1:9" x14ac:dyDescent="0.3">
      <c r="A53" s="1" t="s">
        <v>326</v>
      </c>
      <c r="B53" t="s">
        <v>327</v>
      </c>
      <c r="C53" s="1" t="str">
        <f>VLOOKUP(Snapshot!B53,Indicator!$A$2:$G$100,6,FALSE)</f>
        <v>1.1.5.1</v>
      </c>
      <c r="D53" s="1" t="str">
        <f>VLOOKUP(Snapshot!B53,Indicator!$A$2:$G$100,7,FALSE)</f>
        <v>Maternity Protection Conventions.</v>
      </c>
      <c r="E53">
        <v>2020</v>
      </c>
      <c r="F53" t="s">
        <v>6</v>
      </c>
      <c r="G53" s="30" t="str">
        <f>VLOOKUP(F53,Value_type!$A$2:$E$100,4,FALSE)</f>
        <v xml:space="preserve">2=Yes [Ratified/signed] _x000D_
1=No [Not ratified/signed] _x000D_
0=No data/not applicable _x000D_
</v>
      </c>
      <c r="H53" t="s">
        <v>328</v>
      </c>
      <c r="I53" s="1" t="s">
        <v>329</v>
      </c>
    </row>
    <row r="54" spans="1:9" x14ac:dyDescent="0.3">
      <c r="A54" s="1" t="s">
        <v>330</v>
      </c>
      <c r="B54" t="s">
        <v>331</v>
      </c>
      <c r="C54" s="1" t="str">
        <f>VLOOKUP(Snapshot!B54,Indicator!$A$2:$G$100,6,FALSE)</f>
        <v>1.1.5.2</v>
      </c>
      <c r="D54" s="1" t="str">
        <f>VLOOKUP(Snapshot!B54,Indicator!$A$2:$G$100,7,FALSE)</f>
        <v>Convention on Elimination of Discrimination against Women.</v>
      </c>
      <c r="E54">
        <v>2020</v>
      </c>
      <c r="F54" t="s">
        <v>6</v>
      </c>
      <c r="G54" s="30" t="str">
        <f>VLOOKUP(F54,Value_type!$A$2:$E$100,4,FALSE)</f>
        <v xml:space="preserve">2=Yes [Ratified/signed] _x000D_
1=No [Not ratified/signed] _x000D_
0=No data/not applicable _x000D_
</v>
      </c>
      <c r="H54" t="s">
        <v>332</v>
      </c>
      <c r="I54" s="1" t="str">
        <f>VLOOKUP(H54,Source!$A$2:$K$100,3,FALSE)</f>
        <v>UNOHCR</v>
      </c>
    </row>
    <row r="55" spans="1:9" x14ac:dyDescent="0.3">
      <c r="A55" s="1" t="s">
        <v>333</v>
      </c>
      <c r="B55" t="s">
        <v>334</v>
      </c>
      <c r="C55" s="1" t="str">
        <f>VLOOKUP(Snapshot!B55,Indicator!$A$2:$G$100,6,FALSE)</f>
        <v>1.2.5.1</v>
      </c>
      <c r="D55" s="1" t="str">
        <f>VLOOKUP(Snapshot!B55,Indicator!$A$2:$G$100,7,FALSE)</f>
        <v>Job protection for maternity leave.</v>
      </c>
      <c r="E55">
        <v>2020</v>
      </c>
      <c r="F55" t="s">
        <v>51</v>
      </c>
      <c r="G55" s="30" t="str">
        <f>VLOOKUP(F55,Value_type!$A$2:$E$100,4,FALSE)</f>
        <v xml:space="preserve">3=Job protection guaranteed throughout_x000D_
2=Job protection guaranteed during a portion of leave_x000D_
1=No explicit job protection or no paid maternal leave_x000D_
0=No data_x000D_
</v>
      </c>
      <c r="H55" t="s">
        <v>335</v>
      </c>
      <c r="I55" s="1" t="str">
        <f>VLOOKUP(H55,Source!$A$2:$K$100,3,FALSE)</f>
        <v>World Policy Analysis Centre.</v>
      </c>
    </row>
    <row r="56" spans="1:9" x14ac:dyDescent="0.3">
      <c r="A56" s="1" t="s">
        <v>336</v>
      </c>
      <c r="B56" t="s">
        <v>337</v>
      </c>
      <c r="C56" s="1" t="str">
        <f>VLOOKUP(Snapshot!B56,Indicator!$A$2:$G$100,6,FALSE)</f>
        <v>1.2.5.2</v>
      </c>
      <c r="D56" s="1" t="str">
        <f>VLOOKUP(Snapshot!B56,Indicator!$A$2:$G$100,7,FALSE)</f>
        <v>Job protection for paternity leave.</v>
      </c>
      <c r="E56">
        <v>2020</v>
      </c>
      <c r="F56" t="s">
        <v>53</v>
      </c>
      <c r="G56" s="30" t="str">
        <f>VLOOKUP(F56,Value_type!$A$2:$E$100,4,FALSE)</f>
        <v xml:space="preserve">3=Job protection guaranteed throughout_x000D_
2=Job protection guaranteed during a portion of leave_x000D_
1=No explicit job protection or no paid paternal leave_x000D_
0=No data_x000D_
</v>
      </c>
      <c r="H56" t="s">
        <v>338</v>
      </c>
      <c r="I56" s="1" t="str">
        <f>VLOOKUP(H56,Source!$A$2:$K$100,3,FALSE)</f>
        <v>World Policy Analysis Centre.</v>
      </c>
    </row>
    <row r="57" spans="1:9" x14ac:dyDescent="0.3">
      <c r="A57" s="1" t="s">
        <v>339</v>
      </c>
      <c r="B57" t="s">
        <v>340</v>
      </c>
      <c r="C57" s="1" t="str">
        <f>VLOOKUP(Snapshot!B57,Indicator!$A$2:$G$100,6,FALSE)</f>
        <v xml:space="preserve">1.2.5.3 </v>
      </c>
      <c r="D57" s="1" t="str">
        <f>VLOOKUP(Snapshot!B57,Indicator!$A$2:$G$100,7,FALSE)</f>
        <v>Duration of maternity leave.</v>
      </c>
      <c r="E57">
        <v>2020</v>
      </c>
      <c r="F57" t="s">
        <v>55</v>
      </c>
      <c r="G57" s="30" t="str">
        <f>VLOOKUP(F57,Value_type!$A$2:$E$100,4,FALSE)</f>
        <v xml:space="preserve">5 = 52 weeks or more_x000D_
4 = 26-51.9 weeks_x000D_
3 = 14-25.9 weeks_x000D_
2 = Less than 14 weeks_x000D_
1 = No paid leave_x000D_
</v>
      </c>
      <c r="H57" t="s">
        <v>341</v>
      </c>
      <c r="I57" s="1" t="str">
        <f>VLOOKUP(H57,Source!$A$2:$K$100,3,FALSE)</f>
        <v>World Policy Analysis Centre.</v>
      </c>
    </row>
    <row r="58" spans="1:9" x14ac:dyDescent="0.3">
      <c r="A58" s="1" t="s">
        <v>342</v>
      </c>
      <c r="B58" t="s">
        <v>343</v>
      </c>
      <c r="C58" s="1" t="str">
        <f>VLOOKUP(Snapshot!B58,Indicator!$A$2:$G$100,6,FALSE)</f>
        <v xml:space="preserve">1.2.5.4 </v>
      </c>
      <c r="D58" s="1" t="str">
        <f>VLOOKUP(Snapshot!B58,Indicator!$A$2:$G$100,7,FALSE)</f>
        <v>Maternity benefits.</v>
      </c>
      <c r="E58">
        <v>2020</v>
      </c>
      <c r="F58" t="s">
        <v>57</v>
      </c>
      <c r="G58" s="30" t="str">
        <f>VLOOKUP(F58,Value_type!$A$2:$E$100,4,FALSE)</f>
        <v xml:space="preserve">5 = 80-100%_x000D_
4 = 66-79%_x000D_
3 = 20-65%_x000D_
2 = Flat rate or adjusted flat rate_x000D_
1 = No paid leave_x000D_
</v>
      </c>
      <c r="H58" t="s">
        <v>344</v>
      </c>
      <c r="I58" s="1" t="str">
        <f>VLOOKUP(H58,Source!$A$2:$K$100,3,FALSE)</f>
        <v xml:space="preserve">World Policy Analysis Centre. </v>
      </c>
    </row>
    <row r="59" spans="1:9" x14ac:dyDescent="0.3">
      <c r="A59" s="1" t="s">
        <v>345</v>
      </c>
      <c r="B59" t="s">
        <v>346</v>
      </c>
      <c r="C59" s="1" t="str">
        <f>VLOOKUP(Snapshot!B59,Indicator!$A$2:$G$100,6,FALSE)</f>
        <v xml:space="preserve">1.2.5.5 </v>
      </c>
      <c r="D59" s="1" t="str">
        <f>VLOOKUP(Snapshot!B59,Indicator!$A$2:$G$100,7,FALSE)</f>
        <v>Duration of paternity leave.</v>
      </c>
      <c r="E59">
        <v>2020</v>
      </c>
      <c r="F59" t="s">
        <v>59</v>
      </c>
      <c r="G59" s="30" t="str">
        <f>VLOOKUP(F59,Value_type!$A$2:$E$100,4,FALSE)</f>
        <v xml:space="preserve">4 = 14 weeks or more_x000D_
3 = 3 – 13 weeks_x000D_
2 = Less than 3 weeks_x000D_
1 = No paid leave_x000D_
</v>
      </c>
      <c r="H59" t="s">
        <v>347</v>
      </c>
      <c r="I59" s="1" t="str">
        <f>VLOOKUP(H59,Source!$A$2:$K$100,3,FALSE)</f>
        <v>World Policy Analysis Centre. What is the minimum wage replacement rate of paid leave for mothers?</v>
      </c>
    </row>
    <row r="60" spans="1:9" x14ac:dyDescent="0.3">
      <c r="A60" s="1" t="s">
        <v>348</v>
      </c>
      <c r="B60" t="s">
        <v>349</v>
      </c>
      <c r="C60" s="1" t="str">
        <f>VLOOKUP(Snapshot!B60,Indicator!$A$2:$G$100,6,FALSE)</f>
        <v>NEW</v>
      </c>
      <c r="D60" s="1" t="str">
        <f>VLOOKUP(Snapshot!B60,Indicator!$A$2:$G$100,7,FALSE)</f>
        <v>Breastfeeding protections.</v>
      </c>
      <c r="E60">
        <v>2020</v>
      </c>
      <c r="F60" t="s">
        <v>61</v>
      </c>
      <c r="G60" s="30" t="str">
        <f>VLOOKUP(F60,Value_type!$A$2:$E$100,4,FALSE)</f>
        <v>4 = At least 6 months paid, 3 = At least 6 months unpaid, 2 = Until child is 1-5.9 months old, 1 = Not guaranteed, 0 = No data</v>
      </c>
      <c r="H60" t="s">
        <v>350</v>
      </c>
      <c r="I60" s="1" t="str">
        <f>VLOOKUP(H60,Source!$A$2:$K$100,3,FALSE)</f>
        <v>World Policy Analysis Centre. What is the minimum wage replacement rate of paid leave for mothers?</v>
      </c>
    </row>
    <row r="61" spans="1:9" x14ac:dyDescent="0.3">
      <c r="A61" s="1" t="s">
        <v>351</v>
      </c>
      <c r="B61" t="s">
        <v>352</v>
      </c>
      <c r="C61" s="1" t="str">
        <f>VLOOKUP(Snapshot!B61,Indicator!$A$2:$G$100,6,FALSE)</f>
        <v>3.5.2</v>
      </c>
      <c r="D61" s="1" t="str">
        <f>VLOOKUP(Snapshot!B61,Indicator!$A$2:$G$100,7,FALSE)</f>
        <v>Coverage of maternity leave.</v>
      </c>
      <c r="E61">
        <v>2020</v>
      </c>
      <c r="F61" t="s">
        <v>63</v>
      </c>
      <c r="G61" s="30" t="str">
        <f>VLOOKUP(F61,Value_type!$A$2:$E$100,4,FALSE)</f>
        <v xml:space="preserve">5 = 90 to 100%_x000D_
4 = 66 to 89%_x000D_
3 = 33 to 65%_x000D_
2 = 10 to 32%_x000D_
1 = 0 to 9%_x000D_
No data_x000D_
</v>
      </c>
      <c r="H61" t="s">
        <v>353</v>
      </c>
      <c r="I61" s="1" t="str">
        <f>VLOOKUP(H61,Source!$A$2:$K$100,3,FALSE)</f>
        <v>ILO</v>
      </c>
    </row>
    <row r="62" spans="1:9" x14ac:dyDescent="0.3">
      <c r="A62" s="1" t="s">
        <v>354</v>
      </c>
      <c r="B62" t="s">
        <v>355</v>
      </c>
      <c r="C62" s="1" t="str">
        <f>VLOOKUP(Snapshot!B62,Indicator!$A$2:$G$100,6,FALSE)</f>
        <v>NEW</v>
      </c>
      <c r="D62" s="1" t="str">
        <f>VLOOKUP(Snapshot!B62,Indicator!$A$2:$G$100,7,FALSE)</f>
        <v>Maternity cash benefits.</v>
      </c>
      <c r="E62">
        <v>2020</v>
      </c>
      <c r="F62" t="s">
        <v>63</v>
      </c>
      <c r="G62" s="30" t="str">
        <f>VLOOKUP(F62,Value_type!$A$2:$E$100,4,FALSE)</f>
        <v xml:space="preserve">5 = 90 to 100%_x000D_
4 = 66 to 89%_x000D_
3 = 33 to 65%_x000D_
2 = 10 to 32%_x000D_
1 = 0 to 9%_x000D_
No data_x000D_
</v>
      </c>
      <c r="H62" t="s">
        <v>356</v>
      </c>
      <c r="I62" s="1" t="str">
        <f>VLOOKUP(H62,Source!$A$2:$K$100,3,FALSE)</f>
        <v>ILO</v>
      </c>
    </row>
    <row r="63" spans="1:9" x14ac:dyDescent="0.3">
      <c r="A63" s="1" t="s">
        <v>357</v>
      </c>
      <c r="B63" t="s">
        <v>358</v>
      </c>
      <c r="C63" s="1" t="str">
        <f>VLOOKUP(Snapshot!B63,Indicator!$A$2:$G$100,6,FALSE)</f>
        <v>NEW</v>
      </c>
      <c r="D63" s="1" t="str">
        <f>VLOOKUP(Snapshot!B63,Indicator!$A$2:$G$100,7,FALSE)</f>
        <v>Mothers receiving maternity cash benefits.</v>
      </c>
      <c r="E63">
        <v>2020</v>
      </c>
      <c r="F63" t="s">
        <v>18</v>
      </c>
      <c r="G63" s="30" t="str">
        <f>VLOOKUP(F63,Value_type!$A$2:$E$100,4,FALSE)</f>
        <v xml:space="preserve">Continuous variable </v>
      </c>
      <c r="H63" t="s">
        <v>359</v>
      </c>
      <c r="I63" s="1" t="str">
        <f>VLOOKUP(H63,Source!$A$2:$K$100,3,FALSE)</f>
        <v>UN SDG</v>
      </c>
    </row>
    <row r="64" spans="1:9" x14ac:dyDescent="0.3">
      <c r="A64" s="1" t="s">
        <v>360</v>
      </c>
      <c r="B64" t="s">
        <v>361</v>
      </c>
      <c r="C64" s="1" t="str">
        <f>VLOOKUP(Snapshot!B64,Indicator!$A$2:$G$100,6,FALSE)</f>
        <v>NEW</v>
      </c>
      <c r="D64" s="1" t="str">
        <f>VLOOKUP(Snapshot!B64,Indicator!$A$2:$G$100,7,FALSE)</f>
        <v>Enabling environment for child rights fulfilment.</v>
      </c>
      <c r="E64">
        <v>2020</v>
      </c>
      <c r="F64" t="s">
        <v>18</v>
      </c>
      <c r="G64" s="30" t="str">
        <f>VLOOKUP(F64,Value_type!$A$2:$E$100,4,FALSE)</f>
        <v xml:space="preserve">Continuous variable </v>
      </c>
      <c r="H64" t="s">
        <v>362</v>
      </c>
      <c r="I64" s="1" t="str">
        <f>VLOOKUP(H64,Source!$A$2:$K$200,3,FALSE)</f>
        <v>Kids Rights Index</v>
      </c>
    </row>
    <row r="65" spans="1:9" x14ac:dyDescent="0.3">
      <c r="A65" s="1" t="s">
        <v>363</v>
      </c>
      <c r="B65" t="s">
        <v>364</v>
      </c>
      <c r="C65" s="1" t="str">
        <f>VLOOKUP(Snapshot!B65,Indicator!$A$2:$G$100,6,FALSE)</f>
        <v>NEW</v>
      </c>
      <c r="D65" s="1" t="str">
        <f>VLOOKUP(Snapshot!B65,Indicator!$A$2:$G$100,7,FALSE)</f>
        <v>Government effectiveness.</v>
      </c>
      <c r="E65">
        <v>2020</v>
      </c>
      <c r="F65" t="s">
        <v>18</v>
      </c>
      <c r="G65" s="30" t="str">
        <f>VLOOKUP(F65,Value_type!$A$2:$E$100,4,FALSE)</f>
        <v xml:space="preserve">Continuous variable </v>
      </c>
      <c r="H65" t="s">
        <v>365</v>
      </c>
      <c r="I65" s="1" t="str">
        <f>VLOOKUP(H65,Source!$A$2:$K$200,3,FALSE)</f>
        <v>World Bank</v>
      </c>
    </row>
    <row r="66" spans="1:9" x14ac:dyDescent="0.3">
      <c r="A66" s="1" t="s">
        <v>366</v>
      </c>
      <c r="B66" t="s">
        <v>367</v>
      </c>
      <c r="C66" s="1" t="str">
        <f>VLOOKUP(Snapshot!B66,Indicator!$A$2:$G$100,6,FALSE)</f>
        <v>NEW</v>
      </c>
      <c r="D66" s="1" t="str">
        <f>VLOOKUP(Snapshot!B66,Indicator!$A$2:$G$100,7,FALSE)</f>
        <v>Government corruption.</v>
      </c>
      <c r="E66">
        <v>2020</v>
      </c>
      <c r="F66" t="s">
        <v>18</v>
      </c>
      <c r="G66" s="30" t="str">
        <f>VLOOKUP(F66,Value_type!$A$2:$E$100,4,FALSE)</f>
        <v xml:space="preserve">Continuous variable </v>
      </c>
      <c r="H66" t="s">
        <v>368</v>
      </c>
      <c r="I66" s="1" t="str">
        <f>VLOOKUP(H66,Source!$A$2:$K$200,3,FALSE)</f>
        <v>World Bank</v>
      </c>
    </row>
    <row r="67" spans="1:9" x14ac:dyDescent="0.3">
      <c r="A67" s="1" t="s">
        <v>369</v>
      </c>
      <c r="B67" t="s">
        <v>370</v>
      </c>
      <c r="C67" s="1" t="str">
        <f>VLOOKUP(Snapshot!B67,Indicator!$A$2:$G$100,6,FALSE)</f>
        <v>NEW</v>
      </c>
      <c r="D67" s="1" t="str">
        <f>VLOOKUP(Snapshot!B67,Indicator!$A$2:$G$100,7,FALSE)</f>
        <v>National Action Plan on Business and Human Rights.</v>
      </c>
      <c r="E67">
        <v>2020</v>
      </c>
      <c r="F67" t="s">
        <v>65</v>
      </c>
      <c r="G67" s="30" t="str">
        <f>VLOOKUP(F67,Value_type!$A$2:$E$100,4,FALSE)</f>
        <v xml:space="preserve">4 = Yes, and the NAP addresses children’s rights specifically, 
3 = Yes, but the NAP does not address children’s rights specifically, 
2 = No, but the state has committed to doing one or has started the process, _x000D_
1 = No_x000D_
</v>
      </c>
      <c r="H67" t="s">
        <v>371</v>
      </c>
      <c r="I67" s="1" t="s">
        <v>372</v>
      </c>
    </row>
    <row r="68" spans="1:9" x14ac:dyDescent="0.3">
      <c r="A68" s="1" t="s">
        <v>373</v>
      </c>
      <c r="B68" t="s">
        <v>374</v>
      </c>
      <c r="C68" s="1" t="str">
        <f>VLOOKUP(Snapshot!B68,Indicator!$A$2:$G$100,6,FALSE)</f>
        <v>NEW</v>
      </c>
      <c r="D68" s="1" t="str">
        <f>VLOOKUP(Snapshot!B68,Indicator!$A$2:$G$100,7,FALSE)</f>
        <v>Government commitment and capacity.</v>
      </c>
      <c r="E68">
        <v>2020</v>
      </c>
      <c r="F68" t="s">
        <v>18</v>
      </c>
      <c r="G68" s="30" t="str">
        <f>VLOOKUP(F68,Value_type!$A$2:$E$100,4,FALSE)</f>
        <v xml:space="preserve">Continuous variable </v>
      </c>
      <c r="H68" t="s">
        <v>375</v>
      </c>
      <c r="I68" s="1" t="str">
        <f>VLOOKUP(H68,Source!$A$2:$K$100,3,FALSE)</f>
        <v>EIU</v>
      </c>
    </row>
    <row r="69" spans="1:9" x14ac:dyDescent="0.3">
      <c r="A69" s="1" t="s">
        <v>376</v>
      </c>
      <c r="B69" t="s">
        <v>377</v>
      </c>
      <c r="C69" s="1" t="str">
        <f>VLOOKUP(Snapshot!B69,Indicator!$A$2:$G$100,6,FALSE)</f>
        <v xml:space="preserve">2.2.2 </v>
      </c>
      <c r="D69" s="1" t="str">
        <f>VLOOKUP(Snapshot!B69,Indicator!$A$2:$G$100,7,FALSE)</f>
        <v>Social insurance coverage.</v>
      </c>
      <c r="E69">
        <v>2020</v>
      </c>
      <c r="F69" t="s">
        <v>18</v>
      </c>
      <c r="G69" s="30" t="str">
        <f>VLOOKUP(F69,Value_type!$A$2:$E$100,4,FALSE)</f>
        <v xml:space="preserve">Continuous variable </v>
      </c>
      <c r="H69" t="s">
        <v>378</v>
      </c>
      <c r="I69" s="1" t="str">
        <f>VLOOKUP(H69,Source!$A$2:$K$100,3,FALSE)</f>
        <v>UN SDG</v>
      </c>
    </row>
    <row r="70" spans="1:9" x14ac:dyDescent="0.3">
      <c r="A70" s="1" t="s">
        <v>379</v>
      </c>
      <c r="B70" t="s">
        <v>380</v>
      </c>
      <c r="C70" s="1" t="str">
        <f>VLOOKUP(Snapshot!B70,Indicator!$A$2:$G$100,6,FALSE)</f>
        <v xml:space="preserve">2.2.3  </v>
      </c>
      <c r="D70" s="1" t="str">
        <f>VLOOKUP(Snapshot!B70,Indicator!$A$2:$G$100,7,FALSE)</f>
        <v>Poorest covered by social insurance.</v>
      </c>
      <c r="E70">
        <v>2020</v>
      </c>
      <c r="F70" t="s">
        <v>18</v>
      </c>
      <c r="G70" s="30" t="str">
        <f>VLOOKUP(F70,Value_type!$A$2:$E$100,4,FALSE)</f>
        <v xml:space="preserve">Continuous variable </v>
      </c>
      <c r="H70" t="s">
        <v>381</v>
      </c>
      <c r="I70" s="1" t="str">
        <f>VLOOKUP(H70,Source!$A$2:$K$100,3,FALSE)</f>
        <v>UN SDG</v>
      </c>
    </row>
    <row r="71" spans="1:9" x14ac:dyDescent="0.3">
      <c r="A71" s="1" t="s">
        <v>382</v>
      </c>
      <c r="B71" t="s">
        <v>383</v>
      </c>
      <c r="C71" s="1" t="str">
        <f>VLOOKUP(Snapshot!B71,Indicator!$A$2:$G$100,6,FALSE)</f>
        <v>NEW</v>
      </c>
      <c r="D71" s="1" t="str">
        <f>VLOOKUP(Snapshot!B71,Indicator!$A$2:$G$100,7,FALSE)</f>
        <v>Coverage of labour market programmes.</v>
      </c>
      <c r="E71">
        <v>2020</v>
      </c>
      <c r="F71" t="s">
        <v>18</v>
      </c>
      <c r="G71" s="30" t="str">
        <f>VLOOKUP(F71,Value_type!$A$2:$E$100,4,FALSE)</f>
        <v xml:space="preserve">Continuous variable </v>
      </c>
      <c r="H71" t="s">
        <v>384</v>
      </c>
      <c r="I71" s="1" t="str">
        <f>VLOOKUP(H71,Source!$A$2:$K$100,3,FALSE)</f>
        <v>UN SDG</v>
      </c>
    </row>
    <row r="72" spans="1:9" x14ac:dyDescent="0.3">
      <c r="A72" s="1" t="s">
        <v>385</v>
      </c>
      <c r="B72" t="s">
        <v>386</v>
      </c>
      <c r="C72" s="1" t="str">
        <f>VLOOKUP(Snapshot!B72,Indicator!$A$2:$G$100,6,FALSE)</f>
        <v>NEW</v>
      </c>
      <c r="D72" s="1" t="str">
        <f>VLOOKUP(Snapshot!B72,Indicator!$A$2:$G$100,7,FALSE)</f>
        <v>Poorest covered by labour market programmes.</v>
      </c>
      <c r="E72">
        <v>2020</v>
      </c>
      <c r="F72" t="s">
        <v>18</v>
      </c>
      <c r="G72" s="30" t="str">
        <f>VLOOKUP(F72,Value_type!$A$2:$E$100,4,FALSE)</f>
        <v xml:space="preserve">Continuous variable </v>
      </c>
      <c r="H72" t="s">
        <v>387</v>
      </c>
      <c r="I72" s="1" t="str">
        <f>VLOOKUP(H72,Source!$A$2:$K$100,3,FALSE)</f>
        <v>UN SDG</v>
      </c>
    </row>
    <row r="73" spans="1:9" x14ac:dyDescent="0.3">
      <c r="A73" s="1" t="s">
        <v>388</v>
      </c>
      <c r="B73" t="s">
        <v>389</v>
      </c>
      <c r="C73" s="1" t="str">
        <f>VLOOKUP(Snapshot!B73,Indicator!$A$2:$G$100,6,FALSE)</f>
        <v>2.2.6</v>
      </c>
      <c r="D73" s="1" t="str">
        <f>VLOOKUP(Snapshot!B73,Indicator!$A$2:$G$100,7,FALSE)</f>
        <v>Child protection services.</v>
      </c>
      <c r="E73">
        <v>2020</v>
      </c>
      <c r="F73" t="s">
        <v>67</v>
      </c>
      <c r="G73" s="30" t="str">
        <f>VLOOKUP(F73,Value_type!$A$2:$E$100,4,FALSE)</f>
        <v xml:space="preserve">3=Larger scale, _x000D_
2=Limited, _x000D_
1=None, _x000D_
0=No data_x000D_
</v>
      </c>
      <c r="H73" t="s">
        <v>390</v>
      </c>
      <c r="I73" s="1" t="str">
        <f>VLOOKUP(H73,Source!$A$2:$K$100,3,FALSE)</f>
        <v>WHO</v>
      </c>
    </row>
    <row r="74" spans="1:9" x14ac:dyDescent="0.3">
      <c r="A74" s="1" t="s">
        <v>391</v>
      </c>
      <c r="B74" t="s">
        <v>392</v>
      </c>
      <c r="C74" s="1" t="str">
        <f>VLOOKUP(Snapshot!B74,Indicator!$A$2:$G$100,6,FALSE)</f>
        <v>2.2.7</v>
      </c>
      <c r="D74" s="1" t="str">
        <f>VLOOKUP(Snapshot!B74,Indicator!$A$2:$G$100,7,FALSE)</f>
        <v>Life skills and social development programmes.</v>
      </c>
      <c r="E74">
        <v>2020</v>
      </c>
      <c r="F74" t="s">
        <v>67</v>
      </c>
      <c r="G74" s="30" t="str">
        <f>VLOOKUP(F74,Value_type!$A$2:$E$100,4,FALSE)</f>
        <v xml:space="preserve">3=Larger scale, _x000D_
2=Limited, _x000D_
1=None, _x000D_
0=No data_x000D_
</v>
      </c>
      <c r="H74" t="s">
        <v>393</v>
      </c>
      <c r="I74" s="1" t="str">
        <f>VLOOKUP(H74,Source!$A$2:$K$100,3,FALSE)</f>
        <v>WHO</v>
      </c>
    </row>
    <row r="75" spans="1:9" x14ac:dyDescent="0.3">
      <c r="A75" s="1" t="s">
        <v>394</v>
      </c>
      <c r="B75" t="s">
        <v>395</v>
      </c>
      <c r="C75" s="1" t="str">
        <f>VLOOKUP(Snapshot!B75,Indicator!$A$2:$G$100,6,FALSE)</f>
        <v>1.1.1.1</v>
      </c>
      <c r="D75" s="1" t="str">
        <f>VLOOKUP(Snapshot!B75,Indicator!$A$2:$G$100,7,FALSE)</f>
        <v>Framework Convention on Tobacco Control</v>
      </c>
      <c r="E75">
        <v>2020</v>
      </c>
      <c r="F75" t="s">
        <v>6</v>
      </c>
      <c r="G75" s="30" t="str">
        <f>VLOOKUP(F75,Value_type!$A$2:$E$100,4,FALSE)</f>
        <v xml:space="preserve">2=Yes [Ratified/signed] _x000D_
1=No [Not ratified/signed] _x000D_
0=No data/not applicable _x000D_
</v>
      </c>
      <c r="H75" t="s">
        <v>396</v>
      </c>
      <c r="I75" s="1" t="str">
        <f>VLOOKUP(H75,Source!$A$2:$K$100,3,FALSE)</f>
        <v>UN Treaties</v>
      </c>
    </row>
    <row r="76" spans="1:9" x14ac:dyDescent="0.3">
      <c r="A76" s="1" t="s">
        <v>397</v>
      </c>
      <c r="B76" t="s">
        <v>398</v>
      </c>
      <c r="C76" s="1" t="str">
        <f>VLOOKUP(Snapshot!B76,Indicator!$A$2:$G$100,6,FALSE)</f>
        <v>1.2.1.1.1</v>
      </c>
      <c r="D76" s="1" t="str">
        <f>VLOOKUP(Snapshot!B76,Indicator!$A$2:$G$100,7,FALSE)</f>
        <v>Marketing and advertising self-regulation</v>
      </c>
      <c r="E76">
        <v>2020</v>
      </c>
      <c r="F76" t="s">
        <v>69</v>
      </c>
      <c r="G76" s="30" t="str">
        <f>VLOOKUP(F76,Value_type!$A$2:$E$100,4,FALSE)</f>
        <v>2 = Yes; 1 = No; 0 = No data</v>
      </c>
      <c r="H76" t="s">
        <v>399</v>
      </c>
      <c r="I76" s="1" t="e">
        <f>VLOOKUP(H76,Source!$A$2:$K$100,3,FALSE)</f>
        <v>#N/A</v>
      </c>
    </row>
    <row r="77" spans="1:9" x14ac:dyDescent="0.3">
      <c r="A77" s="1" t="s">
        <v>400</v>
      </c>
      <c r="B77" t="s">
        <v>401</v>
      </c>
      <c r="C77" s="1" t="str">
        <f>VLOOKUP(Snapshot!B77,Indicator!$A$2:$G$100,6,FALSE)</f>
        <v>1.2.1.2.1</v>
      </c>
      <c r="D77" s="1" t="str">
        <f>VLOOKUP(Snapshot!B77,Indicator!$A$2:$G$100,7,FALSE)</f>
        <v>Regulation on marketing to children</v>
      </c>
      <c r="E77">
        <v>2020</v>
      </c>
      <c r="F77" t="s">
        <v>69</v>
      </c>
      <c r="G77" s="30" t="str">
        <f>VLOOKUP(F77,Value_type!$A$2:$E$100,4,FALSE)</f>
        <v>2 = Yes; 1 = No; 0 = No data</v>
      </c>
      <c r="H77" t="s">
        <v>402</v>
      </c>
      <c r="I77" s="1" t="str">
        <f>VLOOKUP(H77,Source!$A$2:$K$100,3,FALSE)</f>
        <v>DLA Piper</v>
      </c>
    </row>
    <row r="78" spans="1:9" x14ac:dyDescent="0.3">
      <c r="A78" s="1" t="s">
        <v>403</v>
      </c>
      <c r="B78" t="s">
        <v>404</v>
      </c>
      <c r="C78" s="1" t="str">
        <f>VLOOKUP(Snapshot!B78,Indicator!$A$2:$G$100,6,FALSE)</f>
        <v>1.2.1.3.10</v>
      </c>
      <c r="D78" s="1" t="str">
        <f>VLOOKUP(Snapshot!B78,Indicator!$A$2:$G$100,7,FALSE)</f>
        <v>Policies on marketing foods to children</v>
      </c>
      <c r="E78">
        <v>2020</v>
      </c>
      <c r="F78" t="s">
        <v>69</v>
      </c>
      <c r="G78" s="30" t="str">
        <f>VLOOKUP(F78,Value_type!$A$2:$E$100,4,FALSE)</f>
        <v>2 = Yes; 1 = No; 0 = No data</v>
      </c>
      <c r="H78" t="s">
        <v>405</v>
      </c>
      <c r="I78" s="1" t="str">
        <f>VLOOKUP(H78,Source!$A$2:$K$100,3,FALSE)</f>
        <v>WHO</v>
      </c>
    </row>
    <row r="79" spans="1:9" x14ac:dyDescent="0.3">
      <c r="A79" s="1" t="s">
        <v>406</v>
      </c>
      <c r="B79" t="s">
        <v>407</v>
      </c>
      <c r="C79" s="1" t="str">
        <f>VLOOKUP(Snapshot!B79,Indicator!$A$2:$G$100,6,FALSE)</f>
        <v>1.2.1.3.1</v>
      </c>
      <c r="D79" s="1" t="str">
        <f>VLOOKUP(Snapshot!B79,Indicator!$A$2:$G$100,7,FALSE)</f>
        <v>Age limits for purchasing tobacco</v>
      </c>
      <c r="E79">
        <v>2020</v>
      </c>
      <c r="F79" t="s">
        <v>71</v>
      </c>
      <c r="G79" s="30" t="str">
        <f>VLOOKUP(F79,Value_type!$A$2:$E$100,4,FALSE)</f>
        <v xml:space="preserve">2 = above 18; _x000D_
1 = below 18; _x000D_
0 = No data_x000D_
</v>
      </c>
      <c r="H79" t="s">
        <v>408</v>
      </c>
      <c r="I79" s="1" t="str">
        <f>VLOOKUP(H79,Source!$A$2:$K$100,3,FALSE)</f>
        <v>WHO</v>
      </c>
    </row>
    <row r="80" spans="1:9" x14ac:dyDescent="0.3">
      <c r="A80" s="1" t="s">
        <v>409</v>
      </c>
      <c r="B80" t="s">
        <v>410</v>
      </c>
      <c r="C80" s="1" t="str">
        <f>VLOOKUP(Snapshot!B80,Indicator!$A$2:$G$100,6,FALSE)</f>
        <v>1.2.1.3.2</v>
      </c>
      <c r="D80" s="1" t="str">
        <f>VLOOKUP(Snapshot!B80,Indicator!$A$2:$G$100,7,FALSE)</f>
        <v>Ban on tobacco advertising</v>
      </c>
      <c r="E80">
        <v>2020</v>
      </c>
      <c r="F80" t="s">
        <v>73</v>
      </c>
      <c r="G80" s="30" t="str">
        <f>VLOOKUP(F80,Value_type!$A$2:$E$100,4,FALSE)</f>
        <v xml:space="preserve">3=Ban on all forms of direct and indirect advertising_x000D_
2=Ban on national TV, radio and print media only OR also on some but not all other forms of direct and/or indirect advertising_x000D_
1=Complete absence of ban, or ban that does not cover national TV, radio and print media_x000D_
0=No data_x000D_
</v>
      </c>
      <c r="H80" t="s">
        <v>411</v>
      </c>
      <c r="I80" s="1" t="str">
        <f>VLOOKUP(H80,Source!$A$2:$K$100,3,FALSE)</f>
        <v>WHO</v>
      </c>
    </row>
    <row r="81" spans="1:9" x14ac:dyDescent="0.3">
      <c r="A81" s="1" t="s">
        <v>412</v>
      </c>
      <c r="B81" t="s">
        <v>413</v>
      </c>
      <c r="C81" s="1" t="str">
        <f>VLOOKUP(Snapshot!B81,Indicator!$A$2:$G$100,6,FALSE)</f>
        <v>1.2.1.3.3</v>
      </c>
      <c r="D81" s="1" t="str">
        <f>VLOOKUP(Snapshot!B81,Indicator!$A$2:$G$100,7,FALSE)</f>
        <v>Warning about the dangers of tobacco</v>
      </c>
      <c r="E81">
        <v>2020</v>
      </c>
      <c r="F81" t="s">
        <v>75</v>
      </c>
      <c r="G81" s="30" t="str">
        <f>VLOOKUP(F81,Value_type!$A$2:$E$100,4,FALSE)</f>
        <v xml:space="preserve">3=Extensive warning (i.e. over 30% including pictures or pictograms and other appropriate characteristics)_x000D_
2=Limited warning (i.e. &gt;=30% but no pictures or pictograms and/or other appropriate characteristics)_x000D_
1=No warning or warning covering &lt;30% of pack surface_x000D_
0=No data	_x000D_
</v>
      </c>
      <c r="H81" t="s">
        <v>414</v>
      </c>
      <c r="I81" s="1" t="str">
        <f>VLOOKUP(H81,Source!$A$2:$K$100,3,FALSE)</f>
        <v>WHO</v>
      </c>
    </row>
    <row r="82" spans="1:9" x14ac:dyDescent="0.3">
      <c r="A82" s="1" t="s">
        <v>415</v>
      </c>
      <c r="B82" t="s">
        <v>416</v>
      </c>
      <c r="C82" s="1" t="str">
        <f>VLOOKUP(Snapshot!B82,Indicator!$A$2:$G$100,6,FALSE)</f>
        <v>1.2.1.3.5</v>
      </c>
      <c r="D82" s="1" t="str">
        <f>VLOOKUP(Snapshot!B82,Indicator!$A$2:$G$100,7,FALSE)</f>
        <v>Age limits on alcohol sale</v>
      </c>
      <c r="E82">
        <v>2020</v>
      </c>
      <c r="F82" t="s">
        <v>77</v>
      </c>
      <c r="G82" s="30" t="str">
        <f>VLOOKUP(F82,Value_type!$A$2:$E$100,4,FALSE)</f>
        <v xml:space="preserve">3=Age limit for alcohol sale on and off premises is 18 or greater and it applies to beer, wine and spirits OR alcohol use is banned_x000D_
2=Some inconsistency in age restrictions for alcohol sale (e.g. age restrictions for some alcohol types are less than 18 but more than 15; age restrictions for on-premise and off-premise sales differ and may be less than 18 but more than 15 for one or both of the service types)_x000D_
1=No age limits for alcohol sale on and off premises OR age restrictions for some alcohol types (beer, wine, spirits) or service types (on-premise, off-premise) are 15 or less_x000D_
0=No data_x000D_
</v>
      </c>
      <c r="H82" t="s">
        <v>417</v>
      </c>
      <c r="I82" s="1" t="str">
        <f>VLOOKUP(H82,Source!$A$2:$K$100,3,FALSE)</f>
        <v>WHO</v>
      </c>
    </row>
    <row r="83" spans="1:9" x14ac:dyDescent="0.3">
      <c r="A83" s="1" t="s">
        <v>418</v>
      </c>
      <c r="B83" t="s">
        <v>419</v>
      </c>
      <c r="C83" s="1" t="str">
        <f>VLOOKUP(Snapshot!B83,Indicator!$A$2:$G$100,6,FALSE)</f>
        <v>1.2.1.3.6</v>
      </c>
      <c r="D83" s="1" t="str">
        <f>VLOOKUP(Snapshot!B83,Indicator!$A$2:$G$100,7,FALSE)</f>
        <v>Ban on alcohol advertising</v>
      </c>
      <c r="E83">
        <v>2020</v>
      </c>
      <c r="F83" t="s">
        <v>79</v>
      </c>
      <c r="G83" s="30" t="str">
        <f>VLOOKUP(F83,Value_type!$A$2:$E$100,4,FALSE)</f>
        <v xml:space="preserve">5=Ban on the advertising of all types of alcohol and in all sources (national TV, cable TV, national radio, local radio, print media, cinemas, billboards, point-of-sale, internet, social media)_x000D_
4=Ban on the advertising of all types of alcohol in the national TV and in most other sources (but not all)_x000D_
3=Partial restrictions on the advertising of all types of alcohol on the national TV OR ban of only some types of alcohol on the national TV_x000D_
2=Partial restrictions on the advertising of only some types of alcohol on the national TV OR voluntary restrictions on the national TV_x000D_
1=No restrictions on alcohol advertising in any of the sources_x000D_
0=No data_x000D_
</v>
      </c>
      <c r="H83" t="s">
        <v>420</v>
      </c>
      <c r="I83" s="1" t="str">
        <f>VLOOKUP(H83,Source!$A$2:$K$100,3,FALSE)</f>
        <v>WHO</v>
      </c>
    </row>
    <row r="84" spans="1:9" x14ac:dyDescent="0.3">
      <c r="A84" s="1" t="s">
        <v>421</v>
      </c>
      <c r="B84" t="s">
        <v>422</v>
      </c>
      <c r="C84" s="1" t="str">
        <f>VLOOKUP(Snapshot!B84,Indicator!$A$2:$G$100,6,FALSE)</f>
        <v>1.2.1.3.8</v>
      </c>
      <c r="D84" s="1" t="str">
        <f>VLOOKUP(Snapshot!B84,Indicator!$A$2:$G$100,7,FALSE)</f>
        <v>Alcohol health warning labels</v>
      </c>
      <c r="E84">
        <v>2020</v>
      </c>
      <c r="F84" t="s">
        <v>81</v>
      </c>
      <c r="G84" s="30" t="str">
        <f>VLOOKUP(F84,Value_type!$A$2:$E$100,4,FALSE)</f>
        <v xml:space="preserve">3=Yes, on both containers and advertising OR alcohol use is banned_x000D_
2=Only on containers or only on advertising_x000D_
1=No, neither on containers nor on advertising_x000D_
0=No data	</v>
      </c>
      <c r="H84" t="s">
        <v>423</v>
      </c>
      <c r="I84" s="1" t="e">
        <f>VLOOKUP(H84,Source!$A$2:$K$100,3,FALSE)</f>
        <v>#N/A</v>
      </c>
    </row>
    <row r="85" spans="1:9" x14ac:dyDescent="0.3">
      <c r="A85" s="1" t="s">
        <v>424</v>
      </c>
      <c r="B85" t="s">
        <v>425</v>
      </c>
      <c r="C85" s="1" t="str">
        <f>VLOOKUP(Snapshot!B85,Indicator!$A$2:$G$100,6,FALSE)</f>
        <v>1.2.1.3.9</v>
      </c>
      <c r="D85" s="1" t="str">
        <f>VLOOKUP(Snapshot!B85,Indicator!$A$2:$G$100,7,FALSE)</f>
        <v>Implementation of the International Code of Marketing of Breast-Milk Substitutes</v>
      </c>
      <c r="E85">
        <v>2020</v>
      </c>
      <c r="F85" t="s">
        <v>83</v>
      </c>
      <c r="G85" s="30" t="str">
        <f>VLOOKUP(F85,Value_type!$A$2:$E$100,4,FALSE)</f>
        <v>4=Substantially aligned with the Code_x000D_
3=Moderately aligned with the Code_x000D_
2=Some provisions of the Code included_x000D_
1=No legal measures_x000D_
0=No data</v>
      </c>
      <c r="H85" t="s">
        <v>426</v>
      </c>
      <c r="I85" s="1" t="str">
        <f>VLOOKUP(H85,Source!$A$2:$K$100,3,FALSE)</f>
        <v>WHO &amp; UNICEF</v>
      </c>
    </row>
    <row r="86" spans="1:9" x14ac:dyDescent="0.3">
      <c r="A86" s="1" t="s">
        <v>427</v>
      </c>
      <c r="B86" t="s">
        <v>428</v>
      </c>
      <c r="C86" s="1" t="str">
        <f>VLOOKUP(Snapshot!B86,Indicator!$A$2:$G$100,6,FALSE)</f>
        <v>3.1.1</v>
      </c>
      <c r="D86" s="1" t="str">
        <f>VLOOKUP(Snapshot!B86,Indicator!$A$2:$G$100,7,FALSE)</f>
        <v>Youth smoking rate</v>
      </c>
      <c r="E86">
        <v>2020</v>
      </c>
      <c r="F86" t="s">
        <v>18</v>
      </c>
      <c r="G86" s="30" t="str">
        <f>VLOOKUP(F86,Value_type!$A$2:$E$100,4,FALSE)</f>
        <v xml:space="preserve">Continuous variable </v>
      </c>
      <c r="H86" t="s">
        <v>429</v>
      </c>
      <c r="I86" s="1" t="str">
        <f>VLOOKUP(H86,Source!$A$2:$K$100,3,FALSE)</f>
        <v>WHO</v>
      </c>
    </row>
    <row r="87" spans="1:9" x14ac:dyDescent="0.3">
      <c r="A87" s="1" t="s">
        <v>430</v>
      </c>
      <c r="B87" t="s">
        <v>431</v>
      </c>
      <c r="C87" s="1" t="str">
        <f>VLOOKUP(Snapshot!B87,Indicator!$A$2:$G$100,6,FALSE)</f>
        <v>3.1.2</v>
      </c>
      <c r="D87" s="1" t="str">
        <f>VLOOKUP(Snapshot!B87,Indicator!$A$2:$G$100,7,FALSE)</f>
        <v xml:space="preserve">Use of alcohol </v>
      </c>
      <c r="E87">
        <v>2020</v>
      </c>
      <c r="F87" t="s">
        <v>18</v>
      </c>
      <c r="G87" s="30" t="str">
        <f>VLOOKUP(F87,Value_type!$A$2:$E$100,4,FALSE)</f>
        <v xml:space="preserve">Continuous variable </v>
      </c>
      <c r="H87" t="s">
        <v>432</v>
      </c>
      <c r="I87" s="1" t="e">
        <f>VLOOKUP(H87,Source!$A$2:$K$100,3,FALSE)</f>
        <v>#N/A</v>
      </c>
    </row>
    <row r="88" spans="1:9" x14ac:dyDescent="0.3">
      <c r="A88" s="1" t="s">
        <v>433</v>
      </c>
      <c r="B88" t="s">
        <v>434</v>
      </c>
      <c r="C88" s="1" t="str">
        <f>VLOOKUP(Snapshot!B88,Indicator!$A$2:$G$100,6,FALSE)</f>
        <v>3.1.3</v>
      </c>
      <c r="D88" s="1" t="str">
        <f>VLOOKUP(Snapshot!B88,Indicator!$A$2:$G$100,7,FALSE)</f>
        <v>Young children overweight</v>
      </c>
      <c r="E88">
        <v>2020</v>
      </c>
      <c r="F88" t="s">
        <v>18</v>
      </c>
      <c r="G88" s="30" t="str">
        <f>VLOOKUP(F88,Value_type!$A$2:$E$100,4,FALSE)</f>
        <v xml:space="preserve">Continuous variable </v>
      </c>
      <c r="H88" t="s">
        <v>435</v>
      </c>
      <c r="I88" s="1" t="e">
        <f>VLOOKUP(H88,Source!$A$2:$K$100,3,FALSE)</f>
        <v>#N/A</v>
      </c>
    </row>
    <row r="89" spans="1:9" x14ac:dyDescent="0.3">
      <c r="A89" s="1" t="s">
        <v>436</v>
      </c>
      <c r="B89" t="s">
        <v>437</v>
      </c>
      <c r="C89" s="1" t="str">
        <f>VLOOKUP(Snapshot!B89,Indicator!$A$2:$G$100,6,FALSE)</f>
        <v>3.1.4</v>
      </c>
      <c r="D89" s="1" t="str">
        <f>VLOOKUP(Snapshot!B89,Indicator!$A$2:$G$100,7,FALSE)</f>
        <v>Older children and teenagers overweight</v>
      </c>
      <c r="E89">
        <v>2020</v>
      </c>
      <c r="F89" t="s">
        <v>18</v>
      </c>
      <c r="G89" s="30" t="str">
        <f>VLOOKUP(F89,Value_type!$A$2:$E$100,4,FALSE)</f>
        <v xml:space="preserve">Continuous variable </v>
      </c>
      <c r="H89" t="s">
        <v>438</v>
      </c>
      <c r="I89" s="1" t="str">
        <f>VLOOKUP(H89,Source!$A$2:$K$200,3,FALSE)</f>
        <v>WHO</v>
      </c>
    </row>
    <row r="90" spans="1:9" x14ac:dyDescent="0.3">
      <c r="A90" s="1" t="s">
        <v>439</v>
      </c>
      <c r="B90" t="s">
        <v>440</v>
      </c>
      <c r="C90" s="1" t="str">
        <f>VLOOKUP(Snapshot!B90,Indicator!$A$2:$G$100,6,FALSE)</f>
        <v>3.1.5</v>
      </c>
      <c r="D90" s="1" t="str">
        <f>VLOOKUP(Snapshot!B90,Indicator!$A$2:$G$100,7,FALSE)</f>
        <v xml:space="preserve">Exclusive breastfeeding	</v>
      </c>
      <c r="E90">
        <v>2020</v>
      </c>
      <c r="F90" t="s">
        <v>18</v>
      </c>
      <c r="G90" s="30" t="str">
        <f>VLOOKUP(F90,Value_type!$A$2:$E$100,4,FALSE)</f>
        <v xml:space="preserve">Continuous variable </v>
      </c>
      <c r="H90" t="s">
        <v>441</v>
      </c>
      <c r="I90" s="1" t="str">
        <f>VLOOKUP(H90,Source!$A$2:$K$200,3,FALSE)</f>
        <v>WHO</v>
      </c>
    </row>
    <row r="91" spans="1:9" x14ac:dyDescent="0.3">
      <c r="A91" s="1" t="s">
        <v>442</v>
      </c>
      <c r="B91" t="s">
        <v>443</v>
      </c>
      <c r="C91" s="1" t="str">
        <f>VLOOKUP(Snapshot!B91,Indicator!$A$2:$G$100,6,FALSE)</f>
        <v>1.1.2.1</v>
      </c>
      <c r="D91" s="1" t="str">
        <f>VLOOKUP(Snapshot!B91,Indicator!$A$2:$G$100,7,FALSE)</f>
        <v>WHO Constitution</v>
      </c>
      <c r="E91">
        <v>2020</v>
      </c>
      <c r="F91" t="s">
        <v>6</v>
      </c>
      <c r="G91" s="30" t="str">
        <f>VLOOKUP(F91,Value_type!$A$2:$E$100,4,FALSE)</f>
        <v xml:space="preserve">2=Yes [Ratified/signed] _x000D_
1=No [Not ratified/signed] _x000D_
0=No data/not applicable _x000D_
</v>
      </c>
      <c r="H91" t="s">
        <v>444</v>
      </c>
      <c r="I91" s="1" t="str">
        <f>VLOOKUP(H91,Source!$A$2:$K$200,3,FALSE)</f>
        <v>UN Treaties</v>
      </c>
    </row>
    <row r="92" spans="1:9" x14ac:dyDescent="0.3">
      <c r="A92" s="1" t="s">
        <v>445</v>
      </c>
      <c r="B92" t="s">
        <v>446</v>
      </c>
      <c r="C92" s="1" t="str">
        <f>VLOOKUP(Snapshot!B92,Indicator!$A$2:$G$100,6,FALSE)</f>
        <v>1.1.2.1</v>
      </c>
      <c r="D92" s="1" t="str">
        <f>VLOOKUP(Snapshot!B92,Indicator!$A$2:$G$100,7,FALSE)</f>
        <v>Consumer protection</v>
      </c>
      <c r="E92">
        <v>2020</v>
      </c>
      <c r="F92" t="s">
        <v>69</v>
      </c>
      <c r="G92" s="30" t="str">
        <f>VLOOKUP(F92,Value_type!$A$2:$E$100,4,FALSE)</f>
        <v>2 = Yes; 1 = No; 0 = No data</v>
      </c>
      <c r="H92" t="s">
        <v>447</v>
      </c>
      <c r="I92" s="1" t="e">
        <f>VLOOKUP(H92,Source!$A$2:$K$200,3,FALSE)</f>
        <v>#N/A</v>
      </c>
    </row>
    <row r="93" spans="1:9" x14ac:dyDescent="0.3">
      <c r="A93" s="1" t="s">
        <v>448</v>
      </c>
      <c r="B93" t="s">
        <v>449</v>
      </c>
      <c r="C93" s="1" t="str">
        <f>VLOOKUP(Snapshot!B93,Indicator!$A$2:$G$100,6,FALSE)</f>
        <v>NEW</v>
      </c>
      <c r="D93" s="1" t="str">
        <f>VLOOKUP(Snapshot!B93,Indicator!$A$2:$G$100,7,FALSE)</f>
        <v>Online consumer protection</v>
      </c>
      <c r="E93">
        <v>2020</v>
      </c>
      <c r="F93" t="s">
        <v>85</v>
      </c>
      <c r="G93" s="30" t="str">
        <f>VLOOKUP(F93,Value_type!$A$2:$E$100,4,FALSE)</f>
        <v xml:space="preserve">3 = Yes, _x000D_
2 = draft legislation, _x000D_
1 = no, _x000D_
0 = no data_x000D_
</v>
      </c>
      <c r="H93" t="s">
        <v>450</v>
      </c>
      <c r="I93" s="1" t="str">
        <f>VLOOKUP(H93,Source!$A$2:$K$200,3,FALSE)</f>
        <v>UNCTAD</v>
      </c>
    </row>
    <row r="94" spans="1:9" x14ac:dyDescent="0.3">
      <c r="A94" s="1" t="s">
        <v>451</v>
      </c>
      <c r="B94" t="s">
        <v>452</v>
      </c>
      <c r="C94" s="1" t="str">
        <f>VLOOKUP(Snapshot!B94,Indicator!$A$2:$G$100,6,FALSE)</f>
        <v>NEW</v>
      </c>
      <c r="D94" s="1" t="str">
        <f>VLOOKUP(Snapshot!B94,Indicator!$A$2:$G$100,7,FALSE)</f>
        <v>National standards body</v>
      </c>
      <c r="E94">
        <v>2020</v>
      </c>
      <c r="F94" t="s">
        <v>87</v>
      </c>
      <c r="G94" s="30" t="str">
        <f>VLOOKUP(F94,Value_type!$A$2:$E$100,4,FALSE)</f>
        <v xml:space="preserve">2 = Yes (either ISO or IEC) _x000D_
1 = No; _x000D_
0 = No data_x000D_
</v>
      </c>
      <c r="H94" t="s">
        <v>453</v>
      </c>
      <c r="I94" s="1" t="e">
        <f>VLOOKUP(H94,Source!$A$2:$K$200,3,FALSE)</f>
        <v>#N/A</v>
      </c>
    </row>
    <row r="95" spans="1:9" x14ac:dyDescent="0.3">
      <c r="A95" s="1" t="s">
        <v>454</v>
      </c>
      <c r="B95" t="s">
        <v>455</v>
      </c>
      <c r="C95" s="1" t="str">
        <f>VLOOKUP(Snapshot!B95,Indicator!$A$2:$G$100,6,FALSE)</f>
        <v>3.2.1</v>
      </c>
      <c r="D95" s="1" t="str">
        <f>VLOOKUP(Snapshot!B95,Indicator!$A$2:$G$100,7,FALSE)</f>
        <v>Death rates from injuries</v>
      </c>
      <c r="E95">
        <v>2020</v>
      </c>
      <c r="F95" t="s">
        <v>18</v>
      </c>
      <c r="G95" s="30" t="str">
        <f>VLOOKUP(F95,Value_type!$A$2:$E$100,4,FALSE)</f>
        <v xml:space="preserve">Continuous variable </v>
      </c>
      <c r="H95" t="s">
        <v>456</v>
      </c>
      <c r="I95" s="1" t="str">
        <f>VLOOKUP(H95,Source!$A$2:$K$200,3,FALSE)</f>
        <v>WHO</v>
      </c>
    </row>
    <row r="96" spans="1:9" x14ac:dyDescent="0.3">
      <c r="A96" s="1" t="s">
        <v>457</v>
      </c>
      <c r="B96" t="s">
        <v>458</v>
      </c>
      <c r="C96" s="1" t="str">
        <f>VLOOKUP(Snapshot!B96,Indicator!$A$2:$G$100,6,FALSE)</f>
        <v>3.2.2</v>
      </c>
      <c r="D96" s="1" t="str">
        <f>VLOOKUP(Snapshot!B96,Indicator!$A$2:$G$100,7,FALSE)</f>
        <v>Mortality rates due to poisoning</v>
      </c>
      <c r="E96">
        <v>2020</v>
      </c>
      <c r="F96" t="s">
        <v>18</v>
      </c>
      <c r="G96" s="30" t="str">
        <f>VLOOKUP(F96,Value_type!$A$2:$E$100,4,FALSE)</f>
        <v xml:space="preserve">Continuous variable </v>
      </c>
      <c r="H96" t="s">
        <v>459</v>
      </c>
      <c r="I96" s="1" t="e">
        <f>VLOOKUP(H96,Source!$A$2:$K$200,3,FALSE)</f>
        <v>#N/A</v>
      </c>
    </row>
    <row r="97" spans="1:9" x14ac:dyDescent="0.3">
      <c r="A97" s="1" t="s">
        <v>460</v>
      </c>
      <c r="B97" t="s">
        <v>461</v>
      </c>
      <c r="C97" s="1" t="str">
        <f>VLOOKUP(Snapshot!B97,Indicator!$A$2:$G$100,6,FALSE)</f>
        <v>1.1.3.1</v>
      </c>
      <c r="D97" s="1" t="str">
        <f>VLOOKUP(Snapshot!B97,Indicator!$A$2:$G$100,7,FALSE)</f>
        <v>Optional Protocol to the CRC on the Sale of Children, Child Prostitution and Child Pornography</v>
      </c>
      <c r="E97">
        <v>2020</v>
      </c>
      <c r="F97" t="s">
        <v>6</v>
      </c>
      <c r="G97" s="30" t="str">
        <f>VLOOKUP(F97,Value_type!$A$2:$E$100,4,FALSE)</f>
        <v xml:space="preserve">2=Yes [Ratified/signed] _x000D_
1=No [Not ratified/signed] _x000D_
0=No data/not applicable _x000D_
</v>
      </c>
      <c r="H97" t="s">
        <v>462</v>
      </c>
      <c r="I97" s="1" t="str">
        <f>VLOOKUP(H97,Source!$A$2:$K$200,3,FALSE)</f>
        <v>UN Treaties</v>
      </c>
    </row>
    <row r="98" spans="1:9" x14ac:dyDescent="0.3">
      <c r="A98" s="1" t="s">
        <v>463</v>
      </c>
      <c r="B98" t="s">
        <v>464</v>
      </c>
      <c r="C98" s="1" t="str">
        <f>VLOOKUP(Snapshot!B98,Indicator!$A$2:$G$100,6,FALSE)</f>
        <v>1.1.3.2</v>
      </c>
      <c r="D98" s="1" t="str">
        <f>VLOOKUP(Snapshot!B98,Indicator!$A$2:$G$100,7,FALSE)</f>
        <v>We Protect Global Alliance</v>
      </c>
      <c r="E98">
        <v>2020</v>
      </c>
      <c r="F98" t="s">
        <v>69</v>
      </c>
      <c r="G98" s="30" t="str">
        <f>VLOOKUP(F98,Value_type!$A$2:$E$100,4,FALSE)</f>
        <v>2 = Yes; 1 = No; 0 = No data</v>
      </c>
      <c r="H98" t="s">
        <v>465</v>
      </c>
      <c r="I98" s="1" t="str">
        <f>VLOOKUP(H98,Source!$A$2:$K$200,3,FALSE)</f>
        <v>We Protect Global Alliance</v>
      </c>
    </row>
    <row r="99" spans="1:9" x14ac:dyDescent="0.3">
      <c r="A99" s="1" t="s">
        <v>466</v>
      </c>
      <c r="B99" t="s">
        <v>467</v>
      </c>
      <c r="C99" s="1" t="str">
        <f>VLOOKUP(Snapshot!B99,Indicator!$A$2:$G$100,6,FALSE)</f>
        <v xml:space="preserve">1.2.3.1 </v>
      </c>
      <c r="D99" s="1" t="str">
        <f>VLOOKUP(Snapshot!B99,Indicator!$A$2:$G$100,7,FALSE)</f>
        <v>Legislation prohibiting CSAM</v>
      </c>
      <c r="E99">
        <v>2020</v>
      </c>
      <c r="F99" t="s">
        <v>89</v>
      </c>
      <c r="G99" s="30" t="str">
        <f>VLOOKUP(F99,Value_type!$A$2:$E$100,4,FALSE)</f>
        <v xml:space="preserve">3 = Yes there is legislation specific to CSAM and CSAM is defined; _x000D_
2 = There is legislation specific to CSAM but CSAM is not defined, _x000D_
1 = No; 0 = No data_x000D_
</v>
      </c>
      <c r="H99" t="s">
        <v>468</v>
      </c>
      <c r="I99" s="1" t="str">
        <f>VLOOKUP(H99,Source!$A$2:$K$200,3,FALSE)</f>
        <v>ICMEC</v>
      </c>
    </row>
    <row r="100" spans="1:9" x14ac:dyDescent="0.3">
      <c r="A100" s="1" t="s">
        <v>469</v>
      </c>
      <c r="B100" t="s">
        <v>470</v>
      </c>
      <c r="C100" s="1" t="str">
        <f>VLOOKUP(Snapshot!B100,Indicator!$A$2:$G$100,6,FALSE)</f>
        <v>NEW</v>
      </c>
      <c r="D100" s="1" t="str">
        <f>VLOOKUP(Snapshot!B100,Indicator!$A$2:$G$100,7,FALSE)</f>
        <v>Legislation prohibiting technology facilitated CSAM offences</v>
      </c>
      <c r="E100">
        <v>2020</v>
      </c>
      <c r="F100" t="s">
        <v>69</v>
      </c>
      <c r="G100" s="30" t="str">
        <f>VLOOKUP(F100,Value_type!$A$2:$E$100,4,FALSE)</f>
        <v>2 = Yes; 1 = No; 0 = No data</v>
      </c>
      <c r="H100" t="s">
        <v>471</v>
      </c>
      <c r="I100" s="1" t="str">
        <f>VLOOKUP(H100,Source!$A$2:$K$200,3,FALSE)</f>
        <v>ICMEC</v>
      </c>
    </row>
    <row r="101" spans="1:9" x14ac:dyDescent="0.3">
      <c r="A101" s="1" t="s">
        <v>472</v>
      </c>
      <c r="B101" t="s">
        <v>473</v>
      </c>
      <c r="C101" s="1" t="str">
        <f>VLOOKUP(Snapshot!B101,Indicator!$A$2:$G$200,6,FALSE)</f>
        <v>NEW</v>
      </c>
      <c r="D101" s="1" t="str">
        <f>VLOOKUP(Snapshot!B101,Indicator!$A$2:$G$200,7,FALSE)</f>
        <v>ISP Reporting of CSAM</v>
      </c>
      <c r="E101">
        <v>2020</v>
      </c>
      <c r="F101" t="s">
        <v>69</v>
      </c>
      <c r="G101" s="30" t="str">
        <f>VLOOKUP(F101,Value_type!$A$2:$E$100,4,FALSE)</f>
        <v>2 = Yes; 1 = No; 0 = No data</v>
      </c>
      <c r="H101" t="s">
        <v>474</v>
      </c>
      <c r="I101" s="1" t="str">
        <f>VLOOKUP(H101,Source!$A$2:$K$200,3,FALSE)</f>
        <v>ICMEC</v>
      </c>
    </row>
    <row r="102" spans="1:9" x14ac:dyDescent="0.3">
      <c r="A102" s="1" t="s">
        <v>475</v>
      </c>
      <c r="B102" t="s">
        <v>476</v>
      </c>
      <c r="C102" s="1" t="str">
        <f>VLOOKUP(Snapshot!B102,Indicator!$A$2:$G$200,6,FALSE)</f>
        <v>NEW</v>
      </c>
      <c r="D102" s="1" t="str">
        <f>VLOOKUP(Snapshot!B102,Indicator!$A$2:$G$200,7,FALSE)</f>
        <v>Child sexual abuse and exploitation</v>
      </c>
      <c r="E102">
        <v>2020</v>
      </c>
      <c r="F102" t="s">
        <v>18</v>
      </c>
      <c r="G102" s="30" t="str">
        <f>VLOOKUP(F102,Value_type!$A$2:$E$100,4,FALSE)</f>
        <v xml:space="preserve">Continuous variable </v>
      </c>
      <c r="H102" t="s">
        <v>477</v>
      </c>
      <c r="I102" s="1" t="str">
        <f>VLOOKUP(H102,Source!$A$2:$K$200,3,FALSE)</f>
        <v>EIU</v>
      </c>
    </row>
    <row r="103" spans="1:9" x14ac:dyDescent="0.3">
      <c r="A103" s="1" t="s">
        <v>478</v>
      </c>
      <c r="B103" t="s">
        <v>479</v>
      </c>
      <c r="C103" s="1" t="str">
        <f>VLOOKUP(Snapshot!B103,Indicator!$A$2:$G$200,6,FALSE)</f>
        <v>NEW</v>
      </c>
      <c r="D103" s="1" t="str">
        <f>VLOOKUP(Snapshot!B103,Indicator!$A$2:$G$200,7,FALSE)</f>
        <v>Online exploitation and abuse</v>
      </c>
      <c r="E103">
        <v>2020</v>
      </c>
      <c r="F103" t="s">
        <v>91</v>
      </c>
      <c r="G103" s="30" t="str">
        <f>VLOOKUP(F103,Value_type!$A$2:$E$100,4,FALSE)</f>
        <v xml:space="preserve">3 = Legislation, _x000D_
2 = Draft Legislation, _x000D_
1 = No legislation, _x000D_
0 = No data_x000D_
</v>
      </c>
      <c r="H103" t="s">
        <v>480</v>
      </c>
      <c r="I103" s="1" t="str">
        <f>VLOOKUP(H103,Source!$A$2:$K$200,3,FALSE)</f>
        <v>UNCTAD</v>
      </c>
    </row>
    <row r="104" spans="1:9" x14ac:dyDescent="0.3">
      <c r="A104" s="1" t="s">
        <v>481</v>
      </c>
      <c r="B104" t="s">
        <v>482</v>
      </c>
      <c r="C104" s="1" t="str">
        <f>VLOOKUP(Snapshot!B104,Indicator!$A$2:$G$200,6,FALSE)</f>
        <v>NEW</v>
      </c>
      <c r="D104" s="1" t="str">
        <f>VLOOKUP(Snapshot!B104,Indicator!$A$2:$G$200,7,FALSE)</f>
        <v>Data protection and privacy</v>
      </c>
      <c r="E104">
        <v>2020</v>
      </c>
      <c r="F104" t="s">
        <v>91</v>
      </c>
      <c r="G104" s="30" t="str">
        <f>VLOOKUP(F104,Value_type!$A$2:$E$100,4,FALSE)</f>
        <v xml:space="preserve">3 = Legislation, _x000D_
2 = Draft Legislation, _x000D_
1 = No legislation, _x000D_
0 = No data_x000D_
</v>
      </c>
      <c r="H104" t="s">
        <v>483</v>
      </c>
      <c r="I104" s="1" t="str">
        <f>VLOOKUP(H104,Source!$A$2:$K$200,3,FALSE)</f>
        <v>UNCTAD</v>
      </c>
    </row>
    <row r="105" spans="1:9" x14ac:dyDescent="0.3">
      <c r="A105" s="1" t="s">
        <v>484</v>
      </c>
      <c r="B105" t="s">
        <v>485</v>
      </c>
      <c r="C105" s="1" t="str">
        <f>VLOOKUP(Snapshot!B105,Indicator!$A$2:$G$200,6,FALSE)</f>
        <v>NEW</v>
      </c>
      <c r="D105" s="1" t="str">
        <f>VLOOKUP(Snapshot!B105,Indicator!$A$2:$G$200,7,FALSE)</f>
        <v>Reports of suspected missing or exploited children</v>
      </c>
      <c r="E105">
        <v>2020</v>
      </c>
      <c r="F105" t="s">
        <v>93</v>
      </c>
      <c r="G105" s="30" t="str">
        <f>VLOOKUP(F105,Value_type!$A$2:$E$100,4,FALSE)</f>
        <v xml:space="preserve">6 = over 50,000, _x000D_
5 = 20,000 - 50,000, _x000D_
4 = 10,000 - 20,000, _x000D_
3 = 5,000 - 10,000, _x000D_
2 = 1,000-5,000, _x000D_
1 = Less than 1,000. _x000D_
The higher the score the better the reporting mechanism in the country._x000D_
</v>
      </c>
      <c r="H105" t="s">
        <v>486</v>
      </c>
      <c r="I105" s="1" t="str">
        <f>VLOOKUP(H105,Source!$A$2:$K$200,3,FALSE)</f>
        <v>NCMEC</v>
      </c>
    </row>
    <row r="106" spans="1:9" x14ac:dyDescent="0.3">
      <c r="A106" s="1" t="s">
        <v>487</v>
      </c>
      <c r="B106" t="s">
        <v>488</v>
      </c>
      <c r="C106" s="1" t="str">
        <f>VLOOKUP(Snapshot!B106,Indicator!$A$2:$G$200,6,FALSE)</f>
        <v>NEW</v>
      </c>
      <c r="D106" s="1" t="str">
        <f>VLOOKUP(Snapshot!B106,Indicator!$A$2:$G$200,7,FALSE)</f>
        <v>Child sexual abuse and exploitation</v>
      </c>
      <c r="E106">
        <v>2020</v>
      </c>
      <c r="F106" t="s">
        <v>18</v>
      </c>
      <c r="G106" s="30" t="str">
        <f>VLOOKUP(F106,Value_type!$A$2:$E$100,4,FALSE)</f>
        <v xml:space="preserve">Continuous variable </v>
      </c>
      <c r="H106" t="s">
        <v>489</v>
      </c>
      <c r="I106" s="1" t="str">
        <f>VLOOKUP(H106,Source!$A$2:$K$200,3,FALSE)</f>
        <v>EIU</v>
      </c>
    </row>
    <row r="107" spans="1:9" x14ac:dyDescent="0.3">
      <c r="A107" s="1" t="s">
        <v>490</v>
      </c>
      <c r="B107" t="s">
        <v>491</v>
      </c>
      <c r="C107" s="1" t="str">
        <f>VLOOKUP(Snapshot!B107,Indicator!$A$2:$G$200,6,FALSE)</f>
        <v>NEW</v>
      </c>
      <c r="D107" s="1" t="str">
        <f>VLOOKUP(Snapshot!B107,Indicator!$A$2:$G$200,7,FALSE)</f>
        <v>Prevalence of sexual violence</v>
      </c>
      <c r="E107">
        <v>2020</v>
      </c>
      <c r="F107" t="s">
        <v>18</v>
      </c>
      <c r="G107" s="30" t="str">
        <f>VLOOKUP(F107,Value_type!$A$2:$E$100,4,FALSE)</f>
        <v xml:space="preserve">Continuous variable </v>
      </c>
      <c r="H107" t="s">
        <v>492</v>
      </c>
      <c r="I107" s="1" t="str">
        <f>VLOOKUP(H107,Source!$A$2:$K$200,3,FALSE)</f>
        <v>UN SDG</v>
      </c>
    </row>
    <row r="108" spans="1:9" x14ac:dyDescent="0.3">
      <c r="A108" s="1" t="s">
        <v>493</v>
      </c>
      <c r="B108" t="s">
        <v>494</v>
      </c>
      <c r="C108" s="1" t="str">
        <f>VLOOKUP(Snapshot!B108,Indicator!$A$2:$G$200,6,FALSE)</f>
        <v>3.3.2</v>
      </c>
      <c r="D108" s="1" t="str">
        <f>VLOOKUP(Snapshot!B108,Indicator!$A$2:$G$200,7,FALSE)</f>
        <v>Frequency of bullying</v>
      </c>
      <c r="E108">
        <v>2020</v>
      </c>
      <c r="F108" t="s">
        <v>18</v>
      </c>
      <c r="G108" s="30" t="str">
        <f>VLOOKUP(F108,Value_type!$A$2:$E$100,4,FALSE)</f>
        <v xml:space="preserve">Continuous variable </v>
      </c>
      <c r="H108" t="s">
        <v>495</v>
      </c>
      <c r="I108" s="1" t="str">
        <f>VLOOKUP(H108,Source!$A$2:$K$200,3,FALSE)</f>
        <v>UNICEF</v>
      </c>
    </row>
    <row r="109" spans="1:9" x14ac:dyDescent="0.3">
      <c r="A109" s="1" t="s">
        <v>496</v>
      </c>
      <c r="B109" t="s">
        <v>497</v>
      </c>
      <c r="C109" s="1" t="str">
        <f>VLOOKUP(Snapshot!B109,Indicator!$A$2:$G$200,6,FALSE)</f>
        <v>3.3.3</v>
      </c>
      <c r="D109" s="1" t="str">
        <f>VLOOKUP(Snapshot!B109,Indicator!$A$2:$G$200,7,FALSE)</f>
        <v>Relative bullying risk</v>
      </c>
      <c r="E109">
        <v>2020</v>
      </c>
      <c r="F109" t="s">
        <v>18</v>
      </c>
      <c r="G109" s="30" t="str">
        <f>VLOOKUP(F109,Value_type!$A$2:$E$100,4,FALSE)</f>
        <v xml:space="preserve">Continuous variable </v>
      </c>
      <c r="H109" t="s">
        <v>498</v>
      </c>
      <c r="I109" s="1" t="str">
        <f>VLOOKUP(H109,Source!$A$2:$K$200,3,FALSE)</f>
        <v>UNICEF</v>
      </c>
    </row>
    <row r="110" spans="1:9" x14ac:dyDescent="0.3">
      <c r="A110" s="1" t="s">
        <v>499</v>
      </c>
      <c r="B110" t="s">
        <v>500</v>
      </c>
      <c r="C110" s="1" t="str">
        <f>VLOOKUP(Snapshot!B110,Indicator!$A$2:$G$200,6,FALSE)</f>
        <v>2.1.1</v>
      </c>
      <c r="D110" s="1" t="str">
        <f>VLOOKUP(Snapshot!B110,Indicator!$A$2:$G$200,7,FALSE)</f>
        <v>Enabling environment for child rights fulfilment.</v>
      </c>
      <c r="E110">
        <v>2020</v>
      </c>
      <c r="F110" t="s">
        <v>18</v>
      </c>
      <c r="G110" s="30" t="str">
        <f>VLOOKUP(F110,Value_type!$A$2:$E$100,4,FALSE)</f>
        <v xml:space="preserve">Continuous variable </v>
      </c>
      <c r="H110" t="s">
        <v>362</v>
      </c>
      <c r="I110" s="1" t="str">
        <f>VLOOKUP(H110,Source!$A$2:$K$200,3,FALSE)</f>
        <v>Kids Rights Index</v>
      </c>
    </row>
    <row r="111" spans="1:9" x14ac:dyDescent="0.3">
      <c r="A111" s="1" t="s">
        <v>501</v>
      </c>
      <c r="B111" t="s">
        <v>502</v>
      </c>
      <c r="C111" s="1" t="str">
        <f>VLOOKUP(Snapshot!B111,Indicator!$A$2:$G$200,6,FALSE)</f>
        <v>2.2.1</v>
      </c>
      <c r="D111" s="1" t="str">
        <f>VLOOKUP(Snapshot!B111,Indicator!$A$2:$G$200,7,FALSE)</f>
        <v>Government effectiveness.</v>
      </c>
      <c r="E111">
        <v>2020</v>
      </c>
      <c r="F111" t="s">
        <v>18</v>
      </c>
      <c r="G111" s="30" t="str">
        <f>VLOOKUP(F111,Value_type!$A$2:$E$100,4,FALSE)</f>
        <v xml:space="preserve">Continuous variable </v>
      </c>
      <c r="H111" t="s">
        <v>365</v>
      </c>
      <c r="I111" s="1" t="str">
        <f>VLOOKUP(H111,Source!$A$2:$K$200,3,FALSE)</f>
        <v>World Bank</v>
      </c>
    </row>
    <row r="112" spans="1:9" x14ac:dyDescent="0.3">
      <c r="A112" s="1" t="s">
        <v>503</v>
      </c>
      <c r="B112" t="s">
        <v>504</v>
      </c>
      <c r="C112" s="1" t="str">
        <f>VLOOKUP(Snapshot!B112,Indicator!$A$2:$G$200,6,FALSE)</f>
        <v>2.2.2</v>
      </c>
      <c r="D112" s="1" t="str">
        <f>VLOOKUP(Snapshot!B112,Indicator!$A$2:$G$200,7,FALSE)</f>
        <v>Government corruption.</v>
      </c>
      <c r="E112">
        <v>2020</v>
      </c>
      <c r="F112" t="s">
        <v>18</v>
      </c>
      <c r="G112" s="30" t="str">
        <f>VLOOKUP(F112,Value_type!$A$2:$E$100,4,FALSE)</f>
        <v xml:space="preserve">Continuous variable </v>
      </c>
      <c r="H112" t="s">
        <v>368</v>
      </c>
      <c r="I112" s="1" t="str">
        <f>VLOOKUP(H112,Source!$A$2:$K$200,3,FALSE)</f>
        <v>World Bank</v>
      </c>
    </row>
    <row r="113" spans="1:9" x14ac:dyDescent="0.3">
      <c r="A113" s="1" t="s">
        <v>505</v>
      </c>
      <c r="B113" t="s">
        <v>506</v>
      </c>
      <c r="C113" s="1" t="str">
        <f>VLOOKUP(Snapshot!B113,Indicator!$A$2:$G$200,6,FALSE)</f>
        <v>2.3.1</v>
      </c>
      <c r="D113" s="1" t="str">
        <f>VLOOKUP(Snapshot!B113,Indicator!$A$2:$G$200,7,FALSE)</f>
        <v>Effectiveness of the justice system.</v>
      </c>
      <c r="E113">
        <v>2020</v>
      </c>
      <c r="F113" t="s">
        <v>18</v>
      </c>
      <c r="G113" s="30" t="str">
        <f>VLOOKUP(F113,Value_type!$A$2:$E$100,4,FALSE)</f>
        <v xml:space="preserve">Continuous variable </v>
      </c>
      <c r="H113" t="s">
        <v>507</v>
      </c>
      <c r="I113" s="1" t="str">
        <f>VLOOKUP(H113,Source!$A$2:$K$200,3,FALSE)</f>
        <v>CRIN</v>
      </c>
    </row>
    <row r="114" spans="1:9" x14ac:dyDescent="0.3">
      <c r="A114" s="1" t="s">
        <v>508</v>
      </c>
      <c r="B114" t="s">
        <v>509</v>
      </c>
      <c r="C114" s="1" t="str">
        <f>VLOOKUP(Snapshot!B114,Indicator!$A$2:$G$200,6,FALSE)</f>
        <v>NEW</v>
      </c>
      <c r="D114" s="1" t="str">
        <f>VLOOKUP(Snapshot!B114,Indicator!$A$2:$G$200,7,FALSE)</f>
        <v>National Action Plan on Business and Human Rights.</v>
      </c>
      <c r="E114">
        <v>2020</v>
      </c>
      <c r="F114" t="s">
        <v>96</v>
      </c>
      <c r="G114" s="30" t="str">
        <f>VLOOKUP(F114,Value_type!$A$2:$E$100,4,FALSE)</f>
        <v xml:space="preserve">4 = Yes, and the NAP addresses children’s rights specifically, _x000D_
3 = Yes, but the NAP does not address children’s rights specifically, _x000D_
2 = No, but the state has committed to doing one or has started the process, _x000D_
1 = No_x000D_
</v>
      </c>
      <c r="H114" t="s">
        <v>371</v>
      </c>
      <c r="I114" s="1" t="e">
        <f>VLOOKUP(H114,Source!$A$2:$K$200,3,FALSE)</f>
        <v>#N/A</v>
      </c>
    </row>
    <row r="115" spans="1:9" x14ac:dyDescent="0.3">
      <c r="A115" s="1" t="s">
        <v>510</v>
      </c>
      <c r="B115" t="s">
        <v>511</v>
      </c>
      <c r="C115" s="1" t="str">
        <f>VLOOKUP(Snapshot!B115,Indicator!$A$2:$G$200,6,FALSE)</f>
        <v>NEW</v>
      </c>
      <c r="D115" s="1" t="str">
        <f>VLOOKUP(Snapshot!B115,Indicator!$A$2:$G$200,7,FALSE)</f>
        <v>Government commitment and capacity.</v>
      </c>
      <c r="E115">
        <v>2020</v>
      </c>
      <c r="F115" t="s">
        <v>18</v>
      </c>
      <c r="G115" s="30" t="str">
        <f>VLOOKUP(F115,Value_type!$A$2:$E$100,4,FALSE)</f>
        <v xml:space="preserve">Continuous variable </v>
      </c>
      <c r="H115" t="s">
        <v>512</v>
      </c>
      <c r="I115" s="1" t="str">
        <f>VLOOKUP(H115,Source!$A$2:$K$200,3,FALSE)</f>
        <v>EIU</v>
      </c>
    </row>
    <row r="116" spans="1:9" x14ac:dyDescent="0.3">
      <c r="A116" s="1" t="s">
        <v>513</v>
      </c>
      <c r="B116" t="s">
        <v>514</v>
      </c>
      <c r="C116" s="1" t="str">
        <f>VLOOKUP(Snapshot!B116,Indicator!$A$2:$G$200,6,FALSE)</f>
        <v>2.1.1</v>
      </c>
      <c r="D116" s="1" t="str">
        <f>VLOOKUP(Snapshot!B116,Indicator!$A$2:$G$200,7,FALSE)</f>
        <v>Operational policy on tobacco use</v>
      </c>
      <c r="E116">
        <v>2020</v>
      </c>
      <c r="F116" t="s">
        <v>18</v>
      </c>
      <c r="G116" s="30" t="str">
        <f>VLOOKUP(F116,Value_type!$A$2:$E$100,4,FALSE)</f>
        <v xml:space="preserve">Continuous variable </v>
      </c>
      <c r="H116" t="s">
        <v>515</v>
      </c>
      <c r="I116" s="1" t="str">
        <f>VLOOKUP(H116,Source!$A$2:$K$200,3,FALSE)</f>
        <v>WHO</v>
      </c>
    </row>
    <row r="117" spans="1:9" x14ac:dyDescent="0.3">
      <c r="A117" s="1" t="s">
        <v>516</v>
      </c>
      <c r="B117" t="s">
        <v>517</v>
      </c>
      <c r="C117" s="1" t="str">
        <f>VLOOKUP(Snapshot!B117,Indicator!$A$2:$G$200,6,FALSE)</f>
        <v>2.1.3</v>
      </c>
      <c r="D117" s="1" t="str">
        <f>VLOOKUP(Snapshot!B117,Indicator!$A$2:$G$200,7,FALSE)</f>
        <v>Operational policy on alcohol use</v>
      </c>
      <c r="E117">
        <v>2020</v>
      </c>
      <c r="F117" t="s">
        <v>18</v>
      </c>
      <c r="G117" s="30" t="str">
        <f>VLOOKUP(F117,Value_type!$A$2:$E$100,4,FALSE)</f>
        <v xml:space="preserve">Continuous variable </v>
      </c>
      <c r="H117" t="s">
        <v>518</v>
      </c>
      <c r="I117" s="1" t="str">
        <f>VLOOKUP(H117,Source!$A$2:$K$200,3,FALSE)</f>
        <v>WHO</v>
      </c>
    </row>
    <row r="118" spans="1:9" x14ac:dyDescent="0.3">
      <c r="A118" s="1" t="s">
        <v>519</v>
      </c>
      <c r="B118" t="s">
        <v>520</v>
      </c>
      <c r="C118" s="1" t="str">
        <f>VLOOKUP(Snapshot!B118,Indicator!$A$2:$G$200,6,FALSE)</f>
        <v>2.1.5</v>
      </c>
      <c r="D118" s="1" t="str">
        <f>VLOOKUP(Snapshot!B118,Indicator!$A$2:$G$200,7,FALSE)</f>
        <v>Operational policy on unhealthy diets</v>
      </c>
      <c r="E118">
        <v>2020</v>
      </c>
      <c r="F118" t="s">
        <v>18</v>
      </c>
      <c r="G118" s="30" t="str">
        <f>VLOOKUP(F118,Value_type!$A$2:$E$100,4,FALSE)</f>
        <v xml:space="preserve">Continuous variable </v>
      </c>
      <c r="H118" t="s">
        <v>521</v>
      </c>
      <c r="I118" s="1" t="str">
        <f>VLOOKUP(H118,Source!$A$2:$K$200,3,FALSE)</f>
        <v>WHO</v>
      </c>
    </row>
    <row r="119" spans="1:9" x14ac:dyDescent="0.3">
      <c r="A119" s="1" t="s">
        <v>522</v>
      </c>
      <c r="B119" t="s">
        <v>523</v>
      </c>
      <c r="C119" s="1" t="str">
        <f>VLOOKUP(Snapshot!B119,Indicator!$A$2:$G$200,6,FALSE)</f>
        <v>2.1.6</v>
      </c>
      <c r="D119" s="1" t="str">
        <f>VLOOKUP(Snapshot!B119,Indicator!$A$2:$G$200,7,FALSE)</f>
        <v xml:space="preserve">Restrictions on marketing breastmilk substitutes	</v>
      </c>
      <c r="E119">
        <v>2020</v>
      </c>
      <c r="F119" t="s">
        <v>18</v>
      </c>
      <c r="G119" s="30" t="str">
        <f>VLOOKUP(F119,Value_type!$A$2:$E$100,4,FALSE)</f>
        <v xml:space="preserve">Continuous variable </v>
      </c>
      <c r="H119" t="s">
        <v>524</v>
      </c>
      <c r="I119" s="1" t="str">
        <f>VLOOKUP(H119,Source!$A$2:$K$200,3,FALSE)</f>
        <v>WHO &amp; UNICEF</v>
      </c>
    </row>
    <row r="120" spans="1:9" x14ac:dyDescent="0.3">
      <c r="A120" s="1" t="s">
        <v>525</v>
      </c>
      <c r="B120" t="s">
        <v>526</v>
      </c>
      <c r="C120" s="1" t="str">
        <f>VLOOKUP(Snapshot!B120,Indicator!$A$2:$G$200,6,FALSE)</f>
        <v>2.3.1</v>
      </c>
      <c r="D120" s="1" t="str">
        <f>VLOOKUP(Snapshot!B120,Indicator!$A$2:$G$200,7,FALSE)</f>
        <v>National strategy on child online protection</v>
      </c>
      <c r="E120">
        <v>2020</v>
      </c>
      <c r="F120" t="s">
        <v>69</v>
      </c>
      <c r="G120" s="30" t="str">
        <f>VLOOKUP(F120,Value_type!$A$2:$E$100,4,FALSE)</f>
        <v>2 = Yes; 1 = No; 0 = No data</v>
      </c>
      <c r="H120" t="s">
        <v>527</v>
      </c>
      <c r="I120" s="1" t="str">
        <f>VLOOKUP(H120,Source!$A$2:$K$200,3,FALSE)</f>
        <v>ITU</v>
      </c>
    </row>
    <row r="121" spans="1:9" x14ac:dyDescent="0.3">
      <c r="A121" s="1" t="s">
        <v>528</v>
      </c>
      <c r="B121" t="s">
        <v>529</v>
      </c>
      <c r="C121" s="1" t="str">
        <f>VLOOKUP(Snapshot!B121,Indicator!$A$2:$G$200,6,FALSE)</f>
        <v xml:space="preserve">2.3.2 </v>
      </c>
      <c r="D121" s="1" t="str">
        <f>VLOOKUP(Snapshot!B121,Indicator!$A$2:$G$200,7,FALSE)</f>
        <v xml:space="preserve">Child helpline	</v>
      </c>
      <c r="E121">
        <v>2020</v>
      </c>
      <c r="F121" t="s">
        <v>98</v>
      </c>
      <c r="G121" s="30" t="str">
        <f>VLOOKUP(F121,Value_type!$A$2:$E$100,4,FALSE)</f>
        <v>2 = Yes; 1 = the country has a helpline but is not a member; 0 = No data</v>
      </c>
      <c r="H121" t="s">
        <v>530</v>
      </c>
      <c r="I121" s="1" t="str">
        <f>VLOOKUP(H121,Source!$A$2:$K$200,3,FALSE)</f>
        <v>Child Helpline</v>
      </c>
    </row>
    <row r="122" spans="1:9" x14ac:dyDescent="0.3">
      <c r="A122" s="1" t="s">
        <v>531</v>
      </c>
      <c r="B122" t="s">
        <v>532</v>
      </c>
      <c r="C122" s="1" t="str">
        <f>VLOOKUP(Snapshot!B122,Indicator!$A$2:$G$200,6,FALSE)</f>
        <v xml:space="preserve">1.1.1.1  </v>
      </c>
      <c r="D122" s="1" t="str">
        <f>VLOOKUP(Snapshot!B122,Indicator!$A$2:$G$200,7,FALSE)</f>
        <v xml:space="preserve">Convention on Climate Change	</v>
      </c>
      <c r="E122">
        <v>2020</v>
      </c>
      <c r="F122" t="s">
        <v>6</v>
      </c>
      <c r="G122" s="30" t="str">
        <f>VLOOKUP(F122,Value_type!$A$2:$E$100,4,FALSE)</f>
        <v xml:space="preserve">2=Yes [Ratified/signed] _x000D_
1=No [Not ratified/signed] _x000D_
0=No data/not applicable _x000D_
</v>
      </c>
      <c r="H122" t="s">
        <v>533</v>
      </c>
      <c r="I122" s="1" t="str">
        <f>VLOOKUP(H122,Source!$A$2:$K$200,3,FALSE)</f>
        <v>UN Treaties</v>
      </c>
    </row>
    <row r="123" spans="1:9" x14ac:dyDescent="0.3">
      <c r="A123" s="1" t="s">
        <v>534</v>
      </c>
      <c r="B123" t="s">
        <v>535</v>
      </c>
      <c r="C123" s="1" t="str">
        <f>VLOOKUP(Snapshot!B123,Indicator!$A$2:$G$200,6,FALSE)</f>
        <v>1.1.1.2</v>
      </c>
      <c r="D123" s="1" t="str">
        <f>VLOOKUP(Snapshot!B123,Indicator!$A$2:$G$200,7,FALSE)</f>
        <v xml:space="preserve">Paris Climate Agreement. 
</v>
      </c>
      <c r="E123">
        <v>2020</v>
      </c>
      <c r="F123" t="s">
        <v>6</v>
      </c>
      <c r="G123" s="30" t="str">
        <f>VLOOKUP(F123,Value_type!$A$2:$E$100,4,FALSE)</f>
        <v xml:space="preserve">2=Yes [Ratified/signed] _x000D_
1=No [Not ratified/signed] _x000D_
0=No data/not applicable _x000D_
</v>
      </c>
      <c r="H123" t="s">
        <v>536</v>
      </c>
      <c r="I123" s="1" t="str">
        <f>VLOOKUP(H123,Source!$A$2:$K$200,3,FALSE)</f>
        <v>UN Treaties</v>
      </c>
    </row>
    <row r="124" spans="1:9" x14ac:dyDescent="0.3">
      <c r="A124" s="1" t="s">
        <v>537</v>
      </c>
      <c r="B124" t="s">
        <v>538</v>
      </c>
      <c r="C124" s="1" t="str">
        <f>VLOOKUP(Snapshot!B124,Indicator!$A$2:$G$200,6,FALSE)</f>
        <v>1.1.1.3</v>
      </c>
      <c r="D124" s="1" t="str">
        <f>VLOOKUP(Snapshot!B124,Indicator!$A$2:$G$200,7,FALSE)</f>
        <v xml:space="preserve">Basel Convention	</v>
      </c>
      <c r="E124">
        <v>2020</v>
      </c>
      <c r="F124" t="s">
        <v>6</v>
      </c>
      <c r="G124" s="30" t="str">
        <f>VLOOKUP(F124,Value_type!$A$2:$E$100,4,FALSE)</f>
        <v xml:space="preserve">2=Yes [Ratified/signed] _x000D_
1=No [Not ratified/signed] _x000D_
0=No data/not applicable _x000D_
</v>
      </c>
      <c r="H124" t="s">
        <v>539</v>
      </c>
      <c r="I124" s="1" t="str">
        <f>VLOOKUP(H124,Source!$A$2:$K$200,3,FALSE)</f>
        <v>UN Treaties</v>
      </c>
    </row>
    <row r="125" spans="1:9" x14ac:dyDescent="0.3">
      <c r="A125" s="1" t="s">
        <v>540</v>
      </c>
      <c r="B125" t="s">
        <v>541</v>
      </c>
      <c r="C125" s="1" t="str">
        <f>VLOOKUP(Snapshot!B125,Indicator!$A$2:$G$200,6,FALSE)</f>
        <v>1.1.1.4</v>
      </c>
      <c r="D125" s="1" t="str">
        <f>VLOOKUP(Snapshot!B125,Indicator!$A$2:$G$200,7,FALSE)</f>
        <v xml:space="preserve">Stockholm Convention	</v>
      </c>
      <c r="E125">
        <v>2020</v>
      </c>
      <c r="F125" t="s">
        <v>6</v>
      </c>
      <c r="G125" s="30" t="str">
        <f>VLOOKUP(F125,Value_type!$A$2:$E$100,4,FALSE)</f>
        <v xml:space="preserve">2=Yes [Ratified/signed] _x000D_
1=No [Not ratified/signed] _x000D_
0=No data/not applicable _x000D_
</v>
      </c>
      <c r="H125" t="s">
        <v>542</v>
      </c>
      <c r="I125" s="1" t="str">
        <f>VLOOKUP(H125,Source!$A$2:$K$200,3,FALSE)</f>
        <v>UN Treaties</v>
      </c>
    </row>
    <row r="126" spans="1:9" x14ac:dyDescent="0.3">
      <c r="A126" s="1" t="s">
        <v>543</v>
      </c>
      <c r="B126" t="s">
        <v>544</v>
      </c>
      <c r="C126" s="1" t="str">
        <f>VLOOKUP(Snapshot!B126,Indicator!$A$2:$G$200,6,FALSE)</f>
        <v>1.1.1.5</v>
      </c>
      <c r="D126" s="1" t="str">
        <f>VLOOKUP(Snapshot!B126,Indicator!$A$2:$G$200,7,FALSE)</f>
        <v xml:space="preserve">Water Convention	</v>
      </c>
      <c r="E126">
        <v>2020</v>
      </c>
      <c r="F126" t="s">
        <v>6</v>
      </c>
      <c r="G126" s="30" t="str">
        <f>VLOOKUP(F126,Value_type!$A$2:$E$100,4,FALSE)</f>
        <v xml:space="preserve">2=Yes [Ratified/signed] _x000D_
1=No [Not ratified/signed] _x000D_
0=No data/not applicable _x000D_
</v>
      </c>
      <c r="H126" t="s">
        <v>545</v>
      </c>
      <c r="I126" s="1" t="str">
        <f>VLOOKUP(H126,Source!$A$2:$K$200,3,FALSE)</f>
        <v>UN Treaties</v>
      </c>
    </row>
    <row r="127" spans="1:9" x14ac:dyDescent="0.3">
      <c r="A127" s="1" t="s">
        <v>546</v>
      </c>
      <c r="B127" t="s">
        <v>547</v>
      </c>
      <c r="C127" s="1" t="str">
        <f>VLOOKUP(Snapshot!B127,Indicator!$A$2:$G$200,6,FALSE)</f>
        <v>NEW</v>
      </c>
      <c r="D127" s="1" t="str">
        <f>VLOOKUP(Snapshot!B127,Indicator!$A$2:$G$200,7,FALSE)</f>
        <v xml:space="preserve">EITI Standard	</v>
      </c>
      <c r="E127">
        <v>2020</v>
      </c>
      <c r="F127" t="s">
        <v>69</v>
      </c>
      <c r="G127" s="30" t="str">
        <f>VLOOKUP(F127,Value_type!$A$2:$E$100,4,FALSE)</f>
        <v>2 = Yes; 1 = No; 0 = No data</v>
      </c>
      <c r="H127" t="s">
        <v>548</v>
      </c>
      <c r="I127" s="1" t="str">
        <f>VLOOKUP(H127,Source!$A$2:$K$200,3,FALSE)</f>
        <v>EITI</v>
      </c>
    </row>
    <row r="128" spans="1:9" x14ac:dyDescent="0.3">
      <c r="A128" s="1" t="s">
        <v>549</v>
      </c>
      <c r="B128" t="s">
        <v>550</v>
      </c>
      <c r="C128" s="1" t="str">
        <f>VLOOKUP(Snapshot!B128,Indicator!$A$2:$G$200,6,FALSE)</f>
        <v>1.2.1.1</v>
      </c>
      <c r="D128" s="1" t="str">
        <f>VLOOKUP(Snapshot!B128,Indicator!$A$2:$G$200,7,FALSE)</f>
        <v>Environmental protection</v>
      </c>
      <c r="E128">
        <v>2020</v>
      </c>
      <c r="F128" t="s">
        <v>69</v>
      </c>
      <c r="G128" s="30" t="str">
        <f>VLOOKUP(F128,Value_type!$A$2:$E$100,4,FALSE)</f>
        <v>2 = Yes; 1 = No; 0 = No data</v>
      </c>
      <c r="H128" t="s">
        <v>551</v>
      </c>
      <c r="I128" s="1" t="str">
        <f>VLOOKUP(H128,Source!$A$2:$K$200,3,FALSE)</f>
        <v>UNEP</v>
      </c>
    </row>
    <row r="129" spans="1:9" x14ac:dyDescent="0.3">
      <c r="A129" s="1" t="s">
        <v>552</v>
      </c>
      <c r="B129" t="s">
        <v>553</v>
      </c>
      <c r="C129" s="1" t="str">
        <f>VLOOKUP(Snapshot!B129,Indicator!$A$2:$G$200,6,FALSE)</f>
        <v>NEW</v>
      </c>
      <c r="D129" s="1" t="str">
        <f>VLOOKUP(Snapshot!B129,Indicator!$A$2:$G$200,7,FALSE)</f>
        <v xml:space="preserve">Pollutant register	</v>
      </c>
      <c r="E129">
        <v>2020</v>
      </c>
      <c r="F129" t="s">
        <v>69</v>
      </c>
      <c r="G129" s="30" t="str">
        <f>VLOOKUP(F129,Value_type!$A$2:$E$100,4,FALSE)</f>
        <v>2 = Yes; 1 = No; 0 = No data</v>
      </c>
      <c r="H129" t="s">
        <v>554</v>
      </c>
      <c r="I129" s="1" t="str">
        <f>VLOOKUP(H129,Source!$A$2:$K$200,3,FALSE)</f>
        <v>UNEP</v>
      </c>
    </row>
    <row r="130" spans="1:9" x14ac:dyDescent="0.3">
      <c r="A130" s="1" t="s">
        <v>555</v>
      </c>
      <c r="B130" t="s">
        <v>556</v>
      </c>
      <c r="C130" s="1" t="str">
        <f>VLOOKUP(Snapshot!B130,Indicator!$A$2:$G$200,6,FALSE)</f>
        <v>NEW</v>
      </c>
      <c r="D130" s="1" t="str">
        <f>VLOOKUP(Snapshot!B130,Indicator!$A$2:$G$200,7,FALSE)</f>
        <v>Environmental impact assessment</v>
      </c>
      <c r="E130">
        <v>2020</v>
      </c>
      <c r="F130" t="s">
        <v>69</v>
      </c>
      <c r="G130" s="30" t="str">
        <f>VLOOKUP(F130,Value_type!$A$2:$E$100,4,FALSE)</f>
        <v>2 = Yes; 1 = No; 0 = No data</v>
      </c>
      <c r="H130" t="s">
        <v>557</v>
      </c>
      <c r="I130" s="1" t="str">
        <f>VLOOKUP(H130,Source!$A$2:$K$200,3,FALSE)</f>
        <v>UNEP</v>
      </c>
    </row>
    <row r="131" spans="1:9" x14ac:dyDescent="0.3">
      <c r="A131" s="1" t="s">
        <v>558</v>
      </c>
      <c r="B131" t="s">
        <v>559</v>
      </c>
      <c r="C131" s="1" t="str">
        <f>VLOOKUP(Snapshot!B131,Indicator!$A$2:$G$200,6,FALSE)</f>
        <v>1.2.1.2</v>
      </c>
      <c r="D131" s="1" t="str">
        <f>VLOOKUP(Snapshot!B131,Indicator!$A$2:$G$200,7,FALSE)</f>
        <v xml:space="preserve">Access to information	</v>
      </c>
      <c r="E131">
        <v>2020</v>
      </c>
      <c r="F131" t="s">
        <v>69</v>
      </c>
      <c r="G131" s="30" t="str">
        <f>VLOOKUP(F131,Value_type!$A$2:$E$100,4,FALSE)</f>
        <v>2 = Yes; 1 = No; 0 = No data</v>
      </c>
      <c r="H131" t="s">
        <v>560</v>
      </c>
      <c r="I131" s="1" t="str">
        <f>VLOOKUP(H131,Source!$A$2:$K$200,3,FALSE)</f>
        <v>UNEP</v>
      </c>
    </row>
    <row r="132" spans="1:9" x14ac:dyDescent="0.3">
      <c r="A132" s="1" t="s">
        <v>561</v>
      </c>
      <c r="B132" t="s">
        <v>562</v>
      </c>
      <c r="C132" s="1" t="str">
        <f>VLOOKUP(Snapshot!B132,Indicator!$A$2:$G$200,6,FALSE)</f>
        <v>1.2.1.3</v>
      </c>
      <c r="D132" s="1" t="str">
        <f>VLOOKUP(Snapshot!B132,Indicator!$A$2:$G$200,7,FALSE)</f>
        <v xml:space="preserve">Participation	</v>
      </c>
      <c r="E132">
        <v>2020</v>
      </c>
      <c r="F132" t="s">
        <v>69</v>
      </c>
      <c r="G132" s="30" t="str">
        <f>VLOOKUP(F132,Value_type!$A$2:$E$100,4,FALSE)</f>
        <v>2 = Yes; 1 = No; 0 = No data</v>
      </c>
      <c r="H132" t="s">
        <v>563</v>
      </c>
      <c r="I132" s="1" t="str">
        <f>VLOOKUP(H132,Source!$A$2:$K$200,3,FALSE)</f>
        <v>UNEP</v>
      </c>
    </row>
    <row r="133" spans="1:9" x14ac:dyDescent="0.3">
      <c r="A133" s="1" t="s">
        <v>564</v>
      </c>
      <c r="B133" t="s">
        <v>565</v>
      </c>
      <c r="C133" s="1" t="str">
        <f>VLOOKUP(Snapshot!B133,Indicator!$A$2:$G$200,6,FALSE)</f>
        <v>1.2.1.4</v>
      </c>
      <c r="D133" s="1" t="str">
        <f>VLOOKUP(Snapshot!B133,Indicator!$A$2:$G$200,7,FALSE)</f>
        <v>Right to enforcement and compensation</v>
      </c>
      <c r="E133">
        <v>2020</v>
      </c>
      <c r="F133" t="s">
        <v>69</v>
      </c>
      <c r="G133" s="30" t="str">
        <f>VLOOKUP(F133,Value_type!$A$2:$E$100,4,FALSE)</f>
        <v>2 = Yes; 1 = No; 0 = No data</v>
      </c>
      <c r="H133" t="s">
        <v>566</v>
      </c>
      <c r="I133" s="1" t="str">
        <f>VLOOKUP(H133,Source!$A$2:$K$200,3,FALSE)</f>
        <v>UNEP</v>
      </c>
    </row>
    <row r="134" spans="1:9" x14ac:dyDescent="0.3">
      <c r="A134" s="1" t="s">
        <v>567</v>
      </c>
      <c r="B134" t="s">
        <v>568</v>
      </c>
      <c r="C134" s="1" t="str">
        <f>VLOOKUP(Snapshot!B134,Indicator!$A$2:$G$200,6,FALSE)</f>
        <v>NEW</v>
      </c>
      <c r="D134" s="1" t="str">
        <f>VLOOKUP(Snapshot!B134,Indicator!$A$2:$G$200,7,FALSE)</f>
        <v xml:space="preserve">Climate change contributions	</v>
      </c>
      <c r="E134">
        <v>2020</v>
      </c>
      <c r="F134" t="s">
        <v>69</v>
      </c>
      <c r="G134" s="30" t="str">
        <f>VLOOKUP(F134,Value_type!$A$2:$E$100,4,FALSE)</f>
        <v>2 = Yes; 1 = No; 0 = No data</v>
      </c>
      <c r="H134" t="s">
        <v>569</v>
      </c>
      <c r="I134" s="1" t="str">
        <f>VLOOKUP(H134,Source!$A$2:$K$200,3,FALSE)</f>
        <v>World Resources Institute</v>
      </c>
    </row>
    <row r="135" spans="1:9" x14ac:dyDescent="0.3">
      <c r="A135" s="1" t="s">
        <v>570</v>
      </c>
      <c r="B135" t="s">
        <v>571</v>
      </c>
      <c r="C135" s="1" t="str">
        <f>VLOOKUP(Snapshot!B135,Indicator!$A$2:$G$200,6,FALSE)</f>
        <v>NEW</v>
      </c>
      <c r="D135" s="1" t="str">
        <f>VLOOKUP(Snapshot!B135,Indicator!$A$2:$G$200,7,FALSE)</f>
        <v xml:space="preserve">Compliance with EITI standard	</v>
      </c>
      <c r="E135">
        <v>2020</v>
      </c>
      <c r="F135" t="s">
        <v>100</v>
      </c>
      <c r="G135" s="30" t="str">
        <f>VLOOKUP(F135,Value_type!$A$2:$E$100,4,FALSE)</f>
        <v>3 = Satisfactory progress, _x000D_
2 = Meaningful progress, 1 = Inadequate progress / suspended 0=No data</v>
      </c>
      <c r="H135" t="s">
        <v>572</v>
      </c>
      <c r="I135" s="1" t="str">
        <f>VLOOKUP(H135,Source!$A$2:$K$200,3,FALSE)</f>
        <v>EITI</v>
      </c>
    </row>
    <row r="136" spans="1:9" x14ac:dyDescent="0.3">
      <c r="A136" s="1" t="s">
        <v>573</v>
      </c>
      <c r="B136" t="s">
        <v>574</v>
      </c>
      <c r="C136" s="1" t="str">
        <f>VLOOKUP(Snapshot!B136,Indicator!$A$2:$G$200,6,FALSE)</f>
        <v>NEW</v>
      </c>
      <c r="D136" s="1" t="str">
        <f>VLOOKUP(Snapshot!B136,Indicator!$A$2:$G$200,7,FALSE)</f>
        <v xml:space="preserve">Resource governance – extractives mining	</v>
      </c>
      <c r="E136">
        <v>2020</v>
      </c>
      <c r="F136" t="s">
        <v>18</v>
      </c>
      <c r="G136" s="30" t="str">
        <f>VLOOKUP(F136,Value_type!$A$2:$E$100,4,FALSE)</f>
        <v xml:space="preserve">Continuous variable </v>
      </c>
      <c r="H136" t="s">
        <v>575</v>
      </c>
      <c r="I136" s="1" t="str">
        <f>VLOOKUP(H136,Source!$A$2:$K$200,3,FALSE)</f>
        <v>National Resource Governance Institute,</v>
      </c>
    </row>
    <row r="137" spans="1:9" x14ac:dyDescent="0.3">
      <c r="A137" s="1" t="s">
        <v>576</v>
      </c>
      <c r="B137" t="s">
        <v>577</v>
      </c>
      <c r="C137" s="1" t="str">
        <f>VLOOKUP(Snapshot!B137,Indicator!$A$2:$G$200,6,FALSE)</f>
        <v>NEW</v>
      </c>
      <c r="D137" s="1" t="str">
        <f>VLOOKUP(Snapshot!B137,Indicator!$A$2:$G$200,7,FALSE)</f>
        <v>Resource governance – extractives oil and gas</v>
      </c>
      <c r="E137">
        <v>2020</v>
      </c>
      <c r="F137" t="s">
        <v>18</v>
      </c>
      <c r="G137" s="30" t="str">
        <f>VLOOKUP(F137,Value_type!$A$2:$E$100,4,FALSE)</f>
        <v xml:space="preserve">Continuous variable </v>
      </c>
      <c r="H137" t="s">
        <v>578</v>
      </c>
      <c r="I137" s="1" t="str">
        <f>VLOOKUP(H137,Source!$A$2:$K$200,3,FALSE)</f>
        <v>National Resource Governance Institute,</v>
      </c>
    </row>
    <row r="138" spans="1:9" x14ac:dyDescent="0.3">
      <c r="A138" s="1" t="s">
        <v>579</v>
      </c>
      <c r="B138" t="s">
        <v>580</v>
      </c>
      <c r="C138" s="1" t="str">
        <f>VLOOKUP(Snapshot!B138,Indicator!$A$2:$G$200,6,FALSE)</f>
        <v>3.1.1</v>
      </c>
      <c r="D138" s="1" t="str">
        <f>VLOOKUP(Snapshot!B138,Indicator!$A$2:$G$200,7,FALSE)</f>
        <v xml:space="preserve">Child deaths linked to air pollution </v>
      </c>
      <c r="E138">
        <v>2020</v>
      </c>
      <c r="F138" t="s">
        <v>18</v>
      </c>
      <c r="G138" s="30" t="str">
        <f>VLOOKUP(F138,Value_type!$A$2:$E$100,4,FALSE)</f>
        <v xml:space="preserve">Continuous variable </v>
      </c>
      <c r="H138" t="s">
        <v>581</v>
      </c>
      <c r="I138" s="1" t="str">
        <f>VLOOKUP(H138,Source!$A$2:$K$200,3,FALSE)</f>
        <v>WHO</v>
      </c>
    </row>
    <row r="139" spans="1:9" x14ac:dyDescent="0.3">
      <c r="A139" s="1" t="s">
        <v>582</v>
      </c>
      <c r="B139" t="s">
        <v>583</v>
      </c>
      <c r="C139" s="1" t="str">
        <f>VLOOKUP(Snapshot!B139,Indicator!$A$2:$G$200,6,FALSE)</f>
        <v>NEW</v>
      </c>
      <c r="D139" s="1" t="str">
        <f>VLOOKUP(Snapshot!B139,Indicator!$A$2:$G$200,7,FALSE)</f>
        <v>Exposure to air pollution</v>
      </c>
      <c r="E139">
        <v>2020</v>
      </c>
      <c r="F139" t="s">
        <v>18</v>
      </c>
      <c r="G139" s="30" t="str">
        <f>VLOOKUP(F139,Value_type!$A$2:$E$100,4,FALSE)</f>
        <v xml:space="preserve">Continuous variable </v>
      </c>
      <c r="H139" t="s">
        <v>584</v>
      </c>
      <c r="I139" s="1" t="str">
        <f>VLOOKUP(H139,Source!$A$2:$K$200,3,FALSE)</f>
        <v>WHO</v>
      </c>
    </row>
    <row r="140" spans="1:9" x14ac:dyDescent="0.3">
      <c r="A140" s="1" t="s">
        <v>585</v>
      </c>
      <c r="B140" t="s">
        <v>586</v>
      </c>
      <c r="C140" s="1" t="str">
        <f>VLOOKUP(Snapshot!B140,Indicator!$A$2:$G$200,6,FALSE)</f>
        <v>NEW</v>
      </c>
      <c r="D140" s="1" t="str">
        <f>VLOOKUP(Snapshot!B140,Indicator!$A$2:$G$200,7,FALSE)</f>
        <v xml:space="preserve">Greenhouse gas emissions	</v>
      </c>
      <c r="E140">
        <v>2020</v>
      </c>
      <c r="F140" t="s">
        <v>18</v>
      </c>
      <c r="G140" s="30" t="str">
        <f>VLOOKUP(F140,Value_type!$A$2:$E$100,4,FALSE)</f>
        <v xml:space="preserve">Continuous variable </v>
      </c>
      <c r="H140" t="s">
        <v>587</v>
      </c>
      <c r="I140" s="1" t="str">
        <f>VLOOKUP(H140,Source!$A$2:$K$200,3,FALSE)</f>
        <v>UN</v>
      </c>
    </row>
    <row r="141" spans="1:9" x14ac:dyDescent="0.3">
      <c r="A141" s="1" t="s">
        <v>588</v>
      </c>
      <c r="B141" t="s">
        <v>589</v>
      </c>
      <c r="C141" s="1" t="str">
        <f>VLOOKUP(Snapshot!B141,Indicator!$A$2:$G$200,6,FALSE)</f>
        <v>3.1.2</v>
      </c>
      <c r="D141" s="1" t="str">
        <f>VLOOKUP(Snapshot!B141,Indicator!$A$2:$G$200,7,FALSE)</f>
        <v xml:space="preserve">Deaths linked to poor WASH	</v>
      </c>
      <c r="E141">
        <v>2020</v>
      </c>
      <c r="F141" t="s">
        <v>18</v>
      </c>
      <c r="G141" s="30" t="str">
        <f>VLOOKUP(F141,Value_type!$A$2:$E$100,4,FALSE)</f>
        <v xml:space="preserve">Continuous variable </v>
      </c>
      <c r="H141" t="s">
        <v>590</v>
      </c>
      <c r="I141" s="1" t="str">
        <f>VLOOKUP(H141,Source!$A$2:$K$200,3,FALSE)</f>
        <v>UN SDG</v>
      </c>
    </row>
    <row r="142" spans="1:9" x14ac:dyDescent="0.3">
      <c r="A142" s="1" t="s">
        <v>591</v>
      </c>
      <c r="B142" t="s">
        <v>592</v>
      </c>
      <c r="C142" s="1" t="str">
        <f>VLOOKUP(Snapshot!B142,Indicator!$A$2:$G$200,6,FALSE)</f>
        <v>NEW</v>
      </c>
      <c r="D142" s="1" t="str">
        <f>VLOOKUP(Snapshot!B142,Indicator!$A$2:$G$200,7,FALSE)</f>
        <v>Child deaths due to climate change</v>
      </c>
      <c r="E142">
        <v>2020</v>
      </c>
      <c r="F142" t="s">
        <v>18</v>
      </c>
      <c r="G142" s="30" t="str">
        <f>VLOOKUP(F142,Value_type!$A$2:$E$100,4,FALSE)</f>
        <v xml:space="preserve">Continuous variable </v>
      </c>
      <c r="H142" t="s">
        <v>593</v>
      </c>
      <c r="I142" s="1" t="str">
        <f>VLOOKUP(H142,Source!$A$2:$K$200,3,FALSE)</f>
        <v>WHO</v>
      </c>
    </row>
    <row r="143" spans="1:9" x14ac:dyDescent="0.3">
      <c r="A143" s="1" t="s">
        <v>594</v>
      </c>
      <c r="B143" t="s">
        <v>595</v>
      </c>
      <c r="C143" s="1" t="str">
        <f>VLOOKUP(Snapshot!B143,Indicator!$A$2:$G$200,6,FALSE)</f>
        <v>1.1.2.1</v>
      </c>
      <c r="D143" s="1" t="str">
        <f>VLOOKUP(Snapshot!B143,Indicator!$A$2:$G$200,7,FALSE)</f>
        <v xml:space="preserve">Covenant on Social, Economic and Cultural Rights	</v>
      </c>
      <c r="E143">
        <v>2020</v>
      </c>
      <c r="F143" t="s">
        <v>6</v>
      </c>
      <c r="G143" s="30" t="str">
        <f>VLOOKUP(F143,Value_type!$A$2:$E$100,4,FALSE)</f>
        <v xml:space="preserve">2=Yes [Ratified/signed] _x000D_
1=No [Not ratified/signed] _x000D_
0=No data/not applicable _x000D_
</v>
      </c>
      <c r="H143" t="s">
        <v>596</v>
      </c>
      <c r="I143" s="1" t="str">
        <f>VLOOKUP(H143,Source!$A$2:$K$200,3,FALSE)</f>
        <v>UN Treaties</v>
      </c>
    </row>
    <row r="144" spans="1:9" x14ac:dyDescent="0.3">
      <c r="A144" s="1" t="s">
        <v>597</v>
      </c>
      <c r="B144" t="s">
        <v>598</v>
      </c>
      <c r="C144" s="1" t="str">
        <f>VLOOKUP(Snapshot!B144,Indicator!$A$2:$G$200,6,FALSE)</f>
        <v>1.1.2.2</v>
      </c>
      <c r="D144" s="1" t="str">
        <f>VLOOKUP(Snapshot!B144,Indicator!$A$2:$G$200,7,FALSE)</f>
        <v xml:space="preserve">Convention on the Rights of Indigenous Peoples	</v>
      </c>
      <c r="E144">
        <v>2020</v>
      </c>
      <c r="F144" t="s">
        <v>6</v>
      </c>
      <c r="G144" s="30" t="str">
        <f>VLOOKUP(F144,Value_type!$A$2:$E$100,4,FALSE)</f>
        <v xml:space="preserve">2=Yes [Ratified/signed] _x000D_
1=No [Not ratified/signed] _x000D_
0=No data/not applicable _x000D_
</v>
      </c>
      <c r="H144" t="s">
        <v>599</v>
      </c>
      <c r="I144" s="1" t="str">
        <f>VLOOKUP(H144,Source!$A$2:$K$200,3,FALSE)</f>
        <v>ILO NORMLEX</v>
      </c>
    </row>
    <row r="145" spans="1:9" x14ac:dyDescent="0.3">
      <c r="A145" s="1" t="s">
        <v>600</v>
      </c>
      <c r="B145" t="s">
        <v>601</v>
      </c>
      <c r="C145" s="1" t="str">
        <f>VLOOKUP(Snapshot!B145,Indicator!$A$2:$G$200,6,FALSE)</f>
        <v>1.1.2.3</v>
      </c>
      <c r="D145" s="1" t="str">
        <f>VLOOKUP(Snapshot!B145,Indicator!$A$2:$G$200,7,FALSE)</f>
        <v xml:space="preserve">Declaration on Rights of Indigenous Peoples	</v>
      </c>
      <c r="E145">
        <v>2020</v>
      </c>
      <c r="F145" t="s">
        <v>6</v>
      </c>
      <c r="G145" s="30" t="str">
        <f>VLOOKUP(F145,Value_type!$A$2:$E$100,4,FALSE)</f>
        <v xml:space="preserve">2=Yes [Ratified/signed] _x000D_
1=No [Not ratified/signed] _x000D_
0=No data/not applicable _x000D_
</v>
      </c>
      <c r="H145" t="s">
        <v>602</v>
      </c>
      <c r="I145" s="1" t="str">
        <f>VLOOKUP(H145,Source!$A$2:$K$200,3,FALSE)</f>
        <v>UN</v>
      </c>
    </row>
    <row r="146" spans="1:9" x14ac:dyDescent="0.3">
      <c r="A146" s="1" t="s">
        <v>603</v>
      </c>
      <c r="B146" t="s">
        <v>604</v>
      </c>
      <c r="C146" s="1" t="str">
        <f>VLOOKUP(Snapshot!B146,Indicator!$A$2:$G$200,6,FALSE)</f>
        <v>1.2.2.1</v>
      </c>
      <c r="D146" s="1" t="str">
        <f>VLOOKUP(Snapshot!B146,Indicator!$A$2:$G$200,7,FALSE)</f>
        <v xml:space="preserve">Indigenous land tenure	</v>
      </c>
      <c r="E146">
        <v>2020</v>
      </c>
      <c r="F146" t="s">
        <v>102</v>
      </c>
      <c r="G146" s="30" t="str">
        <f>VLOOKUP(F146,Value_type!$A$2:$E$100,4,FALSE)</f>
        <v xml:space="preserve">4 = fully addressed; _x000D_
3 = significant progress; _x000D_
2 = limited progress; _x000D_
1 = do not address; _x000D_
0 = no data_x000D_
</v>
      </c>
      <c r="H146" t="s">
        <v>605</v>
      </c>
      <c r="I146" s="1" t="str">
        <f>VLOOKUP(H146,Source!$A$2:$K$200,3,FALSE)</f>
        <v>UNEP</v>
      </c>
    </row>
    <row r="147" spans="1:9" x14ac:dyDescent="0.3">
      <c r="A147" s="1" t="s">
        <v>606</v>
      </c>
      <c r="B147" t="s">
        <v>607</v>
      </c>
      <c r="C147" s="1" t="str">
        <f>VLOOKUP(Snapshot!B147,Indicator!$A$2:$G$200,6,FALSE)</f>
        <v>NEW</v>
      </c>
      <c r="D147" s="1" t="str">
        <f>VLOOKUP(Snapshot!B147,Indicator!$A$2:$G$200,7,FALSE)</f>
        <v xml:space="preserve">Community land tenure	</v>
      </c>
      <c r="E147">
        <v>2020</v>
      </c>
      <c r="F147" t="s">
        <v>102</v>
      </c>
      <c r="G147" s="30" t="str">
        <f>VLOOKUP(F147,Value_type!$A$2:$E$100,4,FALSE)</f>
        <v xml:space="preserve">4 = fully addressed; _x000D_
3 = significant progress; _x000D_
2 = limited progress; _x000D_
1 = do not address; _x000D_
0 = no data_x000D_
</v>
      </c>
      <c r="H147" t="s">
        <v>605</v>
      </c>
      <c r="I147" s="1" t="str">
        <f>VLOOKUP(H147,Source!$A$2:$K$200,3,FALSE)</f>
        <v>UNEP</v>
      </c>
    </row>
    <row r="148" spans="1:9" x14ac:dyDescent="0.3">
      <c r="A148" s="1" t="s">
        <v>608</v>
      </c>
      <c r="B148" t="s">
        <v>609</v>
      </c>
      <c r="C148" s="1" t="str">
        <f>VLOOKUP(Snapshot!B148,Indicator!$A$2:$G$200,6,FALSE)</f>
        <v>NEW</v>
      </c>
      <c r="D148" s="1" t="str">
        <f>VLOOKUP(Snapshot!B148,Indicator!$A$2:$G$200,7,FALSE)</f>
        <v xml:space="preserve">Quality of land administration	</v>
      </c>
      <c r="E148">
        <v>2020</v>
      </c>
      <c r="F148" t="s">
        <v>18</v>
      </c>
      <c r="G148" s="30" t="str">
        <f>VLOOKUP(F148,Value_type!$A$2:$E$100,4,FALSE)</f>
        <v xml:space="preserve">Continuous variable </v>
      </c>
      <c r="H148" t="s">
        <v>610</v>
      </c>
      <c r="I148" s="1" t="str">
        <f>VLOOKUP(H148,Source!$A$2:$K$200,3,FALSE)</f>
        <v>World Bank</v>
      </c>
    </row>
    <row r="149" spans="1:9" x14ac:dyDescent="0.3">
      <c r="A149" s="1" t="s">
        <v>611</v>
      </c>
      <c r="B149" t="s">
        <v>612</v>
      </c>
      <c r="C149" s="1" t="str">
        <f>VLOOKUP(Snapshot!B149,Indicator!$A$2:$G$200,6,FALSE)</f>
        <v>3.2.1</v>
      </c>
      <c r="D149" s="1" t="str">
        <f>VLOOKUP(Snapshot!B149,Indicator!$A$2:$G$200,7,FALSE)</f>
        <v>Proportion of indigenous and community lands formally recognised</v>
      </c>
      <c r="E149">
        <v>2020</v>
      </c>
      <c r="F149" t="s">
        <v>18</v>
      </c>
      <c r="G149" s="30" t="str">
        <f>VLOOKUP(F149,Value_type!$A$2:$E$100,4,FALSE)</f>
        <v xml:space="preserve">Continuous variable </v>
      </c>
      <c r="H149" t="s">
        <v>613</v>
      </c>
      <c r="I149" s="1" t="str">
        <f>VLOOKUP(H149,Source!$A$2:$K$200,3,FALSE)</f>
        <v>Landmark</v>
      </c>
    </row>
    <row r="150" spans="1:9" x14ac:dyDescent="0.3">
      <c r="A150" s="1" t="s">
        <v>614</v>
      </c>
      <c r="B150" t="s">
        <v>615</v>
      </c>
      <c r="C150" s="1" t="str">
        <f>VLOOKUP(Snapshot!B150,Indicator!$A$2:$G$200,6,FALSE)</f>
        <v>1.1.3.1</v>
      </c>
      <c r="D150" s="1" t="str">
        <f>VLOOKUP(Snapshot!B150,Indicator!$A$2:$G$200,7,FALSE)</f>
        <v xml:space="preserve">Geneva Convention	</v>
      </c>
      <c r="E150">
        <v>2020</v>
      </c>
      <c r="F150" t="s">
        <v>6</v>
      </c>
      <c r="G150" s="30" t="str">
        <f>VLOOKUP(F150,Value_type!$A$2:$E$100,4,FALSE)</f>
        <v xml:space="preserve">2=Yes [Ratified/signed] _x000D_
1=No [Not ratified/signed] _x000D_
0=No data/not applicable _x000D_
</v>
      </c>
      <c r="H150" t="s">
        <v>616</v>
      </c>
      <c r="I150" s="1" t="str">
        <f>VLOOKUP(H150,Source!$A$2:$K$200,3,FALSE)</f>
        <v>ICRC</v>
      </c>
    </row>
    <row r="151" spans="1:9" x14ac:dyDescent="0.3">
      <c r="A151" s="1" t="s">
        <v>617</v>
      </c>
      <c r="B151" t="s">
        <v>618</v>
      </c>
      <c r="C151" s="1" t="str">
        <f>VLOOKUP(Snapshot!B151,Indicator!$A$2:$G$200,6,FALSE)</f>
        <v>1.1.3.2</v>
      </c>
      <c r="D151" s="1" t="str">
        <f>VLOOKUP(Snapshot!B151,Indicator!$A$2:$G$200,7,FALSE)</f>
        <v xml:space="preserve">Geneva Convention Protocol I	</v>
      </c>
      <c r="E151">
        <v>2020</v>
      </c>
      <c r="F151" t="s">
        <v>6</v>
      </c>
      <c r="G151" s="30" t="str">
        <f>VLOOKUP(F151,Value_type!$A$2:$E$100,4,FALSE)</f>
        <v xml:space="preserve">2=Yes [Ratified/signed] _x000D_
1=No [Not ratified/signed] _x000D_
0=No data/not applicable _x000D_
</v>
      </c>
      <c r="H151" t="s">
        <v>619</v>
      </c>
      <c r="I151" s="1" t="str">
        <f>VLOOKUP(H151,Source!$A$2:$K$200,3,FALSE)</f>
        <v>ICRC</v>
      </c>
    </row>
    <row r="152" spans="1:9" x14ac:dyDescent="0.3">
      <c r="A152" s="1" t="s">
        <v>620</v>
      </c>
      <c r="B152" t="s">
        <v>621</v>
      </c>
      <c r="C152" s="1" t="str">
        <f>VLOOKUP(Snapshot!B152,Indicator!$A$2:$G$200,6,FALSE)</f>
        <v>1.1.3.3</v>
      </c>
      <c r="D152" s="1" t="str">
        <f>VLOOKUP(Snapshot!B152,Indicator!$A$2:$G$200,7,FALSE)</f>
        <v xml:space="preserve">Geneva Convention Protocol II	</v>
      </c>
      <c r="E152">
        <v>2020</v>
      </c>
      <c r="F152" t="s">
        <v>6</v>
      </c>
      <c r="G152" s="30" t="str">
        <f>VLOOKUP(F152,Value_type!$A$2:$E$100,4,FALSE)</f>
        <v xml:space="preserve">2=Yes [Ratified/signed] _x000D_
1=No [Not ratified/signed] _x000D_
0=No data/not applicable _x000D_
</v>
      </c>
      <c r="H152" t="s">
        <v>622</v>
      </c>
      <c r="I152" s="1" t="str">
        <f>VLOOKUP(H152,Source!$A$2:$K$200,3,FALSE)</f>
        <v>ICRC</v>
      </c>
    </row>
    <row r="153" spans="1:9" x14ac:dyDescent="0.3">
      <c r="A153" s="1" t="s">
        <v>623</v>
      </c>
      <c r="B153" t="s">
        <v>624</v>
      </c>
      <c r="C153" s="1" t="str">
        <f>VLOOKUP(Snapshot!B153,Indicator!$A$2:$G$200,6,FALSE)</f>
        <v>NEW</v>
      </c>
      <c r="D153" s="1" t="str">
        <f>VLOOKUP(Snapshot!B153,Indicator!$A$2:$G$200,7,FALSE)</f>
        <v>Convention Against the Recruitment, Use, Financing and Training of Mercenaries</v>
      </c>
      <c r="E153">
        <v>2020</v>
      </c>
      <c r="F153" t="s">
        <v>6</v>
      </c>
      <c r="G153" s="30" t="str">
        <f>VLOOKUP(F153,Value_type!$A$2:$E$100,4,FALSE)</f>
        <v xml:space="preserve">2=Yes [Ratified/signed] _x000D_
1=No [Not ratified/signed] _x000D_
0=No data/not applicable _x000D_
</v>
      </c>
      <c r="H153" t="s">
        <v>625</v>
      </c>
      <c r="I153" s="1" t="str">
        <f>VLOOKUP(H153,Source!$A$2:$K$200,3,FALSE)</f>
        <v>UN Treaties</v>
      </c>
    </row>
    <row r="154" spans="1:9" x14ac:dyDescent="0.3">
      <c r="A154" s="1" t="s">
        <v>626</v>
      </c>
      <c r="B154" t="s">
        <v>627</v>
      </c>
      <c r="C154" s="1" t="str">
        <f>VLOOKUP(Snapshot!B154,Indicator!$A$2:$G$200,6,FALSE)</f>
        <v>NEW</v>
      </c>
      <c r="D154" s="1" t="str">
        <f>VLOOKUP(Snapshot!B154,Indicator!$A$2:$G$200,7,FALSE)</f>
        <v xml:space="preserve">Montreaux Document	</v>
      </c>
      <c r="E154">
        <v>2020</v>
      </c>
      <c r="F154" t="s">
        <v>69</v>
      </c>
      <c r="G154" s="30" t="str">
        <f>VLOOKUP(F154,Value_type!$A$2:$E$100,4,FALSE)</f>
        <v>2 = Yes; 1 = No; 0 = No data</v>
      </c>
      <c r="H154" t="s">
        <v>628</v>
      </c>
      <c r="I154" s="1" t="str">
        <f>VLOOKUP(H154,Source!$A$2:$K$200,3,FALSE)</f>
        <v>Swiss Federal Dept F.Affairs</v>
      </c>
    </row>
    <row r="155" spans="1:9" x14ac:dyDescent="0.3">
      <c r="A155" s="1" t="s">
        <v>629</v>
      </c>
      <c r="B155" t="s">
        <v>630</v>
      </c>
      <c r="C155" s="1" t="str">
        <f>VLOOKUP(Snapshot!B155,Indicator!$A$2:$G$200,6,FALSE)</f>
        <v>1.1.3.4</v>
      </c>
      <c r="D155" s="1" t="str">
        <f>VLOOKUP(Snapshot!B155,Indicator!$A$2:$G$200,7,FALSE)</f>
        <v xml:space="preserve">CRC Optional Protocol on Children in Armed Conflict	</v>
      </c>
      <c r="E155">
        <v>2020</v>
      </c>
      <c r="F155" t="s">
        <v>6</v>
      </c>
      <c r="G155" s="30" t="str">
        <f>VLOOKUP(F155,Value_type!$A$2:$E$100,4,FALSE)</f>
        <v xml:space="preserve">2=Yes [Ratified/signed] _x000D_
1=No [Not ratified/signed] _x000D_
0=No data/not applicable _x000D_
</v>
      </c>
      <c r="H155" t="s">
        <v>631</v>
      </c>
      <c r="I155" s="1" t="str">
        <f>VLOOKUP(H155,Source!$A$2:$K$200,3,FALSE)</f>
        <v>UN Treaties</v>
      </c>
    </row>
    <row r="156" spans="1:9" x14ac:dyDescent="0.3">
      <c r="A156" s="1" t="s">
        <v>632</v>
      </c>
      <c r="B156" t="s">
        <v>633</v>
      </c>
      <c r="C156" s="1" t="str">
        <f>VLOOKUP(Snapshot!B156,Indicator!$A$2:$G$200,6,FALSE)</f>
        <v>1.1.3.5</v>
      </c>
      <c r="D156" s="1" t="str">
        <f>VLOOKUP(Snapshot!B156,Indicator!$A$2:$G$200,7,FALSE)</f>
        <v>Worst Forms of Child Labour Convention</v>
      </c>
      <c r="E156">
        <v>2020</v>
      </c>
      <c r="F156" t="s">
        <v>6</v>
      </c>
      <c r="G156" s="30" t="str">
        <f>VLOOKUP(F156,Value_type!$A$2:$E$100,4,FALSE)</f>
        <v xml:space="preserve">2=Yes [Ratified/signed] _x000D_
1=No [Not ratified/signed] _x000D_
0=No data/not applicable _x000D_
</v>
      </c>
      <c r="H156" t="s">
        <v>634</v>
      </c>
      <c r="I156" s="1" t="str">
        <f>VLOOKUP(H156,Source!$A$2:$K$200,3,FALSE)</f>
        <v>ILO NORMLEX</v>
      </c>
    </row>
    <row r="157" spans="1:9" x14ac:dyDescent="0.3">
      <c r="A157" s="1" t="s">
        <v>635</v>
      </c>
      <c r="B157" t="s">
        <v>636</v>
      </c>
      <c r="C157" s="1" t="str">
        <f>VLOOKUP(Snapshot!B157,Indicator!$A$2:$G$200,6,FALSE)</f>
        <v>1.2.3.1</v>
      </c>
      <c r="D157" s="1" t="str">
        <f>VLOOKUP(Snapshot!B157,Indicator!$A$2:$G$200,7,FALSE)</f>
        <v>Unlawful recruitment of children prohibited</v>
      </c>
      <c r="E157">
        <v>2020</v>
      </c>
      <c r="F157" t="s">
        <v>69</v>
      </c>
      <c r="G157" s="30" t="str">
        <f>VLOOKUP(F157,Value_type!$A$2:$E$100,4,FALSE)</f>
        <v>2 = Yes; 1 = No; 0 = No data</v>
      </c>
      <c r="H157" t="s">
        <v>637</v>
      </c>
      <c r="I157" s="1" t="str">
        <f>VLOOKUP(H157,Source!$A$2:$K$200,3,FALSE)</f>
        <v>Child Soldiers Index</v>
      </c>
    </row>
    <row r="158" spans="1:9" x14ac:dyDescent="0.3">
      <c r="A158" s="1" t="s">
        <v>638</v>
      </c>
      <c r="B158" t="s">
        <v>639</v>
      </c>
      <c r="C158" s="1" t="str">
        <f>VLOOKUP(Snapshot!B158,Indicator!$A$2:$G$200,6,FALSE)</f>
        <v>NEW</v>
      </c>
      <c r="D158" s="1" t="str">
        <f>VLOOKUP(Snapshot!B158,Indicator!$A$2:$G$200,7,FALSE)</f>
        <v>Use of children in hostilities prohibited</v>
      </c>
      <c r="E158">
        <v>2020</v>
      </c>
      <c r="F158" t="s">
        <v>69</v>
      </c>
      <c r="G158" s="30" t="str">
        <f>VLOOKUP(F158,Value_type!$A$2:$E$100,4,FALSE)</f>
        <v>2 = Yes; 1 = No; 0 = No data</v>
      </c>
      <c r="H158" t="s">
        <v>640</v>
      </c>
      <c r="I158" s="1" t="str">
        <f>VLOOKUP(H158,Source!$A$2:$K$200,3,FALSE)</f>
        <v>Child Soldiers Index</v>
      </c>
    </row>
    <row r="159" spans="1:9" x14ac:dyDescent="0.3">
      <c r="A159" s="1" t="s">
        <v>641</v>
      </c>
      <c r="B159" t="s">
        <v>642</v>
      </c>
      <c r="C159" s="1" t="str">
        <f>VLOOKUP(Snapshot!B159,Indicator!$A$2:$G$200,6,FALSE)</f>
        <v>1.2.3.2</v>
      </c>
      <c r="D159" s="1" t="str">
        <f>VLOOKUP(Snapshot!B159,Indicator!$A$2:$G$200,7,FALSE)</f>
        <v xml:space="preserve">Regulation of private military and security companies	</v>
      </c>
      <c r="E159">
        <v>2020</v>
      </c>
      <c r="F159" t="s">
        <v>104</v>
      </c>
      <c r="G159" s="30" t="str">
        <f>VLOOKUP(F159,Value_type!$A$2:$E$100,4,FALSE)</f>
        <v xml:space="preserve">2=PMSCs are regulated / prohibited_x000D_
1=No regulation_x000D_
0=No data	</v>
      </c>
      <c r="H159" t="s">
        <v>643</v>
      </c>
      <c r="I159" s="1" t="str">
        <f>VLOOKUP(H159,Source!$A$2:$K$200,3,FALSE)</f>
        <v>Univ of Denver</v>
      </c>
    </row>
    <row r="160" spans="1:9" x14ac:dyDescent="0.3">
      <c r="A160" s="1" t="s">
        <v>644</v>
      </c>
      <c r="B160" t="s">
        <v>645</v>
      </c>
      <c r="C160" s="1" t="str">
        <f>VLOOKUP(Snapshot!B160,Indicator!$A$2:$G$200,6,FALSE)</f>
        <v>1.2.3.3.</v>
      </c>
      <c r="D160" s="1" t="str">
        <f>VLOOKUP(Snapshot!B160,Indicator!$A$2:$G$200,7,FALSE)</f>
        <v xml:space="preserve">Voluntary Principles on Security and Human Rights	</v>
      </c>
      <c r="E160">
        <v>2020</v>
      </c>
      <c r="F160" t="s">
        <v>69</v>
      </c>
      <c r="G160" s="30" t="str">
        <f>VLOOKUP(F160,Value_type!$A$2:$E$100,4,FALSE)</f>
        <v>2 = Yes; 1 = No; 0 = No data</v>
      </c>
      <c r="H160" t="s">
        <v>646</v>
      </c>
      <c r="I160" s="1" t="str">
        <f>VLOOKUP(H160,Source!$A$2:$K$200,3,FALSE)</f>
        <v>VPSHR</v>
      </c>
    </row>
    <row r="161" spans="1:9" x14ac:dyDescent="0.3">
      <c r="A161" s="1" t="s">
        <v>647</v>
      </c>
      <c r="B161" t="s">
        <v>648</v>
      </c>
      <c r="C161" s="1" t="str">
        <f>VLOOKUP(Snapshot!B161,Indicator!$A$2:$G$200,6,FALSE)</f>
        <v xml:space="preserve">3.3.1 </v>
      </c>
      <c r="D161" s="1" t="str">
        <f>VLOOKUP(Snapshot!B161,Indicator!$A$2:$G$200,7,FALSE)</f>
        <v>Recruitment and use of children in hostilities</v>
      </c>
      <c r="E161">
        <v>2020</v>
      </c>
      <c r="F161" t="s">
        <v>69</v>
      </c>
      <c r="G161" s="30" t="str">
        <f>VLOOKUP(F161,Value_type!$A$2:$E$100,4,FALSE)</f>
        <v>2 = Yes; 1 = No; 0 = No data</v>
      </c>
      <c r="H161" t="s">
        <v>649</v>
      </c>
      <c r="I161" s="1" t="str">
        <f>VLOOKUP(H161,Source!$A$2:$K$200,3,FALSE)</f>
        <v>Child Soldiers Index</v>
      </c>
    </row>
    <row r="162" spans="1:9" x14ac:dyDescent="0.3">
      <c r="A162" s="1" t="s">
        <v>650</v>
      </c>
      <c r="B162" t="s">
        <v>651</v>
      </c>
      <c r="C162" s="1" t="str">
        <f>VLOOKUP(Snapshot!B162,Indicator!$A$2:$G$200,6,FALSE)</f>
        <v>3.3.3</v>
      </c>
      <c r="D162" s="1" t="str">
        <f>VLOOKUP(Snapshot!B162,Indicator!$A$2:$G$200,7,FALSE)</f>
        <v>Number of people displaced from conflict</v>
      </c>
      <c r="E162">
        <v>2020</v>
      </c>
      <c r="F162" t="s">
        <v>18</v>
      </c>
      <c r="G162" s="30" t="str">
        <f>VLOOKUP(F162,Value_type!$A$2:$E$100,4,FALSE)</f>
        <v xml:space="preserve">Continuous variable </v>
      </c>
      <c r="H162" t="s">
        <v>652</v>
      </c>
      <c r="I162" s="1" t="str">
        <f>VLOOKUP(H162,Source!$A$2:$K$200,3,FALSE)</f>
        <v>Internal Displacement Monitoring Centre</v>
      </c>
    </row>
    <row r="163" spans="1:9" x14ac:dyDescent="0.3">
      <c r="A163" s="1" t="s">
        <v>653</v>
      </c>
      <c r="B163" t="s">
        <v>654</v>
      </c>
      <c r="C163" s="1" t="str">
        <f>VLOOKUP(Snapshot!B163,Indicator!$A$2:$G$200,6,FALSE)</f>
        <v>3.3.4</v>
      </c>
      <c r="D163" s="1" t="str">
        <f>VLOOKUP(Snapshot!B163,Indicator!$A$2:$G$200,7,FALSE)</f>
        <v xml:space="preserve">New displacements from conflict </v>
      </c>
      <c r="E163">
        <v>2020</v>
      </c>
      <c r="F163" t="s">
        <v>18</v>
      </c>
      <c r="G163" s="30" t="str">
        <f>VLOOKUP(F163,Value_type!$A$2:$E$100,4,FALSE)</f>
        <v xml:space="preserve">Continuous variable </v>
      </c>
      <c r="H163" t="s">
        <v>655</v>
      </c>
      <c r="I163" s="1" t="str">
        <f>VLOOKUP(H163,Source!$A$2:$K$200,3,FALSE)</f>
        <v>Internal Displacement Monitoring Centre</v>
      </c>
    </row>
    <row r="164" spans="1:9" x14ac:dyDescent="0.3">
      <c r="A164" s="1" t="s">
        <v>656</v>
      </c>
      <c r="B164" t="s">
        <v>657</v>
      </c>
      <c r="C164" s="1" t="str">
        <f>VLOOKUP(Snapshot!B164,Indicator!$A$2:$G$200,6,FALSE)</f>
        <v>1.1.4.1</v>
      </c>
      <c r="D164" s="1" t="str">
        <f>VLOOKUP(Snapshot!B164,Indicator!$A$2:$G$200,7,FALSE)</f>
        <v xml:space="preserve">Telecommunication Resources for Disaster Mitigation	</v>
      </c>
      <c r="E164">
        <v>2020</v>
      </c>
      <c r="F164" t="s">
        <v>6</v>
      </c>
      <c r="G164" s="30" t="str">
        <f>VLOOKUP(F164,Value_type!$A$2:$E$100,4,FALSE)</f>
        <v xml:space="preserve">2=Yes [Ratified/signed] _x000D_
1=No [Not ratified/signed] _x000D_
0=No data/not applicable _x000D_
</v>
      </c>
      <c r="H164" t="s">
        <v>658</v>
      </c>
      <c r="I164" s="1" t="str">
        <f>VLOOKUP(H164,Source!$A$2:$K$200,3,FALSE)</f>
        <v>UN Treaties</v>
      </c>
    </row>
    <row r="165" spans="1:9" x14ac:dyDescent="0.3">
      <c r="A165" s="1" t="s">
        <v>659</v>
      </c>
      <c r="B165" t="s">
        <v>660</v>
      </c>
      <c r="C165" s="1" t="str">
        <f>VLOOKUP(Snapshot!B165,Indicator!$A$2:$G$200,6,FALSE)</f>
        <v xml:space="preserve">1.2.4.1 </v>
      </c>
      <c r="D165" s="1" t="str">
        <f>VLOOKUP(Snapshot!B165,Indicator!$A$2:$G$200,7,FALSE)</f>
        <v>National disaster risk reduction strategies</v>
      </c>
      <c r="E165">
        <v>2020</v>
      </c>
      <c r="F165" t="s">
        <v>18</v>
      </c>
      <c r="G165" s="30" t="str">
        <f>VLOOKUP(F165,Value_type!$A$2:$E$100,4,FALSE)</f>
        <v xml:space="preserve">Continuous variable </v>
      </c>
      <c r="H165" t="s">
        <v>661</v>
      </c>
      <c r="I165" s="1" t="str">
        <f>VLOOKUP(H165,Source!$A$2:$K$200,3,FALSE)</f>
        <v>UN SDG</v>
      </c>
    </row>
    <row r="166" spans="1:9" x14ac:dyDescent="0.3">
      <c r="A166" s="1" t="s">
        <v>662</v>
      </c>
      <c r="B166" t="s">
        <v>663</v>
      </c>
      <c r="C166" s="1" t="str">
        <f>VLOOKUP(Snapshot!B166,Indicator!$A$2:$G$200,6,FALSE)</f>
        <v xml:space="preserve">3.4.1 </v>
      </c>
      <c r="D166" s="1" t="str">
        <f>VLOOKUP(Snapshot!B166,Indicator!$A$2:$G$200,7,FALSE)</f>
        <v xml:space="preserve">Deaths associated with disasters	</v>
      </c>
      <c r="E166">
        <v>2020</v>
      </c>
      <c r="F166" t="s">
        <v>18</v>
      </c>
      <c r="G166" s="30" t="str">
        <f>VLOOKUP(F166,Value_type!$A$2:$E$100,4,FALSE)</f>
        <v xml:space="preserve">Continuous variable </v>
      </c>
      <c r="H166" t="s">
        <v>664</v>
      </c>
      <c r="I166" s="1" t="str">
        <f>VLOOKUP(H166,Source!$A$2:$K$200,3,FALSE)</f>
        <v>UN SDG</v>
      </c>
    </row>
    <row r="167" spans="1:9" x14ac:dyDescent="0.3">
      <c r="A167" s="1" t="s">
        <v>665</v>
      </c>
      <c r="B167" t="s">
        <v>666</v>
      </c>
      <c r="C167" s="1" t="str">
        <f>VLOOKUP(Snapshot!B167,Indicator!$A$2:$G$200,6,FALSE)</f>
        <v>NEW</v>
      </c>
      <c r="D167" s="1" t="str">
        <f>VLOOKUP(Snapshot!B167,Indicator!$A$2:$G$200,7,FALSE)</f>
        <v xml:space="preserve">Damaged livelihoods associated with disasters	</v>
      </c>
      <c r="E167">
        <v>2020</v>
      </c>
      <c r="F167" t="s">
        <v>18</v>
      </c>
      <c r="G167" s="30" t="str">
        <f>VLOOKUP(F167,Value_type!$A$2:$E$100,4,FALSE)</f>
        <v xml:space="preserve">Continuous variable </v>
      </c>
      <c r="H167" t="s">
        <v>667</v>
      </c>
      <c r="I167" s="1" t="str">
        <f>VLOOKUP(H167,Source!$A$2:$K$200,3,FALSE)</f>
        <v>UN SDG</v>
      </c>
    </row>
    <row r="168" spans="1:9" x14ac:dyDescent="0.3">
      <c r="A168" s="1" t="s">
        <v>668</v>
      </c>
      <c r="B168" t="s">
        <v>669</v>
      </c>
      <c r="C168" s="1" t="str">
        <f>VLOOKUP(Snapshot!B168,Indicator!$A$2:$G$200,6,FALSE)</f>
        <v>NEW</v>
      </c>
      <c r="D168" s="1" t="str">
        <f>VLOOKUP(Snapshot!B168,Indicator!$A$2:$G$200,7,FALSE)</f>
        <v xml:space="preserve">Disruption to education services	</v>
      </c>
      <c r="E168">
        <v>2020</v>
      </c>
      <c r="F168" t="s">
        <v>18</v>
      </c>
      <c r="G168" s="30" t="str">
        <f>VLOOKUP(F168,Value_type!$A$2:$E$100,4,FALSE)</f>
        <v xml:space="preserve">Continuous variable </v>
      </c>
      <c r="H168" t="s">
        <v>670</v>
      </c>
      <c r="I168" s="1" t="str">
        <f>VLOOKUP(H168,Source!$A$2:$K$200,3,FALSE)</f>
        <v>UN SDG</v>
      </c>
    </row>
    <row r="169" spans="1:9" x14ac:dyDescent="0.3">
      <c r="A169" s="1" t="s">
        <v>671</v>
      </c>
      <c r="B169" t="s">
        <v>672</v>
      </c>
      <c r="C169" s="1" t="str">
        <f>VLOOKUP(Snapshot!B169,Indicator!$A$2:$G$200,6,FALSE)</f>
        <v>NEW</v>
      </c>
      <c r="D169" s="1" t="str">
        <f>VLOOKUP(Snapshot!B169,Indicator!$A$2:$G$200,7,FALSE)</f>
        <v xml:space="preserve">Disruption to health services	</v>
      </c>
      <c r="E169">
        <v>2020</v>
      </c>
      <c r="F169" t="s">
        <v>18</v>
      </c>
      <c r="G169" s="30" t="str">
        <f>VLOOKUP(F169,Value_type!$A$2:$E$100,4,FALSE)</f>
        <v xml:space="preserve">Continuous variable </v>
      </c>
      <c r="H169" t="s">
        <v>673</v>
      </c>
      <c r="I169" s="1" t="str">
        <f>VLOOKUP(H169,Source!$A$2:$K$200,3,FALSE)</f>
        <v>UN SDG</v>
      </c>
    </row>
    <row r="170" spans="1:9" x14ac:dyDescent="0.3">
      <c r="A170" s="1" t="s">
        <v>674</v>
      </c>
      <c r="B170" t="s">
        <v>675</v>
      </c>
      <c r="C170" s="1" t="str">
        <f>VLOOKUP(Snapshot!B170,Indicator!$A$2:$G$200,6,FALSE)</f>
        <v>NEW</v>
      </c>
      <c r="D170" s="1" t="str">
        <f>VLOOKUP(Snapshot!B170,Indicator!$A$2:$G$200,7,FALSE)</f>
        <v xml:space="preserve">Disruption to basic services	</v>
      </c>
      <c r="E170">
        <v>2020</v>
      </c>
      <c r="F170" t="s">
        <v>18</v>
      </c>
      <c r="G170" s="30" t="str">
        <f>VLOOKUP(F170,Value_type!$A$2:$E$100,4,FALSE)</f>
        <v xml:space="preserve">Continuous variable </v>
      </c>
      <c r="H170" t="s">
        <v>676</v>
      </c>
      <c r="I170" s="1" t="str">
        <f>VLOOKUP(H170,Source!$A$2:$K$200,3,FALSE)</f>
        <v>UN SDG</v>
      </c>
    </row>
    <row r="171" spans="1:9" x14ac:dyDescent="0.3">
      <c r="A171" s="1" t="s">
        <v>677</v>
      </c>
      <c r="B171" t="s">
        <v>678</v>
      </c>
      <c r="C171" s="1" t="str">
        <f>VLOOKUP(Snapshot!B171,Indicator!$A$2:$G$200,6,FALSE)</f>
        <v xml:space="preserve">3.4.2 </v>
      </c>
      <c r="D171" s="1" t="str">
        <f>VLOOKUP(Snapshot!B171,Indicator!$A$2:$G$200,7,FALSE)</f>
        <v>Displacements from natural disasters</v>
      </c>
      <c r="E171">
        <v>2020</v>
      </c>
      <c r="F171" t="s">
        <v>18</v>
      </c>
      <c r="G171" s="30" t="str">
        <f>VLOOKUP(F171,Value_type!$A$2:$E$100,4,FALSE)</f>
        <v xml:space="preserve">Continuous variable </v>
      </c>
      <c r="H171" t="s">
        <v>679</v>
      </c>
      <c r="I171" s="1" t="str">
        <f>VLOOKUP(H171,Source!$A$2:$K$200,3,FALSE)</f>
        <v>Internal Displacement Monitoring Centre</v>
      </c>
    </row>
    <row r="172" spans="1:9" x14ac:dyDescent="0.3">
      <c r="A172" s="1" t="s">
        <v>680</v>
      </c>
      <c r="B172" t="s">
        <v>681</v>
      </c>
      <c r="C172" s="1" t="str">
        <f>VLOOKUP(Snapshot!B172,Indicator!$A$2:$G$200,6,FALSE)</f>
        <v xml:space="preserve">3.4.3 </v>
      </c>
      <c r="D172" s="1" t="str">
        <f>VLOOKUP(Snapshot!B172,Indicator!$A$2:$G$200,7,FALSE)</f>
        <v>Risk of humanitarian crises and disasters</v>
      </c>
      <c r="E172">
        <v>2020</v>
      </c>
      <c r="F172" t="s">
        <v>18</v>
      </c>
      <c r="G172" s="30" t="str">
        <f>VLOOKUP(F172,Value_type!$A$2:$E$100,4,FALSE)</f>
        <v xml:space="preserve">Continuous variable </v>
      </c>
      <c r="H172" t="s">
        <v>682</v>
      </c>
      <c r="I172" s="1" t="str">
        <f>VLOOKUP(H172,Source!$A$2:$K$200,3,FALSE)</f>
        <v>INFORM index</v>
      </c>
    </row>
    <row r="173" spans="1:9" x14ac:dyDescent="0.3">
      <c r="A173" s="1" t="s">
        <v>683</v>
      </c>
      <c r="B173" t="s">
        <v>684</v>
      </c>
      <c r="C173" s="1" t="str">
        <f>VLOOKUP(Snapshot!B173,Indicator!$A$2:$G$200,6,FALSE)</f>
        <v>1.1.5.1</v>
      </c>
      <c r="D173" s="1" t="str">
        <f>VLOOKUP(Snapshot!B173,Indicator!$A$2:$G$200,7,FALSE)</f>
        <v xml:space="preserve">Convention on the Rights of the Child (CRC)	</v>
      </c>
      <c r="E173">
        <v>2020</v>
      </c>
      <c r="F173" t="s">
        <v>6</v>
      </c>
      <c r="G173" s="30" t="str">
        <f>VLOOKUP(F173,Value_type!$A$2:$E$100,4,FALSE)</f>
        <v xml:space="preserve">2=Yes [Ratified/signed] _x000D_
1=No [Not ratified/signed] _x000D_
0=No data/not applicable _x000D_
</v>
      </c>
      <c r="H173" t="s">
        <v>685</v>
      </c>
      <c r="I173" s="1" t="str">
        <f>VLOOKUP(H173,Source!$A$2:$K$200,3,FALSE)</f>
        <v>UN Treaties</v>
      </c>
    </row>
    <row r="174" spans="1:9" x14ac:dyDescent="0.3">
      <c r="A174" s="1" t="s">
        <v>686</v>
      </c>
      <c r="B174" t="s">
        <v>687</v>
      </c>
      <c r="C174" s="1" t="str">
        <f>VLOOKUP(Snapshot!B174,Indicator!$A$2:$G$200,6,FALSE)</f>
        <v>1.1.5.2</v>
      </c>
      <c r="D174" s="1" t="str">
        <f>VLOOKUP(Snapshot!B174,Indicator!$A$2:$G$200,7,FALSE)</f>
        <v xml:space="preserve">CRC Optional Protocol on Communications Procedure	</v>
      </c>
      <c r="E174">
        <v>2020</v>
      </c>
      <c r="F174" t="s">
        <v>6</v>
      </c>
      <c r="G174" s="30" t="str">
        <f>VLOOKUP(F174,Value_type!$A$2:$E$100,4,FALSE)</f>
        <v xml:space="preserve">2=Yes [Ratified/signed] _x000D_
1=No [Not ratified/signed] _x000D_
0=No data/not applicable _x000D_
</v>
      </c>
      <c r="H174" t="s">
        <v>688</v>
      </c>
      <c r="I174" s="1" t="str">
        <f>VLOOKUP(H174,Source!$A$2:$K$200,3,FALSE)</f>
        <v>UN Treaties</v>
      </c>
    </row>
    <row r="175" spans="1:9" x14ac:dyDescent="0.3">
      <c r="A175" s="1" t="s">
        <v>689</v>
      </c>
      <c r="B175" t="s">
        <v>690</v>
      </c>
      <c r="C175" s="1" t="str">
        <f>VLOOKUP(Snapshot!B175,Indicator!$A$2:$G$200,6,FALSE)</f>
        <v>1.2.5.1</v>
      </c>
      <c r="D175" s="1" t="str">
        <f>VLOOKUP(Snapshot!B175,Indicator!$A$2:$G$200,7,FALSE)</f>
        <v xml:space="preserve">Legal status of CRC	</v>
      </c>
      <c r="E175">
        <v>2020</v>
      </c>
      <c r="F175" t="s">
        <v>18</v>
      </c>
      <c r="G175" s="30" t="str">
        <f>VLOOKUP(F175,Value_type!$A$2:$E$100,4,FALSE)</f>
        <v xml:space="preserve">Continuous variable </v>
      </c>
      <c r="H175" t="s">
        <v>691</v>
      </c>
      <c r="I175" s="1" t="str">
        <f>VLOOKUP(H175,Source!$A$2:$K$200,3,FALSE)</f>
        <v>CRIN</v>
      </c>
    </row>
    <row r="176" spans="1:9" x14ac:dyDescent="0.3">
      <c r="A176" s="1" t="s">
        <v>692</v>
      </c>
      <c r="B176" t="s">
        <v>693</v>
      </c>
      <c r="C176" s="1" t="str">
        <f>VLOOKUP(Snapshot!B176,Indicator!$A$2:$G$200,6,FALSE)</f>
        <v>3.5.1</v>
      </c>
      <c r="D176" s="1" t="str">
        <f>VLOOKUP(Snapshot!B176,Indicator!$A$2:$G$200,7,FALSE)</f>
        <v xml:space="preserve">Right to education fulfilment	</v>
      </c>
      <c r="E176">
        <v>2020</v>
      </c>
      <c r="F176" t="s">
        <v>18</v>
      </c>
      <c r="G176" s="30" t="str">
        <f>VLOOKUP(F176,Value_type!$A$2:$E$100,4,FALSE)</f>
        <v xml:space="preserve">Continuous variable </v>
      </c>
      <c r="H176" t="s">
        <v>694</v>
      </c>
      <c r="I176" s="1" t="str">
        <f>VLOOKUP(H176,Source!$A$2:$K$200,3,FALSE)</f>
        <v>KidsRights Index</v>
      </c>
    </row>
    <row r="177" spans="1:9" x14ac:dyDescent="0.3">
      <c r="A177" s="1" t="s">
        <v>695</v>
      </c>
      <c r="B177" t="s">
        <v>696</v>
      </c>
      <c r="C177" s="1" t="str">
        <f>VLOOKUP(Snapshot!B177,Indicator!$A$2:$G$200,6,FALSE)</f>
        <v>3.6.1</v>
      </c>
      <c r="D177" s="1" t="str">
        <f>VLOOKUP(Snapshot!B177,Indicator!$A$2:$G$200,7,FALSE)</f>
        <v xml:space="preserve">Right to health fulfilment	</v>
      </c>
      <c r="E177">
        <v>2020</v>
      </c>
      <c r="F177" t="s">
        <v>18</v>
      </c>
      <c r="G177" s="30" t="str">
        <f>VLOOKUP(F177,Value_type!$A$2:$E$100,4,FALSE)</f>
        <v xml:space="preserve">Continuous variable </v>
      </c>
      <c r="H177" t="s">
        <v>697</v>
      </c>
      <c r="I177" s="1" t="str">
        <f>VLOOKUP(H177,Source!$A$2:$K$200,3,FALSE)</f>
        <v>KidsRights Index</v>
      </c>
    </row>
    <row r="178" spans="1:9" x14ac:dyDescent="0.3">
      <c r="A178" s="1" t="s">
        <v>698</v>
      </c>
      <c r="B178" t="s">
        <v>699</v>
      </c>
      <c r="C178" s="1" t="str">
        <f>VLOOKUP(Snapshot!B178,Indicator!$A$2:$G$200,6,FALSE)</f>
        <v>3.7.1</v>
      </c>
      <c r="D178" s="1" t="str">
        <f>VLOOKUP(Snapshot!B178,Indicator!$A$2:$G$200,7,FALSE)</f>
        <v xml:space="preserve">Right to protection fulfilment	</v>
      </c>
      <c r="E178">
        <v>2020</v>
      </c>
      <c r="F178" t="s">
        <v>18</v>
      </c>
      <c r="G178" s="30" t="str">
        <f>VLOOKUP(F178,Value_type!$A$2:$E$100,4,FALSE)</f>
        <v xml:space="preserve">Continuous variable </v>
      </c>
      <c r="H178" t="s">
        <v>700</v>
      </c>
      <c r="I178" s="1" t="str">
        <f>VLOOKUP(H178,Source!$A$2:$K$200,3,FALSE)</f>
        <v>KidsRights Index</v>
      </c>
    </row>
    <row r="179" spans="1:9" x14ac:dyDescent="0.3">
      <c r="A179" s="1" t="s">
        <v>701</v>
      </c>
      <c r="B179" t="s">
        <v>702</v>
      </c>
      <c r="C179" s="1" t="str">
        <f>VLOOKUP(Snapshot!B179,Indicator!$A$2:$G$200,6,FALSE)</f>
        <v>NEW</v>
      </c>
      <c r="D179" s="1" t="str">
        <f>VLOOKUP(Snapshot!B179,Indicator!$A$2:$G$200,7,FALSE)</f>
        <v xml:space="preserve">Right to life fulfilment	</v>
      </c>
      <c r="E179">
        <v>2020</v>
      </c>
      <c r="F179" t="s">
        <v>18</v>
      </c>
      <c r="G179" s="30" t="str">
        <f>VLOOKUP(F179,Value_type!$A$2:$E$100,4,FALSE)</f>
        <v xml:space="preserve">Continuous variable </v>
      </c>
      <c r="H179" t="s">
        <v>703</v>
      </c>
      <c r="I179" s="1" t="str">
        <f>VLOOKUP(H179,Source!$A$2:$K$200,3,FALSE)</f>
        <v>KidsRights Index</v>
      </c>
    </row>
    <row r="180" spans="1:9" x14ac:dyDescent="0.3">
      <c r="A180" s="1" t="s">
        <v>704</v>
      </c>
      <c r="B180" t="s">
        <v>705</v>
      </c>
      <c r="C180" s="1" t="str">
        <f>VLOOKUP(Snapshot!B180,Indicator!$A$2:$G$200,6,FALSE)</f>
        <v>2.1.1</v>
      </c>
      <c r="D180" s="1" t="str">
        <f>VLOOKUP(Snapshot!B180,Indicator!$A$2:$G$200,7,FALSE)</f>
        <v>Enabling environment for child rights fulfilment.</v>
      </c>
      <c r="E180">
        <v>2020</v>
      </c>
      <c r="F180" t="s">
        <v>18</v>
      </c>
      <c r="G180" s="30" t="str">
        <f>VLOOKUP(F180,Value_type!$A$2:$E$100,4,FALSE)</f>
        <v xml:space="preserve">Continuous variable </v>
      </c>
      <c r="H180" t="s">
        <v>362</v>
      </c>
      <c r="I180" s="1" t="str">
        <f>VLOOKUP(H180,Source!$A$2:$K$200,3,FALSE)</f>
        <v>Kids Rights Index</v>
      </c>
    </row>
    <row r="181" spans="1:9" x14ac:dyDescent="0.3">
      <c r="A181" s="1" t="s">
        <v>706</v>
      </c>
      <c r="B181" t="s">
        <v>707</v>
      </c>
      <c r="C181" s="1" t="str">
        <f>VLOOKUP(Snapshot!B181,Indicator!$A$2:$G$200,6,FALSE)</f>
        <v>2.2.1</v>
      </c>
      <c r="D181" s="1" t="str">
        <f>VLOOKUP(Snapshot!B181,Indicator!$A$2:$G$200,7,FALSE)</f>
        <v>Government effectiveness.</v>
      </c>
      <c r="E181">
        <v>2020</v>
      </c>
      <c r="F181" t="s">
        <v>18</v>
      </c>
      <c r="G181" s="30" t="str">
        <f>VLOOKUP(F181,Value_type!$A$2:$E$100,4,FALSE)</f>
        <v xml:space="preserve">Continuous variable </v>
      </c>
      <c r="H181" t="s">
        <v>362</v>
      </c>
      <c r="I181" s="1" t="str">
        <f>VLOOKUP(H181,Source!$A$2:$K$200,3,FALSE)</f>
        <v>Kids Rights Index</v>
      </c>
    </row>
    <row r="182" spans="1:9" x14ac:dyDescent="0.3">
      <c r="A182" s="1" t="s">
        <v>708</v>
      </c>
      <c r="B182" t="s">
        <v>709</v>
      </c>
      <c r="C182" s="1" t="str">
        <f>VLOOKUP(Snapshot!B182,Indicator!$A$2:$G$200,6,FALSE)</f>
        <v>2.2.2</v>
      </c>
      <c r="D182" s="1" t="str">
        <f>VLOOKUP(Snapshot!B182,Indicator!$A$2:$G$200,7,FALSE)</f>
        <v>Government corruption.</v>
      </c>
      <c r="E182">
        <v>2020</v>
      </c>
      <c r="F182" t="s">
        <v>18</v>
      </c>
      <c r="G182" s="30" t="str">
        <f>VLOOKUP(F182,Value_type!$A$2:$E$100,4,FALSE)</f>
        <v xml:space="preserve">Continuous variable </v>
      </c>
      <c r="H182" t="s">
        <v>365</v>
      </c>
      <c r="I182" s="1" t="str">
        <f>VLOOKUP(H182,Source!$A$2:$K$200,3,FALSE)</f>
        <v>World Bank</v>
      </c>
    </row>
    <row r="183" spans="1:9" x14ac:dyDescent="0.3">
      <c r="A183" s="1" t="s">
        <v>710</v>
      </c>
      <c r="B183" t="s">
        <v>711</v>
      </c>
      <c r="C183" s="1" t="str">
        <f>VLOOKUP(Snapshot!B183,Indicator!$A$2:$G$200,6,FALSE)</f>
        <v>2.3.1</v>
      </c>
      <c r="D183" s="1" t="str">
        <f>VLOOKUP(Snapshot!B183,Indicator!$A$2:$G$200,7,FALSE)</f>
        <v>Effectiveness of the justice system.</v>
      </c>
      <c r="E183">
        <v>2020</v>
      </c>
      <c r="F183" t="s">
        <v>18</v>
      </c>
      <c r="G183" s="30" t="str">
        <f>VLOOKUP(F183,Value_type!$A$2:$E$100,4,FALSE)</f>
        <v xml:space="preserve">Continuous variable </v>
      </c>
      <c r="H183" t="s">
        <v>507</v>
      </c>
      <c r="I183" s="1" t="str">
        <f>VLOOKUP(H183,Source!$A$2:$K$200,3,FALSE)</f>
        <v>CRIN</v>
      </c>
    </row>
    <row r="184" spans="1:9" x14ac:dyDescent="0.3">
      <c r="A184" s="1" t="s">
        <v>712</v>
      </c>
      <c r="B184" t="s">
        <v>713</v>
      </c>
      <c r="C184" s="1" t="str">
        <f>VLOOKUP(Snapshot!B184,Indicator!$A$2:$G$200,6,FALSE)</f>
        <v>NEW</v>
      </c>
      <c r="D184" s="1" t="str">
        <f>VLOOKUP(Snapshot!B184,Indicator!$A$2:$G$200,7,FALSE)</f>
        <v>National Action Plan on Business and Human Rights.</v>
      </c>
      <c r="E184">
        <v>2020</v>
      </c>
      <c r="F184" t="s">
        <v>96</v>
      </c>
      <c r="G184" s="30" t="str">
        <f>VLOOKUP(F184,Value_type!$A$2:$E$100,4,FALSE)</f>
        <v xml:space="preserve">4 = Yes, and the NAP addresses children’s rights specifically, _x000D_
3 = Yes, but the NAP does not address children’s rights specifically, _x000D_
2 = No, but the state has committed to doing one or has started the process, _x000D_
1 = No_x000D_
</v>
      </c>
      <c r="H184" t="s">
        <v>371</v>
      </c>
      <c r="I184" s="1" t="e">
        <f>VLOOKUP(H184,Source!$A$2:$K$200,3,FALSE)</f>
        <v>#N/A</v>
      </c>
    </row>
    <row r="185" spans="1:9" x14ac:dyDescent="0.3">
      <c r="A185" s="1" t="s">
        <v>714</v>
      </c>
      <c r="B185" t="s">
        <v>715</v>
      </c>
      <c r="C185" s="1" t="str">
        <f>VLOOKUP(Snapshot!B185,Indicator!$A$2:$G$200,6,FALSE)</f>
        <v>2.1.3</v>
      </c>
      <c r="D185" s="1" t="str">
        <f>VLOOKUP(Snapshot!B185,Indicator!$A$2:$G$200,7,FALSE)</f>
        <v xml:space="preserve">Education spending	</v>
      </c>
      <c r="E185">
        <v>2020</v>
      </c>
      <c r="F185" t="s">
        <v>18</v>
      </c>
      <c r="G185" s="30" t="str">
        <f>VLOOKUP(F185,Value_type!$A$2:$E$100,4,FALSE)</f>
        <v xml:space="preserve">Continuous variable </v>
      </c>
      <c r="H185" t="s">
        <v>716</v>
      </c>
      <c r="I185" s="1" t="str">
        <f>VLOOKUP(H185,Source!$A$2:$K$200,3,FALSE)</f>
        <v>UN SDG</v>
      </c>
    </row>
    <row r="186" spans="1:9" x14ac:dyDescent="0.3">
      <c r="A186" s="1" t="s">
        <v>717</v>
      </c>
      <c r="B186" t="s">
        <v>718</v>
      </c>
      <c r="C186" s="1" t="str">
        <f>VLOOKUP(Snapshot!B186,Indicator!$A$2:$G$200,6,FALSE)</f>
        <v>2.1.4</v>
      </c>
      <c r="D186" s="1" t="str">
        <f>VLOOKUP(Snapshot!B186,Indicator!$A$2:$G$200,7,FALSE)</f>
        <v xml:space="preserve">Health expenditure	</v>
      </c>
      <c r="E186">
        <v>2020</v>
      </c>
      <c r="F186" t="s">
        <v>18</v>
      </c>
      <c r="G186" s="30" t="str">
        <f>VLOOKUP(F186,Value_type!$A$2:$E$100,4,FALSE)</f>
        <v xml:space="preserve">Continuous variable </v>
      </c>
      <c r="H186" t="s">
        <v>719</v>
      </c>
      <c r="I186" s="1" t="str">
        <f>VLOOKUP(H186,Source!$A$2:$K$300,3,FALSE)</f>
        <v>WHO</v>
      </c>
    </row>
    <row r="187" spans="1:9" x14ac:dyDescent="0.3">
      <c r="A187" s="1" t="s">
        <v>720</v>
      </c>
      <c r="B187" t="s">
        <v>721</v>
      </c>
      <c r="C187" s="1" t="str">
        <f>VLOOKUP(Snapshot!B187,Indicator!$A$2:$G$200,6,FALSE)</f>
        <v>2.1.5</v>
      </c>
      <c r="D187" s="1" t="str">
        <f>VLOOKUP(Snapshot!B187,Indicator!$A$2:$G$200,7,FALSE)</f>
        <v xml:space="preserve">Child protection services	</v>
      </c>
      <c r="E187">
        <v>2020</v>
      </c>
      <c r="F187" t="s">
        <v>106</v>
      </c>
      <c r="G187" s="30" t="str">
        <f>VLOOKUP(F187,Value_type!$A$2:$E$100,4,FALSE)</f>
        <v xml:space="preserve">3=Larger scale, 2=Limited, 1=None, 0=No data	</v>
      </c>
      <c r="H187" t="s">
        <v>722</v>
      </c>
      <c r="I187" s="1" t="str">
        <f>VLOOKUP(H187,Source!$A$2:$K$300,3,FALSE)</f>
        <v>WHO</v>
      </c>
    </row>
    <row r="188" spans="1:9" x14ac:dyDescent="0.3">
      <c r="A188" s="1" t="s">
        <v>723</v>
      </c>
      <c r="B188" t="s">
        <v>724</v>
      </c>
      <c r="C188" s="1" t="str">
        <f>VLOOKUP(Snapshot!B188,Indicator!$A$2:$G$200,6,FALSE)</f>
        <v>2.1.6</v>
      </c>
      <c r="D188" s="1" t="str">
        <f>VLOOKUP(Snapshot!B188,Indicator!$A$2:$G$200,7,FALSE)</f>
        <v xml:space="preserve">Life skills and social development programmes 	</v>
      </c>
      <c r="E188">
        <v>2020</v>
      </c>
      <c r="F188" t="s">
        <v>106</v>
      </c>
      <c r="G188" s="30" t="str">
        <f>VLOOKUP(F188,Value_type!$A$2:$E$100,4,FALSE)</f>
        <v xml:space="preserve">3=Larger scale, 2=Limited, 1=None, 0=No data	</v>
      </c>
      <c r="H188" t="s">
        <v>725</v>
      </c>
      <c r="I188" s="1" t="str">
        <f>VLOOKUP(H188,Source!$A$2:$K$300,3,FALSE)</f>
        <v>WHO</v>
      </c>
    </row>
    <row r="189" spans="1:9" x14ac:dyDescent="0.3">
      <c r="A189" s="1" t="s">
        <v>726</v>
      </c>
      <c r="B189" t="s">
        <v>727</v>
      </c>
      <c r="C189" s="1" t="str">
        <f>VLOOKUP(Snapshot!B189,Indicator!$A$2:$G$200,6,FALSE)</f>
        <v>2.1.7</v>
      </c>
      <c r="D189" s="1" t="str">
        <f>VLOOKUP(Snapshot!B189,Indicator!$A$2:$G$200,7,FALSE)</f>
        <v xml:space="preserve">Social protection coverage	</v>
      </c>
      <c r="E189">
        <v>2020</v>
      </c>
      <c r="F189" t="s">
        <v>18</v>
      </c>
      <c r="G189" s="30" t="str">
        <f>VLOOKUP(F189,Value_type!$A$2:$E$100,4,FALSE)</f>
        <v xml:space="preserve">Continuous variable </v>
      </c>
      <c r="H189" t="s">
        <v>728</v>
      </c>
      <c r="I189" s="1" t="str">
        <f>VLOOKUP(H189,Source!$A$2:$K$300,3,FALSE)</f>
        <v>UN SDG</v>
      </c>
    </row>
    <row r="190" spans="1:9" x14ac:dyDescent="0.3">
      <c r="A190" s="1" t="s">
        <v>729</v>
      </c>
      <c r="B190" t="s">
        <v>730</v>
      </c>
      <c r="C190" s="1" t="str">
        <f>VLOOKUP(Snapshot!B190,Indicator!$A$2:$G$200,6,FALSE)</f>
        <v>2.3.1</v>
      </c>
      <c r="D190" s="1" t="str">
        <f>VLOOKUP(Snapshot!B190,Indicator!$A$2:$G$200,7,FALSE)</f>
        <v>Effectiveness of the justice system.</v>
      </c>
      <c r="E190">
        <v>2020</v>
      </c>
      <c r="F190" t="s">
        <v>18</v>
      </c>
      <c r="G190" s="30" t="str">
        <f>VLOOKUP(F190,Value_type!$A$2:$E$100,4,FALSE)</f>
        <v xml:space="preserve">Continuous variable </v>
      </c>
      <c r="H190" t="s">
        <v>507</v>
      </c>
      <c r="I190" s="1" t="str">
        <f>VLOOKUP(H190,Source!$A$2:$K$200,3,FALSE)</f>
        <v>CRIN</v>
      </c>
    </row>
    <row r="191" spans="1:9" x14ac:dyDescent="0.3">
      <c r="A191" s="1" t="s">
        <v>731</v>
      </c>
      <c r="B191" t="s">
        <v>732</v>
      </c>
      <c r="C191" s="1">
        <f>VLOOKUP(Snapshot!B191,Indicator!$A$2:$G$200,6,FALSE)</f>
        <v>0</v>
      </c>
      <c r="D191" s="1">
        <f>VLOOKUP(Snapshot!B191,Indicator!$A$2:$G$200,7,FALSE)</f>
        <v>0</v>
      </c>
    </row>
    <row r="192" spans="1:9" x14ac:dyDescent="0.3">
      <c r="A192" s="1" t="s">
        <v>733</v>
      </c>
      <c r="B192" t="s">
        <v>734</v>
      </c>
      <c r="C192" s="1">
        <f>VLOOKUP(Snapshot!B192,Indicator!$A$2:$G$200,6,FALSE)</f>
        <v>0</v>
      </c>
      <c r="D192" s="1">
        <f>VLOOKUP(Snapshot!B192,Indicator!$A$2:$G$200,7,FALSE)</f>
        <v>0</v>
      </c>
    </row>
    <row r="193" spans="1:4" x14ac:dyDescent="0.3">
      <c r="A193" s="1" t="s">
        <v>735</v>
      </c>
      <c r="B193" t="s">
        <v>736</v>
      </c>
      <c r="C193" s="1">
        <f>VLOOKUP(Snapshot!B193,Indicator!$A$2:$G$200,6,FALSE)</f>
        <v>0</v>
      </c>
      <c r="D193" s="1">
        <f>VLOOKUP(Snapshot!B193,Indicator!$A$2:$G$200,7,FALSE)</f>
        <v>0</v>
      </c>
    </row>
    <row r="194" spans="1:4" x14ac:dyDescent="0.3">
      <c r="A194" s="1" t="s">
        <v>737</v>
      </c>
      <c r="B194" t="s">
        <v>738</v>
      </c>
      <c r="D194" s="1">
        <f>VLOOKUP(Snapshot!B194,Indicator!$A$2:$G$200,7,FALSE)</f>
        <v>0</v>
      </c>
    </row>
    <row r="195" spans="1:4" x14ac:dyDescent="0.3">
      <c r="A195" s="1" t="s">
        <v>739</v>
      </c>
      <c r="B195" t="s">
        <v>740</v>
      </c>
      <c r="D195" s="1">
        <f>VLOOKUP(Snapshot!B195,Indicator!$A$2:$G$200,7,FALSE)</f>
        <v>0</v>
      </c>
    </row>
    <row r="196" spans="1:4" x14ac:dyDescent="0.3">
      <c r="A196" s="1" t="s">
        <v>741</v>
      </c>
      <c r="B196" t="s">
        <v>742</v>
      </c>
      <c r="D196" s="1">
        <f>VLOOKUP(Snapshot!B196,Indicator!$A$2:$G$200,7,FALSE)</f>
        <v>0</v>
      </c>
    </row>
    <row r="197" spans="1:4" x14ac:dyDescent="0.3">
      <c r="A197" s="1" t="s">
        <v>743</v>
      </c>
      <c r="B197" t="s">
        <v>744</v>
      </c>
      <c r="D197" s="1">
        <f>VLOOKUP(Snapshot!B197,Indicator!$A$2:$G$200,7,FALSE)</f>
        <v>0</v>
      </c>
    </row>
    <row r="198" spans="1:4" x14ac:dyDescent="0.3">
      <c r="A198" s="1" t="s">
        <v>745</v>
      </c>
      <c r="B198" t="s">
        <v>746</v>
      </c>
      <c r="D198" s="1">
        <f>VLOOKUP(Snapshot!B198,Indicator!$A$2:$G$200,7,FALSE)</f>
        <v>0</v>
      </c>
    </row>
    <row r="199" spans="1:4" x14ac:dyDescent="0.3">
      <c r="A199" s="1" t="s">
        <v>747</v>
      </c>
      <c r="B199" t="s">
        <v>748</v>
      </c>
      <c r="D199" s="1">
        <f>VLOOKUP(Snapshot!B199,Indicator!$A$2:$G$200,7,FALSE)</f>
        <v>0</v>
      </c>
    </row>
    <row r="200" spans="1:4" x14ac:dyDescent="0.3">
      <c r="D200" s="1" t="e">
        <f>VLOOKUP(Snapshot!B200,Indicator!$A$2:$G$200,7,FALSE)</f>
        <v>#N/A</v>
      </c>
    </row>
    <row r="201" spans="1:4" x14ac:dyDescent="0.3">
      <c r="D201" s="1" t="e">
        <f>VLOOKUP(Snapshot!B201,Indicator!$A$2:$G$200,7,FALSE)</f>
        <v>#N/A</v>
      </c>
    </row>
    <row r="202" spans="1:4" x14ac:dyDescent="0.3">
      <c r="D202" s="1" t="e">
        <f>VLOOKUP(Snapshot!B202,Indicator!$A$2:$G$200,7,FALSE)</f>
        <v>#N/A</v>
      </c>
    </row>
    <row r="203" spans="1:4" x14ac:dyDescent="0.3">
      <c r="D203" s="1" t="e">
        <f>VLOOKUP(Snapshot!B203,Indicator!$A$2:$G$200,7,FALSE)</f>
        <v>#N/A</v>
      </c>
    </row>
    <row r="204" spans="1:4" x14ac:dyDescent="0.3">
      <c r="D204" s="1" t="e">
        <f>VLOOKUP(Snapshot!B204,Indicator!$A$2:$G$200,7,FALSE)</f>
        <v>#N/A</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EE116690-F59B-479C-B14C-AE1BF6B370A4}">
          <x14:formula1>
            <xm:f>validation_set!$A$2:$A$100</xm:f>
          </x14:formula1>
          <xm:sqref>J2:J100</xm:sqref>
        </x14:dataValidation>
        <x14:dataValidation type="list" allowBlank="1" showInputMessage="1" showErrorMessage="1" xr:uid="{99D07128-9A28-4C84-8AFE-82C81607FDC1}">
          <x14:formula1>
            <xm:f>Indicator!$A$2:$A$100</xm:f>
          </x14:formula1>
          <xm:sqref>B2:B199</xm:sqref>
        </x14:dataValidation>
        <x14:dataValidation type="list" allowBlank="1" showInputMessage="1" showErrorMessage="1" xr:uid="{153404CE-AA89-4BFB-8C24-00F70ECD2FA3}">
          <x14:formula1>
            <xm:f>Value_type!$A$2:$A$100</xm:f>
          </x14:formula1>
          <xm:sqref>F2:F190</xm:sqref>
        </x14:dataValidation>
        <x14:dataValidation type="list" allowBlank="1" showInputMessage="1" showErrorMessage="1" xr:uid="{36D865C8-B0C0-4D5A-B675-CCD9162E18B7}">
          <x14:formula1>
            <xm:f>Source!$A$2:$A$100</xm:f>
          </x14:formula1>
          <xm:sqref>H2:H21 H23 H25:H52 H185:H190 H68:H75 H77:H83 H85:H86 H90:H91 H93 H95 H97:H113 H115:H183 H54:H66</xm:sqref>
        </x14:dataValidation>
        <x14:dataValidation type="list" allowBlank="1" showInputMessage="1" showErrorMessage="1" xr:uid="{9BBF570F-1E46-4F6B-A2F4-2CD848A466FA}">
          <x14:formula1>
            <xm:f>Transformation!$A$2:$A$100</xm:f>
          </x14:formula1>
          <xm:sqref>K2:K100</xm:sqref>
        </x14:dataValidation>
        <x14:dataValidation type="list" allowBlank="1" showInputMessage="1" showErrorMessage="1" xr:uid="{56961688-0413-4806-9E71-238E46B7220F}">
          <x14:formula1>
            <xm:f>Input_Lists!$F$2:$F$5</xm:f>
          </x14:formula1>
          <xm:sqref>E2:E190</xm:sqref>
        </x14:dataValidation>
        <x14:dataValidation type="list" allowBlank="1" showInputMessage="1" showErrorMessage="1" xr:uid="{896BF339-0799-4C09-9400-65D1BD75B3CC}">
          <x14:formula1>
            <xm:f>Source!$A$2:$A$200</xm:f>
          </x14:formula1>
          <xm:sqref>H89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50E3-E835-4EBE-A712-D2ED78393107}">
  <dimension ref="A1:S227"/>
  <sheetViews>
    <sheetView tabSelected="1" workbookViewId="0">
      <pane xSplit="1" topLeftCell="B1" activePane="topRight" state="frozen"/>
      <selection pane="topRight" activeCell="C5" sqref="C5"/>
    </sheetView>
  </sheetViews>
  <sheetFormatPr defaultRowHeight="14.4" x14ac:dyDescent="0.3"/>
  <cols>
    <col min="1" max="1" width="10.5546875" bestFit="1" customWidth="1"/>
    <col min="2" max="2" width="29.109375" style="30" customWidth="1"/>
    <col min="3" max="3" width="28.109375" style="30" customWidth="1"/>
    <col min="4" max="4" width="37.6640625" customWidth="1"/>
    <col min="5" max="5" width="20.88671875" customWidth="1"/>
    <col min="6" max="6" width="13.6640625" customWidth="1"/>
    <col min="7" max="8" width="15.33203125" style="1" customWidth="1"/>
    <col min="9" max="9" width="17.44140625" style="30" customWidth="1"/>
    <col min="10" max="10" width="15.44140625" style="1" bestFit="1" customWidth="1"/>
    <col min="11" max="11" width="11.88671875" style="1" customWidth="1"/>
    <col min="12" max="12" width="18" style="30" customWidth="1"/>
    <col min="13" max="13" width="14.6640625" customWidth="1"/>
    <col min="14" max="14" width="45.5546875" style="30" customWidth="1"/>
    <col min="15" max="15" width="14.109375" bestFit="1" customWidth="1"/>
    <col min="16" max="16" width="14.88671875" bestFit="1" customWidth="1"/>
    <col min="17" max="17" width="19.44140625" bestFit="1" customWidth="1"/>
    <col min="18" max="18" width="17.33203125" customWidth="1"/>
  </cols>
  <sheetData>
    <row r="1" spans="1:19" ht="30.75" customHeight="1" x14ac:dyDescent="0.3">
      <c r="A1" s="9" t="s">
        <v>749</v>
      </c>
      <c r="B1" s="10" t="s">
        <v>1</v>
      </c>
      <c r="C1" s="29" t="s">
        <v>750</v>
      </c>
      <c r="D1" s="10" t="s">
        <v>165</v>
      </c>
      <c r="E1" s="10" t="s">
        <v>751</v>
      </c>
      <c r="F1" s="11" t="s">
        <v>752</v>
      </c>
      <c r="G1" s="11" t="s">
        <v>753</v>
      </c>
      <c r="H1" s="33" t="s">
        <v>754</v>
      </c>
      <c r="I1" s="34" t="s">
        <v>4</v>
      </c>
      <c r="J1" s="17" t="s">
        <v>755</v>
      </c>
      <c r="K1" s="12" t="s">
        <v>756</v>
      </c>
      <c r="L1" s="52" t="s">
        <v>757</v>
      </c>
      <c r="M1" s="48" t="s">
        <v>758</v>
      </c>
      <c r="N1" s="50" t="s">
        <v>759</v>
      </c>
      <c r="O1" s="48" t="s">
        <v>760</v>
      </c>
      <c r="P1" s="48" t="s">
        <v>761</v>
      </c>
      <c r="Q1" s="48" t="s">
        <v>762</v>
      </c>
      <c r="R1" s="48" t="s">
        <v>763</v>
      </c>
      <c r="S1" s="48" t="s">
        <v>764</v>
      </c>
    </row>
    <row r="2" spans="1:19" x14ac:dyDescent="0.3">
      <c r="A2" s="1" t="s">
        <v>175</v>
      </c>
      <c r="B2" s="30" t="s">
        <v>765</v>
      </c>
      <c r="C2" s="30" t="s">
        <v>766</v>
      </c>
      <c r="D2" s="1" t="s">
        <v>767</v>
      </c>
      <c r="E2" s="6" t="s">
        <v>768</v>
      </c>
      <c r="F2" s="1"/>
      <c r="G2" s="1" t="s">
        <v>769</v>
      </c>
      <c r="H2" s="1">
        <v>2018</v>
      </c>
      <c r="I2" s="30" t="s">
        <v>770</v>
      </c>
      <c r="J2" s="1" t="s">
        <v>771</v>
      </c>
      <c r="L2" s="30" t="s">
        <v>772</v>
      </c>
      <c r="M2" s="1"/>
      <c r="N2" s="30" t="s">
        <v>773</v>
      </c>
      <c r="O2" t="s">
        <v>774</v>
      </c>
    </row>
    <row r="3" spans="1:19" x14ac:dyDescent="0.3">
      <c r="A3" s="1" t="s">
        <v>178</v>
      </c>
      <c r="B3" s="30" t="s">
        <v>765</v>
      </c>
      <c r="C3" s="30" t="s">
        <v>766</v>
      </c>
      <c r="D3" s="1" t="s">
        <v>775</v>
      </c>
      <c r="E3" s="6" t="s">
        <v>776</v>
      </c>
      <c r="F3" s="6"/>
      <c r="G3" s="8" t="s">
        <v>769</v>
      </c>
      <c r="H3" s="1">
        <v>2018</v>
      </c>
      <c r="I3" s="30" t="s">
        <v>777</v>
      </c>
      <c r="J3" s="1" t="s">
        <v>771</v>
      </c>
      <c r="L3" s="30" t="s">
        <v>778</v>
      </c>
      <c r="M3" s="1"/>
      <c r="N3" s="30" t="s">
        <v>779</v>
      </c>
      <c r="O3" t="s">
        <v>774</v>
      </c>
    </row>
    <row r="4" spans="1:19" x14ac:dyDescent="0.3">
      <c r="A4" s="1" t="s">
        <v>181</v>
      </c>
      <c r="B4" s="30" t="s">
        <v>780</v>
      </c>
      <c r="C4" s="30" t="s">
        <v>781</v>
      </c>
      <c r="D4" s="1" t="s">
        <v>782</v>
      </c>
      <c r="E4" s="35" t="s">
        <v>783</v>
      </c>
      <c r="F4" s="6"/>
      <c r="G4" s="8" t="s">
        <v>769</v>
      </c>
      <c r="H4" s="1">
        <v>2018</v>
      </c>
      <c r="I4" s="30" t="s">
        <v>784</v>
      </c>
      <c r="J4" s="1" t="s">
        <v>771</v>
      </c>
      <c r="L4" s="30" t="s">
        <v>785</v>
      </c>
      <c r="M4" s="1"/>
      <c r="N4" s="30" t="s">
        <v>786</v>
      </c>
    </row>
    <row r="5" spans="1:19" x14ac:dyDescent="0.3">
      <c r="A5" s="1" t="s">
        <v>184</v>
      </c>
      <c r="B5" s="30" t="s">
        <v>765</v>
      </c>
      <c r="C5" s="30" t="s">
        <v>787</v>
      </c>
      <c r="D5" s="1" t="s">
        <v>788</v>
      </c>
      <c r="E5" s="6" t="s">
        <v>789</v>
      </c>
      <c r="F5" s="6"/>
      <c r="G5" s="8" t="s">
        <v>769</v>
      </c>
      <c r="H5" s="1">
        <v>2018</v>
      </c>
      <c r="I5" s="30" t="s">
        <v>790</v>
      </c>
      <c r="J5" s="1" t="s">
        <v>771</v>
      </c>
      <c r="L5" s="51" t="s">
        <v>778</v>
      </c>
      <c r="M5" s="49"/>
      <c r="N5" s="30" t="s">
        <v>791</v>
      </c>
    </row>
    <row r="6" spans="1:19" x14ac:dyDescent="0.3">
      <c r="A6" s="1" t="s">
        <v>187</v>
      </c>
      <c r="B6" s="30" t="s">
        <v>765</v>
      </c>
      <c r="C6" s="30" t="s">
        <v>766</v>
      </c>
      <c r="D6" s="1" t="s">
        <v>792</v>
      </c>
      <c r="E6" s="6" t="s">
        <v>793</v>
      </c>
      <c r="F6" s="6"/>
      <c r="G6" s="8" t="s">
        <v>769</v>
      </c>
      <c r="H6" s="1">
        <v>2018</v>
      </c>
      <c r="I6" s="30" t="s">
        <v>794</v>
      </c>
      <c r="J6" s="1" t="s">
        <v>771</v>
      </c>
      <c r="L6" s="51" t="s">
        <v>778</v>
      </c>
      <c r="M6" s="49"/>
      <c r="N6" s="30" t="s">
        <v>795</v>
      </c>
      <c r="O6" t="s">
        <v>774</v>
      </c>
    </row>
    <row r="7" spans="1:19" x14ac:dyDescent="0.3">
      <c r="A7" s="1" t="s">
        <v>190</v>
      </c>
      <c r="B7" s="30" t="s">
        <v>765</v>
      </c>
      <c r="C7" s="30" t="s">
        <v>766</v>
      </c>
      <c r="D7" s="1" t="s">
        <v>796</v>
      </c>
      <c r="E7" s="6" t="s">
        <v>797</v>
      </c>
      <c r="F7" s="1"/>
      <c r="G7" s="8" t="s">
        <v>769</v>
      </c>
      <c r="H7" s="1">
        <v>2018</v>
      </c>
      <c r="I7" s="30" t="s">
        <v>798</v>
      </c>
      <c r="J7" s="1" t="s">
        <v>771</v>
      </c>
      <c r="L7" s="51" t="s">
        <v>778</v>
      </c>
      <c r="M7" s="49"/>
      <c r="N7" s="30" t="s">
        <v>795</v>
      </c>
      <c r="O7" t="s">
        <v>774</v>
      </c>
    </row>
    <row r="8" spans="1:19" x14ac:dyDescent="0.3">
      <c r="A8" s="1" t="s">
        <v>193</v>
      </c>
      <c r="B8" s="30" t="s">
        <v>765</v>
      </c>
      <c r="C8" s="30" t="s">
        <v>766</v>
      </c>
      <c r="D8" t="s">
        <v>799</v>
      </c>
      <c r="E8" s="27" t="s">
        <v>800</v>
      </c>
      <c r="G8" s="1" t="s">
        <v>769</v>
      </c>
      <c r="H8" s="1">
        <v>2018</v>
      </c>
      <c r="I8" s="30" t="s">
        <v>801</v>
      </c>
      <c r="J8" s="1" t="s">
        <v>771</v>
      </c>
      <c r="L8" s="51" t="s">
        <v>778</v>
      </c>
      <c r="M8" s="49"/>
      <c r="N8" s="30" t="s">
        <v>795</v>
      </c>
      <c r="O8" t="s">
        <v>774</v>
      </c>
    </row>
    <row r="9" spans="1:19" x14ac:dyDescent="0.3">
      <c r="A9" s="1" t="s">
        <v>196</v>
      </c>
      <c r="B9" s="30" t="s">
        <v>780</v>
      </c>
      <c r="C9" s="30" t="s">
        <v>802</v>
      </c>
      <c r="D9" t="s">
        <v>803</v>
      </c>
      <c r="E9" s="27" t="s">
        <v>804</v>
      </c>
      <c r="F9">
        <v>2016</v>
      </c>
      <c r="G9" s="1" t="s">
        <v>769</v>
      </c>
      <c r="H9" s="1">
        <v>2020</v>
      </c>
      <c r="I9" s="30" t="s">
        <v>805</v>
      </c>
      <c r="J9" s="1" t="s">
        <v>771</v>
      </c>
      <c r="L9" s="51" t="s">
        <v>785</v>
      </c>
      <c r="N9" s="30" t="s">
        <v>806</v>
      </c>
      <c r="O9" s="49" t="s">
        <v>807</v>
      </c>
      <c r="P9" t="s">
        <v>774</v>
      </c>
      <c r="Q9" t="s">
        <v>774</v>
      </c>
      <c r="S9" t="s">
        <v>808</v>
      </c>
    </row>
    <row r="10" spans="1:19" x14ac:dyDescent="0.3">
      <c r="A10" s="1" t="s">
        <v>199</v>
      </c>
      <c r="B10" s="30" t="s">
        <v>780</v>
      </c>
      <c r="C10" s="30" t="s">
        <v>802</v>
      </c>
      <c r="D10" t="s">
        <v>809</v>
      </c>
      <c r="E10" s="27" t="s">
        <v>810</v>
      </c>
      <c r="F10">
        <v>2016</v>
      </c>
      <c r="G10" s="1" t="s">
        <v>769</v>
      </c>
      <c r="H10" s="1">
        <v>2020</v>
      </c>
      <c r="I10" s="30" t="s">
        <v>811</v>
      </c>
      <c r="J10" s="1" t="s">
        <v>771</v>
      </c>
      <c r="L10" s="51" t="s">
        <v>785</v>
      </c>
      <c r="N10" s="30" t="s">
        <v>812</v>
      </c>
      <c r="O10" s="49" t="s">
        <v>807</v>
      </c>
      <c r="P10" t="s">
        <v>774</v>
      </c>
      <c r="Q10" t="s">
        <v>774</v>
      </c>
      <c r="S10" t="s">
        <v>813</v>
      </c>
    </row>
    <row r="11" spans="1:19" x14ac:dyDescent="0.3">
      <c r="A11" s="1" t="s">
        <v>202</v>
      </c>
      <c r="B11" s="30" t="s">
        <v>780</v>
      </c>
      <c r="C11" s="30" t="s">
        <v>802</v>
      </c>
      <c r="D11" s="26" t="s">
        <v>814</v>
      </c>
      <c r="E11" s="27" t="s">
        <v>815</v>
      </c>
      <c r="F11">
        <v>2014</v>
      </c>
      <c r="G11" s="1" t="s">
        <v>769</v>
      </c>
      <c r="H11" s="1">
        <v>2020</v>
      </c>
      <c r="I11" s="30" t="s">
        <v>816</v>
      </c>
      <c r="J11" s="1" t="s">
        <v>771</v>
      </c>
      <c r="L11" s="51" t="s">
        <v>785</v>
      </c>
      <c r="M11" s="49"/>
      <c r="N11" s="30" t="s">
        <v>817</v>
      </c>
      <c r="O11" s="49" t="s">
        <v>807</v>
      </c>
      <c r="P11" t="s">
        <v>774</v>
      </c>
      <c r="Q11" t="s">
        <v>774</v>
      </c>
      <c r="S11" t="s">
        <v>818</v>
      </c>
    </row>
    <row r="12" spans="1:19" x14ac:dyDescent="0.3">
      <c r="A12" s="1" t="s">
        <v>205</v>
      </c>
      <c r="B12" s="30" t="s">
        <v>819</v>
      </c>
      <c r="C12" s="30" t="s">
        <v>820</v>
      </c>
      <c r="D12" s="26" t="s">
        <v>821</v>
      </c>
      <c r="E12" s="27" t="s">
        <v>822</v>
      </c>
      <c r="F12">
        <v>2019</v>
      </c>
      <c r="G12" s="1" t="s">
        <v>769</v>
      </c>
      <c r="H12" s="1">
        <v>2020</v>
      </c>
      <c r="I12" s="30" t="s">
        <v>823</v>
      </c>
      <c r="J12" s="1" t="s">
        <v>824</v>
      </c>
      <c r="L12" s="51" t="s">
        <v>825</v>
      </c>
      <c r="M12" s="49"/>
      <c r="N12" s="30" t="s">
        <v>826</v>
      </c>
      <c r="O12" s="49" t="s">
        <v>807</v>
      </c>
    </row>
    <row r="13" spans="1:19" x14ac:dyDescent="0.3">
      <c r="A13" s="1" t="s">
        <v>208</v>
      </c>
      <c r="B13" s="30" t="s">
        <v>827</v>
      </c>
      <c r="C13" s="30" t="s">
        <v>828</v>
      </c>
      <c r="D13" t="s">
        <v>829</v>
      </c>
      <c r="E13" s="27" t="s">
        <v>830</v>
      </c>
      <c r="F13">
        <v>2018</v>
      </c>
      <c r="G13" s="1" t="s">
        <v>769</v>
      </c>
      <c r="H13" s="1">
        <v>2020</v>
      </c>
      <c r="I13" s="30" t="s">
        <v>831</v>
      </c>
      <c r="J13" s="1" t="s">
        <v>832</v>
      </c>
      <c r="K13" s="1" t="s">
        <v>833</v>
      </c>
      <c r="L13" s="51" t="s">
        <v>778</v>
      </c>
      <c r="N13" s="30" t="s">
        <v>834</v>
      </c>
    </row>
    <row r="14" spans="1:19" x14ac:dyDescent="0.3">
      <c r="A14" s="1" t="s">
        <v>211</v>
      </c>
      <c r="B14" s="30" t="s">
        <v>780</v>
      </c>
      <c r="C14" s="30" t="s">
        <v>802</v>
      </c>
      <c r="D14" s="26" t="s">
        <v>835</v>
      </c>
      <c r="E14" s="27" t="s">
        <v>836</v>
      </c>
      <c r="F14">
        <v>2016</v>
      </c>
      <c r="G14" s="1" t="s">
        <v>769</v>
      </c>
      <c r="H14" s="1">
        <v>2020</v>
      </c>
      <c r="I14" s="30" t="s">
        <v>837</v>
      </c>
      <c r="J14" s="1" t="s">
        <v>771</v>
      </c>
      <c r="K14" s="1" t="s">
        <v>833</v>
      </c>
      <c r="L14" s="51" t="s">
        <v>825</v>
      </c>
      <c r="N14" s="30" t="s">
        <v>838</v>
      </c>
      <c r="O14" s="49" t="s">
        <v>807</v>
      </c>
      <c r="P14" t="s">
        <v>774</v>
      </c>
      <c r="Q14" t="s">
        <v>774</v>
      </c>
      <c r="S14" t="s">
        <v>839</v>
      </c>
    </row>
    <row r="15" spans="1:19" x14ac:dyDescent="0.3">
      <c r="A15" s="1" t="s">
        <v>214</v>
      </c>
      <c r="B15" s="30" t="s">
        <v>780</v>
      </c>
      <c r="C15" s="30" t="s">
        <v>898</v>
      </c>
      <c r="D15" t="s">
        <v>840</v>
      </c>
      <c r="E15" s="27" t="s">
        <v>841</v>
      </c>
      <c r="F15">
        <v>2020</v>
      </c>
      <c r="G15" s="1" t="s">
        <v>769</v>
      </c>
      <c r="H15" s="1">
        <v>2018</v>
      </c>
      <c r="I15" s="30" t="s">
        <v>842</v>
      </c>
      <c r="J15" s="1" t="s">
        <v>771</v>
      </c>
      <c r="K15" s="1" t="s">
        <v>833</v>
      </c>
      <c r="L15" s="51" t="s">
        <v>843</v>
      </c>
      <c r="N15" s="30" t="s">
        <v>844</v>
      </c>
      <c r="O15" s="49" t="s">
        <v>845</v>
      </c>
      <c r="P15" s="49" t="s">
        <v>845</v>
      </c>
      <c r="Q15" s="49" t="s">
        <v>845</v>
      </c>
    </row>
    <row r="16" spans="1:19" x14ac:dyDescent="0.3">
      <c r="A16" s="1" t="s">
        <v>217</v>
      </c>
      <c r="B16" s="30" t="s">
        <v>819</v>
      </c>
      <c r="C16" s="38" t="s">
        <v>846</v>
      </c>
      <c r="D16" s="26" t="s">
        <v>847</v>
      </c>
      <c r="E16" s="27" t="s">
        <v>848</v>
      </c>
      <c r="G16" s="1" t="s">
        <v>769</v>
      </c>
      <c r="H16" s="1">
        <v>2018</v>
      </c>
      <c r="I16" s="30" t="s">
        <v>849</v>
      </c>
      <c r="J16" s="1" t="s">
        <v>771</v>
      </c>
      <c r="K16" s="1" t="s">
        <v>833</v>
      </c>
      <c r="L16" s="51" t="s">
        <v>850</v>
      </c>
      <c r="N16" s="30" t="s">
        <v>851</v>
      </c>
      <c r="O16" s="49" t="s">
        <v>845</v>
      </c>
      <c r="P16" s="49" t="s">
        <v>845</v>
      </c>
      <c r="Q16" s="49" t="s">
        <v>845</v>
      </c>
    </row>
    <row r="17" spans="1:18" x14ac:dyDescent="0.3">
      <c r="A17" s="1" t="s">
        <v>220</v>
      </c>
      <c r="B17" s="30" t="s">
        <v>819</v>
      </c>
      <c r="C17" s="38" t="s">
        <v>846</v>
      </c>
      <c r="D17" t="s">
        <v>852</v>
      </c>
      <c r="E17" s="27" t="s">
        <v>853</v>
      </c>
      <c r="G17" s="1" t="s">
        <v>769</v>
      </c>
      <c r="H17" s="1">
        <v>2018</v>
      </c>
      <c r="I17" s="30" t="s">
        <v>849</v>
      </c>
      <c r="J17" s="1" t="s">
        <v>771</v>
      </c>
      <c r="K17" s="1" t="s">
        <v>833</v>
      </c>
      <c r="L17" s="51" t="s">
        <v>854</v>
      </c>
      <c r="N17" s="30" t="s">
        <v>855</v>
      </c>
      <c r="O17" s="49" t="s">
        <v>845</v>
      </c>
      <c r="P17" s="49" t="s">
        <v>845</v>
      </c>
      <c r="Q17" s="49" t="s">
        <v>845</v>
      </c>
    </row>
    <row r="18" spans="1:18" x14ac:dyDescent="0.3">
      <c r="A18" s="1" t="s">
        <v>223</v>
      </c>
      <c r="B18" s="30" t="s">
        <v>856</v>
      </c>
      <c r="C18" s="38" t="s">
        <v>329</v>
      </c>
      <c r="D18" s="26" t="s">
        <v>857</v>
      </c>
      <c r="E18" s="27" t="s">
        <v>858</v>
      </c>
      <c r="G18" s="1" t="s">
        <v>769</v>
      </c>
      <c r="H18" s="1">
        <v>2018</v>
      </c>
      <c r="I18" s="30" t="s">
        <v>859</v>
      </c>
      <c r="J18" s="1" t="s">
        <v>771</v>
      </c>
      <c r="K18" s="1" t="s">
        <v>833</v>
      </c>
      <c r="L18" s="51" t="s">
        <v>860</v>
      </c>
      <c r="N18" s="30" t="s">
        <v>861</v>
      </c>
      <c r="O18" s="49" t="s">
        <v>845</v>
      </c>
      <c r="P18" s="49" t="s">
        <v>845</v>
      </c>
      <c r="Q18" s="49" t="s">
        <v>845</v>
      </c>
    </row>
    <row r="19" spans="1:18" x14ac:dyDescent="0.3">
      <c r="A19" s="1" t="s">
        <v>226</v>
      </c>
      <c r="B19" s="30" t="s">
        <v>819</v>
      </c>
      <c r="C19" s="38" t="s">
        <v>862</v>
      </c>
      <c r="D19" s="39" t="s">
        <v>863</v>
      </c>
      <c r="E19" s="27" t="s">
        <v>864</v>
      </c>
      <c r="G19" s="1" t="s">
        <v>769</v>
      </c>
      <c r="H19" s="1">
        <v>2020</v>
      </c>
      <c r="I19" s="30" t="s">
        <v>865</v>
      </c>
      <c r="J19" s="1" t="s">
        <v>771</v>
      </c>
      <c r="K19" s="1" t="s">
        <v>833</v>
      </c>
      <c r="L19" s="51" t="s">
        <v>866</v>
      </c>
      <c r="N19" s="30" t="s">
        <v>867</v>
      </c>
      <c r="O19" s="49" t="s">
        <v>845</v>
      </c>
      <c r="P19" s="49" t="s">
        <v>845</v>
      </c>
      <c r="Q19" s="49" t="s">
        <v>845</v>
      </c>
    </row>
    <row r="20" spans="1:18" x14ac:dyDescent="0.3">
      <c r="A20" s="1" t="s">
        <v>229</v>
      </c>
      <c r="B20" s="30" t="s">
        <v>856</v>
      </c>
      <c r="C20" s="38" t="s">
        <v>868</v>
      </c>
      <c r="D20" s="41" t="s">
        <v>869</v>
      </c>
      <c r="E20" s="27" t="s">
        <v>870</v>
      </c>
      <c r="G20" s="1" t="s">
        <v>769</v>
      </c>
      <c r="H20" s="1">
        <v>2020</v>
      </c>
      <c r="I20" s="30" t="s">
        <v>871</v>
      </c>
      <c r="J20" s="1" t="s">
        <v>771</v>
      </c>
      <c r="K20" s="1" t="s">
        <v>833</v>
      </c>
      <c r="L20" s="51" t="s">
        <v>872</v>
      </c>
      <c r="N20" s="30" t="s">
        <v>873</v>
      </c>
      <c r="O20" s="49" t="s">
        <v>845</v>
      </c>
      <c r="P20" s="49" t="s">
        <v>845</v>
      </c>
      <c r="Q20" s="49" t="s">
        <v>845</v>
      </c>
    </row>
    <row r="21" spans="1:18" x14ac:dyDescent="0.3">
      <c r="A21" s="1" t="s">
        <v>232</v>
      </c>
      <c r="B21" s="30" t="s">
        <v>856</v>
      </c>
      <c r="C21" s="38" t="s">
        <v>868</v>
      </c>
      <c r="D21" s="39" t="s">
        <v>874</v>
      </c>
      <c r="E21" s="27" t="s">
        <v>875</v>
      </c>
      <c r="G21" s="1" t="s">
        <v>769</v>
      </c>
      <c r="H21" s="1">
        <v>2018</v>
      </c>
      <c r="I21" s="30" t="s">
        <v>871</v>
      </c>
      <c r="J21" s="1" t="s">
        <v>771</v>
      </c>
      <c r="K21" s="1" t="s">
        <v>833</v>
      </c>
      <c r="L21" s="51" t="s">
        <v>876</v>
      </c>
      <c r="N21" s="30" t="s">
        <v>877</v>
      </c>
      <c r="O21" s="49" t="s">
        <v>845</v>
      </c>
      <c r="P21" s="49" t="s">
        <v>845</v>
      </c>
      <c r="Q21" s="49" t="s">
        <v>845</v>
      </c>
    </row>
    <row r="22" spans="1:18" x14ac:dyDescent="0.3">
      <c r="A22" s="1" t="s">
        <v>878</v>
      </c>
      <c r="B22" s="30" t="s">
        <v>780</v>
      </c>
      <c r="C22" s="30" t="s">
        <v>879</v>
      </c>
      <c r="D22" s="26" t="s">
        <v>880</v>
      </c>
      <c r="E22" s="27" t="s">
        <v>881</v>
      </c>
      <c r="G22" s="1" t="s">
        <v>882</v>
      </c>
      <c r="H22" s="1">
        <v>2020</v>
      </c>
      <c r="I22" s="30" t="s">
        <v>883</v>
      </c>
      <c r="J22" s="1" t="s">
        <v>771</v>
      </c>
      <c r="K22" s="1" t="s">
        <v>833</v>
      </c>
      <c r="L22" s="51" t="s">
        <v>785</v>
      </c>
      <c r="N22" s="30" t="s">
        <v>884</v>
      </c>
    </row>
    <row r="23" spans="1:18" x14ac:dyDescent="0.3">
      <c r="A23" s="1" t="s">
        <v>885</v>
      </c>
      <c r="C23" s="30" t="s">
        <v>329</v>
      </c>
      <c r="D23" t="s">
        <v>886</v>
      </c>
      <c r="E23" s="27" t="s">
        <v>887</v>
      </c>
      <c r="F23">
        <v>2017</v>
      </c>
      <c r="G23" s="1" t="s">
        <v>882</v>
      </c>
      <c r="H23" s="1">
        <v>2020</v>
      </c>
      <c r="I23" s="30" t="s">
        <v>883</v>
      </c>
      <c r="J23" s="1" t="s">
        <v>771</v>
      </c>
      <c r="K23" s="1" t="s">
        <v>833</v>
      </c>
      <c r="M23" s="1" t="s">
        <v>888</v>
      </c>
      <c r="N23" s="35" t="s">
        <v>889</v>
      </c>
    </row>
    <row r="24" spans="1:18" x14ac:dyDescent="0.3">
      <c r="A24" s="1" t="s">
        <v>890</v>
      </c>
      <c r="B24" s="30" t="s">
        <v>891</v>
      </c>
      <c r="C24" s="30" t="s">
        <v>329</v>
      </c>
      <c r="D24" s="26" t="s">
        <v>857</v>
      </c>
      <c r="E24" s="27" t="s">
        <v>892</v>
      </c>
      <c r="G24" s="1" t="s">
        <v>882</v>
      </c>
      <c r="H24" s="1">
        <v>2020</v>
      </c>
      <c r="I24" s="30" t="s">
        <v>893</v>
      </c>
      <c r="J24" s="1" t="s">
        <v>824</v>
      </c>
      <c r="K24" s="1" t="s">
        <v>223</v>
      </c>
      <c r="L24" s="51" t="s">
        <v>894</v>
      </c>
      <c r="N24" s="30" t="s">
        <v>895</v>
      </c>
      <c r="O24" s="49" t="s">
        <v>774</v>
      </c>
      <c r="P24" s="49" t="s">
        <v>774</v>
      </c>
      <c r="Q24" s="49" t="s">
        <v>774</v>
      </c>
    </row>
    <row r="25" spans="1:18" x14ac:dyDescent="0.3">
      <c r="A25" s="1" t="s">
        <v>896</v>
      </c>
      <c r="B25" s="30" t="s">
        <v>897</v>
      </c>
      <c r="C25" s="30" t="s">
        <v>868</v>
      </c>
      <c r="D25" t="s">
        <v>840</v>
      </c>
      <c r="E25" s="27" t="s">
        <v>899</v>
      </c>
      <c r="F25">
        <v>2020</v>
      </c>
      <c r="G25" s="1" t="s">
        <v>882</v>
      </c>
      <c r="H25" s="1">
        <v>2020</v>
      </c>
      <c r="I25" s="30" t="s">
        <v>900</v>
      </c>
      <c r="J25" s="1" t="s">
        <v>824</v>
      </c>
      <c r="K25" s="1" t="s">
        <v>214</v>
      </c>
      <c r="L25" s="51" t="s">
        <v>894</v>
      </c>
      <c r="N25" s="51" t="s">
        <v>901</v>
      </c>
      <c r="O25" s="49" t="s">
        <v>774</v>
      </c>
      <c r="P25" s="49" t="s">
        <v>774</v>
      </c>
      <c r="Q25" s="49" t="s">
        <v>774</v>
      </c>
    </row>
    <row r="26" spans="1:18" x14ac:dyDescent="0.3">
      <c r="A26" s="1" t="s">
        <v>238</v>
      </c>
      <c r="B26" s="30" t="s">
        <v>765</v>
      </c>
      <c r="C26" s="30" t="s">
        <v>766</v>
      </c>
      <c r="D26" t="s">
        <v>902</v>
      </c>
      <c r="E26" s="27" t="s">
        <v>903</v>
      </c>
      <c r="G26" s="1" t="s">
        <v>769</v>
      </c>
      <c r="H26" s="1">
        <v>2018</v>
      </c>
      <c r="I26" s="30" t="s">
        <v>904</v>
      </c>
      <c r="J26" s="1" t="s">
        <v>771</v>
      </c>
      <c r="L26" s="51" t="s">
        <v>778</v>
      </c>
      <c r="N26" s="51" t="s">
        <v>905</v>
      </c>
      <c r="O26" t="s">
        <v>774</v>
      </c>
    </row>
    <row r="27" spans="1:18" x14ac:dyDescent="0.3">
      <c r="A27" s="1" t="s">
        <v>906</v>
      </c>
      <c r="B27" s="30" t="s">
        <v>765</v>
      </c>
      <c r="C27" s="30" t="s">
        <v>766</v>
      </c>
      <c r="D27" s="26" t="s">
        <v>907</v>
      </c>
      <c r="E27" s="36" t="s">
        <v>908</v>
      </c>
      <c r="G27" s="1" t="s">
        <v>882</v>
      </c>
      <c r="H27" s="1">
        <v>2020</v>
      </c>
      <c r="I27" s="30" t="s">
        <v>909</v>
      </c>
      <c r="J27" s="1" t="s">
        <v>771</v>
      </c>
      <c r="L27" s="51" t="s">
        <v>778</v>
      </c>
      <c r="N27" s="51" t="s">
        <v>905</v>
      </c>
      <c r="O27" t="s">
        <v>774</v>
      </c>
    </row>
    <row r="28" spans="1:18" x14ac:dyDescent="0.3">
      <c r="A28" s="1" t="s">
        <v>910</v>
      </c>
      <c r="B28" s="30" t="s">
        <v>765</v>
      </c>
      <c r="C28" s="30" t="s">
        <v>766</v>
      </c>
      <c r="D28" t="s">
        <v>911</v>
      </c>
      <c r="E28" s="27" t="s">
        <v>912</v>
      </c>
      <c r="G28" s="1" t="s">
        <v>882</v>
      </c>
      <c r="H28" s="1">
        <v>2020</v>
      </c>
      <c r="I28" s="30" t="s">
        <v>909</v>
      </c>
      <c r="J28" s="1" t="s">
        <v>771</v>
      </c>
      <c r="L28" s="51" t="s">
        <v>778</v>
      </c>
      <c r="N28" s="51" t="s">
        <v>905</v>
      </c>
      <c r="O28" t="s">
        <v>774</v>
      </c>
    </row>
    <row r="29" spans="1:18" x14ac:dyDescent="0.3">
      <c r="A29" s="1" t="s">
        <v>244</v>
      </c>
      <c r="B29" s="30" t="s">
        <v>765</v>
      </c>
      <c r="C29" s="30" t="s">
        <v>766</v>
      </c>
      <c r="D29" s="26" t="s">
        <v>913</v>
      </c>
      <c r="E29" s="36" t="s">
        <v>914</v>
      </c>
      <c r="G29" s="1" t="s">
        <v>769</v>
      </c>
      <c r="H29" s="1">
        <v>2018</v>
      </c>
      <c r="I29" s="30" t="s">
        <v>915</v>
      </c>
      <c r="J29" s="1" t="s">
        <v>771</v>
      </c>
      <c r="L29" s="51" t="s">
        <v>778</v>
      </c>
      <c r="N29" s="51" t="s">
        <v>905</v>
      </c>
      <c r="O29" t="s">
        <v>774</v>
      </c>
    </row>
    <row r="30" spans="1:18" x14ac:dyDescent="0.3">
      <c r="A30" s="1" t="s">
        <v>247</v>
      </c>
      <c r="B30" s="30" t="s">
        <v>765</v>
      </c>
      <c r="C30" s="30" t="s">
        <v>766</v>
      </c>
      <c r="D30" s="26" t="s">
        <v>916</v>
      </c>
      <c r="E30" s="36" t="s">
        <v>917</v>
      </c>
      <c r="G30" s="1" t="s">
        <v>769</v>
      </c>
      <c r="H30" s="1">
        <v>2018</v>
      </c>
      <c r="I30" s="30" t="s">
        <v>918</v>
      </c>
      <c r="J30" s="1" t="s">
        <v>771</v>
      </c>
      <c r="L30" s="51" t="s">
        <v>778</v>
      </c>
      <c r="N30" s="51" t="s">
        <v>905</v>
      </c>
      <c r="O30" t="s">
        <v>774</v>
      </c>
    </row>
    <row r="31" spans="1:18" x14ac:dyDescent="0.3">
      <c r="A31" s="1" t="s">
        <v>250</v>
      </c>
      <c r="B31" s="30" t="s">
        <v>765</v>
      </c>
      <c r="C31" s="30" t="s">
        <v>766</v>
      </c>
      <c r="D31" t="s">
        <v>919</v>
      </c>
      <c r="E31" s="27" t="s">
        <v>920</v>
      </c>
      <c r="G31" s="1" t="s">
        <v>769</v>
      </c>
      <c r="H31" s="1">
        <v>2018</v>
      </c>
      <c r="I31" s="30" t="s">
        <v>921</v>
      </c>
      <c r="J31" s="1" t="s">
        <v>771</v>
      </c>
      <c r="L31" s="51" t="s">
        <v>778</v>
      </c>
      <c r="N31" s="51" t="s">
        <v>905</v>
      </c>
      <c r="O31" t="s">
        <v>774</v>
      </c>
    </row>
    <row r="32" spans="1:18" ht="15" customHeight="1" x14ac:dyDescent="0.3">
      <c r="A32" s="1" t="s">
        <v>253</v>
      </c>
      <c r="B32" s="30" t="s">
        <v>765</v>
      </c>
      <c r="C32" s="30" t="s">
        <v>787</v>
      </c>
      <c r="D32" s="25" t="s">
        <v>922</v>
      </c>
      <c r="E32" s="27" t="s">
        <v>923</v>
      </c>
      <c r="G32" s="1" t="s">
        <v>769</v>
      </c>
      <c r="H32" s="1">
        <v>2018</v>
      </c>
      <c r="I32" s="30" t="s">
        <v>924</v>
      </c>
      <c r="J32" s="1" t="s">
        <v>771</v>
      </c>
      <c r="L32" s="51" t="s">
        <v>778</v>
      </c>
      <c r="N32" s="30" t="s">
        <v>925</v>
      </c>
      <c r="O32" t="s">
        <v>774</v>
      </c>
      <c r="R32" t="s">
        <v>926</v>
      </c>
    </row>
    <row r="33" spans="1:19" x14ac:dyDescent="0.3">
      <c r="A33" s="1" t="s">
        <v>256</v>
      </c>
      <c r="B33" s="30" t="s">
        <v>765</v>
      </c>
      <c r="C33" s="30" t="s">
        <v>766</v>
      </c>
      <c r="D33" s="26" t="s">
        <v>927</v>
      </c>
      <c r="E33" s="36" t="s">
        <v>928</v>
      </c>
      <c r="G33" s="1" t="s">
        <v>769</v>
      </c>
      <c r="H33" s="1">
        <v>2018</v>
      </c>
      <c r="I33" s="30" t="s">
        <v>929</v>
      </c>
      <c r="J33" s="1" t="s">
        <v>771</v>
      </c>
      <c r="L33" s="51" t="s">
        <v>778</v>
      </c>
      <c r="N33" s="51" t="s">
        <v>905</v>
      </c>
      <c r="O33" t="s">
        <v>774</v>
      </c>
    </row>
    <row r="34" spans="1:19" x14ac:dyDescent="0.3">
      <c r="A34" s="1" t="s">
        <v>259</v>
      </c>
      <c r="B34" s="30" t="s">
        <v>765</v>
      </c>
      <c r="C34" s="30" t="s">
        <v>766</v>
      </c>
      <c r="D34" s="26" t="s">
        <v>930</v>
      </c>
      <c r="E34" s="36" t="s">
        <v>931</v>
      </c>
      <c r="G34" s="1" t="s">
        <v>769</v>
      </c>
      <c r="H34" s="1">
        <v>2018</v>
      </c>
      <c r="I34" s="30" t="s">
        <v>932</v>
      </c>
      <c r="J34" s="1" t="s">
        <v>771</v>
      </c>
      <c r="L34" s="51" t="s">
        <v>778</v>
      </c>
      <c r="N34" s="51" t="s">
        <v>905</v>
      </c>
      <c r="O34" t="s">
        <v>774</v>
      </c>
    </row>
    <row r="35" spans="1:19" x14ac:dyDescent="0.3">
      <c r="A35" s="1" t="s">
        <v>262</v>
      </c>
      <c r="B35" s="30" t="s">
        <v>765</v>
      </c>
      <c r="C35" s="30" t="s">
        <v>766</v>
      </c>
      <c r="D35" s="26" t="s">
        <v>933</v>
      </c>
      <c r="E35" s="36" t="s">
        <v>934</v>
      </c>
      <c r="G35" s="1" t="s">
        <v>769</v>
      </c>
      <c r="H35" s="1">
        <v>2018</v>
      </c>
      <c r="I35" s="30" t="s">
        <v>935</v>
      </c>
      <c r="J35" s="1" t="s">
        <v>771</v>
      </c>
      <c r="L35" s="51" t="s">
        <v>778</v>
      </c>
      <c r="N35" s="51" t="s">
        <v>905</v>
      </c>
      <c r="O35" t="s">
        <v>774</v>
      </c>
    </row>
    <row r="36" spans="1:19" x14ac:dyDescent="0.3">
      <c r="A36" s="1" t="s">
        <v>265</v>
      </c>
      <c r="B36" s="30" t="s">
        <v>765</v>
      </c>
      <c r="C36" s="30" t="s">
        <v>766</v>
      </c>
      <c r="D36" s="26" t="s">
        <v>936</v>
      </c>
      <c r="E36" s="36" t="s">
        <v>937</v>
      </c>
      <c r="G36" s="1" t="s">
        <v>769</v>
      </c>
      <c r="H36" s="1">
        <v>2018</v>
      </c>
      <c r="I36" s="30" t="s">
        <v>938</v>
      </c>
      <c r="J36" s="1" t="s">
        <v>771</v>
      </c>
      <c r="L36" s="51" t="s">
        <v>778</v>
      </c>
      <c r="N36" s="51" t="s">
        <v>905</v>
      </c>
      <c r="O36" t="s">
        <v>774</v>
      </c>
    </row>
    <row r="37" spans="1:19" x14ac:dyDescent="0.3">
      <c r="A37" s="1" t="s">
        <v>268</v>
      </c>
      <c r="B37" s="30" t="s">
        <v>780</v>
      </c>
      <c r="C37" s="30" t="s">
        <v>802</v>
      </c>
      <c r="D37" t="s">
        <v>939</v>
      </c>
      <c r="E37" s="27" t="s">
        <v>940</v>
      </c>
      <c r="G37" s="1" t="s">
        <v>769</v>
      </c>
      <c r="H37" s="1">
        <v>2020</v>
      </c>
      <c r="I37" s="30" t="s">
        <v>941</v>
      </c>
      <c r="J37" s="1" t="s">
        <v>771</v>
      </c>
      <c r="L37" s="51" t="s">
        <v>785</v>
      </c>
      <c r="N37" s="30" t="s">
        <v>942</v>
      </c>
      <c r="O37" s="49" t="s">
        <v>807</v>
      </c>
      <c r="P37" t="s">
        <v>774</v>
      </c>
      <c r="Q37" t="s">
        <v>774</v>
      </c>
      <c r="S37" t="s">
        <v>943</v>
      </c>
    </row>
    <row r="38" spans="1:19" x14ac:dyDescent="0.3">
      <c r="A38" s="1" t="s">
        <v>271</v>
      </c>
      <c r="B38" s="30" t="s">
        <v>780</v>
      </c>
      <c r="C38" s="30" t="s">
        <v>944</v>
      </c>
      <c r="D38" t="s">
        <v>945</v>
      </c>
      <c r="E38" s="27" t="s">
        <v>946</v>
      </c>
      <c r="G38" s="1" t="s">
        <v>769</v>
      </c>
      <c r="H38" s="1">
        <v>2020</v>
      </c>
      <c r="I38" s="30" t="s">
        <v>947</v>
      </c>
      <c r="J38" s="1" t="s">
        <v>771</v>
      </c>
      <c r="L38" s="51" t="s">
        <v>785</v>
      </c>
      <c r="N38" s="51" t="s">
        <v>948</v>
      </c>
      <c r="O38" s="49" t="s">
        <v>807</v>
      </c>
    </row>
    <row r="39" spans="1:19" x14ac:dyDescent="0.3">
      <c r="A39" s="1" t="s">
        <v>274</v>
      </c>
      <c r="B39" s="30" t="s">
        <v>780</v>
      </c>
      <c r="C39" s="30" t="s">
        <v>944</v>
      </c>
      <c r="D39" t="s">
        <v>949</v>
      </c>
      <c r="E39" s="27" t="s">
        <v>946</v>
      </c>
      <c r="G39" s="1" t="s">
        <v>769</v>
      </c>
      <c r="H39" s="1">
        <v>2020</v>
      </c>
      <c r="I39" s="30" t="s">
        <v>950</v>
      </c>
      <c r="J39" s="1" t="s">
        <v>771</v>
      </c>
      <c r="L39" s="51" t="s">
        <v>785</v>
      </c>
      <c r="N39" s="51" t="s">
        <v>948</v>
      </c>
      <c r="O39" s="49" t="s">
        <v>807</v>
      </c>
    </row>
    <row r="40" spans="1:19" x14ac:dyDescent="0.3">
      <c r="A40" s="1" t="s">
        <v>277</v>
      </c>
      <c r="B40" s="30" t="s">
        <v>780</v>
      </c>
      <c r="C40" s="30" t="s">
        <v>944</v>
      </c>
      <c r="D40" t="s">
        <v>951</v>
      </c>
      <c r="E40" s="27" t="s">
        <v>946</v>
      </c>
      <c r="G40" s="1" t="s">
        <v>769</v>
      </c>
      <c r="H40" s="1">
        <v>2020</v>
      </c>
      <c r="I40" s="30" t="s">
        <v>952</v>
      </c>
      <c r="J40" s="1" t="s">
        <v>771</v>
      </c>
      <c r="L40" s="51" t="s">
        <v>785</v>
      </c>
      <c r="N40" s="51" t="s">
        <v>948</v>
      </c>
      <c r="O40" s="49" t="s">
        <v>807</v>
      </c>
    </row>
    <row r="41" spans="1:19" x14ac:dyDescent="0.3">
      <c r="A41" s="1" t="s">
        <v>280</v>
      </c>
      <c r="B41" s="30" t="s">
        <v>780</v>
      </c>
      <c r="C41" s="30" t="s">
        <v>802</v>
      </c>
      <c r="D41" t="s">
        <v>953</v>
      </c>
      <c r="E41" s="27" t="s">
        <v>954</v>
      </c>
      <c r="G41" s="1" t="s">
        <v>769</v>
      </c>
      <c r="H41" s="1">
        <v>2020</v>
      </c>
      <c r="I41" s="30" t="s">
        <v>955</v>
      </c>
      <c r="J41" s="1" t="s">
        <v>771</v>
      </c>
      <c r="L41" s="51" t="s">
        <v>785</v>
      </c>
      <c r="N41" s="30" t="s">
        <v>956</v>
      </c>
      <c r="O41" s="49" t="s">
        <v>807</v>
      </c>
      <c r="P41" t="s">
        <v>774</v>
      </c>
      <c r="Q41" t="s">
        <v>774</v>
      </c>
      <c r="S41" t="s">
        <v>957</v>
      </c>
    </row>
    <row r="42" spans="1:19" x14ac:dyDescent="0.3">
      <c r="A42" s="1" t="s">
        <v>283</v>
      </c>
      <c r="B42" s="30" t="s">
        <v>780</v>
      </c>
      <c r="C42" s="30" t="s">
        <v>802</v>
      </c>
      <c r="D42" t="s">
        <v>958</v>
      </c>
      <c r="E42" s="27" t="s">
        <v>959</v>
      </c>
      <c r="G42" s="1" t="s">
        <v>769</v>
      </c>
      <c r="H42" s="1">
        <v>2020</v>
      </c>
      <c r="I42" s="30" t="s">
        <v>955</v>
      </c>
      <c r="J42" s="1" t="s">
        <v>771</v>
      </c>
      <c r="L42" s="51" t="s">
        <v>785</v>
      </c>
      <c r="N42" s="30" t="s">
        <v>960</v>
      </c>
      <c r="O42" s="49" t="s">
        <v>807</v>
      </c>
      <c r="P42" t="s">
        <v>774</v>
      </c>
      <c r="Q42" t="s">
        <v>774</v>
      </c>
      <c r="S42" t="s">
        <v>961</v>
      </c>
    </row>
    <row r="43" spans="1:19" x14ac:dyDescent="0.3">
      <c r="A43" s="1" t="s">
        <v>286</v>
      </c>
      <c r="B43" s="30" t="s">
        <v>780</v>
      </c>
      <c r="C43" s="30" t="s">
        <v>802</v>
      </c>
      <c r="D43" t="s">
        <v>962</v>
      </c>
      <c r="E43" s="27" t="s">
        <v>963</v>
      </c>
      <c r="G43" s="1" t="s">
        <v>769</v>
      </c>
      <c r="H43" s="1">
        <v>2020</v>
      </c>
      <c r="I43" s="30" t="s">
        <v>964</v>
      </c>
      <c r="J43" s="1" t="s">
        <v>771</v>
      </c>
      <c r="L43" s="51" t="s">
        <v>785</v>
      </c>
      <c r="N43" s="30" t="s">
        <v>965</v>
      </c>
      <c r="O43" s="49" t="s">
        <v>807</v>
      </c>
      <c r="P43" t="s">
        <v>774</v>
      </c>
      <c r="Q43" t="s">
        <v>774</v>
      </c>
      <c r="S43" t="s">
        <v>966</v>
      </c>
    </row>
    <row r="44" spans="1:19" x14ac:dyDescent="0.3">
      <c r="A44" s="1" t="s">
        <v>289</v>
      </c>
      <c r="B44" s="30" t="s">
        <v>780</v>
      </c>
      <c r="C44" s="30" t="s">
        <v>802</v>
      </c>
      <c r="D44" t="s">
        <v>967</v>
      </c>
      <c r="E44" s="27" t="s">
        <v>968</v>
      </c>
      <c r="G44" s="1" t="s">
        <v>769</v>
      </c>
      <c r="H44" s="1">
        <v>2020</v>
      </c>
      <c r="I44" s="30" t="s">
        <v>964</v>
      </c>
      <c r="J44" s="1" t="s">
        <v>771</v>
      </c>
      <c r="L44" s="51" t="s">
        <v>785</v>
      </c>
      <c r="N44" s="30" t="s">
        <v>969</v>
      </c>
      <c r="O44" s="49" t="s">
        <v>807</v>
      </c>
      <c r="S44" t="s">
        <v>970</v>
      </c>
    </row>
    <row r="45" spans="1:19" x14ac:dyDescent="0.3">
      <c r="A45" s="1" t="s">
        <v>292</v>
      </c>
      <c r="B45" s="30" t="s">
        <v>780</v>
      </c>
      <c r="C45" s="30" t="s">
        <v>802</v>
      </c>
      <c r="D45" t="s">
        <v>971</v>
      </c>
      <c r="E45" s="27" t="s">
        <v>972</v>
      </c>
      <c r="G45" s="1" t="s">
        <v>769</v>
      </c>
      <c r="H45" s="1">
        <v>2020</v>
      </c>
      <c r="I45" s="30" t="s">
        <v>964</v>
      </c>
      <c r="J45" s="1" t="s">
        <v>771</v>
      </c>
      <c r="L45" s="51" t="s">
        <v>785</v>
      </c>
      <c r="N45" s="30" t="s">
        <v>973</v>
      </c>
      <c r="O45" s="49" t="s">
        <v>807</v>
      </c>
      <c r="P45" t="s">
        <v>774</v>
      </c>
      <c r="Q45" t="s">
        <v>774</v>
      </c>
      <c r="S45" t="s">
        <v>974</v>
      </c>
    </row>
    <row r="46" spans="1:19" x14ac:dyDescent="0.3">
      <c r="A46" s="1" t="s">
        <v>295</v>
      </c>
      <c r="B46" s="30" t="s">
        <v>780</v>
      </c>
      <c r="C46" s="30" t="s">
        <v>802</v>
      </c>
      <c r="D46" t="s">
        <v>975</v>
      </c>
      <c r="E46" s="27" t="s">
        <v>976</v>
      </c>
      <c r="G46" s="1" t="s">
        <v>769</v>
      </c>
      <c r="H46" s="1">
        <v>2020</v>
      </c>
      <c r="I46" s="30" t="s">
        <v>977</v>
      </c>
      <c r="J46" s="1" t="s">
        <v>771</v>
      </c>
      <c r="L46" s="51" t="s">
        <v>785</v>
      </c>
      <c r="N46" s="30" t="s">
        <v>978</v>
      </c>
      <c r="O46" s="49" t="s">
        <v>807</v>
      </c>
      <c r="S46" t="s">
        <v>979</v>
      </c>
    </row>
    <row r="47" spans="1:19" x14ac:dyDescent="0.3">
      <c r="A47" s="1" t="s">
        <v>298</v>
      </c>
      <c r="B47" s="30" t="s">
        <v>980</v>
      </c>
      <c r="C47" s="30" t="s">
        <v>981</v>
      </c>
      <c r="D47" t="s">
        <v>982</v>
      </c>
      <c r="E47" s="27" t="s">
        <v>983</v>
      </c>
      <c r="G47" s="1" t="s">
        <v>769</v>
      </c>
      <c r="H47" s="1">
        <v>2020</v>
      </c>
      <c r="I47" s="30" t="s">
        <v>984</v>
      </c>
      <c r="L47" s="51" t="s">
        <v>778</v>
      </c>
      <c r="N47" s="30" t="s">
        <v>985</v>
      </c>
    </row>
    <row r="48" spans="1:19" x14ac:dyDescent="0.3">
      <c r="A48" s="1" t="s">
        <v>301</v>
      </c>
      <c r="B48" s="30" t="s">
        <v>856</v>
      </c>
      <c r="C48" s="30" t="s">
        <v>868</v>
      </c>
      <c r="D48" t="s">
        <v>986</v>
      </c>
      <c r="E48" s="27" t="s">
        <v>987</v>
      </c>
      <c r="G48" s="1" t="s">
        <v>769</v>
      </c>
      <c r="H48" s="1">
        <v>2020</v>
      </c>
      <c r="I48" s="30" t="s">
        <v>988</v>
      </c>
      <c r="J48" s="1" t="s">
        <v>824</v>
      </c>
      <c r="L48" s="51" t="s">
        <v>989</v>
      </c>
      <c r="N48" s="30" t="s">
        <v>990</v>
      </c>
      <c r="O48" s="49" t="s">
        <v>845</v>
      </c>
      <c r="P48" s="49" t="s">
        <v>845</v>
      </c>
      <c r="Q48" s="49" t="s">
        <v>845</v>
      </c>
    </row>
    <row r="49" spans="1:19" x14ac:dyDescent="0.3">
      <c r="A49" s="1" t="s">
        <v>304</v>
      </c>
      <c r="B49" s="30" t="s">
        <v>856</v>
      </c>
      <c r="C49" s="30" t="s">
        <v>868</v>
      </c>
      <c r="D49" t="s">
        <v>991</v>
      </c>
      <c r="E49" s="27" t="s">
        <v>987</v>
      </c>
      <c r="G49" s="1" t="s">
        <v>769</v>
      </c>
      <c r="H49" s="1">
        <v>2020</v>
      </c>
      <c r="I49" s="30" t="s">
        <v>988</v>
      </c>
      <c r="J49" s="1" t="s">
        <v>824</v>
      </c>
      <c r="L49" s="51" t="s">
        <v>992</v>
      </c>
      <c r="N49" s="30" t="s">
        <v>993</v>
      </c>
      <c r="O49" s="49" t="s">
        <v>845</v>
      </c>
      <c r="P49" s="49" t="s">
        <v>845</v>
      </c>
      <c r="Q49" s="49" t="s">
        <v>845</v>
      </c>
    </row>
    <row r="50" spans="1:19" x14ac:dyDescent="0.3">
      <c r="A50" s="1" t="s">
        <v>307</v>
      </c>
      <c r="B50" s="30" t="s">
        <v>780</v>
      </c>
      <c r="C50" s="30" t="s">
        <v>802</v>
      </c>
      <c r="D50" t="s">
        <v>994</v>
      </c>
      <c r="E50" s="27" t="s">
        <v>995</v>
      </c>
      <c r="G50" s="1" t="s">
        <v>769</v>
      </c>
      <c r="H50" s="1">
        <v>2020</v>
      </c>
      <c r="I50" s="30" t="s">
        <v>996</v>
      </c>
      <c r="J50" s="1" t="s">
        <v>824</v>
      </c>
      <c r="L50" s="51" t="s">
        <v>785</v>
      </c>
      <c r="M50" s="49"/>
      <c r="N50" s="30" t="s">
        <v>997</v>
      </c>
      <c r="O50" s="49" t="s">
        <v>807</v>
      </c>
      <c r="P50" t="s">
        <v>774</v>
      </c>
      <c r="Q50" t="s">
        <v>774</v>
      </c>
      <c r="S50" t="s">
        <v>998</v>
      </c>
    </row>
    <row r="51" spans="1:19" x14ac:dyDescent="0.3">
      <c r="A51" s="1" t="s">
        <v>310</v>
      </c>
      <c r="C51" s="30" t="s">
        <v>329</v>
      </c>
      <c r="D51" s="26" t="s">
        <v>999</v>
      </c>
      <c r="E51" s="27" t="s">
        <v>1000</v>
      </c>
      <c r="G51" s="1" t="s">
        <v>769</v>
      </c>
      <c r="H51" s="1">
        <v>2020</v>
      </c>
      <c r="I51" s="30" t="s">
        <v>1001</v>
      </c>
      <c r="J51" s="1" t="s">
        <v>824</v>
      </c>
      <c r="L51" s="30" t="s">
        <v>894</v>
      </c>
      <c r="M51" s="1" t="s">
        <v>888</v>
      </c>
      <c r="N51" s="30" t="s">
        <v>1002</v>
      </c>
      <c r="O51" s="49" t="s">
        <v>774</v>
      </c>
      <c r="P51" s="49" t="s">
        <v>774</v>
      </c>
      <c r="Q51" s="49" t="s">
        <v>774</v>
      </c>
    </row>
    <row r="52" spans="1:19" x14ac:dyDescent="0.3">
      <c r="A52" s="1" t="s">
        <v>313</v>
      </c>
      <c r="B52" s="30" t="s">
        <v>891</v>
      </c>
      <c r="C52" s="30" t="s">
        <v>329</v>
      </c>
      <c r="D52" t="s">
        <v>1003</v>
      </c>
      <c r="E52" s="27" t="s">
        <v>1004</v>
      </c>
      <c r="G52" s="1" t="s">
        <v>769</v>
      </c>
      <c r="H52" s="1">
        <v>2020</v>
      </c>
      <c r="I52" s="30" t="s">
        <v>1001</v>
      </c>
      <c r="J52" s="1" t="s">
        <v>824</v>
      </c>
      <c r="L52" s="51" t="s">
        <v>894</v>
      </c>
      <c r="N52" s="51" t="s">
        <v>1005</v>
      </c>
      <c r="O52" s="49" t="s">
        <v>774</v>
      </c>
      <c r="P52" s="49" t="s">
        <v>774</v>
      </c>
      <c r="Q52" s="49" t="s">
        <v>774</v>
      </c>
    </row>
    <row r="53" spans="1:19" x14ac:dyDescent="0.3">
      <c r="A53" s="1" t="s">
        <v>316</v>
      </c>
      <c r="B53" s="30" t="s">
        <v>1006</v>
      </c>
      <c r="C53" s="30" t="s">
        <v>846</v>
      </c>
      <c r="D53" s="26" t="s">
        <v>1007</v>
      </c>
      <c r="E53" s="27" t="s">
        <v>1008</v>
      </c>
      <c r="G53" s="1" t="s">
        <v>769</v>
      </c>
      <c r="H53" s="1">
        <v>2020</v>
      </c>
      <c r="I53" s="30" t="s">
        <v>1001</v>
      </c>
      <c r="J53" s="1" t="s">
        <v>824</v>
      </c>
      <c r="L53" s="51" t="s">
        <v>894</v>
      </c>
      <c r="N53" s="51" t="s">
        <v>1009</v>
      </c>
      <c r="O53" s="49" t="s">
        <v>774</v>
      </c>
      <c r="P53" s="49" t="s">
        <v>774</v>
      </c>
      <c r="Q53" s="49" t="s">
        <v>774</v>
      </c>
    </row>
    <row r="54" spans="1:19" x14ac:dyDescent="0.3">
      <c r="A54" s="1" t="s">
        <v>319</v>
      </c>
      <c r="B54" s="30" t="s">
        <v>891</v>
      </c>
      <c r="C54" s="30" t="s">
        <v>329</v>
      </c>
      <c r="D54" t="s">
        <v>1010</v>
      </c>
      <c r="E54" s="27" t="s">
        <v>1011</v>
      </c>
      <c r="G54" s="1" t="s">
        <v>769</v>
      </c>
      <c r="H54" s="1">
        <v>2020</v>
      </c>
      <c r="I54" s="30" t="s">
        <v>1001</v>
      </c>
      <c r="J54" s="1" t="s">
        <v>824</v>
      </c>
      <c r="L54" s="51" t="s">
        <v>894</v>
      </c>
      <c r="N54" s="51" t="s">
        <v>1005</v>
      </c>
      <c r="O54" s="49" t="s">
        <v>774</v>
      </c>
      <c r="P54" s="49" t="s">
        <v>774</v>
      </c>
      <c r="Q54" s="49" t="s">
        <v>774</v>
      </c>
    </row>
    <row r="55" spans="1:19" x14ac:dyDescent="0.3">
      <c r="A55" s="1" t="s">
        <v>322</v>
      </c>
      <c r="C55" s="30" t="s">
        <v>981</v>
      </c>
      <c r="D55" t="s">
        <v>1012</v>
      </c>
      <c r="E55" t="s">
        <v>1013</v>
      </c>
      <c r="G55" s="1" t="s">
        <v>769</v>
      </c>
      <c r="H55" s="1">
        <v>2020</v>
      </c>
      <c r="I55" s="30" t="s">
        <v>1001</v>
      </c>
      <c r="J55" s="1" t="s">
        <v>824</v>
      </c>
      <c r="L55" s="51"/>
      <c r="M55" s="1" t="s">
        <v>888</v>
      </c>
      <c r="N55" s="51" t="s">
        <v>1014</v>
      </c>
    </row>
    <row r="56" spans="1:19" x14ac:dyDescent="0.3">
      <c r="A56" s="1" t="s">
        <v>325</v>
      </c>
      <c r="B56" s="30" t="s">
        <v>1006</v>
      </c>
      <c r="C56" s="30" t="s">
        <v>846</v>
      </c>
      <c r="D56" s="26" t="s">
        <v>847</v>
      </c>
      <c r="E56" s="27" t="s">
        <v>1015</v>
      </c>
      <c r="G56" s="1" t="s">
        <v>882</v>
      </c>
      <c r="H56" s="1">
        <v>2020</v>
      </c>
      <c r="I56" s="30" t="s">
        <v>849</v>
      </c>
      <c r="J56" s="1" t="s">
        <v>824</v>
      </c>
      <c r="K56" s="1" t="s">
        <v>217</v>
      </c>
      <c r="L56" s="30" t="s">
        <v>894</v>
      </c>
      <c r="N56" s="30" t="s">
        <v>1016</v>
      </c>
      <c r="O56" s="49" t="s">
        <v>774</v>
      </c>
      <c r="P56" s="49" t="s">
        <v>774</v>
      </c>
      <c r="Q56" s="49" t="s">
        <v>774</v>
      </c>
    </row>
    <row r="57" spans="1:19" x14ac:dyDescent="0.3">
      <c r="A57" s="1" t="s">
        <v>1017</v>
      </c>
      <c r="B57" s="30" t="s">
        <v>1006</v>
      </c>
      <c r="C57" s="30" t="s">
        <v>846</v>
      </c>
      <c r="D57" t="s">
        <v>852</v>
      </c>
      <c r="E57" s="27" t="s">
        <v>1015</v>
      </c>
      <c r="G57" s="1" t="s">
        <v>882</v>
      </c>
      <c r="H57" s="1">
        <v>2020</v>
      </c>
      <c r="I57" s="30" t="s">
        <v>849</v>
      </c>
      <c r="J57" s="1" t="s">
        <v>824</v>
      </c>
      <c r="K57" s="1" t="s">
        <v>220</v>
      </c>
      <c r="L57" s="30" t="s">
        <v>894</v>
      </c>
      <c r="N57" s="30" t="s">
        <v>1016</v>
      </c>
      <c r="O57" s="49" t="s">
        <v>774</v>
      </c>
      <c r="P57" s="49" t="s">
        <v>774</v>
      </c>
      <c r="Q57" s="49" t="s">
        <v>774</v>
      </c>
    </row>
    <row r="58" spans="1:19" x14ac:dyDescent="0.3">
      <c r="A58" s="1" t="s">
        <v>1018</v>
      </c>
      <c r="B58" s="30" t="s">
        <v>765</v>
      </c>
      <c r="C58" s="30" t="s">
        <v>766</v>
      </c>
      <c r="D58" t="s">
        <v>1019</v>
      </c>
      <c r="E58" s="27" t="s">
        <v>1020</v>
      </c>
      <c r="G58" s="1" t="s">
        <v>769</v>
      </c>
      <c r="H58" s="1">
        <v>2018</v>
      </c>
      <c r="I58" s="30" t="s">
        <v>1021</v>
      </c>
      <c r="J58" s="1" t="s">
        <v>771</v>
      </c>
      <c r="L58" s="30" t="s">
        <v>778</v>
      </c>
      <c r="M58" s="1"/>
      <c r="N58" s="30" t="s">
        <v>779</v>
      </c>
      <c r="O58" t="s">
        <v>774</v>
      </c>
    </row>
    <row r="59" spans="1:19" x14ac:dyDescent="0.3">
      <c r="A59" s="1" t="s">
        <v>1022</v>
      </c>
      <c r="B59" s="30" t="s">
        <v>765</v>
      </c>
      <c r="C59" s="30" t="s">
        <v>766</v>
      </c>
      <c r="D59" t="s">
        <v>1023</v>
      </c>
      <c r="E59" s="27" t="s">
        <v>1024</v>
      </c>
      <c r="G59" s="1" t="s">
        <v>769</v>
      </c>
      <c r="H59" s="1">
        <v>2018</v>
      </c>
      <c r="I59" s="30" t="s">
        <v>1021</v>
      </c>
      <c r="J59" s="1" t="s">
        <v>771</v>
      </c>
      <c r="L59" s="30" t="s">
        <v>778</v>
      </c>
      <c r="M59" s="1"/>
      <c r="N59" s="30" t="s">
        <v>779</v>
      </c>
      <c r="O59" t="s">
        <v>774</v>
      </c>
    </row>
    <row r="60" spans="1:19" x14ac:dyDescent="0.3">
      <c r="A60" s="1" t="s">
        <v>332</v>
      </c>
      <c r="B60" s="30" t="s">
        <v>780</v>
      </c>
      <c r="C60" s="30" t="s">
        <v>1025</v>
      </c>
      <c r="D60" s="26" t="s">
        <v>1026</v>
      </c>
      <c r="E60" s="36" t="s">
        <v>783</v>
      </c>
      <c r="G60" s="1" t="s">
        <v>769</v>
      </c>
      <c r="H60" s="1">
        <v>2018</v>
      </c>
      <c r="I60" s="30" t="s">
        <v>1027</v>
      </c>
      <c r="J60" s="1" t="s">
        <v>771</v>
      </c>
      <c r="L60" s="30" t="s">
        <v>785</v>
      </c>
      <c r="M60" s="1"/>
      <c r="N60" s="30" t="s">
        <v>786</v>
      </c>
      <c r="O60" s="1" t="s">
        <v>807</v>
      </c>
    </row>
    <row r="61" spans="1:19" s="41" customFormat="1" x14ac:dyDescent="0.3">
      <c r="A61" s="37" t="s">
        <v>1028</v>
      </c>
      <c r="B61" s="30" t="s">
        <v>780</v>
      </c>
      <c r="C61" s="38" t="s">
        <v>862</v>
      </c>
      <c r="D61" s="39" t="s">
        <v>863</v>
      </c>
      <c r="E61" s="40" t="s">
        <v>1029</v>
      </c>
      <c r="G61" s="37" t="s">
        <v>882</v>
      </c>
      <c r="H61" s="37">
        <v>2020</v>
      </c>
      <c r="I61" s="38" t="s">
        <v>865</v>
      </c>
      <c r="J61" s="37" t="s">
        <v>824</v>
      </c>
      <c r="K61" s="37" t="s">
        <v>226</v>
      </c>
      <c r="L61" s="30" t="s">
        <v>785</v>
      </c>
      <c r="N61" s="38" t="s">
        <v>1030</v>
      </c>
    </row>
    <row r="62" spans="1:19" s="41" customFormat="1" x14ac:dyDescent="0.3">
      <c r="A62" s="37" t="s">
        <v>1031</v>
      </c>
      <c r="B62" s="38" t="s">
        <v>897</v>
      </c>
      <c r="C62" s="38" t="s">
        <v>868</v>
      </c>
      <c r="D62" s="41" t="s">
        <v>869</v>
      </c>
      <c r="E62" s="40" t="s">
        <v>1015</v>
      </c>
      <c r="G62" s="37" t="s">
        <v>882</v>
      </c>
      <c r="H62" s="37">
        <v>2020</v>
      </c>
      <c r="I62" s="38" t="s">
        <v>871</v>
      </c>
      <c r="J62" s="37" t="s">
        <v>824</v>
      </c>
      <c r="K62" s="37" t="s">
        <v>229</v>
      </c>
      <c r="L62" s="38" t="s">
        <v>894</v>
      </c>
      <c r="N62" s="30" t="s">
        <v>1016</v>
      </c>
      <c r="O62" s="49" t="s">
        <v>774</v>
      </c>
      <c r="P62" s="49" t="s">
        <v>774</v>
      </c>
      <c r="Q62" s="49" t="s">
        <v>774</v>
      </c>
    </row>
    <row r="63" spans="1:19" s="41" customFormat="1" x14ac:dyDescent="0.3">
      <c r="A63" s="37" t="s">
        <v>1032</v>
      </c>
      <c r="B63" s="38" t="s">
        <v>897</v>
      </c>
      <c r="C63" s="38" t="s">
        <v>868</v>
      </c>
      <c r="D63" s="39" t="s">
        <v>1033</v>
      </c>
      <c r="E63" s="40" t="s">
        <v>1015</v>
      </c>
      <c r="G63" s="37" t="s">
        <v>882</v>
      </c>
      <c r="H63" s="37">
        <v>2020</v>
      </c>
      <c r="I63" s="38" t="s">
        <v>871</v>
      </c>
      <c r="J63" s="37" t="s">
        <v>824</v>
      </c>
      <c r="K63" s="37" t="s">
        <v>232</v>
      </c>
      <c r="L63" s="38" t="s">
        <v>894</v>
      </c>
      <c r="N63" s="30" t="s">
        <v>1016</v>
      </c>
      <c r="O63" s="49" t="s">
        <v>774</v>
      </c>
      <c r="P63" s="49" t="s">
        <v>774</v>
      </c>
      <c r="Q63" s="49" t="s">
        <v>774</v>
      </c>
    </row>
    <row r="64" spans="1:19" x14ac:dyDescent="0.3">
      <c r="A64" s="1" t="s">
        <v>335</v>
      </c>
      <c r="B64" s="30" t="s">
        <v>780</v>
      </c>
      <c r="C64" s="30" t="s">
        <v>802</v>
      </c>
      <c r="D64" t="s">
        <v>1034</v>
      </c>
      <c r="E64" s="27" t="s">
        <v>1035</v>
      </c>
      <c r="G64" s="1" t="s">
        <v>769</v>
      </c>
      <c r="H64" s="1">
        <v>2020</v>
      </c>
      <c r="I64" s="30" t="s">
        <v>1036</v>
      </c>
      <c r="J64" s="1" t="s">
        <v>824</v>
      </c>
      <c r="L64" s="51" t="s">
        <v>785</v>
      </c>
      <c r="N64" s="30" t="s">
        <v>1037</v>
      </c>
      <c r="O64" s="49" t="s">
        <v>807</v>
      </c>
      <c r="P64" t="s">
        <v>774</v>
      </c>
      <c r="Q64" t="s">
        <v>774</v>
      </c>
      <c r="S64" t="s">
        <v>1038</v>
      </c>
    </row>
    <row r="65" spans="1:19" x14ac:dyDescent="0.3">
      <c r="A65" s="1" t="s">
        <v>338</v>
      </c>
      <c r="B65" s="30" t="s">
        <v>780</v>
      </c>
      <c r="C65" s="30" t="s">
        <v>802</v>
      </c>
      <c r="D65" t="s">
        <v>1039</v>
      </c>
      <c r="E65" s="27" t="s">
        <v>1040</v>
      </c>
      <c r="G65" s="1" t="s">
        <v>769</v>
      </c>
      <c r="H65" s="1">
        <v>2020</v>
      </c>
      <c r="I65" s="30" t="s">
        <v>1036</v>
      </c>
      <c r="J65" s="1" t="s">
        <v>824</v>
      </c>
      <c r="L65" s="51" t="s">
        <v>785</v>
      </c>
      <c r="N65" s="30" t="s">
        <v>1041</v>
      </c>
      <c r="O65" s="49" t="s">
        <v>807</v>
      </c>
      <c r="P65" t="s">
        <v>774</v>
      </c>
      <c r="Q65" t="s">
        <v>774</v>
      </c>
      <c r="S65" t="s">
        <v>1042</v>
      </c>
    </row>
    <row r="66" spans="1:19" x14ac:dyDescent="0.3">
      <c r="A66" s="1" t="s">
        <v>341</v>
      </c>
      <c r="B66" s="30" t="s">
        <v>780</v>
      </c>
      <c r="C66" s="30" t="s">
        <v>802</v>
      </c>
      <c r="D66" t="s">
        <v>1043</v>
      </c>
      <c r="E66" s="27" t="s">
        <v>1044</v>
      </c>
      <c r="G66" s="1" t="s">
        <v>769</v>
      </c>
      <c r="H66" s="1">
        <v>2020</v>
      </c>
      <c r="I66" s="30" t="s">
        <v>1045</v>
      </c>
      <c r="J66" s="1" t="s">
        <v>824</v>
      </c>
      <c r="L66" s="51" t="s">
        <v>785</v>
      </c>
      <c r="N66" s="30" t="s">
        <v>1046</v>
      </c>
      <c r="O66" s="49" t="s">
        <v>807</v>
      </c>
      <c r="S66" t="s">
        <v>2041</v>
      </c>
    </row>
    <row r="67" spans="1:19" x14ac:dyDescent="0.3">
      <c r="A67" s="1" t="s">
        <v>344</v>
      </c>
      <c r="B67" s="30" t="s">
        <v>780</v>
      </c>
      <c r="C67" s="30" t="s">
        <v>1047</v>
      </c>
      <c r="D67" t="s">
        <v>1048</v>
      </c>
      <c r="E67" s="27" t="s">
        <v>1049</v>
      </c>
      <c r="G67" s="1" t="s">
        <v>769</v>
      </c>
      <c r="H67" s="1">
        <v>2020</v>
      </c>
      <c r="I67" s="30" t="s">
        <v>1050</v>
      </c>
      <c r="J67" s="1" t="s">
        <v>824</v>
      </c>
      <c r="L67" s="51" t="s">
        <v>785</v>
      </c>
      <c r="N67" s="30" t="s">
        <v>1051</v>
      </c>
      <c r="O67" s="49" t="s">
        <v>807</v>
      </c>
      <c r="S67" t="s">
        <v>1052</v>
      </c>
    </row>
    <row r="68" spans="1:19" x14ac:dyDescent="0.3">
      <c r="A68" s="1" t="s">
        <v>347</v>
      </c>
      <c r="C68" s="30" t="s">
        <v>1048</v>
      </c>
      <c r="D68" t="s">
        <v>1043</v>
      </c>
      <c r="E68" s="27" t="s">
        <v>1044</v>
      </c>
      <c r="G68" s="1" t="s">
        <v>769</v>
      </c>
      <c r="H68" s="1">
        <v>2020</v>
      </c>
      <c r="I68" s="30" t="s">
        <v>1053</v>
      </c>
      <c r="J68" s="1" t="s">
        <v>824</v>
      </c>
      <c r="M68" s="1" t="s">
        <v>888</v>
      </c>
      <c r="N68" s="51" t="s">
        <v>1054</v>
      </c>
    </row>
    <row r="69" spans="1:19" x14ac:dyDescent="0.3">
      <c r="A69" s="1" t="s">
        <v>350</v>
      </c>
      <c r="C69" s="30" t="s">
        <v>1048</v>
      </c>
      <c r="D69" t="s">
        <v>1055</v>
      </c>
      <c r="E69" s="27" t="s">
        <v>1056</v>
      </c>
      <c r="G69" s="1" t="s">
        <v>769</v>
      </c>
      <c r="H69" s="1">
        <v>2020</v>
      </c>
      <c r="I69" s="30" t="s">
        <v>1057</v>
      </c>
      <c r="J69" s="1" t="s">
        <v>824</v>
      </c>
      <c r="M69" s="1" t="s">
        <v>888</v>
      </c>
      <c r="N69" s="51" t="s">
        <v>1054</v>
      </c>
    </row>
    <row r="70" spans="1:19" x14ac:dyDescent="0.3">
      <c r="A70" s="1" t="s">
        <v>353</v>
      </c>
      <c r="B70" s="30" t="s">
        <v>827</v>
      </c>
      <c r="C70" s="30" t="s">
        <v>329</v>
      </c>
      <c r="D70" s="26" t="s">
        <v>1058</v>
      </c>
      <c r="E70" s="27" t="s">
        <v>1059</v>
      </c>
      <c r="G70" s="1" t="s">
        <v>769</v>
      </c>
      <c r="H70" s="1">
        <v>2020</v>
      </c>
      <c r="I70" s="30" t="s">
        <v>1060</v>
      </c>
      <c r="J70" s="1" t="s">
        <v>771</v>
      </c>
      <c r="L70" s="51" t="s">
        <v>778</v>
      </c>
      <c r="N70" s="51" t="s">
        <v>1061</v>
      </c>
    </row>
    <row r="71" spans="1:19" x14ac:dyDescent="0.3">
      <c r="A71" s="1" t="s">
        <v>356</v>
      </c>
      <c r="B71" s="30" t="s">
        <v>827</v>
      </c>
      <c r="C71" s="30" t="s">
        <v>329</v>
      </c>
      <c r="D71" s="26" t="s">
        <v>1058</v>
      </c>
      <c r="E71" s="27" t="s">
        <v>1059</v>
      </c>
      <c r="G71" s="1" t="s">
        <v>769</v>
      </c>
      <c r="H71" s="1">
        <v>2020</v>
      </c>
      <c r="I71" s="30" t="s">
        <v>1062</v>
      </c>
      <c r="J71" s="1" t="s">
        <v>771</v>
      </c>
      <c r="L71" s="51" t="s">
        <v>778</v>
      </c>
      <c r="N71" s="51" t="s">
        <v>1061</v>
      </c>
    </row>
    <row r="72" spans="1:19" x14ac:dyDescent="0.3">
      <c r="A72" s="1" t="s">
        <v>359</v>
      </c>
      <c r="B72" s="54" t="s">
        <v>897</v>
      </c>
      <c r="C72" s="30" t="s">
        <v>868</v>
      </c>
      <c r="D72" t="s">
        <v>1063</v>
      </c>
      <c r="E72" s="27" t="s">
        <v>1064</v>
      </c>
      <c r="G72" s="1" t="s">
        <v>769</v>
      </c>
      <c r="H72" s="1">
        <v>2020</v>
      </c>
      <c r="I72" s="30" t="s">
        <v>1065</v>
      </c>
      <c r="J72" s="1" t="s">
        <v>824</v>
      </c>
      <c r="L72" s="51" t="s">
        <v>894</v>
      </c>
      <c r="N72" s="51" t="s">
        <v>1066</v>
      </c>
      <c r="O72" s="49" t="s">
        <v>774</v>
      </c>
      <c r="P72" s="49" t="s">
        <v>774</v>
      </c>
      <c r="Q72" s="49" t="s">
        <v>774</v>
      </c>
    </row>
    <row r="73" spans="1:19" x14ac:dyDescent="0.3">
      <c r="A73" s="1" t="s">
        <v>1067</v>
      </c>
      <c r="C73" s="38" t="s">
        <v>1068</v>
      </c>
      <c r="D73" s="41" t="s">
        <v>1069</v>
      </c>
      <c r="E73" s="27" t="s">
        <v>1070</v>
      </c>
      <c r="G73" s="1" t="s">
        <v>769</v>
      </c>
      <c r="H73" s="1">
        <v>2020</v>
      </c>
      <c r="I73" s="30" t="s">
        <v>1071</v>
      </c>
      <c r="J73" s="1" t="s">
        <v>824</v>
      </c>
      <c r="M73" t="s">
        <v>888</v>
      </c>
      <c r="N73" s="30" t="s">
        <v>1072</v>
      </c>
    </row>
    <row r="74" spans="1:19" x14ac:dyDescent="0.3">
      <c r="A74" s="1" t="s">
        <v>1073</v>
      </c>
      <c r="C74" s="38" t="s">
        <v>1074</v>
      </c>
      <c r="D74" s="41" t="s">
        <v>1075</v>
      </c>
      <c r="E74" t="s">
        <v>1076</v>
      </c>
      <c r="G74" s="1" t="s">
        <v>769</v>
      </c>
      <c r="H74" s="1">
        <v>2020</v>
      </c>
      <c r="I74" s="30" t="s">
        <v>1077</v>
      </c>
      <c r="J74" s="1" t="s">
        <v>824</v>
      </c>
      <c r="M74" t="s">
        <v>888</v>
      </c>
      <c r="N74" s="30" t="s">
        <v>1072</v>
      </c>
    </row>
    <row r="75" spans="1:19" x14ac:dyDescent="0.3">
      <c r="A75" s="1" t="s">
        <v>1078</v>
      </c>
      <c r="C75" s="38" t="s">
        <v>1074</v>
      </c>
      <c r="D75" s="41" t="s">
        <v>1079</v>
      </c>
      <c r="E75" s="27" t="s">
        <v>1080</v>
      </c>
      <c r="G75" s="1" t="s">
        <v>769</v>
      </c>
      <c r="H75" s="1">
        <v>2020</v>
      </c>
      <c r="I75" s="30" t="s">
        <v>1077</v>
      </c>
      <c r="J75" s="1" t="s">
        <v>824</v>
      </c>
      <c r="M75" t="s">
        <v>888</v>
      </c>
      <c r="N75" s="30" t="s">
        <v>1072</v>
      </c>
    </row>
    <row r="76" spans="1:19" x14ac:dyDescent="0.3">
      <c r="A76" s="1" t="s">
        <v>1081</v>
      </c>
      <c r="C76" s="38" t="s">
        <v>1082</v>
      </c>
      <c r="D76" s="41" t="s">
        <v>1083</v>
      </c>
      <c r="E76" s="27" t="s">
        <v>1084</v>
      </c>
      <c r="G76" s="1" t="s">
        <v>769</v>
      </c>
      <c r="H76" s="1">
        <v>2020</v>
      </c>
      <c r="I76" s="30" t="s">
        <v>1085</v>
      </c>
      <c r="J76" s="1" t="s">
        <v>832</v>
      </c>
      <c r="M76" t="s">
        <v>888</v>
      </c>
      <c r="N76" s="30" t="s">
        <v>1072</v>
      </c>
    </row>
    <row r="77" spans="1:19" x14ac:dyDescent="0.3">
      <c r="A77" s="1" t="s">
        <v>1086</v>
      </c>
      <c r="C77" s="30" t="s">
        <v>1087</v>
      </c>
      <c r="D77" t="s">
        <v>1088</v>
      </c>
      <c r="E77" s="27" t="s">
        <v>1089</v>
      </c>
      <c r="G77" s="1" t="s">
        <v>769</v>
      </c>
      <c r="H77" s="1">
        <v>2020</v>
      </c>
      <c r="I77" s="30" t="s">
        <v>1085</v>
      </c>
      <c r="J77" s="1" t="s">
        <v>832</v>
      </c>
      <c r="M77" t="s">
        <v>888</v>
      </c>
      <c r="N77" s="30" t="s">
        <v>1072</v>
      </c>
    </row>
    <row r="78" spans="1:19" x14ac:dyDescent="0.3">
      <c r="A78" s="1" t="s">
        <v>375</v>
      </c>
      <c r="B78" s="30" t="s">
        <v>1090</v>
      </c>
      <c r="C78" s="30" t="s">
        <v>820</v>
      </c>
      <c r="D78" t="s">
        <v>1091</v>
      </c>
      <c r="E78" s="27" t="s">
        <v>1092</v>
      </c>
      <c r="G78" s="1" t="s">
        <v>769</v>
      </c>
      <c r="H78" s="1">
        <v>2020</v>
      </c>
      <c r="I78" s="30" t="s">
        <v>1093</v>
      </c>
      <c r="J78" s="1" t="s">
        <v>824</v>
      </c>
      <c r="L78" s="51" t="s">
        <v>825</v>
      </c>
      <c r="M78" s="49"/>
      <c r="N78" s="30" t="s">
        <v>826</v>
      </c>
      <c r="O78" s="49" t="s">
        <v>807</v>
      </c>
    </row>
    <row r="79" spans="1:19" x14ac:dyDescent="0.3">
      <c r="A79" s="1" t="s">
        <v>378</v>
      </c>
      <c r="B79" s="54" t="s">
        <v>897</v>
      </c>
      <c r="C79" s="30" t="s">
        <v>868</v>
      </c>
      <c r="D79" t="s">
        <v>1094</v>
      </c>
      <c r="E79" t="s">
        <v>1064</v>
      </c>
      <c r="G79" s="1" t="s">
        <v>769</v>
      </c>
      <c r="H79" s="1">
        <v>2020</v>
      </c>
      <c r="I79" s="30" t="s">
        <v>1095</v>
      </c>
      <c r="J79" s="1" t="s">
        <v>824</v>
      </c>
      <c r="L79" s="30" t="s">
        <v>894</v>
      </c>
      <c r="N79" s="30" t="s">
        <v>1096</v>
      </c>
      <c r="O79" s="49" t="s">
        <v>774</v>
      </c>
      <c r="P79" s="49" t="s">
        <v>774</v>
      </c>
      <c r="Q79" s="49" t="s">
        <v>774</v>
      </c>
    </row>
    <row r="80" spans="1:19" x14ac:dyDescent="0.3">
      <c r="A80" s="1" t="s">
        <v>381</v>
      </c>
      <c r="B80" s="54" t="s">
        <v>897</v>
      </c>
      <c r="C80" s="30" t="s">
        <v>868</v>
      </c>
      <c r="D80" t="s">
        <v>1097</v>
      </c>
      <c r="E80" s="27" t="s">
        <v>1064</v>
      </c>
      <c r="G80" s="1" t="s">
        <v>769</v>
      </c>
      <c r="H80" s="1">
        <v>2020</v>
      </c>
      <c r="I80" s="30" t="s">
        <v>1095</v>
      </c>
      <c r="J80" s="1" t="s">
        <v>824</v>
      </c>
      <c r="L80" s="51" t="s">
        <v>1098</v>
      </c>
      <c r="N80" s="30" t="s">
        <v>1099</v>
      </c>
    </row>
    <row r="81" spans="1:18" x14ac:dyDescent="0.3">
      <c r="A81" s="1" t="s">
        <v>384</v>
      </c>
      <c r="B81" s="54" t="s">
        <v>897</v>
      </c>
      <c r="C81" s="30" t="s">
        <v>868</v>
      </c>
      <c r="D81" t="s">
        <v>1100</v>
      </c>
      <c r="E81" s="27" t="s">
        <v>1064</v>
      </c>
      <c r="G81" s="1" t="s">
        <v>769</v>
      </c>
      <c r="H81" s="1">
        <v>2020</v>
      </c>
      <c r="I81" s="30" t="s">
        <v>1095</v>
      </c>
      <c r="J81" s="1" t="s">
        <v>824</v>
      </c>
      <c r="L81" s="30" t="s">
        <v>894</v>
      </c>
      <c r="N81" s="30" t="s">
        <v>1096</v>
      </c>
      <c r="O81" s="49" t="s">
        <v>774</v>
      </c>
      <c r="P81" s="49" t="s">
        <v>774</v>
      </c>
      <c r="Q81" s="49" t="s">
        <v>774</v>
      </c>
    </row>
    <row r="82" spans="1:18" x14ac:dyDescent="0.3">
      <c r="A82" s="1" t="s">
        <v>387</v>
      </c>
      <c r="B82" s="54" t="s">
        <v>897</v>
      </c>
      <c r="C82" s="30" t="s">
        <v>868</v>
      </c>
      <c r="D82" t="s">
        <v>1101</v>
      </c>
      <c r="E82" s="27" t="s">
        <v>1102</v>
      </c>
      <c r="G82" s="1" t="s">
        <v>769</v>
      </c>
      <c r="H82" s="1">
        <v>2020</v>
      </c>
      <c r="I82" s="30" t="s">
        <v>1095</v>
      </c>
      <c r="J82" s="1" t="s">
        <v>824</v>
      </c>
      <c r="L82" s="51" t="s">
        <v>1098</v>
      </c>
      <c r="N82" s="30" t="s">
        <v>1099</v>
      </c>
    </row>
    <row r="83" spans="1:18" x14ac:dyDescent="0.3">
      <c r="A83" s="1" t="s">
        <v>390</v>
      </c>
      <c r="B83" s="30" t="s">
        <v>1103</v>
      </c>
      <c r="C83" s="30" t="s">
        <v>1104</v>
      </c>
      <c r="D83" t="s">
        <v>1105</v>
      </c>
      <c r="E83" s="27" t="s">
        <v>1106</v>
      </c>
      <c r="G83" s="1" t="s">
        <v>769</v>
      </c>
      <c r="H83" s="1">
        <v>2020</v>
      </c>
      <c r="I83" s="30" t="s">
        <v>1107</v>
      </c>
      <c r="J83" s="1" t="s">
        <v>824</v>
      </c>
      <c r="L83" s="30" t="s">
        <v>894</v>
      </c>
      <c r="N83" s="30" t="s">
        <v>1108</v>
      </c>
      <c r="O83" s="1" t="s">
        <v>774</v>
      </c>
      <c r="P83" s="1" t="s">
        <v>807</v>
      </c>
      <c r="Q83" s="1" t="s">
        <v>774</v>
      </c>
    </row>
    <row r="84" spans="1:18" x14ac:dyDescent="0.3">
      <c r="A84" s="1" t="s">
        <v>393</v>
      </c>
      <c r="B84" s="30" t="s">
        <v>1103</v>
      </c>
      <c r="C84" s="30" t="s">
        <v>1104</v>
      </c>
      <c r="D84" t="s">
        <v>1109</v>
      </c>
      <c r="E84" s="27" t="s">
        <v>1110</v>
      </c>
      <c r="G84" s="1" t="s">
        <v>769</v>
      </c>
      <c r="H84" s="1">
        <v>2020</v>
      </c>
      <c r="I84" s="30" t="s">
        <v>1107</v>
      </c>
      <c r="J84" s="1" t="s">
        <v>824</v>
      </c>
      <c r="L84" s="30" t="s">
        <v>894</v>
      </c>
      <c r="N84" s="30" t="s">
        <v>1108</v>
      </c>
      <c r="O84" s="1" t="s">
        <v>774</v>
      </c>
      <c r="P84" s="1" t="s">
        <v>807</v>
      </c>
      <c r="Q84" s="1" t="s">
        <v>774</v>
      </c>
    </row>
    <row r="85" spans="1:18" x14ac:dyDescent="0.3">
      <c r="A85" s="1" t="s">
        <v>396</v>
      </c>
      <c r="B85" s="30" t="s">
        <v>765</v>
      </c>
      <c r="C85" s="30" t="s">
        <v>787</v>
      </c>
      <c r="D85" t="s">
        <v>1111</v>
      </c>
      <c r="E85" s="27" t="s">
        <v>1112</v>
      </c>
      <c r="G85" s="1" t="s">
        <v>769</v>
      </c>
      <c r="H85" s="1">
        <v>2018</v>
      </c>
      <c r="I85" s="30" t="s">
        <v>1113</v>
      </c>
      <c r="J85" s="1" t="s">
        <v>832</v>
      </c>
      <c r="L85" s="30" t="s">
        <v>778</v>
      </c>
      <c r="M85" s="1"/>
      <c r="N85" s="30" t="s">
        <v>791</v>
      </c>
      <c r="O85" t="s">
        <v>774</v>
      </c>
      <c r="R85" t="s">
        <v>1114</v>
      </c>
    </row>
    <row r="86" spans="1:18" x14ac:dyDescent="0.3">
      <c r="A86" s="1" t="s">
        <v>1115</v>
      </c>
      <c r="C86" s="30" t="s">
        <v>1116</v>
      </c>
      <c r="D86" t="s">
        <v>1117</v>
      </c>
      <c r="E86" s="27" t="s">
        <v>1118</v>
      </c>
      <c r="G86" s="1" t="s">
        <v>769</v>
      </c>
      <c r="H86" s="1">
        <v>2020</v>
      </c>
      <c r="I86" s="30" t="s">
        <v>1119</v>
      </c>
      <c r="J86" s="1" t="s">
        <v>832</v>
      </c>
      <c r="M86" s="1" t="s">
        <v>888</v>
      </c>
      <c r="N86" s="30" t="s">
        <v>1120</v>
      </c>
      <c r="O86" t="s">
        <v>833</v>
      </c>
    </row>
    <row r="87" spans="1:18" x14ac:dyDescent="0.3">
      <c r="A87" s="1" t="s">
        <v>1121</v>
      </c>
      <c r="C87" s="30" t="s">
        <v>1122</v>
      </c>
      <c r="D87" t="s">
        <v>1123</v>
      </c>
      <c r="G87" s="1" t="s">
        <v>769</v>
      </c>
      <c r="H87" s="1">
        <v>2020</v>
      </c>
      <c r="I87" s="30" t="s">
        <v>1119</v>
      </c>
      <c r="J87" s="1" t="s">
        <v>832</v>
      </c>
      <c r="M87" s="1" t="s">
        <v>888</v>
      </c>
      <c r="N87" s="30" t="s">
        <v>1120</v>
      </c>
    </row>
    <row r="88" spans="1:18" x14ac:dyDescent="0.3">
      <c r="A88" s="1" t="s">
        <v>402</v>
      </c>
      <c r="C88" s="30" t="s">
        <v>1116</v>
      </c>
      <c r="D88" t="s">
        <v>1117</v>
      </c>
      <c r="E88" s="27" t="s">
        <v>1124</v>
      </c>
      <c r="G88" s="1" t="s">
        <v>769</v>
      </c>
      <c r="H88" s="1">
        <v>2020</v>
      </c>
      <c r="I88" s="30" t="s">
        <v>1125</v>
      </c>
      <c r="J88" s="1" t="s">
        <v>832</v>
      </c>
      <c r="M88" s="1" t="s">
        <v>888</v>
      </c>
      <c r="N88" s="30" t="s">
        <v>1120</v>
      </c>
    </row>
    <row r="89" spans="1:18" x14ac:dyDescent="0.3">
      <c r="A89" s="1" t="s">
        <v>405</v>
      </c>
      <c r="C89" s="30" t="s">
        <v>1104</v>
      </c>
      <c r="D89" t="s">
        <v>1126</v>
      </c>
      <c r="E89" s="27" t="s">
        <v>1127</v>
      </c>
      <c r="G89" s="1" t="s">
        <v>769</v>
      </c>
      <c r="H89" s="1">
        <v>2020</v>
      </c>
      <c r="I89" s="30" t="s">
        <v>1128</v>
      </c>
      <c r="J89" s="1" t="s">
        <v>824</v>
      </c>
      <c r="M89" s="1" t="s">
        <v>888</v>
      </c>
      <c r="N89" s="30" t="s">
        <v>1129</v>
      </c>
    </row>
    <row r="90" spans="1:18" x14ac:dyDescent="0.3">
      <c r="A90" s="1" t="s">
        <v>408</v>
      </c>
      <c r="C90" s="30" t="s">
        <v>1104</v>
      </c>
      <c r="D90" t="s">
        <v>1130</v>
      </c>
      <c r="E90" s="27" t="s">
        <v>1131</v>
      </c>
      <c r="G90" s="1" t="s">
        <v>769</v>
      </c>
      <c r="H90" s="1">
        <v>2020</v>
      </c>
      <c r="I90" s="30" t="s">
        <v>1132</v>
      </c>
      <c r="J90" s="1" t="s">
        <v>824</v>
      </c>
      <c r="M90" s="1" t="s">
        <v>888</v>
      </c>
      <c r="N90" s="30" t="s">
        <v>1133</v>
      </c>
    </row>
    <row r="91" spans="1:18" x14ac:dyDescent="0.3">
      <c r="A91" s="1" t="s">
        <v>411</v>
      </c>
      <c r="C91" s="30" t="s">
        <v>1104</v>
      </c>
      <c r="D91" t="s">
        <v>1134</v>
      </c>
      <c r="E91" s="27" t="s">
        <v>1135</v>
      </c>
      <c r="G91" s="1" t="s">
        <v>769</v>
      </c>
      <c r="H91" s="1">
        <v>2018</v>
      </c>
      <c r="I91" s="30" t="s">
        <v>1136</v>
      </c>
      <c r="J91" s="1" t="s">
        <v>771</v>
      </c>
      <c r="M91" s="1" t="s">
        <v>888</v>
      </c>
      <c r="N91" s="30" t="s">
        <v>1137</v>
      </c>
    </row>
    <row r="92" spans="1:18" x14ac:dyDescent="0.3">
      <c r="A92" s="1" t="s">
        <v>414</v>
      </c>
      <c r="C92" s="30" t="s">
        <v>1104</v>
      </c>
      <c r="D92" t="s">
        <v>1138</v>
      </c>
      <c r="E92" t="s">
        <v>1139</v>
      </c>
      <c r="G92" s="1" t="s">
        <v>769</v>
      </c>
      <c r="H92" s="1">
        <v>2018</v>
      </c>
      <c r="I92" s="30" t="s">
        <v>1140</v>
      </c>
      <c r="J92" s="1" t="s">
        <v>824</v>
      </c>
      <c r="M92" s="1" t="s">
        <v>888</v>
      </c>
      <c r="N92" s="30" t="s">
        <v>1141</v>
      </c>
    </row>
    <row r="93" spans="1:18" x14ac:dyDescent="0.3">
      <c r="A93" s="1" t="s">
        <v>417</v>
      </c>
      <c r="C93" s="30" t="s">
        <v>1104</v>
      </c>
      <c r="D93" s="26" t="s">
        <v>1142</v>
      </c>
      <c r="E93" s="27" t="s">
        <v>1143</v>
      </c>
      <c r="G93" s="1" t="s">
        <v>769</v>
      </c>
      <c r="H93" s="1">
        <v>2018</v>
      </c>
      <c r="I93" s="30" t="s">
        <v>1144</v>
      </c>
      <c r="J93" s="1" t="s">
        <v>824</v>
      </c>
      <c r="M93" s="1" t="s">
        <v>888</v>
      </c>
      <c r="N93" s="30" t="s">
        <v>1145</v>
      </c>
    </row>
    <row r="94" spans="1:18" x14ac:dyDescent="0.3">
      <c r="A94" s="1" t="s">
        <v>420</v>
      </c>
      <c r="C94" s="30" t="s">
        <v>1104</v>
      </c>
      <c r="D94" s="26" t="s">
        <v>1146</v>
      </c>
      <c r="E94" s="27" t="s">
        <v>1147</v>
      </c>
      <c r="G94" s="1" t="s">
        <v>769</v>
      </c>
      <c r="H94" s="1">
        <v>2018</v>
      </c>
      <c r="I94" s="30" t="s">
        <v>1148</v>
      </c>
      <c r="J94" s="1" t="s">
        <v>771</v>
      </c>
      <c r="M94" s="1" t="s">
        <v>888</v>
      </c>
      <c r="N94" s="30" t="s">
        <v>1145</v>
      </c>
    </row>
    <row r="95" spans="1:18" x14ac:dyDescent="0.3">
      <c r="A95" s="1" t="s">
        <v>1149</v>
      </c>
      <c r="C95" s="30" t="s">
        <v>1104</v>
      </c>
      <c r="D95" s="26" t="s">
        <v>1150</v>
      </c>
      <c r="E95" s="27" t="s">
        <v>1151</v>
      </c>
      <c r="G95" s="1" t="s">
        <v>769</v>
      </c>
      <c r="H95" s="1">
        <v>2018</v>
      </c>
      <c r="I95" s="30" t="s">
        <v>1152</v>
      </c>
      <c r="J95" s="1" t="s">
        <v>824</v>
      </c>
      <c r="M95" s="1" t="s">
        <v>888</v>
      </c>
      <c r="N95" s="30" t="s">
        <v>1145</v>
      </c>
    </row>
    <row r="96" spans="1:18" x14ac:dyDescent="0.3">
      <c r="A96" s="1" t="s">
        <v>1153</v>
      </c>
      <c r="C96" s="30" t="s">
        <v>1104</v>
      </c>
      <c r="D96" t="s">
        <v>1154</v>
      </c>
      <c r="E96" t="s">
        <v>1155</v>
      </c>
      <c r="G96" s="1" t="s">
        <v>769</v>
      </c>
      <c r="H96" s="1">
        <v>2018</v>
      </c>
      <c r="I96" s="30" t="s">
        <v>1152</v>
      </c>
      <c r="J96" s="1" t="s">
        <v>824</v>
      </c>
      <c r="M96" s="1" t="s">
        <v>888</v>
      </c>
      <c r="N96" s="30" t="s">
        <v>1145</v>
      </c>
    </row>
    <row r="97" spans="1:18" x14ac:dyDescent="0.3">
      <c r="A97" s="1" t="s">
        <v>426</v>
      </c>
      <c r="B97" s="30" t="s">
        <v>827</v>
      </c>
      <c r="C97" s="30" t="s">
        <v>1156</v>
      </c>
      <c r="D97" s="26" t="s">
        <v>1157</v>
      </c>
      <c r="E97" s="27" t="s">
        <v>1158</v>
      </c>
      <c r="G97" s="1" t="s">
        <v>882</v>
      </c>
      <c r="H97" s="1">
        <v>2020</v>
      </c>
      <c r="I97" s="30" t="s">
        <v>1159</v>
      </c>
      <c r="J97" s="1" t="s">
        <v>771</v>
      </c>
    </row>
    <row r="98" spans="1:18" x14ac:dyDescent="0.3">
      <c r="A98" s="1" t="s">
        <v>429</v>
      </c>
      <c r="B98" s="30" t="s">
        <v>1103</v>
      </c>
      <c r="C98" s="30" t="s">
        <v>1104</v>
      </c>
      <c r="D98" s="26" t="s">
        <v>1160</v>
      </c>
      <c r="E98" s="27" t="s">
        <v>1161</v>
      </c>
      <c r="G98" s="1" t="s">
        <v>769</v>
      </c>
      <c r="H98" s="1">
        <v>2018</v>
      </c>
      <c r="I98" s="30" t="s">
        <v>1162</v>
      </c>
      <c r="J98" s="1" t="s">
        <v>824</v>
      </c>
      <c r="L98" s="30" t="s">
        <v>894</v>
      </c>
      <c r="M98" s="1" t="s">
        <v>888</v>
      </c>
      <c r="N98" s="30" t="s">
        <v>1163</v>
      </c>
    </row>
    <row r="99" spans="1:18" x14ac:dyDescent="0.3">
      <c r="A99" s="1" t="s">
        <v>1164</v>
      </c>
      <c r="B99" s="30" t="s">
        <v>1103</v>
      </c>
      <c r="C99" s="30" t="s">
        <v>1104</v>
      </c>
      <c r="D99" s="26" t="s">
        <v>1165</v>
      </c>
      <c r="E99" s="27" t="s">
        <v>1166</v>
      </c>
      <c r="G99" s="1" t="s">
        <v>769</v>
      </c>
      <c r="H99" s="1">
        <v>2020</v>
      </c>
      <c r="I99" s="30" t="s">
        <v>1167</v>
      </c>
      <c r="J99" s="1" t="s">
        <v>824</v>
      </c>
      <c r="L99" s="30" t="s">
        <v>894</v>
      </c>
      <c r="M99" s="1" t="s">
        <v>888</v>
      </c>
      <c r="N99" s="30" t="s">
        <v>1168</v>
      </c>
      <c r="O99" t="s">
        <v>774</v>
      </c>
      <c r="P99" t="s">
        <v>774</v>
      </c>
    </row>
    <row r="100" spans="1:18" x14ac:dyDescent="0.3">
      <c r="A100" s="1" t="s">
        <v>1169</v>
      </c>
      <c r="B100" s="30" t="s">
        <v>1103</v>
      </c>
      <c r="C100" s="30" t="s">
        <v>1104</v>
      </c>
      <c r="D100" t="s">
        <v>1170</v>
      </c>
      <c r="E100" s="27" t="s">
        <v>1171</v>
      </c>
      <c r="G100" s="1" t="s">
        <v>769</v>
      </c>
      <c r="H100" s="1">
        <v>2020</v>
      </c>
      <c r="I100" s="30" t="s">
        <v>1167</v>
      </c>
      <c r="J100" s="1" t="s">
        <v>824</v>
      </c>
      <c r="L100" s="30" t="s">
        <v>894</v>
      </c>
      <c r="M100" s="1" t="s">
        <v>888</v>
      </c>
      <c r="N100" s="30" t="s">
        <v>1168</v>
      </c>
      <c r="O100" t="s">
        <v>774</v>
      </c>
      <c r="P100" t="s">
        <v>774</v>
      </c>
    </row>
    <row r="101" spans="1:18" x14ac:dyDescent="0.3">
      <c r="A101" s="1" t="s">
        <v>1172</v>
      </c>
      <c r="B101" s="30" t="s">
        <v>1103</v>
      </c>
      <c r="C101" s="30" t="s">
        <v>1104</v>
      </c>
      <c r="D101" t="s">
        <v>1173</v>
      </c>
      <c r="E101" s="27" t="s">
        <v>1174</v>
      </c>
      <c r="G101" s="1" t="s">
        <v>769</v>
      </c>
      <c r="H101" s="1">
        <v>2020</v>
      </c>
      <c r="I101" s="30" t="s">
        <v>1167</v>
      </c>
      <c r="J101" s="1" t="s">
        <v>824</v>
      </c>
      <c r="L101" s="30" t="s">
        <v>894</v>
      </c>
      <c r="M101" s="1" t="s">
        <v>888</v>
      </c>
      <c r="N101" s="30" t="s">
        <v>1168</v>
      </c>
      <c r="O101" t="s">
        <v>774</v>
      </c>
      <c r="P101" t="s">
        <v>774</v>
      </c>
    </row>
    <row r="102" spans="1:18" x14ac:dyDescent="0.3">
      <c r="A102" s="1" t="s">
        <v>1175</v>
      </c>
      <c r="B102" s="30" t="s">
        <v>1103</v>
      </c>
      <c r="C102" s="30" t="s">
        <v>1104</v>
      </c>
      <c r="D102" t="s">
        <v>1176</v>
      </c>
      <c r="E102" s="27" t="s">
        <v>1177</v>
      </c>
      <c r="G102" s="1" t="s">
        <v>769</v>
      </c>
      <c r="H102" s="1">
        <v>2018</v>
      </c>
      <c r="I102" s="30" t="s">
        <v>1178</v>
      </c>
      <c r="J102" s="1" t="s">
        <v>824</v>
      </c>
      <c r="L102" s="30" t="s">
        <v>894</v>
      </c>
      <c r="N102" s="30" t="s">
        <v>1179</v>
      </c>
      <c r="O102" t="s">
        <v>774</v>
      </c>
      <c r="P102" t="s">
        <v>774</v>
      </c>
      <c r="Q102" t="s">
        <v>774</v>
      </c>
    </row>
    <row r="103" spans="1:18" x14ac:dyDescent="0.3">
      <c r="A103" s="1" t="s">
        <v>1180</v>
      </c>
      <c r="B103" s="54" t="s">
        <v>897</v>
      </c>
      <c r="C103" s="30" t="s">
        <v>868</v>
      </c>
      <c r="D103" s="26" t="s">
        <v>1181</v>
      </c>
      <c r="E103" s="27" t="s">
        <v>1064</v>
      </c>
      <c r="G103" s="1" t="s">
        <v>769</v>
      </c>
      <c r="H103" s="1">
        <v>2018</v>
      </c>
      <c r="I103" s="30" t="s">
        <v>1178</v>
      </c>
      <c r="J103" s="1" t="s">
        <v>824</v>
      </c>
      <c r="L103" s="30" t="s">
        <v>894</v>
      </c>
      <c r="N103" s="30" t="s">
        <v>1179</v>
      </c>
      <c r="O103" t="s">
        <v>774</v>
      </c>
      <c r="P103" t="s">
        <v>774</v>
      </c>
      <c r="Q103" t="s">
        <v>774</v>
      </c>
    </row>
    <row r="104" spans="1:18" x14ac:dyDescent="0.3">
      <c r="A104" s="1" t="s">
        <v>438</v>
      </c>
      <c r="B104" s="30" t="s">
        <v>1103</v>
      </c>
      <c r="C104" s="30" t="s">
        <v>1104</v>
      </c>
      <c r="D104" s="26" t="s">
        <v>1182</v>
      </c>
      <c r="E104" s="27" t="s">
        <v>1177</v>
      </c>
      <c r="G104" s="1" t="s">
        <v>769</v>
      </c>
      <c r="H104" s="1">
        <v>2018</v>
      </c>
      <c r="J104" s="1" t="s">
        <v>824</v>
      </c>
      <c r="L104" s="30" t="s">
        <v>894</v>
      </c>
      <c r="N104" s="30" t="s">
        <v>1179</v>
      </c>
      <c r="O104" t="s">
        <v>774</v>
      </c>
      <c r="P104" t="s">
        <v>774</v>
      </c>
      <c r="Q104" t="s">
        <v>774</v>
      </c>
    </row>
    <row r="105" spans="1:18" x14ac:dyDescent="0.3">
      <c r="A105" s="1" t="s">
        <v>441</v>
      </c>
      <c r="B105" s="30" t="s">
        <v>1103</v>
      </c>
      <c r="C105" s="30" t="s">
        <v>1104</v>
      </c>
      <c r="D105" t="s">
        <v>1183</v>
      </c>
      <c r="E105" s="27" t="s">
        <v>1184</v>
      </c>
      <c r="G105" s="1" t="s">
        <v>769</v>
      </c>
      <c r="H105" s="1">
        <v>2018</v>
      </c>
      <c r="J105" s="1" t="s">
        <v>824</v>
      </c>
      <c r="L105" s="30" t="s">
        <v>894</v>
      </c>
      <c r="N105" s="30" t="s">
        <v>1179</v>
      </c>
      <c r="O105" t="s">
        <v>774</v>
      </c>
      <c r="P105" t="s">
        <v>774</v>
      </c>
      <c r="Q105" t="s">
        <v>774</v>
      </c>
    </row>
    <row r="106" spans="1:18" x14ac:dyDescent="0.3">
      <c r="A106" s="1" t="s">
        <v>444</v>
      </c>
      <c r="B106" s="30" t="s">
        <v>765</v>
      </c>
      <c r="C106" s="30" t="s">
        <v>787</v>
      </c>
      <c r="D106" t="s">
        <v>1185</v>
      </c>
      <c r="E106" s="27" t="s">
        <v>1186</v>
      </c>
      <c r="G106" s="1" t="s">
        <v>769</v>
      </c>
      <c r="H106" s="1">
        <v>2018</v>
      </c>
      <c r="I106" s="30" t="s">
        <v>1187</v>
      </c>
      <c r="J106" s="1" t="s">
        <v>832</v>
      </c>
      <c r="L106" s="51" t="s">
        <v>778</v>
      </c>
      <c r="M106" s="49"/>
      <c r="N106" s="30" t="s">
        <v>791</v>
      </c>
      <c r="O106" t="s">
        <v>774</v>
      </c>
      <c r="R106" t="s">
        <v>1188</v>
      </c>
    </row>
    <row r="107" spans="1:18" x14ac:dyDescent="0.3">
      <c r="A107" s="1" t="s">
        <v>1189</v>
      </c>
      <c r="B107" s="30" t="s">
        <v>1090</v>
      </c>
      <c r="C107" s="30" t="s">
        <v>1190</v>
      </c>
      <c r="D107" t="s">
        <v>1191</v>
      </c>
      <c r="E107" s="27" t="s">
        <v>1192</v>
      </c>
      <c r="G107" s="1" t="s">
        <v>769</v>
      </c>
      <c r="H107" s="1">
        <v>2020</v>
      </c>
      <c r="I107" s="30" t="s">
        <v>1193</v>
      </c>
      <c r="J107" s="1" t="s">
        <v>824</v>
      </c>
      <c r="L107" s="30" t="s">
        <v>825</v>
      </c>
      <c r="N107" s="30" t="s">
        <v>1194</v>
      </c>
    </row>
    <row r="108" spans="1:18" x14ac:dyDescent="0.3">
      <c r="A108" s="1" t="s">
        <v>1195</v>
      </c>
      <c r="B108" s="30" t="s">
        <v>765</v>
      </c>
      <c r="C108" s="30" t="s">
        <v>1196</v>
      </c>
      <c r="D108" t="s">
        <v>1197</v>
      </c>
      <c r="E108" s="27" t="s">
        <v>1198</v>
      </c>
      <c r="G108" s="1" t="s">
        <v>769</v>
      </c>
      <c r="H108" s="1">
        <v>2020</v>
      </c>
      <c r="I108" s="30" t="s">
        <v>1199</v>
      </c>
      <c r="J108" s="1" t="s">
        <v>832</v>
      </c>
      <c r="L108" s="30" t="s">
        <v>778</v>
      </c>
      <c r="N108" s="30" t="s">
        <v>1200</v>
      </c>
    </row>
    <row r="109" spans="1:18" x14ac:dyDescent="0.3">
      <c r="A109" s="1" t="s">
        <v>1201</v>
      </c>
      <c r="B109" s="30" t="s">
        <v>765</v>
      </c>
      <c r="C109" s="30" t="s">
        <v>1202</v>
      </c>
      <c r="D109" t="s">
        <v>1203</v>
      </c>
      <c r="E109" s="27" t="s">
        <v>1204</v>
      </c>
      <c r="G109" s="1" t="s">
        <v>769</v>
      </c>
      <c r="H109" s="1">
        <v>2020</v>
      </c>
      <c r="I109" s="30" t="s">
        <v>1199</v>
      </c>
      <c r="J109" s="1" t="s">
        <v>832</v>
      </c>
      <c r="L109" s="30" t="s">
        <v>778</v>
      </c>
      <c r="N109" s="30" t="s">
        <v>1200</v>
      </c>
    </row>
    <row r="110" spans="1:18" x14ac:dyDescent="0.3">
      <c r="A110" s="1" t="s">
        <v>450</v>
      </c>
      <c r="B110" s="30" t="s">
        <v>1090</v>
      </c>
      <c r="C110" s="30" t="s">
        <v>1190</v>
      </c>
      <c r="D110" t="s">
        <v>1205</v>
      </c>
      <c r="E110" s="27" t="s">
        <v>1206</v>
      </c>
      <c r="G110" s="1" t="s">
        <v>769</v>
      </c>
      <c r="H110" s="1">
        <v>2020</v>
      </c>
      <c r="I110" s="30" t="s">
        <v>1207</v>
      </c>
      <c r="J110" s="1" t="s">
        <v>824</v>
      </c>
      <c r="L110" s="30" t="s">
        <v>825</v>
      </c>
      <c r="N110" s="30" t="s">
        <v>1208</v>
      </c>
    </row>
    <row r="111" spans="1:18" x14ac:dyDescent="0.3">
      <c r="A111" s="1" t="s">
        <v>1209</v>
      </c>
      <c r="B111" s="30" t="s">
        <v>765</v>
      </c>
      <c r="C111" s="30" t="s">
        <v>1210</v>
      </c>
      <c r="D111" s="25" t="s">
        <v>1211</v>
      </c>
      <c r="E111" s="27" t="s">
        <v>1212</v>
      </c>
      <c r="G111" s="1" t="s">
        <v>769</v>
      </c>
      <c r="H111" s="1">
        <v>2020</v>
      </c>
      <c r="I111" s="30" t="s">
        <v>1213</v>
      </c>
      <c r="J111" s="1" t="s">
        <v>771</v>
      </c>
      <c r="L111" s="30" t="s">
        <v>778</v>
      </c>
      <c r="N111" s="30" t="s">
        <v>1200</v>
      </c>
    </row>
    <row r="112" spans="1:18" x14ac:dyDescent="0.3">
      <c r="A112" s="1" t="s">
        <v>1214</v>
      </c>
      <c r="B112" s="30" t="s">
        <v>780</v>
      </c>
      <c r="C112" s="30" t="s">
        <v>1215</v>
      </c>
      <c r="D112" s="25" t="s">
        <v>1216</v>
      </c>
      <c r="E112" s="27" t="s">
        <v>1217</v>
      </c>
      <c r="G112" s="1" t="s">
        <v>769</v>
      </c>
      <c r="H112" s="1">
        <v>2020</v>
      </c>
      <c r="I112" s="30" t="s">
        <v>1213</v>
      </c>
      <c r="J112" s="1" t="s">
        <v>771</v>
      </c>
      <c r="L112" s="30" t="s">
        <v>785</v>
      </c>
      <c r="N112" s="30" t="s">
        <v>1218</v>
      </c>
    </row>
    <row r="113" spans="1:18" x14ac:dyDescent="0.3">
      <c r="A113" s="1" t="s">
        <v>456</v>
      </c>
      <c r="B113" s="30" t="s">
        <v>1103</v>
      </c>
      <c r="C113" s="30" t="s">
        <v>1104</v>
      </c>
      <c r="D113" t="s">
        <v>1219</v>
      </c>
      <c r="E113" s="27" t="s">
        <v>1220</v>
      </c>
      <c r="G113" s="1" t="s">
        <v>769</v>
      </c>
      <c r="H113" s="1">
        <v>2018</v>
      </c>
      <c r="I113" s="30" t="s">
        <v>1221</v>
      </c>
      <c r="J113" s="1" t="s">
        <v>824</v>
      </c>
      <c r="L113" s="30" t="s">
        <v>894</v>
      </c>
      <c r="N113" s="30" t="s">
        <v>1222</v>
      </c>
      <c r="O113" t="s">
        <v>774</v>
      </c>
      <c r="P113" t="s">
        <v>774</v>
      </c>
      <c r="Q113" t="s">
        <v>774</v>
      </c>
    </row>
    <row r="114" spans="1:18" x14ac:dyDescent="0.3">
      <c r="A114" s="1" t="s">
        <v>1223</v>
      </c>
      <c r="B114" s="30" t="s">
        <v>1103</v>
      </c>
      <c r="C114" s="30" t="s">
        <v>1104</v>
      </c>
      <c r="D114" s="26" t="s">
        <v>1224</v>
      </c>
      <c r="E114" s="27" t="s">
        <v>1225</v>
      </c>
      <c r="G114" s="1" t="s">
        <v>769</v>
      </c>
      <c r="H114" s="1">
        <v>2018</v>
      </c>
      <c r="I114" s="30" t="s">
        <v>1226</v>
      </c>
      <c r="J114" s="1" t="s">
        <v>824</v>
      </c>
      <c r="L114" s="30" t="s">
        <v>894</v>
      </c>
      <c r="N114" s="30" t="s">
        <v>1179</v>
      </c>
      <c r="O114" t="s">
        <v>774</v>
      </c>
      <c r="P114" t="s">
        <v>774</v>
      </c>
      <c r="Q114" t="s">
        <v>774</v>
      </c>
    </row>
    <row r="115" spans="1:18" x14ac:dyDescent="0.3">
      <c r="A115" s="1" t="s">
        <v>1227</v>
      </c>
      <c r="C115" s="30" t="s">
        <v>1104</v>
      </c>
      <c r="D115" t="s">
        <v>1228</v>
      </c>
      <c r="E115" s="27" t="s">
        <v>1229</v>
      </c>
      <c r="G115" s="1" t="s">
        <v>769</v>
      </c>
      <c r="H115" s="1">
        <v>2020</v>
      </c>
      <c r="I115" s="30" t="s">
        <v>1230</v>
      </c>
      <c r="J115" s="1" t="s">
        <v>771</v>
      </c>
      <c r="L115" s="30" t="s">
        <v>1129</v>
      </c>
      <c r="M115" s="1" t="s">
        <v>888</v>
      </c>
      <c r="N115" s="30" t="s">
        <v>1231</v>
      </c>
    </row>
    <row r="116" spans="1:18" x14ac:dyDescent="0.3">
      <c r="A116" s="1" t="s">
        <v>462</v>
      </c>
      <c r="B116" s="30" t="s">
        <v>765</v>
      </c>
      <c r="C116" s="30" t="s">
        <v>787</v>
      </c>
      <c r="D116" t="s">
        <v>1232</v>
      </c>
      <c r="E116" s="27" t="s">
        <v>1233</v>
      </c>
      <c r="G116" s="1" t="s">
        <v>769</v>
      </c>
      <c r="H116" s="1">
        <v>2018</v>
      </c>
      <c r="I116" s="30" t="s">
        <v>1234</v>
      </c>
      <c r="J116" s="1" t="s">
        <v>832</v>
      </c>
      <c r="L116" s="51" t="s">
        <v>778</v>
      </c>
      <c r="M116" s="49"/>
      <c r="N116" s="30" t="s">
        <v>791</v>
      </c>
      <c r="O116" t="s">
        <v>774</v>
      </c>
      <c r="R116" t="s">
        <v>926</v>
      </c>
    </row>
    <row r="117" spans="1:18" x14ac:dyDescent="0.3">
      <c r="A117" s="1" t="s">
        <v>465</v>
      </c>
      <c r="B117" s="30" t="s">
        <v>765</v>
      </c>
      <c r="C117" s="30" t="s">
        <v>1235</v>
      </c>
      <c r="D117" t="s">
        <v>1236</v>
      </c>
      <c r="E117" s="27" t="s">
        <v>1237</v>
      </c>
      <c r="G117" s="1" t="s">
        <v>769</v>
      </c>
      <c r="H117" s="1">
        <v>2018</v>
      </c>
      <c r="I117" s="30" t="s">
        <v>1238</v>
      </c>
      <c r="J117" s="1" t="s">
        <v>832</v>
      </c>
      <c r="L117" s="51" t="s">
        <v>778</v>
      </c>
      <c r="M117" s="49"/>
      <c r="N117" s="30" t="s">
        <v>791</v>
      </c>
    </row>
    <row r="118" spans="1:18" x14ac:dyDescent="0.3">
      <c r="A118" s="1" t="s">
        <v>468</v>
      </c>
      <c r="B118" s="30" t="s">
        <v>827</v>
      </c>
      <c r="C118" s="30" t="s">
        <v>1239</v>
      </c>
      <c r="D118" t="s">
        <v>1240</v>
      </c>
      <c r="E118" s="27" t="s">
        <v>1241</v>
      </c>
      <c r="G118" s="1" t="s">
        <v>769</v>
      </c>
      <c r="H118" s="1">
        <v>2020</v>
      </c>
      <c r="I118" s="30" t="s">
        <v>1242</v>
      </c>
      <c r="J118" s="1" t="s">
        <v>771</v>
      </c>
      <c r="L118" s="51" t="s">
        <v>778</v>
      </c>
      <c r="N118" s="51" t="s">
        <v>1243</v>
      </c>
    </row>
    <row r="119" spans="1:18" x14ac:dyDescent="0.3">
      <c r="A119" s="1" t="s">
        <v>471</v>
      </c>
      <c r="B119" s="30" t="s">
        <v>827</v>
      </c>
      <c r="C119" s="28" t="s">
        <v>1239</v>
      </c>
      <c r="D119" s="26" t="s">
        <v>1240</v>
      </c>
      <c r="E119" s="36" t="s">
        <v>1241</v>
      </c>
      <c r="G119" s="1" t="s">
        <v>769</v>
      </c>
      <c r="H119" s="1">
        <v>2020</v>
      </c>
      <c r="I119" s="30" t="s">
        <v>1244</v>
      </c>
      <c r="J119" s="1" t="s">
        <v>771</v>
      </c>
      <c r="L119" s="51" t="s">
        <v>778</v>
      </c>
      <c r="N119" s="51" t="s">
        <v>1243</v>
      </c>
    </row>
    <row r="120" spans="1:18" x14ac:dyDescent="0.3">
      <c r="A120" s="1" t="s">
        <v>474</v>
      </c>
      <c r="B120" s="30" t="s">
        <v>827</v>
      </c>
      <c r="C120" s="28" t="s">
        <v>1239</v>
      </c>
      <c r="D120" s="26" t="s">
        <v>1240</v>
      </c>
      <c r="E120" s="36" t="s">
        <v>1241</v>
      </c>
      <c r="G120" s="1" t="s">
        <v>769</v>
      </c>
      <c r="H120" s="1">
        <v>2020</v>
      </c>
      <c r="I120" s="30" t="s">
        <v>1245</v>
      </c>
      <c r="J120" s="1" t="s">
        <v>771</v>
      </c>
      <c r="L120" s="51" t="s">
        <v>778</v>
      </c>
      <c r="N120" s="51" t="s">
        <v>1243</v>
      </c>
    </row>
    <row r="121" spans="1:18" x14ac:dyDescent="0.3">
      <c r="A121" s="1" t="s">
        <v>477</v>
      </c>
      <c r="B121" s="30" t="s">
        <v>1090</v>
      </c>
      <c r="C121" s="30" t="s">
        <v>820</v>
      </c>
      <c r="D121" t="s">
        <v>1246</v>
      </c>
      <c r="E121" s="27" t="s">
        <v>822</v>
      </c>
      <c r="G121" s="1" t="s">
        <v>769</v>
      </c>
      <c r="H121" s="1">
        <v>2020</v>
      </c>
      <c r="I121" s="30" t="s">
        <v>1247</v>
      </c>
      <c r="J121" s="1" t="s">
        <v>824</v>
      </c>
      <c r="L121" s="51" t="s">
        <v>825</v>
      </c>
      <c r="M121" s="49"/>
      <c r="N121" s="30" t="s">
        <v>826</v>
      </c>
    </row>
    <row r="122" spans="1:18" x14ac:dyDescent="0.3">
      <c r="A122" s="1" t="s">
        <v>480</v>
      </c>
      <c r="B122" s="30" t="s">
        <v>1090</v>
      </c>
      <c r="C122" s="30" t="s">
        <v>1190</v>
      </c>
      <c r="D122" t="s">
        <v>1248</v>
      </c>
      <c r="E122" s="27" t="s">
        <v>1249</v>
      </c>
      <c r="G122" s="1" t="s">
        <v>769</v>
      </c>
      <c r="H122" s="1">
        <v>2020</v>
      </c>
      <c r="I122" s="30" t="s">
        <v>1250</v>
      </c>
      <c r="J122" s="1" t="s">
        <v>824</v>
      </c>
      <c r="L122" s="30" t="s">
        <v>825</v>
      </c>
      <c r="N122" s="30" t="s">
        <v>1208</v>
      </c>
    </row>
    <row r="123" spans="1:18" x14ac:dyDescent="0.3">
      <c r="A123" s="1" t="s">
        <v>483</v>
      </c>
      <c r="B123" s="30" t="s">
        <v>1090</v>
      </c>
      <c r="C123" s="30" t="s">
        <v>1190</v>
      </c>
      <c r="D123" t="s">
        <v>1251</v>
      </c>
      <c r="E123" s="27" t="s">
        <v>1252</v>
      </c>
      <c r="G123" s="1" t="s">
        <v>769</v>
      </c>
      <c r="H123" s="1">
        <v>2020</v>
      </c>
      <c r="I123" s="30" t="s">
        <v>1253</v>
      </c>
      <c r="J123" s="1" t="s">
        <v>824</v>
      </c>
      <c r="L123" s="30" t="s">
        <v>825</v>
      </c>
      <c r="N123" s="30" t="s">
        <v>1208</v>
      </c>
    </row>
    <row r="124" spans="1:18" x14ac:dyDescent="0.3">
      <c r="A124" s="1" t="s">
        <v>486</v>
      </c>
      <c r="C124" s="30" t="s">
        <v>1254</v>
      </c>
      <c r="D124" s="42" t="s">
        <v>1255</v>
      </c>
      <c r="E124" t="s">
        <v>1256</v>
      </c>
      <c r="G124" s="1" t="s">
        <v>769</v>
      </c>
      <c r="H124" s="1">
        <v>2020</v>
      </c>
      <c r="I124" s="42" t="s">
        <v>1257</v>
      </c>
      <c r="J124" s="1" t="s">
        <v>832</v>
      </c>
      <c r="L124" s="30" t="s">
        <v>1129</v>
      </c>
      <c r="M124" s="1" t="s">
        <v>888</v>
      </c>
      <c r="N124" s="30" t="s">
        <v>1258</v>
      </c>
    </row>
    <row r="125" spans="1:18" x14ac:dyDescent="0.3">
      <c r="A125" s="1" t="s">
        <v>489</v>
      </c>
      <c r="B125" s="30" t="s">
        <v>1090</v>
      </c>
      <c r="C125" s="30" t="s">
        <v>820</v>
      </c>
      <c r="D125" s="26" t="s">
        <v>1259</v>
      </c>
      <c r="E125" s="27" t="s">
        <v>822</v>
      </c>
      <c r="G125" s="1" t="s">
        <v>769</v>
      </c>
      <c r="H125" s="1">
        <v>2020</v>
      </c>
      <c r="I125" s="30" t="s">
        <v>1260</v>
      </c>
      <c r="J125" s="1" t="s">
        <v>824</v>
      </c>
      <c r="L125" s="51" t="s">
        <v>825</v>
      </c>
      <c r="M125" s="49"/>
      <c r="N125" s="30" t="s">
        <v>826</v>
      </c>
    </row>
    <row r="126" spans="1:18" x14ac:dyDescent="0.3">
      <c r="A126" s="1" t="s">
        <v>492</v>
      </c>
      <c r="B126" s="54" t="s">
        <v>897</v>
      </c>
      <c r="C126" s="30" t="s">
        <v>868</v>
      </c>
      <c r="D126" s="26" t="s">
        <v>1261</v>
      </c>
      <c r="E126" s="27" t="s">
        <v>1064</v>
      </c>
      <c r="G126" s="1" t="s">
        <v>769</v>
      </c>
      <c r="H126" s="1">
        <v>2020</v>
      </c>
      <c r="I126" s="30" t="s">
        <v>1262</v>
      </c>
      <c r="J126" s="1" t="s">
        <v>824</v>
      </c>
      <c r="L126" s="30" t="s">
        <v>894</v>
      </c>
      <c r="N126" s="30" t="s">
        <v>1179</v>
      </c>
      <c r="O126" t="s">
        <v>774</v>
      </c>
      <c r="P126" t="s">
        <v>774</v>
      </c>
      <c r="Q126" t="s">
        <v>774</v>
      </c>
    </row>
    <row r="127" spans="1:18" x14ac:dyDescent="0.3">
      <c r="A127" s="1" t="s">
        <v>495</v>
      </c>
      <c r="C127" s="30" t="s">
        <v>1263</v>
      </c>
      <c r="D127" t="s">
        <v>1264</v>
      </c>
      <c r="E127" s="27" t="s">
        <v>1265</v>
      </c>
      <c r="G127" s="1" t="s">
        <v>769</v>
      </c>
      <c r="H127" s="1">
        <v>2018</v>
      </c>
      <c r="I127" s="30" t="s">
        <v>1266</v>
      </c>
      <c r="J127" s="1" t="s">
        <v>824</v>
      </c>
    </row>
    <row r="128" spans="1:18" x14ac:dyDescent="0.3">
      <c r="A128" s="1" t="s">
        <v>498</v>
      </c>
      <c r="C128" s="30" t="s">
        <v>1263</v>
      </c>
      <c r="D128" s="26" t="s">
        <v>1267</v>
      </c>
      <c r="E128" s="27" t="s">
        <v>1268</v>
      </c>
      <c r="G128" s="1" t="s">
        <v>769</v>
      </c>
      <c r="H128" s="1">
        <v>2018</v>
      </c>
      <c r="I128" s="30" t="s">
        <v>1269</v>
      </c>
      <c r="J128" s="1" t="s">
        <v>832</v>
      </c>
    </row>
    <row r="129" spans="1:18" x14ac:dyDescent="0.3">
      <c r="A129" s="1" t="s">
        <v>362</v>
      </c>
      <c r="B129" s="30" t="s">
        <v>980</v>
      </c>
      <c r="C129" s="38" t="s">
        <v>1068</v>
      </c>
      <c r="D129" s="39" t="s">
        <v>1270</v>
      </c>
      <c r="E129" s="43" t="s">
        <v>1271</v>
      </c>
      <c r="G129" s="1" t="s">
        <v>769</v>
      </c>
      <c r="H129" s="1">
        <v>2018</v>
      </c>
      <c r="I129" s="30" t="s">
        <v>1071</v>
      </c>
      <c r="J129" s="1" t="s">
        <v>824</v>
      </c>
      <c r="L129" s="51" t="s">
        <v>778</v>
      </c>
      <c r="M129" s="49"/>
      <c r="N129" s="30" t="s">
        <v>1272</v>
      </c>
    </row>
    <row r="130" spans="1:18" x14ac:dyDescent="0.3">
      <c r="A130" s="1" t="s">
        <v>365</v>
      </c>
      <c r="B130" s="30" t="s">
        <v>1090</v>
      </c>
      <c r="C130" s="38" t="s">
        <v>1074</v>
      </c>
      <c r="D130" s="41" t="s">
        <v>1075</v>
      </c>
      <c r="E130" s="43" t="s">
        <v>1273</v>
      </c>
      <c r="G130" s="1" t="s">
        <v>769</v>
      </c>
      <c r="H130" s="1">
        <v>2018</v>
      </c>
      <c r="I130" s="30" t="s">
        <v>1077</v>
      </c>
      <c r="J130" s="1" t="s">
        <v>824</v>
      </c>
      <c r="L130" s="30" t="s">
        <v>825</v>
      </c>
      <c r="N130" s="30" t="s">
        <v>1274</v>
      </c>
    </row>
    <row r="131" spans="1:18" x14ac:dyDescent="0.3">
      <c r="A131" s="1" t="s">
        <v>368</v>
      </c>
      <c r="B131" s="30" t="s">
        <v>1090</v>
      </c>
      <c r="C131" s="38" t="s">
        <v>1074</v>
      </c>
      <c r="D131" s="41" t="s">
        <v>1079</v>
      </c>
      <c r="E131" s="43" t="s">
        <v>1275</v>
      </c>
      <c r="G131" s="1" t="s">
        <v>769</v>
      </c>
      <c r="H131" s="1">
        <v>2018</v>
      </c>
      <c r="I131" s="30" t="s">
        <v>1077</v>
      </c>
      <c r="J131" s="1" t="s">
        <v>824</v>
      </c>
      <c r="L131" s="30" t="s">
        <v>825</v>
      </c>
      <c r="N131" s="30" t="s">
        <v>1276</v>
      </c>
    </row>
    <row r="132" spans="1:18" x14ac:dyDescent="0.3">
      <c r="A132" s="1" t="s">
        <v>507</v>
      </c>
      <c r="B132" s="30" t="s">
        <v>1090</v>
      </c>
      <c r="C132" s="38" t="s">
        <v>1277</v>
      </c>
      <c r="D132" s="41" t="s">
        <v>1278</v>
      </c>
      <c r="E132" s="27" t="s">
        <v>1279</v>
      </c>
      <c r="G132" s="1" t="s">
        <v>769</v>
      </c>
      <c r="H132" s="1">
        <v>2018</v>
      </c>
      <c r="I132" s="30" t="s">
        <v>1280</v>
      </c>
      <c r="J132" s="1" t="s">
        <v>824</v>
      </c>
      <c r="L132" s="30" t="s">
        <v>825</v>
      </c>
      <c r="N132" s="30" t="s">
        <v>1281</v>
      </c>
    </row>
    <row r="133" spans="1:18" x14ac:dyDescent="0.3">
      <c r="A133" s="1" t="s">
        <v>1282</v>
      </c>
      <c r="B133" s="30" t="s">
        <v>765</v>
      </c>
      <c r="C133" s="38" t="s">
        <v>1283</v>
      </c>
      <c r="D133" s="41" t="s">
        <v>1284</v>
      </c>
      <c r="E133" s="27" t="s">
        <v>1084</v>
      </c>
      <c r="G133" s="1" t="s">
        <v>769</v>
      </c>
      <c r="H133" s="1">
        <v>2020</v>
      </c>
      <c r="I133" s="30" t="s">
        <v>1285</v>
      </c>
      <c r="J133" s="1" t="s">
        <v>832</v>
      </c>
      <c r="L133" s="30" t="s">
        <v>778</v>
      </c>
      <c r="N133" s="30" t="s">
        <v>1286</v>
      </c>
    </row>
    <row r="134" spans="1:18" x14ac:dyDescent="0.3">
      <c r="A134" s="1" t="s">
        <v>1287</v>
      </c>
      <c r="B134" s="30" t="s">
        <v>765</v>
      </c>
      <c r="C134" s="43" t="s">
        <v>1288</v>
      </c>
      <c r="D134" t="s">
        <v>1289</v>
      </c>
      <c r="E134" s="43" t="s">
        <v>1290</v>
      </c>
      <c r="G134" s="1" t="s">
        <v>769</v>
      </c>
      <c r="H134" s="1">
        <v>2020</v>
      </c>
      <c r="I134" s="30" t="s">
        <v>1285</v>
      </c>
      <c r="J134" s="1" t="s">
        <v>832</v>
      </c>
      <c r="L134" s="30" t="s">
        <v>778</v>
      </c>
      <c r="N134" s="30" t="s">
        <v>1286</v>
      </c>
    </row>
    <row r="135" spans="1:18" x14ac:dyDescent="0.3">
      <c r="A135" s="1" t="s">
        <v>512</v>
      </c>
      <c r="B135" s="30" t="s">
        <v>1090</v>
      </c>
      <c r="C135" s="30" t="s">
        <v>820</v>
      </c>
      <c r="D135" t="s">
        <v>1091</v>
      </c>
      <c r="E135" s="27" t="s">
        <v>1092</v>
      </c>
      <c r="G135" s="1" t="s">
        <v>769</v>
      </c>
      <c r="H135" s="1">
        <v>2020</v>
      </c>
      <c r="I135" s="30" t="s">
        <v>1093</v>
      </c>
      <c r="J135" s="1" t="s">
        <v>824</v>
      </c>
      <c r="L135" s="51" t="s">
        <v>825</v>
      </c>
      <c r="M135" s="49"/>
      <c r="N135" s="30" t="s">
        <v>826</v>
      </c>
    </row>
    <row r="136" spans="1:18" x14ac:dyDescent="0.3">
      <c r="A136" s="1" t="s">
        <v>515</v>
      </c>
      <c r="B136" s="30" t="s">
        <v>1103</v>
      </c>
      <c r="C136" s="43" t="s">
        <v>1104</v>
      </c>
      <c r="D136" t="s">
        <v>1291</v>
      </c>
      <c r="E136" s="27" t="s">
        <v>1127</v>
      </c>
      <c r="G136" s="1" t="s">
        <v>769</v>
      </c>
      <c r="H136" s="1">
        <v>2018</v>
      </c>
      <c r="I136" s="30" t="s">
        <v>1292</v>
      </c>
      <c r="J136" s="1" t="s">
        <v>824</v>
      </c>
      <c r="L136" s="51"/>
      <c r="M136" s="1" t="s">
        <v>888</v>
      </c>
      <c r="N136" s="30" t="s">
        <v>1293</v>
      </c>
      <c r="O136" t="s">
        <v>774</v>
      </c>
      <c r="P136" t="s">
        <v>774</v>
      </c>
    </row>
    <row r="137" spans="1:18" x14ac:dyDescent="0.3">
      <c r="A137" s="1" t="s">
        <v>518</v>
      </c>
      <c r="B137" s="30" t="s">
        <v>1103</v>
      </c>
      <c r="C137" s="43" t="s">
        <v>1104</v>
      </c>
      <c r="D137" t="s">
        <v>1294</v>
      </c>
      <c r="E137" s="27" t="s">
        <v>1295</v>
      </c>
      <c r="G137" s="1" t="s">
        <v>769</v>
      </c>
      <c r="H137" s="1">
        <v>2018</v>
      </c>
      <c r="I137" s="30" t="s">
        <v>1296</v>
      </c>
      <c r="J137" s="1" t="s">
        <v>824</v>
      </c>
      <c r="L137" s="51"/>
      <c r="M137" s="1" t="s">
        <v>888</v>
      </c>
      <c r="N137" s="30" t="s">
        <v>1293</v>
      </c>
      <c r="O137" t="s">
        <v>774</v>
      </c>
      <c r="P137" t="s">
        <v>774</v>
      </c>
    </row>
    <row r="138" spans="1:18" x14ac:dyDescent="0.3">
      <c r="A138" s="1" t="s">
        <v>521</v>
      </c>
      <c r="B138" s="30" t="s">
        <v>1103</v>
      </c>
      <c r="C138" s="43" t="s">
        <v>1104</v>
      </c>
      <c r="D138" t="s">
        <v>1297</v>
      </c>
      <c r="E138" s="27" t="s">
        <v>1298</v>
      </c>
      <c r="G138" s="1" t="s">
        <v>769</v>
      </c>
      <c r="H138" s="1">
        <v>2018</v>
      </c>
      <c r="I138" s="30" t="s">
        <v>1299</v>
      </c>
      <c r="J138" s="1" t="s">
        <v>824</v>
      </c>
      <c r="L138" s="51"/>
      <c r="M138" s="1" t="s">
        <v>888</v>
      </c>
      <c r="N138" s="30" t="s">
        <v>1293</v>
      </c>
      <c r="O138" t="s">
        <v>774</v>
      </c>
      <c r="P138" t="s">
        <v>774</v>
      </c>
    </row>
    <row r="139" spans="1:18" x14ac:dyDescent="0.3">
      <c r="A139" s="1" t="s">
        <v>524</v>
      </c>
      <c r="B139" s="30" t="s">
        <v>827</v>
      </c>
      <c r="C139" s="30" t="s">
        <v>1156</v>
      </c>
      <c r="D139" s="26" t="s">
        <v>1157</v>
      </c>
      <c r="E139" s="27" t="s">
        <v>1158</v>
      </c>
      <c r="G139" s="1" t="s">
        <v>882</v>
      </c>
      <c r="H139" s="1">
        <v>2020</v>
      </c>
      <c r="I139" s="30" t="s">
        <v>1300</v>
      </c>
      <c r="J139" s="1" t="s">
        <v>771</v>
      </c>
      <c r="L139" s="51" t="s">
        <v>778</v>
      </c>
      <c r="N139" s="30" t="s">
        <v>1301</v>
      </c>
    </row>
    <row r="140" spans="1:18" x14ac:dyDescent="0.3">
      <c r="A140" s="1" t="s">
        <v>527</v>
      </c>
      <c r="B140" s="30" t="s">
        <v>827</v>
      </c>
      <c r="C140" s="30" t="s">
        <v>1302</v>
      </c>
      <c r="D140" s="26" t="s">
        <v>1303</v>
      </c>
      <c r="E140" s="43" t="s">
        <v>1304</v>
      </c>
      <c r="G140" s="1" t="s">
        <v>769</v>
      </c>
      <c r="H140" s="1">
        <v>2020</v>
      </c>
      <c r="I140" s="30" t="s">
        <v>1305</v>
      </c>
      <c r="J140" s="1" t="s">
        <v>832</v>
      </c>
      <c r="L140" s="51" t="s">
        <v>778</v>
      </c>
      <c r="N140" s="30" t="s">
        <v>1306</v>
      </c>
    </row>
    <row r="141" spans="1:18" x14ac:dyDescent="0.3">
      <c r="A141" s="1" t="s">
        <v>530</v>
      </c>
      <c r="B141" s="30" t="s">
        <v>827</v>
      </c>
      <c r="C141" s="30" t="s">
        <v>1307</v>
      </c>
      <c r="D141" s="26" t="s">
        <v>1308</v>
      </c>
      <c r="E141" s="36" t="s">
        <v>1309</v>
      </c>
      <c r="G141" s="1" t="s">
        <v>769</v>
      </c>
      <c r="H141" s="1">
        <v>2020</v>
      </c>
      <c r="I141" s="30" t="s">
        <v>1310</v>
      </c>
      <c r="J141" s="1" t="s">
        <v>832</v>
      </c>
      <c r="L141" s="51" t="s">
        <v>778</v>
      </c>
      <c r="N141" s="30" t="s">
        <v>1306</v>
      </c>
    </row>
    <row r="142" spans="1:18" x14ac:dyDescent="0.3">
      <c r="A142" s="1" t="s">
        <v>533</v>
      </c>
      <c r="B142" s="30" t="s">
        <v>765</v>
      </c>
      <c r="C142" s="30" t="s">
        <v>787</v>
      </c>
      <c r="D142" t="s">
        <v>1311</v>
      </c>
      <c r="E142" s="27" t="s">
        <v>1312</v>
      </c>
      <c r="G142" s="1" t="s">
        <v>769</v>
      </c>
      <c r="H142" s="1">
        <v>2018</v>
      </c>
      <c r="I142" s="30" t="s">
        <v>1313</v>
      </c>
      <c r="J142" s="1" t="s">
        <v>832</v>
      </c>
      <c r="L142" s="51" t="s">
        <v>778</v>
      </c>
      <c r="M142" s="49"/>
      <c r="N142" s="30" t="s">
        <v>791</v>
      </c>
      <c r="O142" t="s">
        <v>774</v>
      </c>
      <c r="R142" t="s">
        <v>1314</v>
      </c>
    </row>
    <row r="143" spans="1:18" x14ac:dyDescent="0.3">
      <c r="A143" s="1" t="s">
        <v>536</v>
      </c>
      <c r="B143" s="30" t="s">
        <v>765</v>
      </c>
      <c r="C143" s="30" t="s">
        <v>787</v>
      </c>
      <c r="D143" t="s">
        <v>1315</v>
      </c>
      <c r="E143" s="27" t="s">
        <v>1316</v>
      </c>
      <c r="G143" s="1" t="s">
        <v>769</v>
      </c>
      <c r="H143" s="1">
        <v>2018</v>
      </c>
      <c r="I143" s="30" t="s">
        <v>1317</v>
      </c>
      <c r="J143" s="1" t="s">
        <v>832</v>
      </c>
      <c r="L143" s="51" t="s">
        <v>778</v>
      </c>
      <c r="M143" s="49"/>
      <c r="N143" s="30" t="s">
        <v>791</v>
      </c>
      <c r="O143" t="s">
        <v>774</v>
      </c>
      <c r="R143" t="s">
        <v>1318</v>
      </c>
    </row>
    <row r="144" spans="1:18" x14ac:dyDescent="0.3">
      <c r="A144" s="1" t="s">
        <v>539</v>
      </c>
      <c r="B144" s="30" t="s">
        <v>765</v>
      </c>
      <c r="C144" s="30" t="s">
        <v>787</v>
      </c>
      <c r="D144" t="s">
        <v>1319</v>
      </c>
      <c r="E144" s="27" t="s">
        <v>1320</v>
      </c>
      <c r="G144" s="1" t="s">
        <v>769</v>
      </c>
      <c r="H144" s="1">
        <v>2018</v>
      </c>
      <c r="I144" s="30" t="s">
        <v>1321</v>
      </c>
      <c r="J144" s="1" t="s">
        <v>832</v>
      </c>
      <c r="L144" s="51" t="s">
        <v>778</v>
      </c>
      <c r="M144" s="49"/>
      <c r="N144" s="30" t="s">
        <v>791</v>
      </c>
      <c r="O144" t="s">
        <v>774</v>
      </c>
      <c r="R144" t="s">
        <v>1322</v>
      </c>
    </row>
    <row r="145" spans="1:18" x14ac:dyDescent="0.3">
      <c r="A145" s="1" t="s">
        <v>542</v>
      </c>
      <c r="B145" s="30" t="s">
        <v>765</v>
      </c>
      <c r="C145" s="30" t="s">
        <v>787</v>
      </c>
      <c r="D145" t="s">
        <v>1323</v>
      </c>
      <c r="E145" s="27" t="s">
        <v>1324</v>
      </c>
      <c r="G145" s="1" t="s">
        <v>769</v>
      </c>
      <c r="H145" s="1">
        <v>2018</v>
      </c>
      <c r="I145" s="30" t="s">
        <v>1325</v>
      </c>
      <c r="J145" s="1" t="s">
        <v>832</v>
      </c>
      <c r="L145" s="51" t="s">
        <v>778</v>
      </c>
      <c r="M145" s="49"/>
      <c r="N145" s="30" t="s">
        <v>791</v>
      </c>
      <c r="O145" t="s">
        <v>774</v>
      </c>
      <c r="R145" t="s">
        <v>1318</v>
      </c>
    </row>
    <row r="146" spans="1:18" x14ac:dyDescent="0.3">
      <c r="A146" s="1" t="s">
        <v>545</v>
      </c>
      <c r="B146" s="30" t="s">
        <v>765</v>
      </c>
      <c r="C146" s="30" t="s">
        <v>787</v>
      </c>
      <c r="D146" t="s">
        <v>1326</v>
      </c>
      <c r="E146" s="27" t="s">
        <v>1327</v>
      </c>
      <c r="G146" s="1" t="s">
        <v>769</v>
      </c>
      <c r="H146" s="1">
        <v>2018</v>
      </c>
      <c r="I146" s="30" t="s">
        <v>1328</v>
      </c>
      <c r="J146" s="1" t="s">
        <v>832</v>
      </c>
      <c r="L146" s="51" t="s">
        <v>778</v>
      </c>
      <c r="M146" s="49"/>
      <c r="N146" s="30" t="s">
        <v>791</v>
      </c>
      <c r="O146" t="s">
        <v>774</v>
      </c>
      <c r="R146" t="s">
        <v>1329</v>
      </c>
    </row>
    <row r="147" spans="1:18" x14ac:dyDescent="0.3">
      <c r="A147" s="1" t="s">
        <v>548</v>
      </c>
      <c r="B147" s="30" t="s">
        <v>1330</v>
      </c>
      <c r="C147" s="30" t="s">
        <v>1331</v>
      </c>
      <c r="D147" t="s">
        <v>1332</v>
      </c>
      <c r="E147" s="27" t="s">
        <v>1333</v>
      </c>
      <c r="G147" s="1" t="s">
        <v>769</v>
      </c>
      <c r="H147" s="1">
        <v>2020</v>
      </c>
      <c r="I147" s="30" t="s">
        <v>1334</v>
      </c>
      <c r="J147" s="1" t="s">
        <v>824</v>
      </c>
      <c r="L147" s="51" t="s">
        <v>894</v>
      </c>
      <c r="N147" s="51" t="s">
        <v>1335</v>
      </c>
    </row>
    <row r="148" spans="1:18" s="26" customFormat="1" x14ac:dyDescent="0.3">
      <c r="A148" s="1" t="s">
        <v>551</v>
      </c>
      <c r="B148" s="30" t="s">
        <v>827</v>
      </c>
      <c r="C148" s="30" t="s">
        <v>1336</v>
      </c>
      <c r="D148" s="26" t="s">
        <v>1337</v>
      </c>
      <c r="E148" s="44" t="s">
        <v>1338</v>
      </c>
      <c r="G148" s="1" t="s">
        <v>769</v>
      </c>
      <c r="H148" s="1">
        <v>2020</v>
      </c>
      <c r="I148" s="44" t="s">
        <v>1339</v>
      </c>
      <c r="J148" s="1" t="s">
        <v>771</v>
      </c>
      <c r="K148" s="1"/>
      <c r="L148" s="51" t="s">
        <v>778</v>
      </c>
      <c r="N148" s="51" t="s">
        <v>1340</v>
      </c>
    </row>
    <row r="149" spans="1:18" x14ac:dyDescent="0.3">
      <c r="A149" s="1" t="s">
        <v>554</v>
      </c>
      <c r="B149" s="30" t="s">
        <v>827</v>
      </c>
      <c r="C149" s="30" t="s">
        <v>1336</v>
      </c>
      <c r="D149" s="26" t="s">
        <v>1337</v>
      </c>
      <c r="E149" s="44" t="s">
        <v>1338</v>
      </c>
      <c r="G149" s="1" t="s">
        <v>769</v>
      </c>
      <c r="H149" s="1">
        <v>2020</v>
      </c>
      <c r="I149" s="30" t="s">
        <v>1341</v>
      </c>
      <c r="J149" s="1" t="s">
        <v>771</v>
      </c>
      <c r="L149" s="51" t="s">
        <v>778</v>
      </c>
      <c r="N149" s="51" t="s">
        <v>1340</v>
      </c>
    </row>
    <row r="150" spans="1:18" x14ac:dyDescent="0.3">
      <c r="A150" s="1" t="s">
        <v>557</v>
      </c>
      <c r="B150" s="30" t="s">
        <v>827</v>
      </c>
      <c r="C150" s="30" t="s">
        <v>1336</v>
      </c>
      <c r="D150" s="26" t="s">
        <v>1337</v>
      </c>
      <c r="E150" s="44" t="s">
        <v>1338</v>
      </c>
      <c r="G150" s="1" t="s">
        <v>769</v>
      </c>
      <c r="H150" s="1">
        <v>2020</v>
      </c>
      <c r="I150" s="30" t="s">
        <v>1342</v>
      </c>
      <c r="J150" s="1" t="s">
        <v>771</v>
      </c>
      <c r="L150" s="51" t="s">
        <v>778</v>
      </c>
      <c r="M150" s="26"/>
      <c r="N150" s="51" t="s">
        <v>1340</v>
      </c>
    </row>
    <row r="151" spans="1:18" x14ac:dyDescent="0.3">
      <c r="A151" s="1" t="s">
        <v>560</v>
      </c>
      <c r="B151" s="30" t="s">
        <v>827</v>
      </c>
      <c r="C151" s="30" t="s">
        <v>1336</v>
      </c>
      <c r="D151" s="26" t="s">
        <v>1337</v>
      </c>
      <c r="E151" s="44" t="s">
        <v>1338</v>
      </c>
      <c r="G151" s="1" t="s">
        <v>769</v>
      </c>
      <c r="H151" s="1">
        <v>2020</v>
      </c>
      <c r="I151" s="30" t="s">
        <v>1343</v>
      </c>
      <c r="J151" s="1" t="s">
        <v>771</v>
      </c>
      <c r="L151" s="51" t="s">
        <v>778</v>
      </c>
      <c r="M151" s="26"/>
      <c r="N151" s="51" t="s">
        <v>1340</v>
      </c>
    </row>
    <row r="152" spans="1:18" x14ac:dyDescent="0.3">
      <c r="A152" s="1" t="s">
        <v>563</v>
      </c>
      <c r="B152" s="30" t="s">
        <v>827</v>
      </c>
      <c r="C152" s="30" t="s">
        <v>1336</v>
      </c>
      <c r="D152" s="26" t="s">
        <v>1337</v>
      </c>
      <c r="E152" s="44" t="s">
        <v>1338</v>
      </c>
      <c r="G152" s="1" t="s">
        <v>769</v>
      </c>
      <c r="H152" s="1">
        <v>2020</v>
      </c>
      <c r="I152" s="30" t="s">
        <v>1344</v>
      </c>
      <c r="J152" s="1" t="s">
        <v>771</v>
      </c>
      <c r="L152" s="51" t="s">
        <v>778</v>
      </c>
      <c r="M152" s="26"/>
      <c r="N152" s="51" t="s">
        <v>1340</v>
      </c>
    </row>
    <row r="153" spans="1:18" x14ac:dyDescent="0.3">
      <c r="A153" s="1" t="s">
        <v>566</v>
      </c>
      <c r="B153" s="30" t="s">
        <v>827</v>
      </c>
      <c r="C153" s="30" t="s">
        <v>1336</v>
      </c>
      <c r="D153" s="26" t="s">
        <v>1337</v>
      </c>
      <c r="E153" s="44" t="s">
        <v>1338</v>
      </c>
      <c r="G153" s="1" t="s">
        <v>769</v>
      </c>
      <c r="H153" s="1">
        <v>2020</v>
      </c>
      <c r="I153" s="30" t="s">
        <v>1345</v>
      </c>
      <c r="J153" s="1" t="s">
        <v>771</v>
      </c>
      <c r="L153" s="51" t="s">
        <v>778</v>
      </c>
      <c r="M153" s="26"/>
      <c r="N153" s="51" t="s">
        <v>1340</v>
      </c>
    </row>
    <row r="154" spans="1:18" x14ac:dyDescent="0.3">
      <c r="A154" s="1" t="s">
        <v>569</v>
      </c>
      <c r="B154" s="30" t="s">
        <v>980</v>
      </c>
      <c r="C154" s="30" t="s">
        <v>1346</v>
      </c>
      <c r="D154" t="s">
        <v>1347</v>
      </c>
      <c r="E154" s="27" t="s">
        <v>1348</v>
      </c>
      <c r="G154" s="1" t="s">
        <v>769</v>
      </c>
      <c r="H154" s="1">
        <v>2020</v>
      </c>
      <c r="I154" s="30" t="s">
        <v>1349</v>
      </c>
      <c r="J154" s="1" t="s">
        <v>771</v>
      </c>
      <c r="L154" s="51" t="s">
        <v>778</v>
      </c>
      <c r="N154" s="51" t="s">
        <v>1350</v>
      </c>
    </row>
    <row r="155" spans="1:18" x14ac:dyDescent="0.3">
      <c r="A155" s="1" t="s">
        <v>572</v>
      </c>
      <c r="B155" s="30" t="s">
        <v>1330</v>
      </c>
      <c r="C155" s="30" t="s">
        <v>1331</v>
      </c>
      <c r="D155" t="s">
        <v>1351</v>
      </c>
      <c r="E155" s="27" t="s">
        <v>1333</v>
      </c>
      <c r="G155" s="1" t="s">
        <v>769</v>
      </c>
      <c r="H155" s="1">
        <v>2020</v>
      </c>
      <c r="I155" s="30" t="s">
        <v>1352</v>
      </c>
      <c r="J155" s="1" t="s">
        <v>824</v>
      </c>
      <c r="L155" s="51" t="s">
        <v>1353</v>
      </c>
      <c r="M155" s="1" t="s">
        <v>888</v>
      </c>
      <c r="N155" s="51" t="s">
        <v>1335</v>
      </c>
    </row>
    <row r="156" spans="1:18" x14ac:dyDescent="0.3">
      <c r="A156" s="1" t="s">
        <v>575</v>
      </c>
      <c r="B156" s="30" t="s">
        <v>780</v>
      </c>
      <c r="C156" s="30" t="s">
        <v>1354</v>
      </c>
      <c r="D156" t="s">
        <v>1355</v>
      </c>
      <c r="E156" s="27" t="s">
        <v>1356</v>
      </c>
      <c r="G156" s="1" t="s">
        <v>769</v>
      </c>
      <c r="H156" s="1">
        <v>2020</v>
      </c>
      <c r="I156" s="30" t="s">
        <v>1357</v>
      </c>
      <c r="J156" s="1" t="s">
        <v>824</v>
      </c>
      <c r="L156" s="51" t="s">
        <v>785</v>
      </c>
      <c r="N156" s="51" t="s">
        <v>1358</v>
      </c>
      <c r="O156" s="49" t="s">
        <v>807</v>
      </c>
    </row>
    <row r="157" spans="1:18" x14ac:dyDescent="0.3">
      <c r="A157" s="1" t="s">
        <v>578</v>
      </c>
      <c r="B157" s="30" t="s">
        <v>780</v>
      </c>
      <c r="C157" s="30" t="s">
        <v>1354</v>
      </c>
      <c r="D157" t="s">
        <v>1355</v>
      </c>
      <c r="E157" s="27" t="s">
        <v>1356</v>
      </c>
      <c r="G157" s="1" t="s">
        <v>769</v>
      </c>
      <c r="H157" s="1">
        <v>2020</v>
      </c>
      <c r="I157" s="30" t="s">
        <v>1359</v>
      </c>
      <c r="J157" s="1" t="s">
        <v>824</v>
      </c>
      <c r="L157" s="51" t="s">
        <v>785</v>
      </c>
      <c r="N157" s="51" t="s">
        <v>1358</v>
      </c>
      <c r="O157" s="49" t="s">
        <v>807</v>
      </c>
    </row>
    <row r="158" spans="1:18" x14ac:dyDescent="0.3">
      <c r="A158" s="1" t="s">
        <v>581</v>
      </c>
      <c r="B158" s="30" t="s">
        <v>1103</v>
      </c>
      <c r="C158" s="30" t="s">
        <v>1104</v>
      </c>
      <c r="D158" t="s">
        <v>1360</v>
      </c>
      <c r="E158" s="27" t="s">
        <v>1361</v>
      </c>
      <c r="G158" s="1" t="s">
        <v>769</v>
      </c>
      <c r="H158" s="1">
        <v>2018</v>
      </c>
      <c r="I158" s="30" t="s">
        <v>1362</v>
      </c>
      <c r="J158" s="1" t="s">
        <v>824</v>
      </c>
      <c r="L158" s="30" t="s">
        <v>894</v>
      </c>
      <c r="N158" s="30" t="s">
        <v>1179</v>
      </c>
      <c r="O158" t="s">
        <v>774</v>
      </c>
      <c r="P158" t="s">
        <v>774</v>
      </c>
      <c r="Q158" t="s">
        <v>774</v>
      </c>
    </row>
    <row r="159" spans="1:18" s="26" customFormat="1" x14ac:dyDescent="0.3">
      <c r="A159" s="1" t="s">
        <v>584</v>
      </c>
      <c r="B159" s="30" t="s">
        <v>1103</v>
      </c>
      <c r="C159" s="30" t="s">
        <v>1104</v>
      </c>
      <c r="D159" s="26" t="s">
        <v>1363</v>
      </c>
      <c r="E159" s="36" t="s">
        <v>1364</v>
      </c>
      <c r="G159" s="1" t="s">
        <v>769</v>
      </c>
      <c r="H159" s="1">
        <v>2020</v>
      </c>
      <c r="I159" s="30" t="s">
        <v>1365</v>
      </c>
      <c r="J159" s="1" t="s">
        <v>824</v>
      </c>
      <c r="K159" s="1"/>
      <c r="L159" s="30" t="s">
        <v>894</v>
      </c>
      <c r="M159"/>
      <c r="N159" s="30" t="s">
        <v>1179</v>
      </c>
      <c r="O159" t="s">
        <v>774</v>
      </c>
      <c r="P159" t="s">
        <v>774</v>
      </c>
      <c r="Q159" t="s">
        <v>774</v>
      </c>
    </row>
    <row r="160" spans="1:18" s="26" customFormat="1" x14ac:dyDescent="0.3">
      <c r="A160" s="1" t="s">
        <v>587</v>
      </c>
      <c r="B160" s="30"/>
      <c r="C160" s="30" t="s">
        <v>898</v>
      </c>
      <c r="D160" s="26" t="s">
        <v>1366</v>
      </c>
      <c r="E160" s="44" t="s">
        <v>1367</v>
      </c>
      <c r="G160" s="1" t="s">
        <v>769</v>
      </c>
      <c r="H160" s="1">
        <v>2020</v>
      </c>
      <c r="I160" s="30" t="s">
        <v>1368</v>
      </c>
      <c r="J160" s="1" t="s">
        <v>824</v>
      </c>
      <c r="K160" s="1"/>
      <c r="L160" s="51"/>
      <c r="M160" s="1" t="s">
        <v>888</v>
      </c>
      <c r="N160" s="51" t="s">
        <v>1369</v>
      </c>
    </row>
    <row r="161" spans="1:18" x14ac:dyDescent="0.3">
      <c r="A161" s="1" t="s">
        <v>590</v>
      </c>
      <c r="B161" s="30" t="s">
        <v>897</v>
      </c>
      <c r="C161" s="30" t="s">
        <v>868</v>
      </c>
      <c r="D161" t="s">
        <v>1370</v>
      </c>
      <c r="E161" s="27" t="s">
        <v>1371</v>
      </c>
      <c r="G161" s="1" t="s">
        <v>769</v>
      </c>
      <c r="H161" s="1">
        <v>2020</v>
      </c>
      <c r="I161" s="30" t="s">
        <v>1372</v>
      </c>
      <c r="J161" s="1" t="s">
        <v>824</v>
      </c>
      <c r="L161" s="30" t="s">
        <v>894</v>
      </c>
      <c r="N161" s="30" t="s">
        <v>1179</v>
      </c>
      <c r="O161" t="s">
        <v>774</v>
      </c>
      <c r="P161" t="s">
        <v>774</v>
      </c>
      <c r="Q161" t="s">
        <v>774</v>
      </c>
    </row>
    <row r="162" spans="1:18" x14ac:dyDescent="0.3">
      <c r="A162" s="1" t="s">
        <v>593</v>
      </c>
      <c r="C162" s="38" t="s">
        <v>1104</v>
      </c>
      <c r="D162" s="41" t="s">
        <v>1373</v>
      </c>
      <c r="E162" s="40" t="s">
        <v>1374</v>
      </c>
      <c r="F162" s="41"/>
      <c r="G162" s="37" t="s">
        <v>769</v>
      </c>
      <c r="H162" s="37">
        <v>2020</v>
      </c>
      <c r="I162" s="38" t="s">
        <v>1375</v>
      </c>
      <c r="J162" s="37" t="s">
        <v>824</v>
      </c>
      <c r="M162" s="16" t="s">
        <v>888</v>
      </c>
      <c r="N162" s="30" t="s">
        <v>1376</v>
      </c>
    </row>
    <row r="163" spans="1:18" x14ac:dyDescent="0.3">
      <c r="A163" s="1" t="s">
        <v>596</v>
      </c>
      <c r="B163" s="30" t="s">
        <v>765</v>
      </c>
      <c r="C163" s="30" t="s">
        <v>787</v>
      </c>
      <c r="D163" t="s">
        <v>1377</v>
      </c>
      <c r="E163" s="27" t="s">
        <v>1378</v>
      </c>
      <c r="G163" s="1" t="s">
        <v>769</v>
      </c>
      <c r="H163" s="1">
        <v>2018</v>
      </c>
      <c r="I163" s="30" t="s">
        <v>1379</v>
      </c>
      <c r="J163" s="1" t="s">
        <v>832</v>
      </c>
      <c r="L163" s="51" t="s">
        <v>778</v>
      </c>
      <c r="M163" s="49"/>
      <c r="N163" s="30" t="s">
        <v>791</v>
      </c>
      <c r="O163" t="s">
        <v>774</v>
      </c>
      <c r="R163" t="s">
        <v>926</v>
      </c>
    </row>
    <row r="164" spans="1:18" x14ac:dyDescent="0.3">
      <c r="A164" s="1" t="s">
        <v>599</v>
      </c>
      <c r="B164" s="30" t="s">
        <v>765</v>
      </c>
      <c r="C164" s="30" t="s">
        <v>766</v>
      </c>
      <c r="D164" t="s">
        <v>1380</v>
      </c>
      <c r="E164" s="27" t="s">
        <v>1381</v>
      </c>
      <c r="G164" s="1" t="s">
        <v>769</v>
      </c>
      <c r="H164" s="1">
        <v>2018</v>
      </c>
      <c r="I164" s="30" t="s">
        <v>1382</v>
      </c>
      <c r="J164" s="1" t="s">
        <v>832</v>
      </c>
      <c r="L164" s="51" t="s">
        <v>778</v>
      </c>
      <c r="M164" s="49"/>
      <c r="N164" s="30" t="s">
        <v>795</v>
      </c>
      <c r="O164" t="s">
        <v>774</v>
      </c>
    </row>
    <row r="165" spans="1:18" x14ac:dyDescent="0.3">
      <c r="A165" s="1" t="s">
        <v>602</v>
      </c>
      <c r="B165" s="30" t="s">
        <v>765</v>
      </c>
      <c r="C165" s="30" t="s">
        <v>898</v>
      </c>
      <c r="D165" t="s">
        <v>1383</v>
      </c>
      <c r="E165" s="27" t="s">
        <v>1384</v>
      </c>
      <c r="G165" s="1" t="s">
        <v>769</v>
      </c>
      <c r="H165" s="1">
        <v>2018</v>
      </c>
      <c r="I165" s="30" t="s">
        <v>1385</v>
      </c>
      <c r="J165" s="1" t="s">
        <v>832</v>
      </c>
      <c r="L165" s="51"/>
      <c r="M165" s="1" t="s">
        <v>888</v>
      </c>
      <c r="N165" s="51" t="s">
        <v>1386</v>
      </c>
    </row>
    <row r="166" spans="1:18" x14ac:dyDescent="0.3">
      <c r="A166" s="1" t="s">
        <v>605</v>
      </c>
      <c r="B166" s="30" t="s">
        <v>827</v>
      </c>
      <c r="C166" s="30" t="s">
        <v>1336</v>
      </c>
      <c r="D166" s="26" t="s">
        <v>1337</v>
      </c>
      <c r="E166" s="44" t="s">
        <v>1338</v>
      </c>
      <c r="F166" s="26"/>
      <c r="G166" s="1" t="s">
        <v>769</v>
      </c>
      <c r="H166" s="1">
        <v>2020</v>
      </c>
      <c r="I166" s="30" t="s">
        <v>1387</v>
      </c>
      <c r="J166" s="1" t="s">
        <v>771</v>
      </c>
      <c r="L166" s="51"/>
      <c r="M166" t="s">
        <v>888</v>
      </c>
      <c r="N166" s="51" t="s">
        <v>1386</v>
      </c>
    </row>
    <row r="167" spans="1:18" x14ac:dyDescent="0.3">
      <c r="A167" s="1" t="s">
        <v>610</v>
      </c>
      <c r="B167" s="30" t="s">
        <v>780</v>
      </c>
      <c r="C167" s="43" t="s">
        <v>1074</v>
      </c>
      <c r="D167" t="s">
        <v>1388</v>
      </c>
      <c r="E167" s="27" t="s">
        <v>1389</v>
      </c>
      <c r="G167" s="1" t="s">
        <v>769</v>
      </c>
      <c r="H167" s="1">
        <v>2020</v>
      </c>
      <c r="I167" s="30" t="s">
        <v>1390</v>
      </c>
      <c r="J167" s="1" t="s">
        <v>824</v>
      </c>
      <c r="L167" s="51" t="s">
        <v>785</v>
      </c>
      <c r="N167" s="51" t="s">
        <v>1358</v>
      </c>
      <c r="O167" t="s">
        <v>807</v>
      </c>
    </row>
    <row r="168" spans="1:18" x14ac:dyDescent="0.3">
      <c r="A168" s="1" t="s">
        <v>613</v>
      </c>
      <c r="B168" s="30" t="s">
        <v>780</v>
      </c>
      <c r="C168" s="30" t="s">
        <v>1391</v>
      </c>
      <c r="D168" t="s">
        <v>1392</v>
      </c>
      <c r="E168" s="43" t="s">
        <v>1393</v>
      </c>
      <c r="G168" s="1" t="s">
        <v>769</v>
      </c>
      <c r="H168" s="1">
        <v>2018</v>
      </c>
      <c r="I168" s="30" t="s">
        <v>1394</v>
      </c>
      <c r="J168" s="1" t="s">
        <v>824</v>
      </c>
      <c r="L168" s="51" t="s">
        <v>785</v>
      </c>
      <c r="N168" s="51" t="s">
        <v>1358</v>
      </c>
      <c r="O168" t="s">
        <v>807</v>
      </c>
    </row>
    <row r="169" spans="1:18" x14ac:dyDescent="0.3">
      <c r="A169" s="1" t="s">
        <v>616</v>
      </c>
      <c r="B169" s="30" t="s">
        <v>1090</v>
      </c>
      <c r="C169" s="30" t="s">
        <v>1395</v>
      </c>
      <c r="D169" t="s">
        <v>1396</v>
      </c>
      <c r="E169" s="27" t="s">
        <v>1397</v>
      </c>
      <c r="G169" s="1" t="s">
        <v>769</v>
      </c>
      <c r="H169" s="1">
        <v>2018</v>
      </c>
      <c r="I169" s="30" t="s">
        <v>1398</v>
      </c>
      <c r="J169" s="1" t="s">
        <v>771</v>
      </c>
      <c r="L169" s="51" t="s">
        <v>825</v>
      </c>
      <c r="N169" s="51" t="s">
        <v>1399</v>
      </c>
    </row>
    <row r="170" spans="1:18" x14ac:dyDescent="0.3">
      <c r="A170" s="1" t="s">
        <v>619</v>
      </c>
      <c r="B170" s="30" t="s">
        <v>1090</v>
      </c>
      <c r="C170" s="30" t="s">
        <v>1395</v>
      </c>
      <c r="D170" t="s">
        <v>1396</v>
      </c>
      <c r="E170" s="43" t="s">
        <v>1397</v>
      </c>
      <c r="G170" s="1" t="s">
        <v>769</v>
      </c>
      <c r="H170" s="1">
        <v>2018</v>
      </c>
      <c r="I170" s="30" t="s">
        <v>1400</v>
      </c>
      <c r="J170" s="1" t="s">
        <v>771</v>
      </c>
      <c r="L170" s="51" t="s">
        <v>825</v>
      </c>
      <c r="N170" s="51" t="s">
        <v>1401</v>
      </c>
    </row>
    <row r="171" spans="1:18" x14ac:dyDescent="0.3">
      <c r="A171" s="1" t="s">
        <v>622</v>
      </c>
      <c r="B171" s="30" t="s">
        <v>1090</v>
      </c>
      <c r="C171" s="30" t="s">
        <v>1395</v>
      </c>
      <c r="D171" t="s">
        <v>1396</v>
      </c>
      <c r="E171" s="27" t="s">
        <v>1397</v>
      </c>
      <c r="G171" s="1" t="s">
        <v>769</v>
      </c>
      <c r="H171" s="1">
        <v>2018</v>
      </c>
      <c r="I171" s="30" t="s">
        <v>1400</v>
      </c>
      <c r="J171" s="1" t="s">
        <v>771</v>
      </c>
      <c r="L171" s="51" t="s">
        <v>825</v>
      </c>
      <c r="N171" s="51" t="s">
        <v>1401</v>
      </c>
    </row>
    <row r="172" spans="1:18" x14ac:dyDescent="0.3">
      <c r="A172" s="1" t="s">
        <v>625</v>
      </c>
      <c r="B172" s="30" t="s">
        <v>765</v>
      </c>
      <c r="C172" s="30" t="s">
        <v>787</v>
      </c>
      <c r="D172" t="s">
        <v>1402</v>
      </c>
      <c r="E172" s="27" t="s">
        <v>1403</v>
      </c>
      <c r="G172" s="1" t="s">
        <v>769</v>
      </c>
      <c r="H172" s="1">
        <v>2020</v>
      </c>
      <c r="I172" s="30" t="s">
        <v>1404</v>
      </c>
      <c r="J172" s="1" t="s">
        <v>832</v>
      </c>
      <c r="L172" s="51" t="s">
        <v>778</v>
      </c>
      <c r="M172" s="49"/>
      <c r="N172" s="30" t="s">
        <v>791</v>
      </c>
      <c r="O172" t="s">
        <v>774</v>
      </c>
      <c r="R172" t="s">
        <v>926</v>
      </c>
    </row>
    <row r="173" spans="1:18" x14ac:dyDescent="0.3">
      <c r="A173" s="1" t="s">
        <v>628</v>
      </c>
      <c r="B173" s="30" t="s">
        <v>765</v>
      </c>
      <c r="C173" s="30" t="s">
        <v>1405</v>
      </c>
      <c r="D173" t="s">
        <v>1406</v>
      </c>
      <c r="E173" s="27" t="s">
        <v>1407</v>
      </c>
      <c r="G173" s="1" t="s">
        <v>769</v>
      </c>
      <c r="H173" s="1">
        <v>2020</v>
      </c>
      <c r="I173" s="30" t="s">
        <v>1408</v>
      </c>
      <c r="J173" s="1" t="s">
        <v>832</v>
      </c>
      <c r="L173" s="51" t="s">
        <v>778</v>
      </c>
      <c r="M173" s="49"/>
      <c r="N173" s="30" t="s">
        <v>791</v>
      </c>
    </row>
    <row r="174" spans="1:18" x14ac:dyDescent="0.3">
      <c r="A174" s="1" t="s">
        <v>631</v>
      </c>
      <c r="B174" s="30" t="s">
        <v>765</v>
      </c>
      <c r="C174" s="30" t="s">
        <v>787</v>
      </c>
      <c r="D174" t="s">
        <v>1409</v>
      </c>
      <c r="E174" s="27" t="s">
        <v>1410</v>
      </c>
      <c r="G174" s="1" t="s">
        <v>769</v>
      </c>
      <c r="H174" s="1">
        <v>2018</v>
      </c>
      <c r="I174" s="30" t="s">
        <v>1411</v>
      </c>
      <c r="J174" s="1" t="s">
        <v>832</v>
      </c>
      <c r="L174" s="51" t="s">
        <v>778</v>
      </c>
      <c r="M174" s="49"/>
      <c r="N174" s="30" t="s">
        <v>791</v>
      </c>
      <c r="O174" t="s">
        <v>774</v>
      </c>
      <c r="R174" t="s">
        <v>926</v>
      </c>
    </row>
    <row r="175" spans="1:18" x14ac:dyDescent="0.3">
      <c r="A175" s="1" t="s">
        <v>634</v>
      </c>
      <c r="B175" s="30" t="s">
        <v>765</v>
      </c>
      <c r="C175" s="30" t="s">
        <v>766</v>
      </c>
      <c r="D175" t="s">
        <v>1412</v>
      </c>
      <c r="E175" s="27" t="s">
        <v>1413</v>
      </c>
      <c r="G175" s="1" t="s">
        <v>769</v>
      </c>
      <c r="H175" s="1">
        <v>2018</v>
      </c>
      <c r="I175" s="30" t="s">
        <v>1414</v>
      </c>
      <c r="J175" s="1" t="s">
        <v>832</v>
      </c>
      <c r="L175" s="51" t="s">
        <v>778</v>
      </c>
      <c r="M175" s="49"/>
      <c r="N175" s="30" t="s">
        <v>795</v>
      </c>
      <c r="O175" t="s">
        <v>774</v>
      </c>
    </row>
    <row r="176" spans="1:18" x14ac:dyDescent="0.3">
      <c r="A176" s="1" t="s">
        <v>637</v>
      </c>
      <c r="C176" s="30" t="s">
        <v>1415</v>
      </c>
      <c r="D176" s="26" t="s">
        <v>1416</v>
      </c>
      <c r="E176" s="26" t="s">
        <v>1417</v>
      </c>
      <c r="G176" s="1" t="s">
        <v>882</v>
      </c>
      <c r="H176" s="1">
        <v>2020</v>
      </c>
      <c r="I176" s="30" t="s">
        <v>1418</v>
      </c>
      <c r="J176" s="1" t="s">
        <v>832</v>
      </c>
      <c r="M176" s="1" t="s">
        <v>888</v>
      </c>
      <c r="N176" s="51" t="s">
        <v>1419</v>
      </c>
    </row>
    <row r="177" spans="1:18" x14ac:dyDescent="0.3">
      <c r="A177" s="1" t="s">
        <v>640</v>
      </c>
      <c r="C177" s="30" t="s">
        <v>1415</v>
      </c>
      <c r="D177" s="26" t="s">
        <v>1416</v>
      </c>
      <c r="E177" s="26" t="s">
        <v>1417</v>
      </c>
      <c r="G177" s="1" t="s">
        <v>769</v>
      </c>
      <c r="H177" s="1">
        <v>2020</v>
      </c>
      <c r="I177" s="30" t="s">
        <v>1420</v>
      </c>
      <c r="J177" s="1" t="s">
        <v>832</v>
      </c>
      <c r="M177" t="s">
        <v>888</v>
      </c>
      <c r="N177" s="51" t="s">
        <v>1419</v>
      </c>
    </row>
    <row r="178" spans="1:18" x14ac:dyDescent="0.3">
      <c r="A178" s="1" t="s">
        <v>643</v>
      </c>
      <c r="B178" s="30" t="s">
        <v>765</v>
      </c>
      <c r="C178" s="38" t="s">
        <v>1421</v>
      </c>
      <c r="D178" s="41" t="s">
        <v>1422</v>
      </c>
      <c r="E178" s="27" t="s">
        <v>1423</v>
      </c>
      <c r="G178" s="1" t="s">
        <v>769</v>
      </c>
      <c r="H178" s="1">
        <v>2018</v>
      </c>
      <c r="I178" s="30" t="s">
        <v>1424</v>
      </c>
      <c r="J178" s="1" t="s">
        <v>832</v>
      </c>
      <c r="L178" s="51" t="s">
        <v>778</v>
      </c>
      <c r="N178" s="30" t="s">
        <v>791</v>
      </c>
    </row>
    <row r="179" spans="1:18" x14ac:dyDescent="0.3">
      <c r="A179" s="1" t="s">
        <v>646</v>
      </c>
      <c r="C179" s="30" t="s">
        <v>1425</v>
      </c>
      <c r="D179" t="s">
        <v>1426</v>
      </c>
      <c r="E179" s="43" t="s">
        <v>1427</v>
      </c>
      <c r="G179" s="1" t="s">
        <v>769</v>
      </c>
      <c r="H179" s="1">
        <v>2020</v>
      </c>
      <c r="I179" s="26" t="s">
        <v>1428</v>
      </c>
      <c r="J179" s="1" t="s">
        <v>832</v>
      </c>
      <c r="M179" t="s">
        <v>888</v>
      </c>
      <c r="N179" s="51" t="s">
        <v>1419</v>
      </c>
    </row>
    <row r="180" spans="1:18" s="26" customFormat="1" x14ac:dyDescent="0.3">
      <c r="A180" s="1" t="s">
        <v>649</v>
      </c>
      <c r="B180" s="30"/>
      <c r="C180" s="30" t="s">
        <v>1415</v>
      </c>
      <c r="D180" s="26" t="s">
        <v>1429</v>
      </c>
      <c r="E180" s="44" t="s">
        <v>1430</v>
      </c>
      <c r="G180" s="1" t="s">
        <v>769</v>
      </c>
      <c r="H180" s="1">
        <v>2020</v>
      </c>
      <c r="I180" s="30" t="s">
        <v>1431</v>
      </c>
      <c r="J180" s="1" t="s">
        <v>832</v>
      </c>
      <c r="K180" s="1"/>
      <c r="M180" s="26" t="s">
        <v>888</v>
      </c>
      <c r="N180" s="51" t="s">
        <v>1419</v>
      </c>
    </row>
    <row r="181" spans="1:18" x14ac:dyDescent="0.3">
      <c r="A181" s="1" t="s">
        <v>652</v>
      </c>
      <c r="C181" s="30" t="s">
        <v>1432</v>
      </c>
      <c r="D181" s="26" t="s">
        <v>1433</v>
      </c>
      <c r="E181" s="45"/>
      <c r="G181" s="1" t="s">
        <v>769</v>
      </c>
      <c r="H181" s="1">
        <v>2018</v>
      </c>
      <c r="I181" s="30" t="s">
        <v>1434</v>
      </c>
      <c r="J181" s="1" t="s">
        <v>824</v>
      </c>
      <c r="M181" s="26" t="s">
        <v>888</v>
      </c>
      <c r="N181" s="51" t="s">
        <v>1419</v>
      </c>
    </row>
    <row r="182" spans="1:18" x14ac:dyDescent="0.3">
      <c r="A182" s="1" t="s">
        <v>655</v>
      </c>
      <c r="C182" s="30" t="s">
        <v>1432</v>
      </c>
      <c r="D182" s="26" t="s">
        <v>1433</v>
      </c>
      <c r="E182" s="45"/>
      <c r="G182" s="1" t="s">
        <v>769</v>
      </c>
      <c r="H182" s="1">
        <v>2018</v>
      </c>
      <c r="I182" s="30" t="s">
        <v>1435</v>
      </c>
      <c r="J182" s="1" t="s">
        <v>824</v>
      </c>
      <c r="M182" s="26" t="s">
        <v>888</v>
      </c>
      <c r="N182" s="51" t="s">
        <v>1419</v>
      </c>
    </row>
    <row r="183" spans="1:18" x14ac:dyDescent="0.3">
      <c r="A183" s="1" t="s">
        <v>658</v>
      </c>
      <c r="B183" s="30" t="s">
        <v>765</v>
      </c>
      <c r="C183" s="30" t="s">
        <v>787</v>
      </c>
      <c r="D183" t="s">
        <v>1436</v>
      </c>
      <c r="E183" s="27" t="s">
        <v>1437</v>
      </c>
      <c r="G183" s="1" t="s">
        <v>769</v>
      </c>
      <c r="H183" s="1">
        <v>2018</v>
      </c>
      <c r="I183" s="30" t="s">
        <v>1438</v>
      </c>
      <c r="J183" s="1" t="s">
        <v>832</v>
      </c>
      <c r="L183" s="51" t="s">
        <v>778</v>
      </c>
      <c r="M183" s="49"/>
      <c r="N183" s="30" t="s">
        <v>791</v>
      </c>
      <c r="O183" t="s">
        <v>774</v>
      </c>
      <c r="R183" t="s">
        <v>1439</v>
      </c>
    </row>
    <row r="184" spans="1:18" x14ac:dyDescent="0.3">
      <c r="A184" s="1" t="s">
        <v>661</v>
      </c>
      <c r="B184" s="30" t="s">
        <v>897</v>
      </c>
      <c r="C184" s="30" t="s">
        <v>868</v>
      </c>
      <c r="D184" t="s">
        <v>1440</v>
      </c>
      <c r="E184" s="27" t="s">
        <v>1064</v>
      </c>
      <c r="G184" s="1" t="s">
        <v>882</v>
      </c>
      <c r="H184" s="1">
        <v>2020</v>
      </c>
      <c r="I184" s="30" t="s">
        <v>1441</v>
      </c>
      <c r="J184" s="1" t="s">
        <v>824</v>
      </c>
      <c r="L184" s="30" t="s">
        <v>894</v>
      </c>
      <c r="N184" s="30" t="s">
        <v>1179</v>
      </c>
      <c r="O184" t="s">
        <v>774</v>
      </c>
      <c r="P184" t="s">
        <v>774</v>
      </c>
      <c r="Q184" t="s">
        <v>774</v>
      </c>
    </row>
    <row r="185" spans="1:18" x14ac:dyDescent="0.3">
      <c r="A185" s="1" t="s">
        <v>664</v>
      </c>
      <c r="B185" s="30" t="s">
        <v>897</v>
      </c>
      <c r="C185" s="30" t="s">
        <v>868</v>
      </c>
      <c r="D185" t="s">
        <v>1442</v>
      </c>
      <c r="E185" s="27" t="s">
        <v>1064</v>
      </c>
      <c r="G185" s="1" t="s">
        <v>769</v>
      </c>
      <c r="H185" s="1">
        <v>2020</v>
      </c>
      <c r="I185" s="30" t="s">
        <v>1443</v>
      </c>
      <c r="J185" s="1" t="s">
        <v>824</v>
      </c>
      <c r="L185" s="30" t="s">
        <v>894</v>
      </c>
      <c r="N185" s="30" t="s">
        <v>1179</v>
      </c>
      <c r="O185" t="s">
        <v>774</v>
      </c>
      <c r="P185" t="s">
        <v>774</v>
      </c>
      <c r="Q185" t="s">
        <v>774</v>
      </c>
    </row>
    <row r="186" spans="1:18" x14ac:dyDescent="0.3">
      <c r="A186" s="1" t="s">
        <v>667</v>
      </c>
      <c r="B186" s="30" t="s">
        <v>897</v>
      </c>
      <c r="C186" s="30" t="s">
        <v>868</v>
      </c>
      <c r="D186" t="s">
        <v>1444</v>
      </c>
      <c r="E186" s="27" t="s">
        <v>1064</v>
      </c>
      <c r="G186" s="1" t="s">
        <v>769</v>
      </c>
      <c r="H186" s="1">
        <v>2020</v>
      </c>
      <c r="I186" s="30" t="s">
        <v>1445</v>
      </c>
      <c r="J186" s="1" t="s">
        <v>824</v>
      </c>
      <c r="L186" s="30" t="s">
        <v>894</v>
      </c>
      <c r="N186" s="30" t="s">
        <v>1179</v>
      </c>
      <c r="O186" t="s">
        <v>774</v>
      </c>
      <c r="P186" t="s">
        <v>774</v>
      </c>
      <c r="Q186" t="s">
        <v>774</v>
      </c>
    </row>
    <row r="187" spans="1:18" s="26" customFormat="1" x14ac:dyDescent="0.3">
      <c r="A187" s="1" t="s">
        <v>670</v>
      </c>
      <c r="B187" s="30" t="s">
        <v>897</v>
      </c>
      <c r="C187" s="30" t="s">
        <v>868</v>
      </c>
      <c r="D187" s="26" t="s">
        <v>1446</v>
      </c>
      <c r="E187" s="44" t="s">
        <v>1064</v>
      </c>
      <c r="G187" s="1" t="s">
        <v>769</v>
      </c>
      <c r="H187" s="1">
        <v>2020</v>
      </c>
      <c r="I187" s="30" t="s">
        <v>1447</v>
      </c>
      <c r="J187" s="1" t="s">
        <v>824</v>
      </c>
      <c r="K187" s="1"/>
      <c r="L187" s="30" t="s">
        <v>894</v>
      </c>
      <c r="M187"/>
      <c r="N187" s="30" t="s">
        <v>1179</v>
      </c>
      <c r="O187" t="s">
        <v>774</v>
      </c>
      <c r="P187" t="s">
        <v>774</v>
      </c>
      <c r="Q187" t="s">
        <v>774</v>
      </c>
    </row>
    <row r="188" spans="1:18" s="26" customFormat="1" x14ac:dyDescent="0.3">
      <c r="A188" s="1" t="s">
        <v>673</v>
      </c>
      <c r="B188" s="30" t="s">
        <v>897</v>
      </c>
      <c r="C188" s="30" t="s">
        <v>868</v>
      </c>
      <c r="D188" s="26" t="s">
        <v>1448</v>
      </c>
      <c r="E188" s="44" t="s">
        <v>1064</v>
      </c>
      <c r="G188" s="1" t="s">
        <v>769</v>
      </c>
      <c r="H188" s="1">
        <v>2020</v>
      </c>
      <c r="I188" s="30" t="s">
        <v>1449</v>
      </c>
      <c r="J188" s="1" t="s">
        <v>824</v>
      </c>
      <c r="K188" s="1"/>
      <c r="L188" s="30" t="s">
        <v>894</v>
      </c>
      <c r="M188"/>
      <c r="N188" s="30" t="s">
        <v>1179</v>
      </c>
      <c r="O188" t="s">
        <v>774</v>
      </c>
      <c r="P188" t="s">
        <v>774</v>
      </c>
      <c r="Q188" t="s">
        <v>774</v>
      </c>
    </row>
    <row r="189" spans="1:18" x14ac:dyDescent="0.3">
      <c r="A189" s="1" t="s">
        <v>676</v>
      </c>
      <c r="B189" s="30" t="s">
        <v>897</v>
      </c>
      <c r="C189" s="30" t="s">
        <v>868</v>
      </c>
      <c r="D189" s="26" t="s">
        <v>1450</v>
      </c>
      <c r="E189" s="36" t="s">
        <v>1451</v>
      </c>
      <c r="G189" s="1" t="s">
        <v>769</v>
      </c>
      <c r="H189" s="1">
        <v>2020</v>
      </c>
      <c r="I189" s="30" t="s">
        <v>1452</v>
      </c>
      <c r="J189" s="1" t="s">
        <v>824</v>
      </c>
      <c r="L189" s="30" t="s">
        <v>894</v>
      </c>
      <c r="N189" s="30" t="s">
        <v>1179</v>
      </c>
      <c r="O189" t="s">
        <v>774</v>
      </c>
      <c r="P189" t="s">
        <v>774</v>
      </c>
      <c r="Q189" t="s">
        <v>774</v>
      </c>
    </row>
    <row r="190" spans="1:18" s="26" customFormat="1" x14ac:dyDescent="0.3">
      <c r="A190" s="1" t="s">
        <v>679</v>
      </c>
      <c r="B190" s="30" t="s">
        <v>780</v>
      </c>
      <c r="C190" s="30" t="s">
        <v>1432</v>
      </c>
      <c r="D190" s="26" t="s">
        <v>1453</v>
      </c>
      <c r="E190" s="36" t="s">
        <v>1454</v>
      </c>
      <c r="G190" s="1" t="s">
        <v>769</v>
      </c>
      <c r="H190" s="1">
        <v>2018</v>
      </c>
      <c r="I190" s="30" t="s">
        <v>1455</v>
      </c>
      <c r="J190" s="1" t="s">
        <v>824</v>
      </c>
      <c r="K190" s="1"/>
      <c r="L190" s="30" t="s">
        <v>785</v>
      </c>
      <c r="N190" s="30" t="s">
        <v>1456</v>
      </c>
      <c r="O190" s="1" t="s">
        <v>807</v>
      </c>
    </row>
    <row r="191" spans="1:18" x14ac:dyDescent="0.3">
      <c r="A191" s="1" t="s">
        <v>682</v>
      </c>
      <c r="C191" s="30" t="s">
        <v>1457</v>
      </c>
      <c r="D191" t="s">
        <v>1458</v>
      </c>
      <c r="E191" s="27" t="s">
        <v>1459</v>
      </c>
      <c r="G191" s="1" t="s">
        <v>882</v>
      </c>
      <c r="H191" s="1">
        <v>2020</v>
      </c>
      <c r="I191" s="30" t="s">
        <v>1460</v>
      </c>
      <c r="J191" s="1" t="s">
        <v>824</v>
      </c>
      <c r="L191" s="30" t="s">
        <v>825</v>
      </c>
      <c r="N191" s="30" t="s">
        <v>1461</v>
      </c>
    </row>
    <row r="192" spans="1:18" s="26" customFormat="1" x14ac:dyDescent="0.3">
      <c r="A192" s="1" t="s">
        <v>685</v>
      </c>
      <c r="B192" s="30" t="s">
        <v>765</v>
      </c>
      <c r="C192" s="30" t="s">
        <v>787</v>
      </c>
      <c r="D192" s="26" t="s">
        <v>1462</v>
      </c>
      <c r="E192" s="36" t="s">
        <v>1463</v>
      </c>
      <c r="G192" s="1" t="s">
        <v>769</v>
      </c>
      <c r="H192" s="1">
        <v>2018</v>
      </c>
      <c r="I192" s="30" t="s">
        <v>1464</v>
      </c>
      <c r="J192" s="1" t="s">
        <v>832</v>
      </c>
      <c r="K192" s="1"/>
      <c r="L192" s="51" t="s">
        <v>778</v>
      </c>
      <c r="M192" s="49"/>
      <c r="N192" s="30" t="s">
        <v>791</v>
      </c>
      <c r="R192" t="s">
        <v>2042</v>
      </c>
    </row>
    <row r="193" spans="1:18" x14ac:dyDescent="0.3">
      <c r="A193" s="1" t="s">
        <v>688</v>
      </c>
      <c r="B193" s="30" t="s">
        <v>765</v>
      </c>
      <c r="C193" s="30" t="s">
        <v>787</v>
      </c>
      <c r="D193" t="s">
        <v>1465</v>
      </c>
      <c r="E193" s="27" t="s">
        <v>1466</v>
      </c>
      <c r="G193" s="1" t="s">
        <v>769</v>
      </c>
      <c r="H193" s="1">
        <v>2018</v>
      </c>
      <c r="I193" s="30" t="s">
        <v>1467</v>
      </c>
      <c r="J193" s="1" t="s">
        <v>832</v>
      </c>
      <c r="L193" s="51" t="s">
        <v>778</v>
      </c>
      <c r="M193" s="49"/>
      <c r="N193" s="30" t="s">
        <v>791</v>
      </c>
      <c r="R193" t="s">
        <v>2043</v>
      </c>
    </row>
    <row r="194" spans="1:18" x14ac:dyDescent="0.3">
      <c r="A194" s="1" t="s">
        <v>691</v>
      </c>
      <c r="B194" s="30" t="s">
        <v>1090</v>
      </c>
      <c r="C194" s="46" t="s">
        <v>1277</v>
      </c>
      <c r="D194" s="47" t="s">
        <v>1468</v>
      </c>
      <c r="E194" s="27" t="s">
        <v>1469</v>
      </c>
      <c r="I194" s="42" t="s">
        <v>1470</v>
      </c>
      <c r="L194" s="51" t="s">
        <v>825</v>
      </c>
      <c r="N194" s="30" t="s">
        <v>1471</v>
      </c>
    </row>
    <row r="195" spans="1:18" x14ac:dyDescent="0.3">
      <c r="A195" s="1" t="s">
        <v>694</v>
      </c>
      <c r="B195" s="30" t="s">
        <v>980</v>
      </c>
      <c r="C195" s="30" t="s">
        <v>1472</v>
      </c>
      <c r="D195" t="s">
        <v>1473</v>
      </c>
      <c r="E195" s="27" t="s">
        <v>1070</v>
      </c>
      <c r="G195" s="1" t="s">
        <v>769</v>
      </c>
      <c r="H195" s="1">
        <v>2018</v>
      </c>
      <c r="I195" s="30" t="s">
        <v>1474</v>
      </c>
      <c r="J195" s="1" t="s">
        <v>824</v>
      </c>
      <c r="L195" s="51" t="s">
        <v>778</v>
      </c>
      <c r="M195" s="49"/>
      <c r="N195" s="30" t="s">
        <v>1272</v>
      </c>
    </row>
    <row r="196" spans="1:18" x14ac:dyDescent="0.3">
      <c r="A196" s="1" t="s">
        <v>697</v>
      </c>
      <c r="B196" s="30" t="s">
        <v>980</v>
      </c>
      <c r="C196" s="30" t="s">
        <v>1472</v>
      </c>
      <c r="D196" t="s">
        <v>1475</v>
      </c>
      <c r="E196" s="27" t="s">
        <v>1070</v>
      </c>
      <c r="G196" s="1" t="s">
        <v>769</v>
      </c>
      <c r="H196" s="1">
        <v>2018</v>
      </c>
      <c r="I196" s="30" t="s">
        <v>1476</v>
      </c>
      <c r="J196" s="1" t="s">
        <v>824</v>
      </c>
      <c r="L196" s="51" t="s">
        <v>778</v>
      </c>
      <c r="M196" s="49"/>
      <c r="N196" s="30" t="s">
        <v>1272</v>
      </c>
    </row>
    <row r="197" spans="1:18" x14ac:dyDescent="0.3">
      <c r="A197" s="1" t="s">
        <v>700</v>
      </c>
      <c r="B197" s="30" t="s">
        <v>980</v>
      </c>
      <c r="C197" s="30" t="s">
        <v>1472</v>
      </c>
      <c r="D197" t="s">
        <v>1477</v>
      </c>
      <c r="E197" s="27" t="s">
        <v>1070</v>
      </c>
      <c r="G197" s="1" t="s">
        <v>769</v>
      </c>
      <c r="H197" s="1">
        <v>2018</v>
      </c>
      <c r="I197" s="30" t="s">
        <v>1478</v>
      </c>
      <c r="J197" s="1" t="s">
        <v>824</v>
      </c>
      <c r="L197" s="51" t="s">
        <v>778</v>
      </c>
      <c r="M197" s="49"/>
      <c r="N197" s="30" t="s">
        <v>1272</v>
      </c>
    </row>
    <row r="198" spans="1:18" x14ac:dyDescent="0.3">
      <c r="A198" s="1" t="s">
        <v>703</v>
      </c>
      <c r="B198" s="30" t="s">
        <v>980</v>
      </c>
      <c r="C198" s="30" t="s">
        <v>1472</v>
      </c>
      <c r="D198" t="s">
        <v>1477</v>
      </c>
      <c r="E198" s="27" t="s">
        <v>1070</v>
      </c>
      <c r="G198" s="1" t="s">
        <v>769</v>
      </c>
      <c r="H198" s="1">
        <v>2020</v>
      </c>
      <c r="I198" s="30" t="s">
        <v>1479</v>
      </c>
      <c r="J198" s="1" t="s">
        <v>824</v>
      </c>
      <c r="L198" s="51" t="s">
        <v>778</v>
      </c>
      <c r="M198" s="49"/>
      <c r="N198" s="30" t="s">
        <v>1272</v>
      </c>
    </row>
    <row r="199" spans="1:18" x14ac:dyDescent="0.3">
      <c r="A199" s="1" t="s">
        <v>716</v>
      </c>
      <c r="B199" s="30" t="s">
        <v>897</v>
      </c>
      <c r="C199" s="30" t="s">
        <v>868</v>
      </c>
      <c r="D199" t="s">
        <v>1480</v>
      </c>
      <c r="E199" s="27" t="s">
        <v>1481</v>
      </c>
      <c r="G199" s="1" t="s">
        <v>769</v>
      </c>
      <c r="H199" s="1">
        <v>2020</v>
      </c>
      <c r="I199" s="30" t="s">
        <v>1482</v>
      </c>
      <c r="J199" s="1" t="s">
        <v>824</v>
      </c>
      <c r="L199" s="30" t="s">
        <v>894</v>
      </c>
      <c r="N199" s="30" t="s">
        <v>1179</v>
      </c>
      <c r="O199" t="s">
        <v>774</v>
      </c>
      <c r="P199" t="s">
        <v>774</v>
      </c>
      <c r="Q199" t="s">
        <v>774</v>
      </c>
    </row>
    <row r="200" spans="1:18" x14ac:dyDescent="0.3">
      <c r="A200" s="1" t="s">
        <v>719</v>
      </c>
      <c r="B200" s="30" t="s">
        <v>1103</v>
      </c>
      <c r="C200" s="30" t="s">
        <v>1104</v>
      </c>
      <c r="D200" s="26" t="s">
        <v>1483</v>
      </c>
      <c r="E200" s="27" t="s">
        <v>1484</v>
      </c>
      <c r="G200" s="1" t="s">
        <v>769</v>
      </c>
      <c r="H200" s="1">
        <v>2018</v>
      </c>
      <c r="J200" s="1" t="s">
        <v>824</v>
      </c>
      <c r="L200" s="30" t="s">
        <v>894</v>
      </c>
      <c r="N200" s="30" t="s">
        <v>1179</v>
      </c>
      <c r="O200" t="s">
        <v>774</v>
      </c>
      <c r="P200" t="s">
        <v>774</v>
      </c>
      <c r="Q200" t="s">
        <v>774</v>
      </c>
    </row>
    <row r="201" spans="1:18" x14ac:dyDescent="0.3">
      <c r="A201" s="1" t="s">
        <v>722</v>
      </c>
      <c r="B201" s="30" t="s">
        <v>1103</v>
      </c>
      <c r="C201" s="30" t="s">
        <v>1104</v>
      </c>
      <c r="D201" t="s">
        <v>1485</v>
      </c>
      <c r="E201" s="27" t="s">
        <v>1106</v>
      </c>
      <c r="G201" s="1" t="s">
        <v>769</v>
      </c>
      <c r="H201" s="1">
        <v>2018</v>
      </c>
      <c r="J201" s="1" t="s">
        <v>824</v>
      </c>
      <c r="L201" s="30" t="s">
        <v>894</v>
      </c>
      <c r="N201" s="30" t="s">
        <v>1179</v>
      </c>
      <c r="O201" t="s">
        <v>774</v>
      </c>
      <c r="P201" t="s">
        <v>774</v>
      </c>
      <c r="Q201" t="s">
        <v>774</v>
      </c>
    </row>
    <row r="202" spans="1:18" x14ac:dyDescent="0.3">
      <c r="A202" s="1" t="s">
        <v>725</v>
      </c>
      <c r="B202" s="30" t="s">
        <v>1103</v>
      </c>
      <c r="C202" s="30" t="s">
        <v>1104</v>
      </c>
      <c r="D202" t="s">
        <v>1109</v>
      </c>
      <c r="E202" s="43" t="s">
        <v>1110</v>
      </c>
      <c r="G202" s="1" t="s">
        <v>769</v>
      </c>
      <c r="H202" s="1">
        <v>2020</v>
      </c>
      <c r="J202" s="1" t="s">
        <v>824</v>
      </c>
      <c r="L202" s="30" t="s">
        <v>894</v>
      </c>
      <c r="N202" s="30" t="s">
        <v>1179</v>
      </c>
      <c r="O202" t="s">
        <v>774</v>
      </c>
      <c r="P202" t="s">
        <v>774</v>
      </c>
      <c r="Q202" t="s">
        <v>774</v>
      </c>
    </row>
    <row r="203" spans="1:18" x14ac:dyDescent="0.3">
      <c r="A203" s="1" t="s">
        <v>728</v>
      </c>
      <c r="B203" s="30" t="s">
        <v>897</v>
      </c>
      <c r="C203" s="30" t="s">
        <v>868</v>
      </c>
      <c r="D203" t="s">
        <v>1486</v>
      </c>
      <c r="E203" s="27" t="s">
        <v>1064</v>
      </c>
      <c r="G203" s="1" t="s">
        <v>769</v>
      </c>
      <c r="H203" s="1">
        <v>2020</v>
      </c>
      <c r="I203" s="30" t="s">
        <v>1487</v>
      </c>
      <c r="J203" s="1" t="s">
        <v>824</v>
      </c>
      <c r="L203" s="30" t="s">
        <v>894</v>
      </c>
      <c r="N203" s="30" t="s">
        <v>1179</v>
      </c>
      <c r="O203" t="s">
        <v>774</v>
      </c>
      <c r="P203" t="s">
        <v>774</v>
      </c>
      <c r="Q203" t="s">
        <v>774</v>
      </c>
    </row>
    <row r="204" spans="1:18" ht="16.95" customHeight="1" x14ac:dyDescent="0.3">
      <c r="A204" s="1" t="s">
        <v>1488</v>
      </c>
      <c r="B204" s="30" t="s">
        <v>897</v>
      </c>
      <c r="C204" s="30" t="s">
        <v>868</v>
      </c>
      <c r="D204" t="s">
        <v>1489</v>
      </c>
      <c r="E204" t="s">
        <v>1064</v>
      </c>
      <c r="G204" s="1" t="s">
        <v>882</v>
      </c>
      <c r="H204" s="1">
        <v>2020</v>
      </c>
      <c r="I204" t="s">
        <v>1490</v>
      </c>
      <c r="J204" s="1" t="s">
        <v>824</v>
      </c>
      <c r="L204" s="30" t="s">
        <v>894</v>
      </c>
      <c r="N204" s="30" t="s">
        <v>1179</v>
      </c>
      <c r="O204" t="s">
        <v>774</v>
      </c>
      <c r="P204" t="s">
        <v>774</v>
      </c>
      <c r="Q204" t="s">
        <v>774</v>
      </c>
    </row>
    <row r="205" spans="1:18" x14ac:dyDescent="0.3">
      <c r="A205" s="1" t="s">
        <v>1491</v>
      </c>
      <c r="B205" s="30" t="s">
        <v>897</v>
      </c>
      <c r="C205" s="30" t="s">
        <v>868</v>
      </c>
      <c r="D205" t="s">
        <v>1492</v>
      </c>
      <c r="E205" t="s">
        <v>1064</v>
      </c>
      <c r="G205" s="1" t="s">
        <v>882</v>
      </c>
      <c r="H205" s="1">
        <v>2020</v>
      </c>
      <c r="I205" s="30" t="s">
        <v>1493</v>
      </c>
      <c r="J205" s="1" t="s">
        <v>824</v>
      </c>
      <c r="L205" s="30" t="s">
        <v>894</v>
      </c>
      <c r="N205" s="30" t="s">
        <v>1179</v>
      </c>
      <c r="O205" t="s">
        <v>774</v>
      </c>
      <c r="P205" t="s">
        <v>774</v>
      </c>
      <c r="Q205" t="s">
        <v>774</v>
      </c>
    </row>
    <row r="206" spans="1:18" x14ac:dyDescent="0.3">
      <c r="A206" s="1" t="s">
        <v>1494</v>
      </c>
    </row>
    <row r="207" spans="1:18" x14ac:dyDescent="0.3">
      <c r="A207" s="1" t="s">
        <v>1495</v>
      </c>
    </row>
    <row r="208" spans="1:18" x14ac:dyDescent="0.3">
      <c r="A208" s="1" t="s">
        <v>1496</v>
      </c>
      <c r="D208" s="25"/>
    </row>
    <row r="209" spans="1:17" x14ac:dyDescent="0.3">
      <c r="A209" s="1" t="s">
        <v>1497</v>
      </c>
    </row>
    <row r="210" spans="1:17" x14ac:dyDescent="0.3">
      <c r="A210" s="1" t="s">
        <v>1498</v>
      </c>
      <c r="O210" s="7" t="s">
        <v>1499</v>
      </c>
      <c r="P210" s="7" t="s">
        <v>1500</v>
      </c>
      <c r="Q210" s="7" t="s">
        <v>1501</v>
      </c>
    </row>
    <row r="211" spans="1:17" x14ac:dyDescent="0.3">
      <c r="A211" s="1" t="s">
        <v>1502</v>
      </c>
      <c r="N211" s="56" t="s">
        <v>1503</v>
      </c>
      <c r="O211">
        <f>COUNTIF(O2:O205, "Python")</f>
        <v>76</v>
      </c>
      <c r="P211">
        <f t="shared" ref="P211:Q211" si="0">COUNTIF(P2:P205, "Python")</f>
        <v>54</v>
      </c>
      <c r="Q211">
        <f t="shared" si="0"/>
        <v>50</v>
      </c>
    </row>
    <row r="212" spans="1:17" x14ac:dyDescent="0.3">
      <c r="A212" s="1" t="s">
        <v>1504</v>
      </c>
      <c r="N212" s="56" t="s">
        <v>1505</v>
      </c>
      <c r="O212">
        <f>COUNTIF(O3:O206, "Manual")</f>
        <v>27</v>
      </c>
      <c r="P212">
        <f t="shared" ref="P212:Q212" si="1">COUNTIF(P3:P206, "Manual")</f>
        <v>2</v>
      </c>
      <c r="Q212">
        <f t="shared" si="1"/>
        <v>0</v>
      </c>
    </row>
    <row r="213" spans="1:17" x14ac:dyDescent="0.3">
      <c r="A213" s="1" t="s">
        <v>1506</v>
      </c>
      <c r="N213" s="53" t="s">
        <v>1507</v>
      </c>
      <c r="O213">
        <f>SUM(O211:O212)</f>
        <v>103</v>
      </c>
      <c r="P213">
        <f t="shared" ref="P213:Q213" si="2">SUM(P211:P212)</f>
        <v>56</v>
      </c>
      <c r="Q213">
        <f t="shared" si="2"/>
        <v>50</v>
      </c>
    </row>
    <row r="214" spans="1:17" x14ac:dyDescent="0.3">
      <c r="A214" s="1" t="s">
        <v>1508</v>
      </c>
      <c r="N214" s="53" t="s">
        <v>1509</v>
      </c>
      <c r="O214">
        <f>204 - O213</f>
        <v>101</v>
      </c>
      <c r="P214">
        <f t="shared" ref="P214:Q214" si="3">204 - P213</f>
        <v>148</v>
      </c>
      <c r="Q214">
        <f t="shared" si="3"/>
        <v>154</v>
      </c>
    </row>
    <row r="215" spans="1:17" x14ac:dyDescent="0.3">
      <c r="B215" s="30" t="s">
        <v>1510</v>
      </c>
      <c r="C215" s="30" t="s">
        <v>1511</v>
      </c>
      <c r="N215" s="53" t="s">
        <v>1512</v>
      </c>
      <c r="O215" s="55">
        <f>ROUND(O213/204,2)</f>
        <v>0.5</v>
      </c>
      <c r="P215" s="55">
        <f t="shared" ref="P215:Q215" si="4">ROUND(P213/204,2)</f>
        <v>0.27</v>
      </c>
      <c r="Q215" s="55">
        <f t="shared" si="4"/>
        <v>0.25</v>
      </c>
    </row>
    <row r="217" spans="1:17" x14ac:dyDescent="0.3">
      <c r="B217" t="s">
        <v>827</v>
      </c>
      <c r="C217" s="30">
        <f>COUNTIF(B5:B$210, "PDF")</f>
        <v>17</v>
      </c>
    </row>
    <row r="218" spans="1:17" x14ac:dyDescent="0.3">
      <c r="B218" t="s">
        <v>980</v>
      </c>
      <c r="C218" s="30">
        <f>COUNTIF(B8:B$210, "Website (dynamic interactive)")</f>
        <v>7</v>
      </c>
    </row>
    <row r="219" spans="1:17" x14ac:dyDescent="0.3">
      <c r="B219" t="s">
        <v>765</v>
      </c>
      <c r="C219" s="30">
        <f>COUNTIF(B3:B$210, "Website (static html)")</f>
        <v>43</v>
      </c>
    </row>
    <row r="220" spans="1:17" x14ac:dyDescent="0.3">
      <c r="B220" t="s">
        <v>780</v>
      </c>
      <c r="C220" s="30">
        <f>COUNTIF(B7:B$210, "Excel (no URL)")</f>
        <v>29</v>
      </c>
    </row>
    <row r="221" spans="1:17" x14ac:dyDescent="0.3">
      <c r="B221" t="s">
        <v>1090</v>
      </c>
      <c r="C221" s="30">
        <f>COUNTIF(B4:B$210, "Excel (with URL endpoint)")</f>
        <v>15</v>
      </c>
    </row>
    <row r="222" spans="1:17" x14ac:dyDescent="0.3">
      <c r="B222" t="s">
        <v>1330</v>
      </c>
      <c r="C222" s="30">
        <f>COUNTIF(B6:B$210, "Other")</f>
        <v>2</v>
      </c>
    </row>
    <row r="223" spans="1:17" x14ac:dyDescent="0.3">
      <c r="B223" t="s">
        <v>1006</v>
      </c>
      <c r="C223" s="30">
        <f>COUNTIF(B10:B$210, "API (UNESCO)")</f>
        <v>3</v>
      </c>
    </row>
    <row r="224" spans="1:17" x14ac:dyDescent="0.3">
      <c r="B224" t="s">
        <v>1103</v>
      </c>
      <c r="C224" s="30">
        <f>COUNTIF(B11:B$210, "API (WHO)")</f>
        <v>19</v>
      </c>
    </row>
    <row r="225" spans="2:3" x14ac:dyDescent="0.3">
      <c r="B225" t="s">
        <v>897</v>
      </c>
      <c r="C225" s="30">
        <f>COUNTIF(B12:B$210, "API (SDG)")</f>
        <v>21</v>
      </c>
    </row>
    <row r="226" spans="2:3" x14ac:dyDescent="0.3">
      <c r="B226" t="s">
        <v>891</v>
      </c>
      <c r="C226" s="30">
        <f>COUNTIF(B2:B$210, "API (ILO)")</f>
        <v>3</v>
      </c>
    </row>
    <row r="227" spans="2:3" x14ac:dyDescent="0.3">
      <c r="B227" s="30" t="s">
        <v>1513</v>
      </c>
      <c r="C227" s="30">
        <f>COUNTIF(B13:B$210, "")</f>
        <v>39</v>
      </c>
    </row>
  </sheetData>
  <autoFilter ref="A1:R215" xr:uid="{E447D5BE-20BD-47A5-AE22-13C98BE2F039}"/>
  <hyperlinks>
    <hyperlink ref="E3" r:id="rId1" xr:uid="{EFF6CEF9-5F40-46ED-9A88-59C3FC1F3790}"/>
    <hyperlink ref="E4" r:id="rId2" xr:uid="{AB8A39FA-C65B-4CDB-8B1C-8F5D0A343650}"/>
    <hyperlink ref="E5" r:id="rId3" xr:uid="{16E62F94-80AD-413B-849E-1383B46A4A5C}"/>
    <hyperlink ref="E6" r:id="rId4" xr:uid="{7CAC069A-9ECF-480F-8700-A9F4BCCCB376}"/>
    <hyperlink ref="E7" r:id="rId5" xr:uid="{D9B72507-5C5F-47AB-B20F-4CC303384584}"/>
    <hyperlink ref="E8" r:id="rId6" xr:uid="{F243CB35-51D2-4F04-9041-CF7239C62EE8}"/>
    <hyperlink ref="E9" r:id="rId7" xr:uid="{403EA5E9-0390-4DB8-9C49-3B558F7375CC}"/>
    <hyperlink ref="E10" r:id="rId8" xr:uid="{D78E0635-0F65-4F88-8A0E-E8181D555747}"/>
    <hyperlink ref="E11" r:id="rId9" xr:uid="{162407A8-1E83-44C0-8480-4D5991E0F131}"/>
    <hyperlink ref="E12" r:id="rId10" xr:uid="{7C80DC5D-F296-468E-8101-EEF87569B098}"/>
    <hyperlink ref="E13" r:id="rId11" xr:uid="{2DE712DD-960D-4A72-8040-CEA7E2AAB239}"/>
    <hyperlink ref="E14" r:id="rId12" xr:uid="{E98DCAD5-324A-4CD0-95BE-9971291F2C52}"/>
    <hyperlink ref="E15" r:id="rId13" xr:uid="{6352FE28-6666-48AA-9A15-0856594CA897}"/>
    <hyperlink ref="E16" r:id="rId14" location="!/tellmap/-1522571971/0" xr:uid="{418CE6D8-88C6-4BD3-B99A-09CF0070674B}"/>
    <hyperlink ref="E17" r:id="rId15" location="!/tellmap/406451723" xr:uid="{E02BBA5B-67D2-4A22-A049-2ACF5D3F5CF5}"/>
    <hyperlink ref="E18" r:id="rId16"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xr:uid="{4A41415E-E077-4773-A440-F0C027A35B3C}"/>
    <hyperlink ref="E19" r:id="rId17" location="prevalence" xr:uid="{BB297074-E31D-4ED3-B389-7F1CDC08603F}"/>
    <hyperlink ref="E20" r:id="rId18" xr:uid="{01B17DF7-5E0D-41A8-8F2F-6E0E03DC05E5}"/>
    <hyperlink ref="E21" r:id="rId19" xr:uid="{994AA1B5-0C12-4822-86F6-A8C5C0DCFF23}"/>
    <hyperlink ref="E22" r:id="rId20" xr:uid="{AEA559D1-8262-4F04-AD4E-DCC77EE5AFAC}"/>
    <hyperlink ref="E23" r:id="rId21" xr:uid="{BE445FD1-640B-4E86-AC8F-D70083FDA110}"/>
    <hyperlink ref="E2" r:id="rId22" xr:uid="{4471E47B-8615-4113-9E2B-99D5AC9B0E7B}"/>
    <hyperlink ref="E24" r:id="rId23" xr:uid="{E37F5FD9-55BB-42FC-B2C7-900F1713B59C}"/>
    <hyperlink ref="E25" r:id="rId24" location="!/Indicator/V1SdgIndicatorByIndicatorCodeSeriesListGet" xr:uid="{EBDBAD56-5F1B-49DF-AAC3-AAF1349056E1}"/>
    <hyperlink ref="E26" r:id="rId25" xr:uid="{4FBAE774-2130-4FC0-91C8-D87D02355DEA}"/>
    <hyperlink ref="E27" r:id="rId26" xr:uid="{9FFF1264-D752-4101-818D-E4B1151ED91D}"/>
    <hyperlink ref="E28" r:id="rId27" xr:uid="{443480C6-173A-41E8-A19E-03395F73F1B9}"/>
    <hyperlink ref="E30" r:id="rId28" xr:uid="{28700437-2C10-4E83-B08B-AC0270D5A4B4}"/>
    <hyperlink ref="E31" r:id="rId29" xr:uid="{EFBBB86C-0B51-4F6B-A8CA-B76BA3A2F831}"/>
    <hyperlink ref="E33" r:id="rId30" xr:uid="{38FF061F-D791-4ECA-AF3F-230762416260}"/>
    <hyperlink ref="E34" r:id="rId31" xr:uid="{89890C9B-0292-4496-B880-816C5FC92291}"/>
    <hyperlink ref="E35" r:id="rId32" xr:uid="{508FF431-BE61-4BE0-B59E-91692E191849}"/>
    <hyperlink ref="E36" r:id="rId33" xr:uid="{5C9FB763-9C69-4345-9782-4A223099BE13}"/>
    <hyperlink ref="E37" r:id="rId34" xr:uid="{8E315864-009B-47E3-91C1-0E06783C59C3}"/>
    <hyperlink ref="E38" r:id="rId35" xr:uid="{D1A36C14-9305-4EF4-8067-A5099BC2D27E}"/>
    <hyperlink ref="E39" r:id="rId36" xr:uid="{4CA9D130-E693-4BAA-AD10-489A687B12DC}"/>
    <hyperlink ref="E40" r:id="rId37" xr:uid="{3EAF6E93-5426-44D8-B365-DEBAE3261413}"/>
    <hyperlink ref="E41" r:id="rId38" xr:uid="{4EEF9CBF-E019-4D66-88E0-483225AA07C8}"/>
    <hyperlink ref="E42" r:id="rId39" xr:uid="{1EF8441C-085B-4E42-A69E-027DAED2A113}"/>
    <hyperlink ref="E43" r:id="rId40" xr:uid="{817BB8B4-AA92-40C7-8921-93AFF16DDCC4}"/>
    <hyperlink ref="E44" r:id="rId41" xr:uid="{5692E52E-5C33-4D21-A0CA-E81E353E0E2D}"/>
    <hyperlink ref="E45" r:id="rId42" xr:uid="{00B5908D-F9B5-4299-BF24-A69222BBE650}"/>
    <hyperlink ref="E46" r:id="rId43" xr:uid="{EAE6069A-CD08-4352-A4BA-4658BB1A88C2}"/>
    <hyperlink ref="E47" r:id="rId44" xr:uid="{E8F3B364-81FE-4677-917C-D6D7D46FDB2F}"/>
    <hyperlink ref="E48" r:id="rId45" xr:uid="{179C2DB9-3367-43E5-A0ED-C1B98F48340C}"/>
    <hyperlink ref="E49" r:id="rId46" xr:uid="{F5254870-D771-4B17-81F6-5FDCC39DEC68}"/>
    <hyperlink ref="E50" r:id="rId47" xr:uid="{30454A50-7817-49D4-9EEC-033CA1B66D0B}"/>
    <hyperlink ref="E51" r:id="rId48" xr:uid="{67FB32DE-6CAB-4CC1-AF86-5E48D6B1A1CC}"/>
    <hyperlink ref="E52" r:id="rId49"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xr:uid="{049C5745-E379-4D5D-9D0D-83052F062736}"/>
    <hyperlink ref="E53" r:id="rId50" xr:uid="{5BE45CBC-3CD1-483C-9952-C7D15092616C}"/>
    <hyperlink ref="E54" r:id="rId51"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xr:uid="{DED003C7-D3D2-49A2-BE58-B0808A2945A8}"/>
    <hyperlink ref="E58" r:id="rId52" xr:uid="{EEF02E4F-4ECA-423B-A21D-739C1142DA52}"/>
    <hyperlink ref="E60" r:id="rId53" xr:uid="{09588077-D928-4D7E-9500-6C393681F18D}"/>
    <hyperlink ref="E61" r:id="rId54" xr:uid="{80E93F73-271C-4906-839F-E400CA329CC3}"/>
    <hyperlink ref="E62" r:id="rId55" xr:uid="{932EE644-74D7-48A7-B923-AADD0EAE528A}"/>
    <hyperlink ref="E63" r:id="rId56" xr:uid="{F62657A6-7E7C-498E-951E-3A7FCD596A39}"/>
    <hyperlink ref="E64" r:id="rId57" xr:uid="{CFE51880-F0ED-4492-A5B4-BD153D69BCED}"/>
    <hyperlink ref="E65" r:id="rId58" xr:uid="{E47F554E-5F92-4A1E-8B4B-BC412062EC14}"/>
    <hyperlink ref="E66" r:id="rId59" xr:uid="{48423A68-7AB2-4DC3-A847-24329F3C7B93}"/>
    <hyperlink ref="E67" r:id="rId60" xr:uid="{EDF367DB-C055-4C31-8F08-DBB7230CAAA5}"/>
    <hyperlink ref="E68" r:id="rId61" xr:uid="{7596FFF4-6E62-4BF2-9614-A2B71AE3A147}"/>
    <hyperlink ref="E69" r:id="rId62" xr:uid="{31461911-07FB-4955-949E-F136AEE13032}"/>
    <hyperlink ref="E70" r:id="rId63" xr:uid="{E3628619-6A12-49E2-8AF2-695D12570E8B}"/>
    <hyperlink ref="E71" r:id="rId64" xr:uid="{5F4FE450-EB78-4DA6-B1BA-48F409DB4A9E}"/>
    <hyperlink ref="E72" r:id="rId65" xr:uid="{DDD9D067-4324-4ADD-AB51-8969F0943705}"/>
    <hyperlink ref="E75" r:id="rId66" location="home" xr:uid="{95103D30-633C-4403-B75D-443BDCA36469}"/>
    <hyperlink ref="E76" r:id="rId67" xr:uid="{12D21022-E18D-4637-9565-E91B6857FDF7}"/>
    <hyperlink ref="E77" r:id="rId68" xr:uid="{A54D4F4A-CD36-4D56-B97D-D33F3803EE62}"/>
    <hyperlink ref="E78" r:id="rId69" xr:uid="{4560BEF1-071B-490B-A95F-C04329B331F5}"/>
    <hyperlink ref="E80" r:id="rId70" xr:uid="{0DFB4E34-4D2E-4FC6-BB15-A00E571143DC}"/>
    <hyperlink ref="E81" r:id="rId71" xr:uid="{D7677D38-246E-42E3-BED2-7980CA3445DE}"/>
    <hyperlink ref="E82" r:id="rId72" xr:uid="{5D969A44-F001-4984-BB9B-5F8EDB3986B9}"/>
    <hyperlink ref="E83" r:id="rId73" xr:uid="{9A2D95D6-2662-4BA7-8308-60639E44A55A}"/>
    <hyperlink ref="E84" r:id="rId74" xr:uid="{8CC69900-C1F1-43E5-A411-D7D9377F00CB}"/>
    <hyperlink ref="E85" r:id="rId75" xr:uid="{35D3C22E-B351-4154-B3E6-241AABE4E93D}"/>
    <hyperlink ref="E86" r:id="rId76" xr:uid="{5A641FA5-4E0D-4C5E-A8DC-C724B4873CC8}"/>
    <hyperlink ref="E88" r:id="rId77" xr:uid="{6EC05FF4-AF28-4BA4-AA7D-3C37437E1887}"/>
    <hyperlink ref="E89" r:id="rId78" xr:uid="{02714466-3690-4250-B716-901E926338CF}"/>
    <hyperlink ref="E90" r:id="rId79" xr:uid="{ABFF72A5-AEB1-4986-B2A0-1276ECE73A43}"/>
    <hyperlink ref="E91" r:id="rId80" xr:uid="{150B10F0-ABA6-4494-9B77-2ACA28AFDCA3}"/>
    <hyperlink ref="E93" r:id="rId81" xr:uid="{B365C0A6-CB7C-41D0-9AC6-44DED74586D5}"/>
    <hyperlink ref="E94" r:id="rId82" xr:uid="{B351FB48-13F4-457B-816E-5751BA62CB12}"/>
    <hyperlink ref="E95" r:id="rId83" xr:uid="{3711CBCE-9DBB-4E88-A7BE-D7316F3E933A}"/>
    <hyperlink ref="E97" r:id="rId84" xr:uid="{347D8A08-0AC6-4EE7-988A-B2EBBA7CEDC8}"/>
    <hyperlink ref="E98" r:id="rId85" xr:uid="{D605E963-DDF8-4A7F-B8D8-E2EC3FA601AE}"/>
    <hyperlink ref="E99" r:id="rId86" xr:uid="{E5DE7041-7B66-4905-942D-2EC23F3233DE}"/>
    <hyperlink ref="E100" r:id="rId87" xr:uid="{456F6925-CC35-4AF2-AF5D-38812E6E4000}"/>
    <hyperlink ref="E101" r:id="rId88" xr:uid="{3E17056D-2CE5-472F-99ED-09EA9F0C67A6}"/>
    <hyperlink ref="E102" r:id="rId89" xr:uid="{BC9FD7AC-1C9D-4A94-A7ED-BE17049BBF98}"/>
    <hyperlink ref="E103" r:id="rId90" xr:uid="{F8FC090B-D3EC-4A4B-989F-7EF4F482C021}"/>
    <hyperlink ref="E104" r:id="rId91" xr:uid="{AFDE5B5D-E7CB-4397-9D03-EE01B348AC01}"/>
    <hyperlink ref="E105" r:id="rId92" xr:uid="{F842C9FD-D5DA-433F-97C9-9878C49AC512}"/>
    <hyperlink ref="E106" r:id="rId93" xr:uid="{FE1C0306-B48A-448E-AAE5-AEBD14D0C13E}"/>
    <hyperlink ref="E107" r:id="rId94" xr:uid="{28BE3548-5D98-4FFC-A6CE-758A006D97BE}"/>
    <hyperlink ref="E108" r:id="rId95" location="c" xr:uid="{BE412F5E-6A7A-4B4F-B800-800035998A58}"/>
    <hyperlink ref="E109" r:id="rId96" xr:uid="{63FA43B3-9B53-4999-A655-AF2DD09D4076}"/>
    <hyperlink ref="E110" r:id="rId97" xr:uid="{89762551-F331-4C05-97B4-C2DE79DCE123}"/>
    <hyperlink ref="E111" r:id="rId98" xr:uid="{71619205-0170-4D4C-B922-5306B71F3D77}"/>
    <hyperlink ref="E112" r:id="rId99" xr:uid="{6FA22BB7-B4F7-4F55-B372-0269FAD7DCE3}"/>
    <hyperlink ref="E113" r:id="rId100" xr:uid="{25619FD2-04FC-41DC-A721-7AEBC77B7FCA}"/>
    <hyperlink ref="E114" r:id="rId101" xr:uid="{E8C9B7F6-CFF0-4136-9E1A-3EFF139EA252}"/>
    <hyperlink ref="E115" r:id="rId102" xr:uid="{6B82F567-E5E7-41BA-A468-1E9A7721C77F}"/>
    <hyperlink ref="E116" r:id="rId103" xr:uid="{FBA19123-E89B-43EC-A831-78AA3858569F}"/>
    <hyperlink ref="E117" r:id="rId104" xr:uid="{997974D3-B43B-4D71-8CAF-DBCE4DA06058}"/>
    <hyperlink ref="E118" r:id="rId105" xr:uid="{A16C97D6-382D-45BD-8BEA-60A6B1E6FE52}"/>
    <hyperlink ref="E119" r:id="rId106" xr:uid="{B2A48875-74CA-4C4C-9126-095662840668}"/>
    <hyperlink ref="E120" r:id="rId107" xr:uid="{D9FAF88D-6319-44C7-865E-AF9E352D7670}"/>
    <hyperlink ref="E121" r:id="rId108" xr:uid="{4D29F19F-6394-4CE5-A88B-0E92B07DFE4D}"/>
    <hyperlink ref="E122" r:id="rId109" xr:uid="{B7B21523-DE47-4DEA-9848-CB8C3F1EA3DD}"/>
    <hyperlink ref="E123" r:id="rId110" xr:uid="{E1B4E598-90E6-4F8E-B731-22360FFEBED2}"/>
    <hyperlink ref="E125" r:id="rId111" xr:uid="{C043CF15-15F0-4C08-8C37-F4BC19A08028}"/>
    <hyperlink ref="E126" r:id="rId112" xr:uid="{691591E2-9F36-4001-A964-8E8C07835E18}"/>
    <hyperlink ref="E127" r:id="rId113" xr:uid="{C6453390-6195-497B-A397-A79E65F957F8}"/>
    <hyperlink ref="E128" r:id="rId114" xr:uid="{8C724158-66D2-4F20-BB0A-E61F910E7397}"/>
    <hyperlink ref="E132" r:id="rId115" xr:uid="{E3D0592A-0BD5-454D-BC1B-BDE0C10DEC26}"/>
    <hyperlink ref="E133" r:id="rId116" xr:uid="{ACF9EE99-6681-49D2-A3C2-0F4EF79CBD70}"/>
    <hyperlink ref="E135" r:id="rId117" xr:uid="{2D5CA760-9EF1-4F74-A7E2-1ED41F27DDAD}"/>
    <hyperlink ref="E136" r:id="rId118" xr:uid="{55FE606A-3033-41F7-99A3-D4E9F0D2BF1D}"/>
    <hyperlink ref="E137" r:id="rId119" xr:uid="{D200F70F-30EA-400D-B343-3ED37D8925B9}"/>
    <hyperlink ref="E138" r:id="rId120" xr:uid="{82B9D40D-2B52-4E92-99E8-3B2A647BF2DA}"/>
    <hyperlink ref="E139" r:id="rId121" xr:uid="{36A98FB9-92EB-4CAF-AE65-C4C0F1972F61}"/>
    <hyperlink ref="E141" r:id="rId122" xr:uid="{BC5A4E93-7DCA-4ED7-BC6E-DD0EB526B1CB}"/>
    <hyperlink ref="E142" r:id="rId123" xr:uid="{F1757ECB-FE5C-40DD-AE5C-FC6DFE14A3E9}"/>
    <hyperlink ref="E143" r:id="rId124" xr:uid="{CFFF8838-8031-493A-94D9-A2B47288FFB5}"/>
    <hyperlink ref="E144" r:id="rId125" xr:uid="{89CD0EB7-3ED0-4BBB-B821-BE6E74D2A2CF}"/>
    <hyperlink ref="E145" r:id="rId126" xr:uid="{935B86D0-D0CB-4C22-8DE8-604F139DB543}"/>
    <hyperlink ref="E146" r:id="rId127" xr:uid="{4B1C7A67-7E22-4CDA-92E0-8384BEE927DA}"/>
    <hyperlink ref="E147" r:id="rId128" xr:uid="{F5E94D00-71FC-4332-B07F-E8E11B0941AA}"/>
    <hyperlink ref="E154" r:id="rId129" location="/" xr:uid="{01793CDB-98FE-409B-8D07-EBFCE7E1756E}"/>
    <hyperlink ref="E155" r:id="rId130" xr:uid="{847A21EC-B79F-46CB-9F63-DABDF86EDA7E}"/>
    <hyperlink ref="E156" r:id="rId131" xr:uid="{68D8A860-5F23-4400-95AA-CE06C1BF1499}"/>
    <hyperlink ref="E157" r:id="rId132" xr:uid="{3D1DB8F7-4984-4E5D-955A-6F6FF908C72A}"/>
    <hyperlink ref="E158" r:id="rId133" xr:uid="{29751E85-058E-4AEB-8813-4B05D51BD861}"/>
    <hyperlink ref="E159" r:id="rId134" xr:uid="{543912C4-0127-45A9-AB5B-38093071F40B}"/>
    <hyperlink ref="E161" r:id="rId135" xr:uid="{1EE42B29-AC63-401D-B14A-C056C60C3CBC}"/>
    <hyperlink ref="E162" r:id="rId136" xr:uid="{699C603E-4C71-4821-8909-9A62C676A0BE}"/>
    <hyperlink ref="E163" r:id="rId137" xr:uid="{2F98C43C-3440-45C3-B20D-E5D3229E4E34}"/>
    <hyperlink ref="E164" r:id="rId138" xr:uid="{198A5386-0273-4A46-A9FA-E538307BEC2A}"/>
    <hyperlink ref="E165" r:id="rId139" xr:uid="{9F1B3082-184E-4108-8124-E93417FEF3DC}"/>
    <hyperlink ref="E167" r:id="rId140" xr:uid="{34040F84-7D03-48B4-9E61-7444C50DA4D3}"/>
    <hyperlink ref="E169" r:id="rId141" xr:uid="{E904908E-2861-4B7C-A37E-A1BEFF866A7A}"/>
    <hyperlink ref="E171" r:id="rId142" xr:uid="{9314E92B-3B50-4D82-AF20-CB377A0B262E}"/>
    <hyperlink ref="E172" r:id="rId143" xr:uid="{D67DF908-9402-4D14-9642-4467B1533E72}"/>
    <hyperlink ref="E173" r:id="rId144" xr:uid="{5669A0E7-3A3C-47B9-AAB0-182A93201EE6}"/>
    <hyperlink ref="E174" r:id="rId145" xr:uid="{D36F5B4E-30F8-4B58-8B8D-5A9B8269550D}"/>
    <hyperlink ref="E175" r:id="rId146" xr:uid="{8F452B56-F7FC-4844-8FF0-77E23A185DB9}"/>
    <hyperlink ref="E178" r:id="rId147" xr:uid="{64638069-6038-409E-846E-8824FC0E510C}"/>
    <hyperlink ref="E183" r:id="rId148" xr:uid="{8E95A69C-0796-4F66-824B-A9231EFDE25F}"/>
    <hyperlink ref="E184" r:id="rId149" xr:uid="{57E7D0E5-C6D2-483C-8AED-4E17B1588766}"/>
    <hyperlink ref="E185" r:id="rId150" xr:uid="{149CD2E8-BC2F-4862-8625-64F097ABCA58}"/>
    <hyperlink ref="E186" r:id="rId151" xr:uid="{CFC48E8A-8FE6-4A63-99C9-F106F0C5B85B}"/>
    <hyperlink ref="E189" r:id="rId152" xr:uid="{1B408068-0A38-4FAD-A3FE-AEB359864849}"/>
    <hyperlink ref="E190" r:id="rId153" xr:uid="{C2444DEB-FA94-4AF2-AD9A-B7FF2CD24DE9}"/>
    <hyperlink ref="E191" r:id="rId154" xr:uid="{0B8C9E06-DF72-4BAB-B5D2-1368C486371C}"/>
    <hyperlink ref="E192" r:id="rId155" xr:uid="{40353962-532F-426E-A53A-01A0FF462A4B}"/>
    <hyperlink ref="E193" r:id="rId156" xr:uid="{8C340AA7-28A7-41C4-863E-37F82E3BD3FD}"/>
    <hyperlink ref="E194" r:id="rId157" xr:uid="{552907F8-1E3C-498A-8933-30A55C119212}"/>
    <hyperlink ref="E195" r:id="rId158" xr:uid="{BA8B58BC-14A4-443F-96EA-0966FBC6846A}"/>
    <hyperlink ref="E196" r:id="rId159" xr:uid="{8A6E5283-1A99-4934-9D7E-DF4F89790696}"/>
    <hyperlink ref="E197" r:id="rId160" xr:uid="{5FD1EDC0-D8E7-4A9B-A096-8EEDE7B09AF0}"/>
    <hyperlink ref="E198" r:id="rId161" xr:uid="{75C45853-EA67-4FD6-A761-4CD70928378A}"/>
    <hyperlink ref="E73" r:id="rId162" xr:uid="{2D7373EE-950B-4E05-A7C9-3D3B2604DE4C}"/>
    <hyperlink ref="E199" r:id="rId163" xr:uid="{1661FD3E-60C8-4ACC-9D2A-4102B24C97BC}"/>
    <hyperlink ref="E200" r:id="rId164" xr:uid="{8B76A310-5C87-4395-8CFC-1A511D8771AD}"/>
    <hyperlink ref="E201" r:id="rId165" xr:uid="{B16FC09B-45E3-4FC3-9DB5-3537C3ED5554}"/>
    <hyperlink ref="E203" r:id="rId166" xr:uid="{8234D9C7-63AE-438E-8DC4-C242826F8F55}"/>
    <hyperlink ref="N23" r:id="rId167" xr:uid="{A5CE522F-3E61-4471-9D1C-D9ACA3E0D1F3}"/>
    <hyperlink ref="E32" r:id="rId168" xr:uid="{EBCC6AC6-3BE6-4FAE-B864-9F99CEDD1626}"/>
    <hyperlink ref="E29" r:id="rId169" xr:uid="{DFF44FAC-6213-41F4-B26D-986D44FD104E}"/>
    <hyperlink ref="E59" r:id="rId170" xr:uid="{6E83CCD3-E505-49A9-97A0-95DC447CAEA2}"/>
  </hyperlinks>
  <pageMargins left="0.7" right="0.7" top="0.75" bottom="0.75" header="0.3" footer="0.3"/>
  <pageSetup paperSize="9" orientation="portrait" r:id="rId171"/>
  <drawing r:id="rId172"/>
  <extLst>
    <ext xmlns:x14="http://schemas.microsoft.com/office/spreadsheetml/2009/9/main" uri="{CCE6A557-97BC-4b89-ADB6-D9C93CAAB3DF}">
      <x14:dataValidations xmlns:xm="http://schemas.microsoft.com/office/excel/2006/main" count="4">
        <x14:dataValidation type="list" allowBlank="1" showInputMessage="1" showErrorMessage="1" xr:uid="{4A52A9F9-1332-4F23-849F-FEA84C42DAC1}">
          <x14:formula1>
            <xm:f>Input_Lists!$E$2:$E$4</xm:f>
          </x14:formula1>
          <xm:sqref>G2:G193 G195:G203</xm:sqref>
        </x14:dataValidation>
        <x14:dataValidation type="list" allowBlank="1" showInputMessage="1" showErrorMessage="1" xr:uid="{62AD9DB3-82C3-48EF-87E6-5ED1A0ABD450}">
          <x14:formula1>
            <xm:f>Input_Lists!$G$2:$G$4</xm:f>
          </x14:formula1>
          <xm:sqref>J2:J1048576</xm:sqref>
        </x14:dataValidation>
        <x14:dataValidation type="list" allowBlank="1" showInputMessage="1" showErrorMessage="1" xr:uid="{B3273873-A99F-448A-B5EC-349FF1A707AF}">
          <x14:formula1>
            <xm:f>Input_Lists!$F$2:$F$5</xm:f>
          </x14:formula1>
          <xm:sqref>H2:H1048576</xm:sqref>
        </x14:dataValidation>
        <x14:dataValidation type="list" allowBlank="1" showInputMessage="1" showErrorMessage="1" xr:uid="{E4DFCCBE-670D-4FC0-BD5A-FDC698D1CE9E}">
          <x14:formula1>
            <xm:f>Input_Lists!$I$2:$I$12</xm:f>
          </x14:formula1>
          <xm:sqref>B2:B214 B220 B228:B230 B232:B1048576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602F-A6E5-44D0-9D0A-02881BA44155}">
  <dimension ref="A1:O200"/>
  <sheetViews>
    <sheetView workbookViewId="0">
      <pane ySplit="1" topLeftCell="A2" activePane="bottomLeft" state="frozen"/>
      <selection pane="bottomLeft" activeCell="D140" sqref="D140"/>
    </sheetView>
  </sheetViews>
  <sheetFormatPr defaultRowHeight="14.4" x14ac:dyDescent="0.3"/>
  <cols>
    <col min="1" max="1" width="13" bestFit="1" customWidth="1"/>
    <col min="2" max="2" width="9.109375" style="30"/>
    <col min="3" max="3" width="23.6640625" customWidth="1"/>
    <col min="4" max="4" width="24.109375" customWidth="1"/>
    <col min="5" max="5" width="28.44140625" style="30" bestFit="1" customWidth="1"/>
    <col min="6" max="6" width="12.6640625" style="1" customWidth="1"/>
    <col min="7" max="7" width="32.44140625" style="30" customWidth="1"/>
    <col min="8" max="8" width="78.5546875" style="30" customWidth="1"/>
    <col min="9" max="9" width="12.5546875" style="1" customWidth="1"/>
    <col min="10" max="10" width="15.33203125" bestFit="1" customWidth="1"/>
    <col min="11" max="11" width="12.5546875" style="1" customWidth="1"/>
    <col min="12" max="12" width="10.6640625" style="30" bestFit="1" customWidth="1"/>
    <col min="13" max="13" width="21.33203125" style="1" customWidth="1"/>
    <col min="14" max="14" width="16.109375" customWidth="1"/>
    <col min="15" max="15" width="18.44140625" customWidth="1"/>
    <col min="16" max="16" width="15.6640625" customWidth="1"/>
  </cols>
  <sheetData>
    <row r="1" spans="1:15" ht="27.75" customHeight="1" thickBot="1" x14ac:dyDescent="0.35">
      <c r="A1" s="9" t="s">
        <v>163</v>
      </c>
      <c r="B1" s="10" t="s">
        <v>1514</v>
      </c>
      <c r="C1" s="10" t="s">
        <v>1515</v>
      </c>
      <c r="D1" s="10" t="s">
        <v>1516</v>
      </c>
      <c r="E1" s="10" t="s">
        <v>1517</v>
      </c>
      <c r="F1" s="10" t="s">
        <v>164</v>
      </c>
      <c r="G1" s="10" t="s">
        <v>165</v>
      </c>
      <c r="H1" s="10" t="s">
        <v>1518</v>
      </c>
      <c r="I1" s="10" t="s">
        <v>753</v>
      </c>
      <c r="J1" s="10" t="s">
        <v>4</v>
      </c>
      <c r="K1" s="11" t="s">
        <v>754</v>
      </c>
      <c r="L1" s="31" t="s">
        <v>1519</v>
      </c>
      <c r="M1" s="23" t="s">
        <v>1520</v>
      </c>
      <c r="N1" s="20" t="s">
        <v>1521</v>
      </c>
      <c r="O1" s="21" t="s">
        <v>1522</v>
      </c>
    </row>
    <row r="2" spans="1:15" x14ac:dyDescent="0.3">
      <c r="A2" s="16" t="s">
        <v>174</v>
      </c>
      <c r="B2" s="30" t="s">
        <v>1523</v>
      </c>
      <c r="C2" s="16" t="s">
        <v>1524</v>
      </c>
      <c r="D2" s="16" t="s">
        <v>1525</v>
      </c>
      <c r="E2" s="32" t="s">
        <v>1526</v>
      </c>
      <c r="F2" s="16" t="s">
        <v>1527</v>
      </c>
      <c r="G2" s="32" t="s">
        <v>1528</v>
      </c>
      <c r="H2" s="32" t="s">
        <v>1529</v>
      </c>
      <c r="I2" s="16" t="s">
        <v>769</v>
      </c>
      <c r="J2" s="16"/>
      <c r="K2" s="16">
        <v>2018</v>
      </c>
      <c r="L2" s="32">
        <v>1</v>
      </c>
      <c r="M2" s="16" t="s">
        <v>832</v>
      </c>
      <c r="N2" s="16">
        <v>2018</v>
      </c>
    </row>
    <row r="3" spans="1:15" x14ac:dyDescent="0.3">
      <c r="A3" s="16" t="s">
        <v>177</v>
      </c>
      <c r="B3" s="30" t="s">
        <v>1523</v>
      </c>
      <c r="C3" s="16" t="s">
        <v>1524</v>
      </c>
      <c r="D3" s="16" t="s">
        <v>1525</v>
      </c>
      <c r="E3" s="32" t="s">
        <v>1526</v>
      </c>
      <c r="F3" s="16" t="s">
        <v>1530</v>
      </c>
      <c r="G3" s="32" t="s">
        <v>1531</v>
      </c>
      <c r="H3" s="32" t="s">
        <v>1532</v>
      </c>
      <c r="I3" s="16" t="s">
        <v>769</v>
      </c>
      <c r="J3" s="16"/>
      <c r="K3" s="16">
        <v>2018</v>
      </c>
      <c r="L3" s="32">
        <v>1</v>
      </c>
      <c r="M3" s="16" t="s">
        <v>832</v>
      </c>
      <c r="N3" s="16">
        <v>2018</v>
      </c>
      <c r="O3" s="1"/>
    </row>
    <row r="4" spans="1:15" x14ac:dyDescent="0.3">
      <c r="A4" s="16" t="s">
        <v>180</v>
      </c>
      <c r="B4" s="30" t="s">
        <v>1523</v>
      </c>
      <c r="C4" s="16" t="s">
        <v>1524</v>
      </c>
      <c r="D4" s="16" t="s">
        <v>1525</v>
      </c>
      <c r="E4" s="32" t="s">
        <v>1526</v>
      </c>
      <c r="F4" s="16" t="s">
        <v>1533</v>
      </c>
      <c r="G4" s="32" t="s">
        <v>1534</v>
      </c>
      <c r="H4" s="32" t="s">
        <v>1535</v>
      </c>
      <c r="I4" s="16" t="s">
        <v>769</v>
      </c>
      <c r="J4" s="16"/>
      <c r="K4" s="16">
        <v>2018</v>
      </c>
      <c r="L4" s="32">
        <v>1</v>
      </c>
      <c r="M4" s="16" t="s">
        <v>832</v>
      </c>
      <c r="N4" s="16">
        <v>2018</v>
      </c>
    </row>
    <row r="5" spans="1:15" x14ac:dyDescent="0.3">
      <c r="A5" s="16" t="s">
        <v>183</v>
      </c>
      <c r="B5" s="32" t="s">
        <v>1523</v>
      </c>
      <c r="C5" s="16" t="s">
        <v>1524</v>
      </c>
      <c r="D5" s="16" t="s">
        <v>1525</v>
      </c>
      <c r="E5" s="32" t="s">
        <v>1526</v>
      </c>
      <c r="F5" s="16" t="s">
        <v>1536</v>
      </c>
      <c r="G5" s="32" t="s">
        <v>1537</v>
      </c>
      <c r="H5" s="32" t="s">
        <v>1538</v>
      </c>
      <c r="I5" s="16" t="s">
        <v>769</v>
      </c>
      <c r="J5" s="16"/>
      <c r="K5" s="16">
        <v>2018</v>
      </c>
      <c r="L5" s="32">
        <v>1</v>
      </c>
      <c r="M5" s="16" t="s">
        <v>832</v>
      </c>
      <c r="N5" s="16">
        <v>2018</v>
      </c>
      <c r="O5" s="1"/>
    </row>
    <row r="6" spans="1:15" x14ac:dyDescent="0.3">
      <c r="A6" s="16" t="s">
        <v>186</v>
      </c>
      <c r="B6" s="32" t="s">
        <v>1523</v>
      </c>
      <c r="C6" s="16" t="s">
        <v>1524</v>
      </c>
      <c r="D6" s="16" t="s">
        <v>1525</v>
      </c>
      <c r="E6" s="32" t="s">
        <v>1526</v>
      </c>
      <c r="F6" s="16" t="s">
        <v>1539</v>
      </c>
      <c r="G6" s="32" t="s">
        <v>1540</v>
      </c>
      <c r="H6" s="32" t="s">
        <v>1541</v>
      </c>
      <c r="I6" s="16" t="s">
        <v>769</v>
      </c>
      <c r="J6" s="16"/>
      <c r="K6" s="16">
        <v>2018</v>
      </c>
      <c r="L6" s="32">
        <v>1</v>
      </c>
      <c r="M6" s="16" t="s">
        <v>832</v>
      </c>
      <c r="N6" s="16">
        <v>2018</v>
      </c>
    </row>
    <row r="7" spans="1:15" x14ac:dyDescent="0.3">
      <c r="A7" s="16" t="s">
        <v>189</v>
      </c>
      <c r="B7" s="32" t="s">
        <v>1523</v>
      </c>
      <c r="C7" s="1" t="s">
        <v>1524</v>
      </c>
      <c r="D7" s="1" t="s">
        <v>1525</v>
      </c>
      <c r="E7" s="30" t="s">
        <v>1526</v>
      </c>
      <c r="F7" s="16" t="s">
        <v>1542</v>
      </c>
      <c r="G7" s="30" t="s">
        <v>1543</v>
      </c>
      <c r="H7" s="30" t="s">
        <v>1544</v>
      </c>
      <c r="I7" s="1" t="s">
        <v>769</v>
      </c>
      <c r="J7" s="1"/>
      <c r="K7" s="16">
        <v>2018</v>
      </c>
      <c r="L7" s="32">
        <v>1</v>
      </c>
      <c r="M7" s="1" t="s">
        <v>832</v>
      </c>
      <c r="N7" s="16">
        <v>2018</v>
      </c>
    </row>
    <row r="8" spans="1:15" x14ac:dyDescent="0.3">
      <c r="A8" s="16" t="s">
        <v>192</v>
      </c>
      <c r="B8" s="32" t="s">
        <v>1523</v>
      </c>
      <c r="C8" s="1" t="s">
        <v>1524</v>
      </c>
      <c r="D8" s="1" t="s">
        <v>1525</v>
      </c>
      <c r="E8" s="30" t="s">
        <v>1526</v>
      </c>
      <c r="F8" s="16" t="s">
        <v>1545</v>
      </c>
      <c r="G8" s="30" t="s">
        <v>1546</v>
      </c>
      <c r="H8" s="30" t="s">
        <v>1547</v>
      </c>
      <c r="I8" s="1" t="s">
        <v>769</v>
      </c>
      <c r="J8" s="1"/>
      <c r="K8" s="16">
        <v>2018</v>
      </c>
      <c r="L8" s="32">
        <v>1</v>
      </c>
      <c r="M8" s="1" t="s">
        <v>832</v>
      </c>
      <c r="N8" s="16">
        <v>2018</v>
      </c>
    </row>
    <row r="9" spans="1:15" x14ac:dyDescent="0.3">
      <c r="A9" s="16" t="s">
        <v>195</v>
      </c>
      <c r="B9" s="32" t="s">
        <v>1523</v>
      </c>
      <c r="C9" s="1" t="s">
        <v>1524</v>
      </c>
      <c r="D9" s="1" t="s">
        <v>1525</v>
      </c>
      <c r="E9" s="32" t="s">
        <v>1548</v>
      </c>
      <c r="F9" s="16" t="s">
        <v>1549</v>
      </c>
      <c r="G9" s="32" t="s">
        <v>1550</v>
      </c>
      <c r="H9" s="32" t="s">
        <v>1551</v>
      </c>
      <c r="I9" s="16" t="s">
        <v>882</v>
      </c>
      <c r="K9" s="1">
        <v>2020</v>
      </c>
      <c r="L9" s="30">
        <v>1</v>
      </c>
      <c r="M9" s="1" t="s">
        <v>771</v>
      </c>
    </row>
    <row r="10" spans="1:15" x14ac:dyDescent="0.3">
      <c r="A10" s="16" t="s">
        <v>198</v>
      </c>
      <c r="B10" s="32" t="s">
        <v>1523</v>
      </c>
      <c r="C10" s="1" t="s">
        <v>1524</v>
      </c>
      <c r="D10" s="1" t="s">
        <v>1525</v>
      </c>
      <c r="E10" s="32" t="s">
        <v>1548</v>
      </c>
      <c r="F10" s="16" t="s">
        <v>1552</v>
      </c>
      <c r="G10" s="32" t="s">
        <v>1553</v>
      </c>
      <c r="H10" s="32" t="s">
        <v>1554</v>
      </c>
      <c r="I10" s="16" t="s">
        <v>882</v>
      </c>
      <c r="K10" s="16">
        <v>2020</v>
      </c>
      <c r="L10" s="32">
        <v>1</v>
      </c>
      <c r="M10" s="16" t="s">
        <v>771</v>
      </c>
    </row>
    <row r="11" spans="1:15" x14ac:dyDescent="0.3">
      <c r="A11" s="16" t="s">
        <v>201</v>
      </c>
      <c r="B11" s="32" t="s">
        <v>1523</v>
      </c>
      <c r="C11" s="1" t="s">
        <v>1524</v>
      </c>
      <c r="D11" s="1" t="s">
        <v>1525</v>
      </c>
      <c r="E11" s="32" t="s">
        <v>1548</v>
      </c>
      <c r="F11" s="16" t="s">
        <v>1555</v>
      </c>
      <c r="G11" s="32" t="s">
        <v>1556</v>
      </c>
      <c r="H11" s="32" t="s">
        <v>1557</v>
      </c>
      <c r="I11" s="16" t="s">
        <v>882</v>
      </c>
      <c r="K11" s="16">
        <v>2020</v>
      </c>
      <c r="L11" s="32">
        <v>1</v>
      </c>
      <c r="M11" s="16" t="s">
        <v>771</v>
      </c>
    </row>
    <row r="12" spans="1:15" x14ac:dyDescent="0.3">
      <c r="A12" s="16" t="s">
        <v>204</v>
      </c>
      <c r="B12" s="32" t="s">
        <v>1523</v>
      </c>
      <c r="C12" s="1" t="s">
        <v>1524</v>
      </c>
      <c r="D12" s="1" t="s">
        <v>1525</v>
      </c>
      <c r="E12" s="32" t="s">
        <v>1548</v>
      </c>
      <c r="F12" s="1" t="s">
        <v>1558</v>
      </c>
      <c r="G12" s="30" t="s">
        <v>1559</v>
      </c>
      <c r="H12" s="30" t="s">
        <v>1560</v>
      </c>
      <c r="I12" s="1" t="s">
        <v>882</v>
      </c>
      <c r="K12" s="1">
        <v>2020</v>
      </c>
      <c r="L12" s="30">
        <v>1</v>
      </c>
      <c r="M12" s="1" t="s">
        <v>771</v>
      </c>
    </row>
    <row r="13" spans="1:15" x14ac:dyDescent="0.3">
      <c r="A13" s="16" t="s">
        <v>207</v>
      </c>
      <c r="B13" s="32" t="s">
        <v>1523</v>
      </c>
      <c r="C13" s="1" t="s">
        <v>1524</v>
      </c>
      <c r="D13" s="1" t="s">
        <v>1525</v>
      </c>
      <c r="E13" s="32" t="s">
        <v>1548</v>
      </c>
      <c r="F13" s="1" t="s">
        <v>1561</v>
      </c>
      <c r="G13" s="30" t="s">
        <v>1562</v>
      </c>
      <c r="H13" s="30" t="s">
        <v>1563</v>
      </c>
      <c r="I13" s="1" t="s">
        <v>882</v>
      </c>
      <c r="K13" s="1">
        <v>2020</v>
      </c>
      <c r="L13" s="30">
        <v>1</v>
      </c>
      <c r="M13" s="1" t="s">
        <v>771</v>
      </c>
    </row>
    <row r="14" spans="1:15" x14ac:dyDescent="0.3">
      <c r="A14" s="16" t="s">
        <v>210</v>
      </c>
      <c r="B14" s="32" t="s">
        <v>1523</v>
      </c>
      <c r="C14" s="1" t="s">
        <v>1524</v>
      </c>
      <c r="D14" s="1" t="s">
        <v>1525</v>
      </c>
      <c r="E14" s="32" t="s">
        <v>1548</v>
      </c>
      <c r="F14" s="1" t="s">
        <v>1564</v>
      </c>
      <c r="G14" s="30" t="s">
        <v>1565</v>
      </c>
      <c r="H14" s="30" t="s">
        <v>1566</v>
      </c>
      <c r="I14" s="1" t="s">
        <v>882</v>
      </c>
      <c r="K14" s="1">
        <v>2020</v>
      </c>
      <c r="L14" s="30">
        <v>1</v>
      </c>
      <c r="M14" s="1" t="s">
        <v>771</v>
      </c>
    </row>
    <row r="15" spans="1:15" x14ac:dyDescent="0.3">
      <c r="A15" s="16" t="s">
        <v>213</v>
      </c>
      <c r="B15" s="30" t="s">
        <v>1523</v>
      </c>
      <c r="C15" s="1" t="s">
        <v>1524</v>
      </c>
      <c r="D15" s="1" t="s">
        <v>1525</v>
      </c>
      <c r="E15" s="30" t="s">
        <v>1567</v>
      </c>
      <c r="F15" s="1" t="s">
        <v>1568</v>
      </c>
      <c r="G15" s="30" t="s">
        <v>1569</v>
      </c>
      <c r="H15" s="30" t="s">
        <v>1570</v>
      </c>
      <c r="I15" s="1" t="s">
        <v>769</v>
      </c>
      <c r="K15" s="1">
        <v>2018</v>
      </c>
      <c r="L15" s="30">
        <v>1</v>
      </c>
      <c r="M15" s="1" t="s">
        <v>771</v>
      </c>
      <c r="N15">
        <v>2018</v>
      </c>
    </row>
    <row r="16" spans="1:15" x14ac:dyDescent="0.3">
      <c r="A16" s="16" t="s">
        <v>216</v>
      </c>
      <c r="B16" s="30" t="s">
        <v>1523</v>
      </c>
      <c r="C16" s="1" t="s">
        <v>1524</v>
      </c>
      <c r="D16" s="1" t="s">
        <v>1525</v>
      </c>
      <c r="E16" s="30" t="s">
        <v>1567</v>
      </c>
      <c r="F16" s="1" t="s">
        <v>1571</v>
      </c>
      <c r="G16" s="30" t="s">
        <v>1572</v>
      </c>
      <c r="H16" s="30" t="s">
        <v>1573</v>
      </c>
      <c r="I16" s="1" t="s">
        <v>769</v>
      </c>
      <c r="K16" s="1">
        <v>2018</v>
      </c>
      <c r="L16" s="30">
        <v>1</v>
      </c>
      <c r="M16" s="1" t="s">
        <v>771</v>
      </c>
      <c r="N16">
        <v>2018</v>
      </c>
    </row>
    <row r="17" spans="1:14" x14ac:dyDescent="0.3">
      <c r="A17" s="16" t="s">
        <v>219</v>
      </c>
      <c r="B17" s="30" t="s">
        <v>1523</v>
      </c>
      <c r="C17" s="1" t="s">
        <v>1524</v>
      </c>
      <c r="D17" s="1" t="s">
        <v>1525</v>
      </c>
      <c r="E17" s="30" t="s">
        <v>1567</v>
      </c>
      <c r="F17" s="1" t="s">
        <v>1574</v>
      </c>
      <c r="G17" s="30" t="s">
        <v>1575</v>
      </c>
      <c r="H17" s="30" t="s">
        <v>1576</v>
      </c>
      <c r="I17" s="1" t="s">
        <v>769</v>
      </c>
      <c r="K17" s="1">
        <v>2018</v>
      </c>
      <c r="L17" s="30">
        <v>1</v>
      </c>
      <c r="M17" s="1" t="s">
        <v>771</v>
      </c>
      <c r="N17">
        <v>2018</v>
      </c>
    </row>
    <row r="18" spans="1:14" x14ac:dyDescent="0.3">
      <c r="A18" s="16" t="s">
        <v>222</v>
      </c>
      <c r="B18" s="30" t="s">
        <v>1523</v>
      </c>
      <c r="C18" s="1" t="s">
        <v>1524</v>
      </c>
      <c r="D18" s="1" t="s">
        <v>1525</v>
      </c>
      <c r="E18" s="30" t="s">
        <v>1567</v>
      </c>
      <c r="F18" s="1" t="s">
        <v>1577</v>
      </c>
      <c r="G18" s="30" t="s">
        <v>1578</v>
      </c>
      <c r="H18" s="30" t="s">
        <v>1579</v>
      </c>
      <c r="I18" s="1" t="s">
        <v>769</v>
      </c>
      <c r="K18" s="1">
        <v>2018</v>
      </c>
      <c r="L18" s="30">
        <v>1</v>
      </c>
      <c r="M18" s="1" t="s">
        <v>771</v>
      </c>
      <c r="N18">
        <v>2018</v>
      </c>
    </row>
    <row r="19" spans="1:14" x14ac:dyDescent="0.3">
      <c r="A19" s="16" t="s">
        <v>225</v>
      </c>
      <c r="B19" s="30" t="s">
        <v>1523</v>
      </c>
      <c r="C19" s="1" t="s">
        <v>1524</v>
      </c>
      <c r="D19" s="1" t="s">
        <v>1525</v>
      </c>
      <c r="E19" s="30" t="s">
        <v>1567</v>
      </c>
      <c r="F19" s="1" t="s">
        <v>1580</v>
      </c>
      <c r="G19" s="30" t="s">
        <v>1581</v>
      </c>
      <c r="H19" s="30" t="s">
        <v>1582</v>
      </c>
      <c r="I19" s="1" t="s">
        <v>769</v>
      </c>
      <c r="K19" s="1">
        <v>2018</v>
      </c>
      <c r="L19" s="30">
        <v>1</v>
      </c>
      <c r="M19" s="1" t="s">
        <v>771</v>
      </c>
    </row>
    <row r="20" spans="1:14" x14ac:dyDescent="0.3">
      <c r="A20" s="16" t="s">
        <v>228</v>
      </c>
      <c r="B20" s="30" t="s">
        <v>1523</v>
      </c>
      <c r="C20" s="1" t="s">
        <v>1524</v>
      </c>
      <c r="D20" s="1" t="s">
        <v>1525</v>
      </c>
      <c r="E20" s="30" t="s">
        <v>1567</v>
      </c>
      <c r="F20" s="1" t="s">
        <v>1583</v>
      </c>
      <c r="G20" s="30" t="s">
        <v>1584</v>
      </c>
      <c r="H20" s="30" t="s">
        <v>1585</v>
      </c>
      <c r="I20" s="1" t="s">
        <v>769</v>
      </c>
      <c r="K20" s="1">
        <v>2018</v>
      </c>
      <c r="L20" s="30">
        <v>1</v>
      </c>
      <c r="M20" s="1" t="s">
        <v>771</v>
      </c>
    </row>
    <row r="21" spans="1:14" x14ac:dyDescent="0.3">
      <c r="A21" s="16" t="s">
        <v>231</v>
      </c>
      <c r="B21" s="30" t="s">
        <v>1523</v>
      </c>
      <c r="C21" s="1" t="s">
        <v>1524</v>
      </c>
      <c r="D21" s="1" t="s">
        <v>1525</v>
      </c>
      <c r="E21" s="30" t="s">
        <v>1567</v>
      </c>
      <c r="F21" s="1" t="s">
        <v>1586</v>
      </c>
      <c r="G21" s="30" t="s">
        <v>1587</v>
      </c>
      <c r="H21" s="30" t="s">
        <v>1588</v>
      </c>
      <c r="I21" s="1" t="s">
        <v>769</v>
      </c>
      <c r="K21" s="1">
        <v>2018</v>
      </c>
      <c r="L21" s="30">
        <v>1</v>
      </c>
      <c r="M21" s="1" t="s">
        <v>771</v>
      </c>
      <c r="N21">
        <v>2018</v>
      </c>
    </row>
    <row r="22" spans="1:14" x14ac:dyDescent="0.3">
      <c r="A22" s="16" t="s">
        <v>234</v>
      </c>
      <c r="B22" s="30" t="s">
        <v>1523</v>
      </c>
      <c r="C22" s="1" t="s">
        <v>1524</v>
      </c>
      <c r="D22" s="1" t="s">
        <v>1525</v>
      </c>
      <c r="E22" s="30" t="s">
        <v>1567</v>
      </c>
      <c r="F22" s="1" t="s">
        <v>1589</v>
      </c>
      <c r="G22" s="30" t="s">
        <v>1590</v>
      </c>
      <c r="H22" s="30" t="s">
        <v>1591</v>
      </c>
      <c r="I22" s="1" t="s">
        <v>769</v>
      </c>
      <c r="K22" s="1">
        <v>2018</v>
      </c>
      <c r="L22" s="30">
        <v>1</v>
      </c>
      <c r="M22" s="1" t="s">
        <v>771</v>
      </c>
      <c r="N22">
        <v>2018</v>
      </c>
    </row>
    <row r="23" spans="1:14" x14ac:dyDescent="0.3">
      <c r="A23" s="16" t="s">
        <v>237</v>
      </c>
      <c r="B23" s="30" t="s">
        <v>1523</v>
      </c>
      <c r="C23" s="1" t="s">
        <v>1524</v>
      </c>
      <c r="D23" t="s">
        <v>1592</v>
      </c>
      <c r="E23" s="30" t="s">
        <v>1526</v>
      </c>
      <c r="F23" s="1" t="s">
        <v>1593</v>
      </c>
      <c r="G23" s="28" t="s">
        <v>1594</v>
      </c>
      <c r="H23" s="30" t="s">
        <v>1595</v>
      </c>
      <c r="I23" s="1" t="s">
        <v>769</v>
      </c>
      <c r="K23" s="1">
        <v>2018</v>
      </c>
      <c r="L23" s="30">
        <v>1</v>
      </c>
      <c r="M23" s="1" t="s">
        <v>771</v>
      </c>
      <c r="N23">
        <v>2018</v>
      </c>
    </row>
    <row r="24" spans="1:14" ht="43.2" x14ac:dyDescent="0.3">
      <c r="A24" s="16" t="s">
        <v>240</v>
      </c>
      <c r="B24" s="30" t="s">
        <v>1523</v>
      </c>
      <c r="C24" s="1" t="s">
        <v>1524</v>
      </c>
      <c r="D24" t="s">
        <v>1592</v>
      </c>
      <c r="E24" s="30" t="s">
        <v>1526</v>
      </c>
      <c r="F24" s="1" t="s">
        <v>1596</v>
      </c>
      <c r="G24" s="30" t="s">
        <v>1597</v>
      </c>
      <c r="H24" s="28" t="s">
        <v>1598</v>
      </c>
      <c r="I24" s="1" t="s">
        <v>882</v>
      </c>
      <c r="K24" s="1">
        <v>2020</v>
      </c>
      <c r="L24" s="30">
        <v>1</v>
      </c>
      <c r="M24" s="1" t="s">
        <v>771</v>
      </c>
      <c r="N24">
        <v>2018</v>
      </c>
    </row>
    <row r="25" spans="1:14" ht="28.8" x14ac:dyDescent="0.3">
      <c r="A25" s="16" t="s">
        <v>243</v>
      </c>
      <c r="B25" s="30" t="s">
        <v>1523</v>
      </c>
      <c r="C25" s="1" t="s">
        <v>1524</v>
      </c>
      <c r="D25" t="s">
        <v>1592</v>
      </c>
      <c r="E25" s="30" t="s">
        <v>1526</v>
      </c>
      <c r="F25" s="1" t="s">
        <v>1599</v>
      </c>
      <c r="G25" s="30" t="s">
        <v>1600</v>
      </c>
      <c r="H25" s="28" t="s">
        <v>1601</v>
      </c>
      <c r="I25" s="1" t="s">
        <v>769</v>
      </c>
      <c r="K25" s="1">
        <v>2018</v>
      </c>
      <c r="L25" s="30">
        <v>1</v>
      </c>
      <c r="M25" s="1" t="s">
        <v>771</v>
      </c>
      <c r="N25">
        <v>2018</v>
      </c>
    </row>
    <row r="26" spans="1:14" x14ac:dyDescent="0.3">
      <c r="A26" s="16" t="s">
        <v>246</v>
      </c>
      <c r="B26" s="30" t="s">
        <v>1523</v>
      </c>
      <c r="C26" s="1" t="s">
        <v>1524</v>
      </c>
      <c r="D26" t="s">
        <v>1592</v>
      </c>
      <c r="E26" s="30" t="s">
        <v>1526</v>
      </c>
      <c r="F26" s="1" t="s">
        <v>1602</v>
      </c>
      <c r="G26" s="30" t="s">
        <v>1603</v>
      </c>
      <c r="H26" s="30" t="s">
        <v>1604</v>
      </c>
      <c r="I26" s="1" t="s">
        <v>769</v>
      </c>
      <c r="K26" s="1">
        <v>2018</v>
      </c>
      <c r="L26" s="30">
        <v>1</v>
      </c>
      <c r="M26" s="1" t="s">
        <v>771</v>
      </c>
      <c r="N26">
        <v>2018</v>
      </c>
    </row>
    <row r="27" spans="1:14" x14ac:dyDescent="0.3">
      <c r="A27" s="16" t="s">
        <v>249</v>
      </c>
      <c r="B27" s="30" t="s">
        <v>1523</v>
      </c>
      <c r="C27" s="1" t="s">
        <v>1524</v>
      </c>
      <c r="D27" t="s">
        <v>1592</v>
      </c>
      <c r="E27" s="30" t="s">
        <v>1526</v>
      </c>
      <c r="F27" s="1" t="s">
        <v>1605</v>
      </c>
      <c r="G27" s="30" t="s">
        <v>1606</v>
      </c>
      <c r="H27" s="30" t="s">
        <v>1607</v>
      </c>
      <c r="I27" s="1" t="s">
        <v>769</v>
      </c>
      <c r="K27" s="1">
        <v>2018</v>
      </c>
      <c r="L27" s="30">
        <v>1</v>
      </c>
      <c r="M27" s="1" t="s">
        <v>771</v>
      </c>
      <c r="N27">
        <v>2018</v>
      </c>
    </row>
    <row r="28" spans="1:14" ht="43.2" x14ac:dyDescent="0.3">
      <c r="A28" s="16" t="s">
        <v>252</v>
      </c>
      <c r="B28" s="30" t="s">
        <v>1523</v>
      </c>
      <c r="C28" s="1" t="s">
        <v>1524</v>
      </c>
      <c r="D28" t="s">
        <v>1592</v>
      </c>
      <c r="E28" s="30" t="s">
        <v>1526</v>
      </c>
      <c r="F28" s="1" t="s">
        <v>1608</v>
      </c>
      <c r="G28" s="30" t="s">
        <v>1609</v>
      </c>
      <c r="H28" s="28" t="s">
        <v>1610</v>
      </c>
      <c r="I28" s="1" t="s">
        <v>769</v>
      </c>
      <c r="K28" s="1">
        <v>2018</v>
      </c>
      <c r="L28" s="30">
        <v>1</v>
      </c>
      <c r="M28" s="1" t="s">
        <v>771</v>
      </c>
      <c r="N28">
        <v>2018</v>
      </c>
    </row>
    <row r="29" spans="1:14" ht="43.2" x14ac:dyDescent="0.3">
      <c r="A29" s="16" t="s">
        <v>255</v>
      </c>
      <c r="B29" s="30" t="s">
        <v>1523</v>
      </c>
      <c r="C29" s="1" t="s">
        <v>1524</v>
      </c>
      <c r="D29" t="s">
        <v>1592</v>
      </c>
      <c r="E29" s="30" t="s">
        <v>1526</v>
      </c>
      <c r="F29" s="1" t="s">
        <v>1611</v>
      </c>
      <c r="G29" s="30" t="s">
        <v>1612</v>
      </c>
      <c r="H29" s="28" t="s">
        <v>1613</v>
      </c>
      <c r="I29" s="1" t="s">
        <v>769</v>
      </c>
      <c r="K29" s="1">
        <v>2018</v>
      </c>
      <c r="L29" s="30">
        <v>1</v>
      </c>
      <c r="M29" s="1" t="s">
        <v>771</v>
      </c>
      <c r="N29">
        <v>2018</v>
      </c>
    </row>
    <row r="30" spans="1:14" ht="43.2" x14ac:dyDescent="0.3">
      <c r="A30" s="16" t="s">
        <v>258</v>
      </c>
      <c r="B30" s="30" t="s">
        <v>1523</v>
      </c>
      <c r="C30" s="1" t="s">
        <v>1524</v>
      </c>
      <c r="D30" t="s">
        <v>1592</v>
      </c>
      <c r="E30" s="30" t="s">
        <v>1526</v>
      </c>
      <c r="F30" s="1" t="s">
        <v>1614</v>
      </c>
      <c r="G30" s="30" t="s">
        <v>1615</v>
      </c>
      <c r="H30" s="28" t="s">
        <v>1616</v>
      </c>
      <c r="I30" s="1" t="s">
        <v>769</v>
      </c>
      <c r="K30" s="1">
        <v>2018</v>
      </c>
      <c r="L30" s="30">
        <v>1</v>
      </c>
      <c r="M30" s="1" t="s">
        <v>771</v>
      </c>
      <c r="N30">
        <v>2018</v>
      </c>
    </row>
    <row r="31" spans="1:14" ht="43.2" x14ac:dyDescent="0.3">
      <c r="A31" s="16" t="s">
        <v>261</v>
      </c>
      <c r="B31" s="30" t="s">
        <v>1523</v>
      </c>
      <c r="C31" s="1" t="s">
        <v>1524</v>
      </c>
      <c r="D31" t="s">
        <v>1592</v>
      </c>
      <c r="E31" s="30" t="s">
        <v>1526</v>
      </c>
      <c r="F31" s="1" t="s">
        <v>1617</v>
      </c>
      <c r="G31" s="30" t="s">
        <v>1618</v>
      </c>
      <c r="H31" s="28" t="s">
        <v>1619</v>
      </c>
      <c r="I31" s="1" t="s">
        <v>769</v>
      </c>
      <c r="K31" s="1">
        <v>2018</v>
      </c>
      <c r="L31" s="30">
        <v>1</v>
      </c>
      <c r="M31" s="1" t="s">
        <v>771</v>
      </c>
      <c r="N31">
        <v>2018</v>
      </c>
    </row>
    <row r="32" spans="1:14" ht="28.8" x14ac:dyDescent="0.3">
      <c r="A32" s="16" t="s">
        <v>264</v>
      </c>
      <c r="B32" s="30" t="s">
        <v>1523</v>
      </c>
      <c r="C32" s="1" t="s">
        <v>1524</v>
      </c>
      <c r="D32" t="s">
        <v>1592</v>
      </c>
      <c r="E32" s="30" t="s">
        <v>1526</v>
      </c>
      <c r="F32" s="1" t="s">
        <v>1620</v>
      </c>
      <c r="G32" s="30" t="s">
        <v>1621</v>
      </c>
      <c r="H32" s="28" t="s">
        <v>1622</v>
      </c>
      <c r="I32" s="1" t="s">
        <v>769</v>
      </c>
      <c r="K32" s="1">
        <v>2018</v>
      </c>
      <c r="L32" s="30">
        <v>1</v>
      </c>
      <c r="M32" s="1" t="s">
        <v>771</v>
      </c>
      <c r="N32">
        <v>2018</v>
      </c>
    </row>
    <row r="33" spans="1:14" ht="43.2" x14ac:dyDescent="0.3">
      <c r="A33" s="16" t="s">
        <v>267</v>
      </c>
      <c r="B33" s="30" t="s">
        <v>1523</v>
      </c>
      <c r="C33" s="1" t="s">
        <v>1524</v>
      </c>
      <c r="D33" t="s">
        <v>1592</v>
      </c>
      <c r="E33" s="30" t="s">
        <v>1548</v>
      </c>
      <c r="F33" s="1" t="s">
        <v>1623</v>
      </c>
      <c r="G33" s="28" t="s">
        <v>1624</v>
      </c>
      <c r="H33" s="30" t="s">
        <v>1625</v>
      </c>
      <c r="I33" s="1" t="s">
        <v>882</v>
      </c>
      <c r="K33" s="1">
        <v>2020</v>
      </c>
      <c r="L33" s="30">
        <v>1</v>
      </c>
      <c r="M33" s="1" t="s">
        <v>824</v>
      </c>
    </row>
    <row r="34" spans="1:14" ht="43.2" x14ac:dyDescent="0.3">
      <c r="A34" s="16" t="s">
        <v>270</v>
      </c>
      <c r="B34" s="30" t="s">
        <v>1523</v>
      </c>
      <c r="C34" s="1" t="s">
        <v>1524</v>
      </c>
      <c r="D34" t="s">
        <v>1592</v>
      </c>
      <c r="E34" s="30" t="s">
        <v>1548</v>
      </c>
      <c r="F34" s="1" t="s">
        <v>1626</v>
      </c>
      <c r="G34" s="28" t="s">
        <v>1627</v>
      </c>
      <c r="H34" s="30" t="s">
        <v>1628</v>
      </c>
      <c r="I34" s="1" t="s">
        <v>882</v>
      </c>
      <c r="K34" s="1">
        <v>2020</v>
      </c>
      <c r="L34" s="30">
        <v>1</v>
      </c>
      <c r="M34" s="1" t="s">
        <v>824</v>
      </c>
    </row>
    <row r="35" spans="1:14" ht="43.2" x14ac:dyDescent="0.3">
      <c r="A35" s="16" t="s">
        <v>273</v>
      </c>
      <c r="B35" s="30" t="s">
        <v>1523</v>
      </c>
      <c r="C35" s="1" t="s">
        <v>1524</v>
      </c>
      <c r="D35" t="s">
        <v>1592</v>
      </c>
      <c r="E35" s="30" t="s">
        <v>1548</v>
      </c>
      <c r="F35" s="1" t="s">
        <v>1629</v>
      </c>
      <c r="G35" s="28" t="s">
        <v>1630</v>
      </c>
      <c r="H35" s="30" t="s">
        <v>1631</v>
      </c>
      <c r="I35" s="1" t="s">
        <v>882</v>
      </c>
      <c r="K35" s="1">
        <v>2020</v>
      </c>
      <c r="L35" s="30">
        <v>1</v>
      </c>
      <c r="M35" s="1" t="s">
        <v>824</v>
      </c>
    </row>
    <row r="36" spans="1:14" ht="43.2" x14ac:dyDescent="0.3">
      <c r="A36" s="16" t="s">
        <v>276</v>
      </c>
      <c r="B36" s="30" t="s">
        <v>1523</v>
      </c>
      <c r="C36" s="1" t="s">
        <v>1524</v>
      </c>
      <c r="D36" t="s">
        <v>1592</v>
      </c>
      <c r="E36" s="30" t="s">
        <v>1548</v>
      </c>
      <c r="F36" s="1" t="s">
        <v>1632</v>
      </c>
      <c r="G36" s="28" t="s">
        <v>1633</v>
      </c>
      <c r="H36" s="30" t="s">
        <v>1634</v>
      </c>
      <c r="I36" s="1" t="s">
        <v>769</v>
      </c>
      <c r="K36" s="1">
        <v>2020</v>
      </c>
      <c r="L36" s="30">
        <v>1</v>
      </c>
      <c r="M36" s="1" t="s">
        <v>824</v>
      </c>
    </row>
    <row r="37" spans="1:14" x14ac:dyDescent="0.3">
      <c r="A37" s="16" t="s">
        <v>279</v>
      </c>
      <c r="B37" s="30" t="s">
        <v>1523</v>
      </c>
      <c r="C37" s="1" t="s">
        <v>1524</v>
      </c>
      <c r="D37" t="s">
        <v>1592</v>
      </c>
      <c r="E37" s="30" t="s">
        <v>1548</v>
      </c>
      <c r="F37" s="1" t="s">
        <v>1632</v>
      </c>
      <c r="G37" s="30" t="s">
        <v>1635</v>
      </c>
      <c r="H37" s="30" t="s">
        <v>1636</v>
      </c>
      <c r="I37" s="1" t="s">
        <v>769</v>
      </c>
      <c r="K37" s="1">
        <v>2020</v>
      </c>
      <c r="L37" s="30">
        <v>1</v>
      </c>
      <c r="M37" s="1" t="s">
        <v>824</v>
      </c>
    </row>
    <row r="38" spans="1:14" x14ac:dyDescent="0.3">
      <c r="A38" s="16" t="s">
        <v>282</v>
      </c>
      <c r="B38" s="30" t="s">
        <v>1523</v>
      </c>
      <c r="C38" s="1" t="s">
        <v>1524</v>
      </c>
      <c r="D38" t="s">
        <v>1592</v>
      </c>
      <c r="E38" s="30" t="s">
        <v>1548</v>
      </c>
      <c r="F38" s="1" t="s">
        <v>1632</v>
      </c>
      <c r="G38" s="30" t="s">
        <v>1637</v>
      </c>
      <c r="H38" s="30" t="s">
        <v>1638</v>
      </c>
      <c r="I38" s="1" t="s">
        <v>769</v>
      </c>
      <c r="K38" s="1">
        <v>2020</v>
      </c>
      <c r="L38" s="30">
        <v>1</v>
      </c>
      <c r="M38" s="1" t="s">
        <v>824</v>
      </c>
    </row>
    <row r="39" spans="1:14" x14ac:dyDescent="0.3">
      <c r="A39" s="16" t="s">
        <v>285</v>
      </c>
      <c r="B39" s="30" t="s">
        <v>1523</v>
      </c>
      <c r="C39" s="1" t="s">
        <v>1524</v>
      </c>
      <c r="D39" t="s">
        <v>1592</v>
      </c>
      <c r="E39" s="30" t="s">
        <v>1548</v>
      </c>
      <c r="F39" s="1" t="s">
        <v>1632</v>
      </c>
      <c r="G39" s="30" t="s">
        <v>1639</v>
      </c>
      <c r="H39" s="30" t="s">
        <v>1640</v>
      </c>
      <c r="I39" s="1" t="s">
        <v>769</v>
      </c>
      <c r="K39" s="1">
        <v>2020</v>
      </c>
      <c r="L39" s="30">
        <v>1</v>
      </c>
      <c r="M39" s="1" t="s">
        <v>824</v>
      </c>
    </row>
    <row r="40" spans="1:14" x14ac:dyDescent="0.3">
      <c r="A40" s="16" t="s">
        <v>288</v>
      </c>
      <c r="B40" s="30" t="s">
        <v>1523</v>
      </c>
      <c r="C40" s="1" t="s">
        <v>1524</v>
      </c>
      <c r="D40" t="s">
        <v>1592</v>
      </c>
      <c r="E40" s="30" t="s">
        <v>1548</v>
      </c>
      <c r="F40" s="1" t="s">
        <v>1632</v>
      </c>
      <c r="G40" s="30" t="s">
        <v>1641</v>
      </c>
      <c r="H40" s="30" t="s">
        <v>1642</v>
      </c>
      <c r="I40" s="1" t="s">
        <v>769</v>
      </c>
      <c r="K40" s="1">
        <v>2020</v>
      </c>
      <c r="L40" s="30">
        <v>1</v>
      </c>
      <c r="M40" s="1" t="s">
        <v>824</v>
      </c>
    </row>
    <row r="41" spans="1:14" x14ac:dyDescent="0.3">
      <c r="A41" s="16" t="s">
        <v>291</v>
      </c>
      <c r="B41" s="30" t="s">
        <v>1523</v>
      </c>
      <c r="C41" s="1" t="s">
        <v>1524</v>
      </c>
      <c r="D41" t="s">
        <v>1592</v>
      </c>
      <c r="E41" s="30" t="s">
        <v>1548</v>
      </c>
      <c r="F41" s="1" t="s">
        <v>1632</v>
      </c>
      <c r="G41" s="30" t="s">
        <v>1643</v>
      </c>
      <c r="H41" s="30" t="s">
        <v>1644</v>
      </c>
      <c r="I41" s="1" t="s">
        <v>769</v>
      </c>
      <c r="K41" s="1">
        <v>2020</v>
      </c>
      <c r="L41" s="30">
        <v>1</v>
      </c>
      <c r="M41" s="1" t="s">
        <v>824</v>
      </c>
    </row>
    <row r="42" spans="1:14" x14ac:dyDescent="0.3">
      <c r="A42" s="16" t="s">
        <v>294</v>
      </c>
      <c r="B42" s="30" t="s">
        <v>1523</v>
      </c>
      <c r="C42" s="1" t="s">
        <v>1524</v>
      </c>
      <c r="D42" t="s">
        <v>1592</v>
      </c>
      <c r="E42" s="30" t="s">
        <v>1548</v>
      </c>
      <c r="F42" s="1" t="s">
        <v>1632</v>
      </c>
      <c r="G42" s="30" t="s">
        <v>1645</v>
      </c>
      <c r="H42" s="30" t="s">
        <v>1646</v>
      </c>
      <c r="I42" s="1" t="s">
        <v>769</v>
      </c>
      <c r="K42" s="1">
        <v>2020</v>
      </c>
      <c r="L42" s="30">
        <v>1</v>
      </c>
      <c r="M42" s="1" t="s">
        <v>824</v>
      </c>
    </row>
    <row r="43" spans="1:14" x14ac:dyDescent="0.3">
      <c r="A43" s="16" t="s">
        <v>297</v>
      </c>
      <c r="B43" s="30" t="s">
        <v>1523</v>
      </c>
      <c r="C43" s="1" t="s">
        <v>1524</v>
      </c>
      <c r="D43" t="s">
        <v>1592</v>
      </c>
      <c r="E43" s="30" t="s">
        <v>1548</v>
      </c>
      <c r="F43" s="1" t="s">
        <v>1632</v>
      </c>
      <c r="G43" s="30" t="s">
        <v>1647</v>
      </c>
      <c r="H43" s="30" t="s">
        <v>1648</v>
      </c>
      <c r="I43" s="1" t="s">
        <v>769</v>
      </c>
      <c r="K43" s="1">
        <v>2020</v>
      </c>
      <c r="L43" s="30">
        <v>1</v>
      </c>
      <c r="M43" s="1" t="s">
        <v>824</v>
      </c>
    </row>
    <row r="44" spans="1:14" x14ac:dyDescent="0.3">
      <c r="A44" s="16" t="s">
        <v>300</v>
      </c>
      <c r="B44" s="30" t="s">
        <v>1523</v>
      </c>
      <c r="C44" s="1" t="s">
        <v>1524</v>
      </c>
      <c r="D44" t="s">
        <v>1592</v>
      </c>
      <c r="E44" s="30" t="s">
        <v>1567</v>
      </c>
      <c r="F44" s="1" t="s">
        <v>1649</v>
      </c>
      <c r="G44" s="30" t="s">
        <v>1650</v>
      </c>
      <c r="H44" s="30" t="s">
        <v>1651</v>
      </c>
      <c r="I44" s="1" t="s">
        <v>882</v>
      </c>
      <c r="K44" s="1">
        <v>2020</v>
      </c>
      <c r="L44" s="30">
        <v>1</v>
      </c>
      <c r="M44" s="1" t="s">
        <v>824</v>
      </c>
    </row>
    <row r="45" spans="1:14" x14ac:dyDescent="0.3">
      <c r="A45" s="16" t="s">
        <v>303</v>
      </c>
      <c r="B45" s="30" t="s">
        <v>1523</v>
      </c>
      <c r="C45" s="1" t="s">
        <v>1524</v>
      </c>
      <c r="D45" t="s">
        <v>1592</v>
      </c>
      <c r="E45" s="30" t="s">
        <v>1567</v>
      </c>
      <c r="F45" s="1" t="s">
        <v>1632</v>
      </c>
      <c r="G45" s="30" t="s">
        <v>1652</v>
      </c>
      <c r="H45" s="30" t="s">
        <v>1653</v>
      </c>
      <c r="I45" s="1" t="s">
        <v>769</v>
      </c>
      <c r="K45" s="1">
        <v>2020</v>
      </c>
      <c r="L45" s="30">
        <v>1</v>
      </c>
      <c r="M45" s="1" t="s">
        <v>824</v>
      </c>
    </row>
    <row r="46" spans="1:14" x14ac:dyDescent="0.3">
      <c r="A46" s="16" t="s">
        <v>306</v>
      </c>
      <c r="B46" s="30" t="s">
        <v>1523</v>
      </c>
      <c r="C46" s="1" t="s">
        <v>1524</v>
      </c>
      <c r="D46" t="s">
        <v>1592</v>
      </c>
      <c r="E46" s="30" t="s">
        <v>1567</v>
      </c>
      <c r="F46" s="1" t="s">
        <v>1632</v>
      </c>
      <c r="G46" s="30" t="s">
        <v>1654</v>
      </c>
      <c r="H46" s="30" t="s">
        <v>1655</v>
      </c>
      <c r="I46" s="1" t="s">
        <v>769</v>
      </c>
      <c r="K46" s="1">
        <v>2020</v>
      </c>
      <c r="L46" s="30">
        <v>1</v>
      </c>
      <c r="M46" s="1" t="s">
        <v>824</v>
      </c>
    </row>
    <row r="47" spans="1:14" x14ac:dyDescent="0.3">
      <c r="A47" s="16" t="s">
        <v>309</v>
      </c>
      <c r="B47" s="30" t="s">
        <v>1523</v>
      </c>
      <c r="C47" s="1" t="s">
        <v>1524</v>
      </c>
      <c r="D47" t="s">
        <v>1592</v>
      </c>
      <c r="E47" s="30" t="s">
        <v>1567</v>
      </c>
      <c r="F47" s="1" t="s">
        <v>1632</v>
      </c>
      <c r="G47" s="30" t="s">
        <v>1656</v>
      </c>
      <c r="H47" s="30" t="s">
        <v>1657</v>
      </c>
      <c r="I47" s="1" t="s">
        <v>769</v>
      </c>
      <c r="K47" s="1">
        <v>2020</v>
      </c>
      <c r="L47" s="30">
        <v>1</v>
      </c>
      <c r="M47" s="1" t="s">
        <v>824</v>
      </c>
    </row>
    <row r="48" spans="1:14" x14ac:dyDescent="0.3">
      <c r="A48" s="16" t="s">
        <v>312</v>
      </c>
      <c r="B48" s="30" t="s">
        <v>1523</v>
      </c>
      <c r="C48" s="1" t="s">
        <v>1524</v>
      </c>
      <c r="D48" t="s">
        <v>1592</v>
      </c>
      <c r="E48" s="30" t="s">
        <v>1567</v>
      </c>
      <c r="F48" s="1" t="s">
        <v>1658</v>
      </c>
      <c r="G48" s="30" t="s">
        <v>1659</v>
      </c>
      <c r="H48" s="30" t="s">
        <v>1660</v>
      </c>
      <c r="I48" s="1" t="s">
        <v>769</v>
      </c>
      <c r="K48" s="1">
        <v>2018</v>
      </c>
      <c r="L48" s="30">
        <v>1</v>
      </c>
      <c r="M48" s="1" t="s">
        <v>824</v>
      </c>
      <c r="N48">
        <v>2018</v>
      </c>
    </row>
    <row r="49" spans="1:14" x14ac:dyDescent="0.3">
      <c r="A49" s="16" t="s">
        <v>315</v>
      </c>
      <c r="B49" s="30" t="s">
        <v>1523</v>
      </c>
      <c r="C49" s="1" t="s">
        <v>1524</v>
      </c>
      <c r="D49" t="s">
        <v>1592</v>
      </c>
      <c r="E49" s="30" t="s">
        <v>1567</v>
      </c>
      <c r="F49" s="1" t="s">
        <v>1661</v>
      </c>
      <c r="G49" s="30" t="s">
        <v>1662</v>
      </c>
      <c r="H49" s="30" t="s">
        <v>1663</v>
      </c>
      <c r="I49" s="1" t="s">
        <v>882</v>
      </c>
      <c r="K49" s="1">
        <v>2020</v>
      </c>
      <c r="L49" s="30">
        <v>1</v>
      </c>
      <c r="M49" s="1" t="s">
        <v>824</v>
      </c>
    </row>
    <row r="50" spans="1:14" x14ac:dyDescent="0.3">
      <c r="A50" s="16" t="s">
        <v>318</v>
      </c>
      <c r="B50" s="30" t="s">
        <v>1523</v>
      </c>
      <c r="C50" s="1" t="s">
        <v>1524</v>
      </c>
      <c r="D50" t="s">
        <v>1592</v>
      </c>
      <c r="E50" s="30" t="s">
        <v>1567</v>
      </c>
      <c r="F50" s="1" t="s">
        <v>1632</v>
      </c>
      <c r="G50" s="30" t="s">
        <v>1664</v>
      </c>
      <c r="H50" s="30" t="s">
        <v>1665</v>
      </c>
      <c r="I50" s="1" t="s">
        <v>769</v>
      </c>
      <c r="K50" s="1">
        <v>2020</v>
      </c>
      <c r="L50" s="30">
        <v>1</v>
      </c>
      <c r="M50" s="1" t="s">
        <v>824</v>
      </c>
    </row>
    <row r="51" spans="1:14" x14ac:dyDescent="0.3">
      <c r="A51" s="16" t="s">
        <v>321</v>
      </c>
      <c r="B51" s="30" t="s">
        <v>1523</v>
      </c>
      <c r="C51" s="1" t="s">
        <v>1524</v>
      </c>
      <c r="D51" t="s">
        <v>1592</v>
      </c>
      <c r="E51" s="30" t="s">
        <v>1567</v>
      </c>
      <c r="F51" s="1" t="s">
        <v>1632</v>
      </c>
      <c r="G51" s="30" t="s">
        <v>1666</v>
      </c>
      <c r="H51" s="30" t="s">
        <v>1667</v>
      </c>
      <c r="I51" s="1" t="s">
        <v>769</v>
      </c>
      <c r="K51" s="1">
        <v>2020</v>
      </c>
      <c r="L51" s="30">
        <v>1</v>
      </c>
      <c r="M51" s="1" t="s">
        <v>824</v>
      </c>
    </row>
    <row r="52" spans="1:14" x14ac:dyDescent="0.3">
      <c r="A52" s="16" t="s">
        <v>324</v>
      </c>
      <c r="B52" s="30" t="s">
        <v>1523</v>
      </c>
      <c r="C52" s="1" t="s">
        <v>1524</v>
      </c>
      <c r="D52" t="s">
        <v>1592</v>
      </c>
      <c r="E52" s="30" t="s">
        <v>1567</v>
      </c>
      <c r="F52" s="1" t="s">
        <v>1632</v>
      </c>
      <c r="G52" s="30" t="s">
        <v>1647</v>
      </c>
      <c r="H52" s="30" t="s">
        <v>1668</v>
      </c>
      <c r="I52" s="1" t="s">
        <v>769</v>
      </c>
      <c r="K52" s="1">
        <v>2020</v>
      </c>
      <c r="L52" s="30">
        <v>1</v>
      </c>
      <c r="M52" s="1" t="s">
        <v>824</v>
      </c>
    </row>
    <row r="53" spans="1:14" x14ac:dyDescent="0.3">
      <c r="A53" s="16" t="s">
        <v>327</v>
      </c>
      <c r="B53" s="30" t="s">
        <v>1523</v>
      </c>
      <c r="C53" s="1" t="s">
        <v>1524</v>
      </c>
      <c r="D53" t="s">
        <v>1669</v>
      </c>
      <c r="E53" s="30" t="s">
        <v>1526</v>
      </c>
      <c r="F53" s="1" t="s">
        <v>1670</v>
      </c>
      <c r="G53" s="30" t="s">
        <v>1671</v>
      </c>
      <c r="H53" s="30" t="s">
        <v>1672</v>
      </c>
      <c r="I53" s="1" t="s">
        <v>769</v>
      </c>
      <c r="K53" s="1">
        <v>2018</v>
      </c>
      <c r="L53" s="30">
        <v>1</v>
      </c>
      <c r="M53" s="1" t="s">
        <v>832</v>
      </c>
      <c r="N53">
        <v>2018</v>
      </c>
    </row>
    <row r="54" spans="1:14" x14ac:dyDescent="0.3">
      <c r="A54" s="16" t="s">
        <v>331</v>
      </c>
      <c r="B54" s="30" t="s">
        <v>1523</v>
      </c>
      <c r="C54" s="1" t="s">
        <v>1524</v>
      </c>
      <c r="D54" t="s">
        <v>1669</v>
      </c>
      <c r="E54" s="30" t="s">
        <v>1526</v>
      </c>
      <c r="F54" s="1" t="s">
        <v>1673</v>
      </c>
      <c r="G54" s="30" t="s">
        <v>1674</v>
      </c>
      <c r="H54" s="30" t="s">
        <v>1675</v>
      </c>
      <c r="I54" s="1" t="s">
        <v>769</v>
      </c>
      <c r="K54" s="1">
        <v>2018</v>
      </c>
      <c r="L54" s="30">
        <v>1</v>
      </c>
      <c r="M54" s="1" t="s">
        <v>832</v>
      </c>
      <c r="N54">
        <v>2018</v>
      </c>
    </row>
    <row r="55" spans="1:14" x14ac:dyDescent="0.3">
      <c r="A55" s="16" t="s">
        <v>334</v>
      </c>
      <c r="B55" s="30" t="s">
        <v>1523</v>
      </c>
      <c r="C55" s="1" t="s">
        <v>1524</v>
      </c>
      <c r="D55" t="s">
        <v>1669</v>
      </c>
      <c r="E55" s="30" t="s">
        <v>1548</v>
      </c>
      <c r="F55" s="1" t="s">
        <v>1676</v>
      </c>
      <c r="G55" s="30" t="s">
        <v>1677</v>
      </c>
      <c r="H55" s="30" t="s">
        <v>1678</v>
      </c>
      <c r="I55" s="1" t="s">
        <v>882</v>
      </c>
      <c r="K55" s="1">
        <v>2020</v>
      </c>
      <c r="L55" s="30">
        <v>1</v>
      </c>
      <c r="M55" s="1" t="s">
        <v>824</v>
      </c>
    </row>
    <row r="56" spans="1:14" x14ac:dyDescent="0.3">
      <c r="A56" s="16" t="s">
        <v>337</v>
      </c>
      <c r="B56" s="30" t="s">
        <v>1523</v>
      </c>
      <c r="C56" s="1" t="s">
        <v>1524</v>
      </c>
      <c r="D56" t="s">
        <v>1669</v>
      </c>
      <c r="E56" s="30" t="s">
        <v>1548</v>
      </c>
      <c r="F56" s="1" t="s">
        <v>1679</v>
      </c>
      <c r="G56" s="30" t="s">
        <v>1680</v>
      </c>
      <c r="H56" s="30" t="s">
        <v>1681</v>
      </c>
      <c r="I56" s="1" t="s">
        <v>882</v>
      </c>
      <c r="K56" s="1">
        <v>2020</v>
      </c>
      <c r="L56" s="30">
        <v>1</v>
      </c>
      <c r="M56" s="1" t="s">
        <v>824</v>
      </c>
    </row>
    <row r="57" spans="1:14" x14ac:dyDescent="0.3">
      <c r="A57" s="16" t="s">
        <v>340</v>
      </c>
      <c r="B57" s="30" t="s">
        <v>1523</v>
      </c>
      <c r="C57" s="1" t="s">
        <v>1524</v>
      </c>
      <c r="D57" t="s">
        <v>1669</v>
      </c>
      <c r="E57" s="30" t="s">
        <v>1548</v>
      </c>
      <c r="F57" s="1" t="s">
        <v>1682</v>
      </c>
      <c r="G57" s="30" t="s">
        <v>1683</v>
      </c>
      <c r="H57" s="30" t="s">
        <v>1684</v>
      </c>
      <c r="I57" s="1" t="s">
        <v>882</v>
      </c>
      <c r="K57" s="1">
        <v>2020</v>
      </c>
      <c r="L57" s="30">
        <v>1</v>
      </c>
      <c r="M57" s="1" t="s">
        <v>824</v>
      </c>
    </row>
    <row r="58" spans="1:14" x14ac:dyDescent="0.3">
      <c r="A58" s="16" t="s">
        <v>343</v>
      </c>
      <c r="B58" s="30" t="s">
        <v>1523</v>
      </c>
      <c r="C58" s="1" t="s">
        <v>1524</v>
      </c>
      <c r="D58" t="s">
        <v>1669</v>
      </c>
      <c r="E58" s="30" t="s">
        <v>1548</v>
      </c>
      <c r="F58" s="1" t="s">
        <v>1685</v>
      </c>
      <c r="G58" s="28" t="s">
        <v>1686</v>
      </c>
      <c r="H58" s="30" t="s">
        <v>1687</v>
      </c>
      <c r="I58" s="1" t="s">
        <v>882</v>
      </c>
      <c r="K58" s="1">
        <v>2020</v>
      </c>
      <c r="L58" s="30">
        <v>1</v>
      </c>
      <c r="M58" s="1" t="s">
        <v>824</v>
      </c>
    </row>
    <row r="59" spans="1:14" x14ac:dyDescent="0.3">
      <c r="A59" s="16" t="s">
        <v>346</v>
      </c>
      <c r="B59" s="30" t="s">
        <v>1523</v>
      </c>
      <c r="C59" s="1" t="s">
        <v>1524</v>
      </c>
      <c r="D59" t="s">
        <v>1669</v>
      </c>
      <c r="E59" s="30" t="s">
        <v>1548</v>
      </c>
      <c r="F59" s="1" t="s">
        <v>1688</v>
      </c>
      <c r="G59" s="30" t="s">
        <v>1689</v>
      </c>
      <c r="H59" s="30" t="s">
        <v>1690</v>
      </c>
      <c r="I59" s="1" t="s">
        <v>882</v>
      </c>
      <c r="K59" s="1">
        <v>2020</v>
      </c>
      <c r="L59" s="30">
        <v>1</v>
      </c>
      <c r="M59" s="1" t="s">
        <v>824</v>
      </c>
    </row>
    <row r="60" spans="1:14" x14ac:dyDescent="0.3">
      <c r="A60" s="16" t="s">
        <v>349</v>
      </c>
      <c r="B60" s="30" t="s">
        <v>1523</v>
      </c>
      <c r="C60" s="1" t="s">
        <v>1524</v>
      </c>
      <c r="D60" t="s">
        <v>1669</v>
      </c>
      <c r="E60" s="30" t="s">
        <v>1548</v>
      </c>
      <c r="F60" s="1" t="s">
        <v>1632</v>
      </c>
      <c r="G60" s="30" t="s">
        <v>1691</v>
      </c>
      <c r="H60" s="30" t="s">
        <v>1692</v>
      </c>
      <c r="I60" s="1" t="s">
        <v>769</v>
      </c>
      <c r="K60" s="1">
        <v>2020</v>
      </c>
      <c r="L60" s="30">
        <v>1</v>
      </c>
      <c r="M60" s="1" t="s">
        <v>824</v>
      </c>
    </row>
    <row r="61" spans="1:14" x14ac:dyDescent="0.3">
      <c r="A61" s="16" t="s">
        <v>352</v>
      </c>
      <c r="B61" s="30" t="s">
        <v>1523</v>
      </c>
      <c r="C61" s="1" t="s">
        <v>1524</v>
      </c>
      <c r="D61" t="s">
        <v>1669</v>
      </c>
      <c r="E61" s="30" t="s">
        <v>1567</v>
      </c>
      <c r="F61" s="1" t="s">
        <v>1693</v>
      </c>
      <c r="G61" s="30" t="s">
        <v>1694</v>
      </c>
      <c r="H61" s="30" t="s">
        <v>1695</v>
      </c>
      <c r="I61" s="1" t="s">
        <v>882</v>
      </c>
      <c r="K61" s="1">
        <v>2020</v>
      </c>
      <c r="L61" s="30">
        <v>1</v>
      </c>
      <c r="M61" s="1" t="s">
        <v>824</v>
      </c>
    </row>
    <row r="62" spans="1:14" x14ac:dyDescent="0.3">
      <c r="A62" s="16" t="s">
        <v>355</v>
      </c>
      <c r="B62" s="30" t="s">
        <v>1523</v>
      </c>
      <c r="C62" s="1" t="s">
        <v>1524</v>
      </c>
      <c r="D62" t="s">
        <v>1669</v>
      </c>
      <c r="E62" s="30" t="s">
        <v>1567</v>
      </c>
      <c r="F62" s="1" t="s">
        <v>1632</v>
      </c>
      <c r="G62" s="30" t="s">
        <v>1696</v>
      </c>
      <c r="H62" s="30" t="s">
        <v>1697</v>
      </c>
      <c r="I62" s="1" t="s">
        <v>769</v>
      </c>
      <c r="K62" s="1">
        <v>2020</v>
      </c>
      <c r="L62" s="30">
        <v>1</v>
      </c>
      <c r="M62" s="1" t="s">
        <v>824</v>
      </c>
    </row>
    <row r="63" spans="1:14" x14ac:dyDescent="0.3">
      <c r="A63" s="16" t="s">
        <v>358</v>
      </c>
      <c r="B63" s="30" t="s">
        <v>1523</v>
      </c>
      <c r="C63" s="1" t="s">
        <v>1524</v>
      </c>
      <c r="D63" t="s">
        <v>1669</v>
      </c>
      <c r="E63" s="30" t="s">
        <v>1567</v>
      </c>
      <c r="F63" s="1" t="s">
        <v>1632</v>
      </c>
      <c r="G63" s="30" t="s">
        <v>1698</v>
      </c>
      <c r="H63" s="30" t="s">
        <v>1699</v>
      </c>
      <c r="I63" s="1" t="s">
        <v>769</v>
      </c>
      <c r="K63" s="1">
        <v>2020</v>
      </c>
      <c r="L63" s="30">
        <v>1</v>
      </c>
      <c r="M63" s="1" t="s">
        <v>824</v>
      </c>
    </row>
    <row r="64" spans="1:14" x14ac:dyDescent="0.3">
      <c r="A64" s="16" t="s">
        <v>361</v>
      </c>
      <c r="B64" s="30" t="s">
        <v>1523</v>
      </c>
      <c r="C64" t="s">
        <v>1524</v>
      </c>
      <c r="E64" s="38" t="s">
        <v>1700</v>
      </c>
      <c r="F64" s="37" t="s">
        <v>1632</v>
      </c>
      <c r="G64" s="38" t="s">
        <v>1701</v>
      </c>
      <c r="H64" s="30" t="s">
        <v>1702</v>
      </c>
      <c r="I64" s="1" t="s">
        <v>769</v>
      </c>
      <c r="K64" s="1">
        <v>2020</v>
      </c>
      <c r="L64" s="30">
        <v>1</v>
      </c>
      <c r="M64" s="1" t="s">
        <v>824</v>
      </c>
    </row>
    <row r="65" spans="1:14" x14ac:dyDescent="0.3">
      <c r="A65" s="16" t="s">
        <v>364</v>
      </c>
      <c r="B65" s="30" t="s">
        <v>1523</v>
      </c>
      <c r="C65" t="s">
        <v>1524</v>
      </c>
      <c r="E65" s="38" t="s">
        <v>1700</v>
      </c>
      <c r="F65" s="37" t="s">
        <v>1632</v>
      </c>
      <c r="G65" s="38" t="s">
        <v>1703</v>
      </c>
      <c r="H65" s="30" t="s">
        <v>1704</v>
      </c>
      <c r="I65" s="1" t="s">
        <v>769</v>
      </c>
      <c r="K65" s="1">
        <v>2020</v>
      </c>
      <c r="L65" s="30">
        <v>1</v>
      </c>
      <c r="M65" s="1" t="s">
        <v>824</v>
      </c>
    </row>
    <row r="66" spans="1:14" x14ac:dyDescent="0.3">
      <c r="A66" s="16" t="s">
        <v>367</v>
      </c>
      <c r="B66" s="30" t="s">
        <v>1523</v>
      </c>
      <c r="C66" t="s">
        <v>1524</v>
      </c>
      <c r="E66" s="38" t="s">
        <v>1700</v>
      </c>
      <c r="F66" s="37" t="s">
        <v>1632</v>
      </c>
      <c r="G66" s="38" t="s">
        <v>1705</v>
      </c>
      <c r="H66" s="30" t="s">
        <v>1706</v>
      </c>
      <c r="I66" s="1" t="s">
        <v>769</v>
      </c>
      <c r="K66" s="1">
        <v>2020</v>
      </c>
      <c r="L66" s="30">
        <v>1</v>
      </c>
      <c r="M66" s="1" t="s">
        <v>824</v>
      </c>
    </row>
    <row r="67" spans="1:14" x14ac:dyDescent="0.3">
      <c r="A67" s="16" t="s">
        <v>370</v>
      </c>
      <c r="B67" s="30" t="s">
        <v>1523</v>
      </c>
      <c r="C67" t="s">
        <v>1524</v>
      </c>
      <c r="E67" s="38" t="s">
        <v>1700</v>
      </c>
      <c r="F67" s="37" t="s">
        <v>1632</v>
      </c>
      <c r="G67" s="38" t="s">
        <v>1707</v>
      </c>
      <c r="H67" s="30" t="s">
        <v>1708</v>
      </c>
      <c r="I67" s="1" t="s">
        <v>769</v>
      </c>
      <c r="K67" s="1">
        <v>2020</v>
      </c>
      <c r="L67" s="30">
        <v>1</v>
      </c>
      <c r="M67" s="1" t="s">
        <v>832</v>
      </c>
    </row>
    <row r="68" spans="1:14" x14ac:dyDescent="0.3">
      <c r="A68" s="16" t="s">
        <v>374</v>
      </c>
      <c r="B68" s="30" t="s">
        <v>1523</v>
      </c>
      <c r="C68" t="s">
        <v>1524</v>
      </c>
      <c r="E68" s="38" t="s">
        <v>1700</v>
      </c>
      <c r="F68" s="37" t="s">
        <v>1632</v>
      </c>
      <c r="G68" s="38" t="s">
        <v>1709</v>
      </c>
      <c r="H68" s="30" t="s">
        <v>1710</v>
      </c>
      <c r="I68" s="1" t="s">
        <v>769</v>
      </c>
      <c r="K68" s="1">
        <v>2020</v>
      </c>
      <c r="L68" s="30">
        <v>1</v>
      </c>
      <c r="M68" s="1" t="s">
        <v>824</v>
      </c>
    </row>
    <row r="69" spans="1:14" x14ac:dyDescent="0.3">
      <c r="A69" s="16" t="s">
        <v>377</v>
      </c>
      <c r="B69" s="30" t="s">
        <v>1523</v>
      </c>
      <c r="C69" t="s">
        <v>1524</v>
      </c>
      <c r="E69" s="30" t="s">
        <v>1711</v>
      </c>
      <c r="F69" s="1" t="s">
        <v>1712</v>
      </c>
      <c r="G69" s="30" t="s">
        <v>1713</v>
      </c>
      <c r="H69" s="30" t="s">
        <v>1714</v>
      </c>
      <c r="I69" s="1" t="s">
        <v>882</v>
      </c>
      <c r="K69" s="1">
        <v>2020</v>
      </c>
      <c r="L69" s="30">
        <v>1</v>
      </c>
      <c r="M69" s="1" t="s">
        <v>824</v>
      </c>
    </row>
    <row r="70" spans="1:14" x14ac:dyDescent="0.3">
      <c r="A70" s="16" t="s">
        <v>380</v>
      </c>
      <c r="B70" s="30" t="s">
        <v>1523</v>
      </c>
      <c r="C70" t="s">
        <v>1524</v>
      </c>
      <c r="E70" s="30" t="s">
        <v>1711</v>
      </c>
      <c r="F70" s="1" t="s">
        <v>1715</v>
      </c>
      <c r="G70" s="30" t="s">
        <v>1716</v>
      </c>
      <c r="H70" s="30" t="s">
        <v>1717</v>
      </c>
      <c r="I70" s="1" t="s">
        <v>769</v>
      </c>
      <c r="K70" s="1">
        <v>2018</v>
      </c>
      <c r="L70" s="30">
        <v>1</v>
      </c>
      <c r="M70" s="1" t="s">
        <v>824</v>
      </c>
    </row>
    <row r="71" spans="1:14" x14ac:dyDescent="0.3">
      <c r="A71" s="16" t="s">
        <v>383</v>
      </c>
      <c r="B71" s="30" t="s">
        <v>1523</v>
      </c>
      <c r="C71" t="s">
        <v>1524</v>
      </c>
      <c r="E71" s="30" t="s">
        <v>1711</v>
      </c>
      <c r="F71" s="1" t="s">
        <v>1632</v>
      </c>
      <c r="G71" s="30" t="s">
        <v>1718</v>
      </c>
      <c r="H71" s="30" t="s">
        <v>1719</v>
      </c>
      <c r="I71" s="1" t="s">
        <v>769</v>
      </c>
      <c r="K71" s="1">
        <v>2020</v>
      </c>
      <c r="L71" s="30">
        <v>1</v>
      </c>
      <c r="M71" s="1" t="s">
        <v>824</v>
      </c>
    </row>
    <row r="72" spans="1:14" x14ac:dyDescent="0.3">
      <c r="A72" s="16" t="s">
        <v>386</v>
      </c>
      <c r="B72" s="30" t="s">
        <v>1523</v>
      </c>
      <c r="C72" t="s">
        <v>1524</v>
      </c>
      <c r="E72" s="30" t="s">
        <v>1711</v>
      </c>
      <c r="F72" s="1" t="s">
        <v>1632</v>
      </c>
      <c r="G72" s="30" t="s">
        <v>1720</v>
      </c>
      <c r="H72" s="30" t="s">
        <v>1721</v>
      </c>
      <c r="I72" s="1" t="s">
        <v>769</v>
      </c>
      <c r="K72" s="1">
        <v>2020</v>
      </c>
      <c r="L72" s="30">
        <v>1</v>
      </c>
      <c r="M72" s="1" t="s">
        <v>824</v>
      </c>
    </row>
    <row r="73" spans="1:14" x14ac:dyDescent="0.3">
      <c r="A73" s="16" t="s">
        <v>389</v>
      </c>
      <c r="B73" s="30" t="s">
        <v>1523</v>
      </c>
      <c r="C73" t="s">
        <v>1524</v>
      </c>
      <c r="E73" s="30" t="s">
        <v>1711</v>
      </c>
      <c r="F73" s="1" t="s">
        <v>1722</v>
      </c>
      <c r="G73" s="30" t="s">
        <v>1723</v>
      </c>
      <c r="H73" s="30" t="s">
        <v>1724</v>
      </c>
      <c r="I73" s="1" t="s">
        <v>882</v>
      </c>
      <c r="K73" s="1">
        <v>2020</v>
      </c>
      <c r="L73" s="30">
        <v>1</v>
      </c>
      <c r="M73" s="1" t="s">
        <v>824</v>
      </c>
    </row>
    <row r="74" spans="1:14" x14ac:dyDescent="0.3">
      <c r="A74" s="16" t="s">
        <v>392</v>
      </c>
      <c r="B74" s="30" t="s">
        <v>1523</v>
      </c>
      <c r="C74" t="s">
        <v>1524</v>
      </c>
      <c r="E74" s="30" t="s">
        <v>1711</v>
      </c>
      <c r="F74" s="1" t="s">
        <v>1725</v>
      </c>
      <c r="G74" s="30" t="s">
        <v>1726</v>
      </c>
      <c r="H74" s="30" t="s">
        <v>1727</v>
      </c>
      <c r="I74" s="1" t="s">
        <v>882</v>
      </c>
      <c r="K74" s="1">
        <v>2020</v>
      </c>
      <c r="L74" s="30">
        <v>1</v>
      </c>
      <c r="M74" s="1" t="s">
        <v>824</v>
      </c>
    </row>
    <row r="75" spans="1:14" x14ac:dyDescent="0.3">
      <c r="A75" s="16" t="s">
        <v>395</v>
      </c>
      <c r="B75" s="30" t="s">
        <v>1523</v>
      </c>
      <c r="C75" t="s">
        <v>1728</v>
      </c>
      <c r="D75" t="s">
        <v>1729</v>
      </c>
      <c r="E75" s="30" t="s">
        <v>1526</v>
      </c>
      <c r="F75" s="1" t="s">
        <v>1527</v>
      </c>
      <c r="G75" s="30" t="s">
        <v>1730</v>
      </c>
      <c r="H75" s="30" t="s">
        <v>1731</v>
      </c>
      <c r="I75" s="1" t="s">
        <v>769</v>
      </c>
      <c r="K75" s="1">
        <v>2018</v>
      </c>
      <c r="L75" s="30">
        <v>1</v>
      </c>
      <c r="M75" s="1" t="s">
        <v>832</v>
      </c>
      <c r="N75">
        <v>2018</v>
      </c>
    </row>
    <row r="76" spans="1:14" x14ac:dyDescent="0.3">
      <c r="A76" s="16" t="s">
        <v>398</v>
      </c>
      <c r="B76" s="30" t="s">
        <v>1523</v>
      </c>
      <c r="C76" t="s">
        <v>1728</v>
      </c>
      <c r="D76" t="s">
        <v>1729</v>
      </c>
      <c r="E76" s="30" t="s">
        <v>1548</v>
      </c>
      <c r="F76" s="1" t="s">
        <v>1732</v>
      </c>
      <c r="G76" s="30" t="s">
        <v>1733</v>
      </c>
      <c r="H76" s="30" t="s">
        <v>1734</v>
      </c>
      <c r="I76" s="1" t="s">
        <v>882</v>
      </c>
      <c r="K76" s="1">
        <v>2020</v>
      </c>
      <c r="L76" s="30">
        <v>1</v>
      </c>
      <c r="M76" s="1" t="s">
        <v>832</v>
      </c>
    </row>
    <row r="77" spans="1:14" x14ac:dyDescent="0.3">
      <c r="A77" s="16" t="s">
        <v>401</v>
      </c>
      <c r="B77" s="30" t="s">
        <v>1523</v>
      </c>
      <c r="C77" t="s">
        <v>1728</v>
      </c>
      <c r="D77" t="s">
        <v>1729</v>
      </c>
      <c r="E77" s="30" t="s">
        <v>1548</v>
      </c>
      <c r="F77" s="1" t="s">
        <v>1735</v>
      </c>
      <c r="G77" s="30" t="s">
        <v>1736</v>
      </c>
      <c r="H77" s="30" t="s">
        <v>1737</v>
      </c>
      <c r="I77" s="1" t="s">
        <v>882</v>
      </c>
      <c r="K77" s="1">
        <v>2020</v>
      </c>
      <c r="L77" s="30">
        <v>1</v>
      </c>
      <c r="M77" s="1" t="s">
        <v>832</v>
      </c>
    </row>
    <row r="78" spans="1:14" x14ac:dyDescent="0.3">
      <c r="A78" s="16" t="s">
        <v>404</v>
      </c>
      <c r="B78" s="30" t="s">
        <v>1523</v>
      </c>
      <c r="C78" t="s">
        <v>1728</v>
      </c>
      <c r="D78" t="s">
        <v>1729</v>
      </c>
      <c r="E78" s="30" t="s">
        <v>1548</v>
      </c>
      <c r="F78" s="1" t="s">
        <v>1738</v>
      </c>
      <c r="G78" s="30" t="s">
        <v>1739</v>
      </c>
      <c r="H78" s="30" t="s">
        <v>1740</v>
      </c>
      <c r="I78" s="1" t="s">
        <v>882</v>
      </c>
      <c r="K78" s="1">
        <v>2020</v>
      </c>
      <c r="L78" s="30">
        <v>1</v>
      </c>
      <c r="M78" s="1" t="s">
        <v>824</v>
      </c>
    </row>
    <row r="79" spans="1:14" x14ac:dyDescent="0.3">
      <c r="A79" s="16" t="s">
        <v>407</v>
      </c>
      <c r="B79" s="30" t="s">
        <v>1523</v>
      </c>
      <c r="C79" t="s">
        <v>1728</v>
      </c>
      <c r="D79" t="s">
        <v>1729</v>
      </c>
      <c r="E79" s="30" t="s">
        <v>1548</v>
      </c>
      <c r="F79" s="1" t="s">
        <v>1741</v>
      </c>
      <c r="G79" s="30" t="s">
        <v>1742</v>
      </c>
      <c r="H79" s="30" t="s">
        <v>1743</v>
      </c>
      <c r="I79" s="1" t="s">
        <v>769</v>
      </c>
      <c r="K79" s="1">
        <v>2018</v>
      </c>
      <c r="L79" s="30">
        <v>1</v>
      </c>
      <c r="M79" s="1" t="s">
        <v>824</v>
      </c>
    </row>
    <row r="80" spans="1:14" x14ac:dyDescent="0.3">
      <c r="A80" s="16" t="s">
        <v>410</v>
      </c>
      <c r="B80" s="30" t="s">
        <v>1523</v>
      </c>
      <c r="C80" t="s">
        <v>1728</v>
      </c>
      <c r="D80" t="s">
        <v>1729</v>
      </c>
      <c r="E80" s="30" t="s">
        <v>1548</v>
      </c>
      <c r="F80" s="1" t="s">
        <v>1744</v>
      </c>
      <c r="G80" s="30" t="s">
        <v>1745</v>
      </c>
      <c r="H80" s="30" t="s">
        <v>1746</v>
      </c>
      <c r="I80" s="1" t="s">
        <v>769</v>
      </c>
      <c r="K80" s="1">
        <v>2018</v>
      </c>
      <c r="L80" s="30">
        <v>1</v>
      </c>
      <c r="M80" s="1" t="s">
        <v>771</v>
      </c>
      <c r="N80">
        <v>2018</v>
      </c>
    </row>
    <row r="81" spans="1:14" x14ac:dyDescent="0.3">
      <c r="A81" s="16" t="s">
        <v>413</v>
      </c>
      <c r="B81" s="30" t="s">
        <v>1523</v>
      </c>
      <c r="C81" t="s">
        <v>1728</v>
      </c>
      <c r="D81" t="s">
        <v>1729</v>
      </c>
      <c r="E81" s="30" t="s">
        <v>1548</v>
      </c>
      <c r="F81" s="1" t="s">
        <v>1747</v>
      </c>
      <c r="G81" s="30" t="s">
        <v>1748</v>
      </c>
      <c r="H81" s="30" t="s">
        <v>1749</v>
      </c>
      <c r="I81" s="1" t="s">
        <v>769</v>
      </c>
      <c r="K81" s="1">
        <v>2018</v>
      </c>
      <c r="L81" s="30">
        <v>1</v>
      </c>
      <c r="M81" s="1" t="s">
        <v>824</v>
      </c>
      <c r="N81">
        <v>2018</v>
      </c>
    </row>
    <row r="82" spans="1:14" x14ac:dyDescent="0.3">
      <c r="A82" s="16" t="s">
        <v>416</v>
      </c>
      <c r="B82" s="30" t="s">
        <v>1523</v>
      </c>
      <c r="C82" t="s">
        <v>1728</v>
      </c>
      <c r="D82" t="s">
        <v>1729</v>
      </c>
      <c r="E82" s="30" t="s">
        <v>1548</v>
      </c>
      <c r="F82" s="1" t="s">
        <v>1750</v>
      </c>
      <c r="G82" s="30" t="s">
        <v>1751</v>
      </c>
      <c r="H82" s="30" t="s">
        <v>1752</v>
      </c>
      <c r="I82" s="1" t="s">
        <v>769</v>
      </c>
      <c r="K82" s="1">
        <v>2018</v>
      </c>
      <c r="L82" s="30">
        <v>1</v>
      </c>
      <c r="M82" s="1" t="s">
        <v>824</v>
      </c>
      <c r="N82">
        <v>2018</v>
      </c>
    </row>
    <row r="83" spans="1:14" x14ac:dyDescent="0.3">
      <c r="A83" s="16" t="s">
        <v>419</v>
      </c>
      <c r="B83" s="30" t="s">
        <v>1523</v>
      </c>
      <c r="C83" t="s">
        <v>1728</v>
      </c>
      <c r="D83" t="s">
        <v>1729</v>
      </c>
      <c r="E83" s="30" t="s">
        <v>1548</v>
      </c>
      <c r="F83" s="1" t="s">
        <v>1753</v>
      </c>
      <c r="G83" s="30" t="s">
        <v>1754</v>
      </c>
      <c r="H83" s="30" t="s">
        <v>1755</v>
      </c>
      <c r="I83" s="1" t="s">
        <v>769</v>
      </c>
      <c r="K83" s="1">
        <v>2018</v>
      </c>
      <c r="L83" s="30">
        <v>1</v>
      </c>
      <c r="M83" s="1" t="s">
        <v>771</v>
      </c>
      <c r="N83">
        <v>2018</v>
      </c>
    </row>
    <row r="84" spans="1:14" x14ac:dyDescent="0.3">
      <c r="A84" s="16" t="s">
        <v>422</v>
      </c>
      <c r="B84" s="30" t="s">
        <v>1523</v>
      </c>
      <c r="C84" t="s">
        <v>1728</v>
      </c>
      <c r="D84" t="s">
        <v>1729</v>
      </c>
      <c r="E84" s="30" t="s">
        <v>1548</v>
      </c>
      <c r="F84" s="1" t="s">
        <v>1756</v>
      </c>
      <c r="G84" s="30" t="s">
        <v>1757</v>
      </c>
      <c r="H84" s="30" t="s">
        <v>1758</v>
      </c>
      <c r="I84" s="1" t="s">
        <v>769</v>
      </c>
      <c r="K84" s="1">
        <v>2018</v>
      </c>
      <c r="L84" s="30">
        <v>1</v>
      </c>
      <c r="M84" s="1" t="s">
        <v>824</v>
      </c>
      <c r="N84">
        <v>2018</v>
      </c>
    </row>
    <row r="85" spans="1:14" x14ac:dyDescent="0.3">
      <c r="A85" s="16" t="s">
        <v>425</v>
      </c>
      <c r="B85" s="30" t="s">
        <v>1523</v>
      </c>
      <c r="C85" t="s">
        <v>1728</v>
      </c>
      <c r="D85" t="s">
        <v>1729</v>
      </c>
      <c r="E85" s="30" t="s">
        <v>1548</v>
      </c>
      <c r="F85" s="1" t="s">
        <v>1759</v>
      </c>
      <c r="G85" s="30" t="s">
        <v>1760</v>
      </c>
      <c r="H85" s="30" t="s">
        <v>1761</v>
      </c>
      <c r="I85" s="1" t="s">
        <v>769</v>
      </c>
      <c r="K85" s="1">
        <v>2018</v>
      </c>
      <c r="L85" s="30">
        <v>1</v>
      </c>
      <c r="M85" s="1" t="s">
        <v>771</v>
      </c>
    </row>
    <row r="86" spans="1:14" x14ac:dyDescent="0.3">
      <c r="A86" s="16" t="s">
        <v>428</v>
      </c>
      <c r="B86" s="30" t="s">
        <v>1523</v>
      </c>
      <c r="C86" t="s">
        <v>1728</v>
      </c>
      <c r="D86" t="s">
        <v>1729</v>
      </c>
      <c r="E86" s="30" t="s">
        <v>1567</v>
      </c>
      <c r="F86" s="1" t="s">
        <v>1568</v>
      </c>
      <c r="G86" s="30" t="s">
        <v>1762</v>
      </c>
      <c r="H86" s="30" t="s">
        <v>1763</v>
      </c>
      <c r="I86" s="1" t="s">
        <v>769</v>
      </c>
      <c r="K86" s="1">
        <v>2018</v>
      </c>
      <c r="L86" s="30">
        <v>1</v>
      </c>
      <c r="M86" s="1" t="s">
        <v>824</v>
      </c>
      <c r="N86">
        <v>2018</v>
      </c>
    </row>
    <row r="87" spans="1:14" x14ac:dyDescent="0.3">
      <c r="A87" s="16" t="s">
        <v>431</v>
      </c>
      <c r="B87" s="30" t="s">
        <v>1523</v>
      </c>
      <c r="C87" t="s">
        <v>1728</v>
      </c>
      <c r="D87" t="s">
        <v>1729</v>
      </c>
      <c r="E87" s="30" t="s">
        <v>1567</v>
      </c>
      <c r="F87" s="1" t="s">
        <v>1764</v>
      </c>
      <c r="G87" s="30" t="s">
        <v>1765</v>
      </c>
      <c r="H87" s="30" t="s">
        <v>1766</v>
      </c>
      <c r="I87" s="1" t="s">
        <v>882</v>
      </c>
      <c r="K87" s="1">
        <v>2020</v>
      </c>
      <c r="L87" s="30">
        <v>1</v>
      </c>
      <c r="M87" s="1" t="s">
        <v>824</v>
      </c>
    </row>
    <row r="88" spans="1:14" x14ac:dyDescent="0.3">
      <c r="A88" s="16" t="s">
        <v>434</v>
      </c>
      <c r="B88" s="30" t="s">
        <v>1523</v>
      </c>
      <c r="C88" t="s">
        <v>1728</v>
      </c>
      <c r="D88" t="s">
        <v>1729</v>
      </c>
      <c r="E88" s="30" t="s">
        <v>1567</v>
      </c>
      <c r="F88" s="1" t="s">
        <v>1571</v>
      </c>
      <c r="G88" s="30" t="s">
        <v>1767</v>
      </c>
      <c r="H88" s="30" t="s">
        <v>1768</v>
      </c>
      <c r="I88" s="1" t="s">
        <v>769</v>
      </c>
      <c r="K88" s="1">
        <v>2018</v>
      </c>
      <c r="L88" s="30">
        <v>1</v>
      </c>
      <c r="M88" s="1" t="s">
        <v>824</v>
      </c>
      <c r="N88">
        <v>2018</v>
      </c>
    </row>
    <row r="89" spans="1:14" x14ac:dyDescent="0.3">
      <c r="A89" s="16" t="s">
        <v>437</v>
      </c>
      <c r="B89" s="30" t="s">
        <v>1523</v>
      </c>
      <c r="C89" t="s">
        <v>1728</v>
      </c>
      <c r="D89" t="s">
        <v>1729</v>
      </c>
      <c r="E89" s="30" t="s">
        <v>1567</v>
      </c>
      <c r="F89" s="1" t="s">
        <v>1574</v>
      </c>
      <c r="G89" s="30" t="s">
        <v>1769</v>
      </c>
      <c r="H89" s="30" t="s">
        <v>1770</v>
      </c>
      <c r="I89" s="1" t="s">
        <v>769</v>
      </c>
      <c r="K89" s="1">
        <v>2018</v>
      </c>
      <c r="L89" s="30">
        <v>1</v>
      </c>
      <c r="M89" s="1" t="s">
        <v>824</v>
      </c>
      <c r="N89">
        <v>2018</v>
      </c>
    </row>
    <row r="90" spans="1:14" x14ac:dyDescent="0.3">
      <c r="A90" s="16" t="s">
        <v>440</v>
      </c>
      <c r="B90" s="30" t="s">
        <v>1523</v>
      </c>
      <c r="C90" t="s">
        <v>1728</v>
      </c>
      <c r="D90" t="s">
        <v>1729</v>
      </c>
      <c r="E90" s="30" t="s">
        <v>1567</v>
      </c>
      <c r="F90" s="1" t="s">
        <v>1577</v>
      </c>
      <c r="G90" s="30" t="s">
        <v>1771</v>
      </c>
      <c r="H90" s="30" t="s">
        <v>1772</v>
      </c>
      <c r="I90" s="1" t="s">
        <v>769</v>
      </c>
      <c r="K90" s="1">
        <v>2018</v>
      </c>
      <c r="L90" s="30">
        <v>1</v>
      </c>
      <c r="M90" s="1" t="s">
        <v>824</v>
      </c>
    </row>
    <row r="91" spans="1:14" x14ac:dyDescent="0.3">
      <c r="A91" s="16" t="s">
        <v>443</v>
      </c>
      <c r="B91" s="30" t="s">
        <v>1523</v>
      </c>
      <c r="C91" t="s">
        <v>1728</v>
      </c>
      <c r="D91" t="s">
        <v>1773</v>
      </c>
      <c r="E91" s="30" t="s">
        <v>1526</v>
      </c>
      <c r="F91" s="1" t="s">
        <v>1533</v>
      </c>
      <c r="G91" s="30" t="s">
        <v>1774</v>
      </c>
      <c r="H91" s="30" t="s">
        <v>1775</v>
      </c>
      <c r="I91" s="1" t="s">
        <v>769</v>
      </c>
      <c r="K91" s="1">
        <v>2018</v>
      </c>
      <c r="L91" s="30">
        <v>1</v>
      </c>
      <c r="M91" s="1" t="s">
        <v>832</v>
      </c>
      <c r="N91">
        <v>2018</v>
      </c>
    </row>
    <row r="92" spans="1:14" x14ac:dyDescent="0.3">
      <c r="A92" s="16" t="s">
        <v>446</v>
      </c>
      <c r="B92" s="30" t="s">
        <v>1523</v>
      </c>
      <c r="C92" t="s">
        <v>1728</v>
      </c>
      <c r="D92" t="s">
        <v>1773</v>
      </c>
      <c r="E92" s="30" t="s">
        <v>1548</v>
      </c>
      <c r="F92" s="1" t="s">
        <v>1533</v>
      </c>
      <c r="G92" s="30" t="s">
        <v>1776</v>
      </c>
      <c r="H92" s="30" t="s">
        <v>1777</v>
      </c>
      <c r="I92" s="1" t="s">
        <v>882</v>
      </c>
      <c r="K92" s="1">
        <v>2020</v>
      </c>
      <c r="L92" s="30">
        <v>1</v>
      </c>
      <c r="M92" s="1" t="s">
        <v>832</v>
      </c>
      <c r="N92">
        <v>2018</v>
      </c>
    </row>
    <row r="93" spans="1:14" x14ac:dyDescent="0.3">
      <c r="A93" s="16" t="s">
        <v>449</v>
      </c>
      <c r="B93" s="30" t="s">
        <v>1523</v>
      </c>
      <c r="C93" t="s">
        <v>1728</v>
      </c>
      <c r="D93" t="s">
        <v>1773</v>
      </c>
      <c r="E93" s="30" t="s">
        <v>1548</v>
      </c>
      <c r="F93" s="1" t="s">
        <v>1632</v>
      </c>
      <c r="G93" s="30" t="s">
        <v>1778</v>
      </c>
      <c r="H93" s="30" t="s">
        <v>1779</v>
      </c>
      <c r="I93" s="1" t="s">
        <v>769</v>
      </c>
      <c r="K93" s="1">
        <v>2020</v>
      </c>
      <c r="L93" s="30">
        <v>1</v>
      </c>
      <c r="M93" s="1" t="s">
        <v>824</v>
      </c>
    </row>
    <row r="94" spans="1:14" x14ac:dyDescent="0.3">
      <c r="A94" s="16" t="s">
        <v>452</v>
      </c>
      <c r="B94" s="30" t="s">
        <v>1523</v>
      </c>
      <c r="C94" t="s">
        <v>1728</v>
      </c>
      <c r="D94" t="s">
        <v>1773</v>
      </c>
      <c r="E94" s="30" t="s">
        <v>1548</v>
      </c>
      <c r="F94" s="1" t="s">
        <v>1632</v>
      </c>
      <c r="G94" s="30" t="s">
        <v>1780</v>
      </c>
      <c r="H94" s="30" t="s">
        <v>1781</v>
      </c>
      <c r="I94" s="1" t="s">
        <v>769</v>
      </c>
      <c r="K94" s="1">
        <v>2020</v>
      </c>
      <c r="L94" s="30">
        <v>1</v>
      </c>
      <c r="M94" s="1" t="s">
        <v>832</v>
      </c>
    </row>
    <row r="95" spans="1:14" x14ac:dyDescent="0.3">
      <c r="A95" s="16" t="s">
        <v>455</v>
      </c>
      <c r="B95" s="30" t="s">
        <v>1523</v>
      </c>
      <c r="C95" t="s">
        <v>1728</v>
      </c>
      <c r="D95" t="s">
        <v>1773</v>
      </c>
      <c r="E95" s="30" t="s">
        <v>1567</v>
      </c>
      <c r="F95" s="1" t="s">
        <v>1782</v>
      </c>
      <c r="G95" s="30" t="s">
        <v>1783</v>
      </c>
      <c r="H95" s="30" t="s">
        <v>1784</v>
      </c>
      <c r="I95" s="1" t="s">
        <v>769</v>
      </c>
      <c r="K95" s="1">
        <v>2018</v>
      </c>
      <c r="L95" s="30">
        <v>1</v>
      </c>
      <c r="M95" s="1" t="s">
        <v>824</v>
      </c>
      <c r="N95">
        <v>2018</v>
      </c>
    </row>
    <row r="96" spans="1:14" x14ac:dyDescent="0.3">
      <c r="A96" s="16" t="s">
        <v>458</v>
      </c>
      <c r="B96" s="30" t="s">
        <v>1523</v>
      </c>
      <c r="C96" t="s">
        <v>1728</v>
      </c>
      <c r="D96" t="s">
        <v>1773</v>
      </c>
      <c r="E96" s="30" t="s">
        <v>1567</v>
      </c>
      <c r="F96" s="1" t="s">
        <v>1785</v>
      </c>
      <c r="G96" s="30" t="s">
        <v>1786</v>
      </c>
      <c r="H96" s="30" t="s">
        <v>1787</v>
      </c>
      <c r="I96" s="1" t="s">
        <v>769</v>
      </c>
      <c r="K96" s="1">
        <v>2018</v>
      </c>
      <c r="L96" s="30">
        <v>1</v>
      </c>
      <c r="M96" s="1" t="s">
        <v>824</v>
      </c>
    </row>
    <row r="97" spans="1:14" x14ac:dyDescent="0.3">
      <c r="A97" s="16" t="s">
        <v>461</v>
      </c>
      <c r="B97" s="30" t="s">
        <v>1523</v>
      </c>
      <c r="C97" t="s">
        <v>1728</v>
      </c>
      <c r="D97" t="s">
        <v>1788</v>
      </c>
      <c r="E97" s="30" t="s">
        <v>1526</v>
      </c>
      <c r="F97" s="1" t="s">
        <v>1530</v>
      </c>
      <c r="G97" s="30" t="s">
        <v>1789</v>
      </c>
      <c r="H97" s="30" t="s">
        <v>1790</v>
      </c>
      <c r="I97" s="1" t="s">
        <v>769</v>
      </c>
      <c r="K97" s="1">
        <v>2018</v>
      </c>
      <c r="L97" s="30">
        <v>1</v>
      </c>
      <c r="M97" s="1" t="s">
        <v>832</v>
      </c>
      <c r="N97">
        <v>2018</v>
      </c>
    </row>
    <row r="98" spans="1:14" x14ac:dyDescent="0.3">
      <c r="A98" s="16" t="s">
        <v>464</v>
      </c>
      <c r="B98" s="30" t="s">
        <v>1523</v>
      </c>
      <c r="C98" t="s">
        <v>1728</v>
      </c>
      <c r="D98" t="s">
        <v>1788</v>
      </c>
      <c r="E98" s="30" t="s">
        <v>1526</v>
      </c>
      <c r="F98" s="1" t="s">
        <v>1791</v>
      </c>
      <c r="G98" s="30" t="s">
        <v>1235</v>
      </c>
      <c r="H98" s="30" t="s">
        <v>1792</v>
      </c>
      <c r="I98" s="1" t="s">
        <v>769</v>
      </c>
      <c r="K98" s="1">
        <v>2020</v>
      </c>
      <c r="L98" s="30">
        <v>1</v>
      </c>
      <c r="M98" s="1" t="s">
        <v>832</v>
      </c>
      <c r="N98">
        <v>2018</v>
      </c>
    </row>
    <row r="99" spans="1:14" x14ac:dyDescent="0.3">
      <c r="A99" s="16" t="s">
        <v>467</v>
      </c>
      <c r="B99" s="30" t="s">
        <v>1523</v>
      </c>
      <c r="C99" t="s">
        <v>1728</v>
      </c>
      <c r="D99" t="s">
        <v>1788</v>
      </c>
      <c r="E99" s="30" t="s">
        <v>1548</v>
      </c>
      <c r="F99" s="1" t="s">
        <v>1793</v>
      </c>
      <c r="G99" s="30" t="s">
        <v>1794</v>
      </c>
      <c r="H99" s="30" t="s">
        <v>1795</v>
      </c>
      <c r="I99" s="1" t="s">
        <v>882</v>
      </c>
      <c r="K99" s="1">
        <v>2020</v>
      </c>
      <c r="L99" s="30">
        <v>1</v>
      </c>
      <c r="M99" s="1" t="s">
        <v>771</v>
      </c>
    </row>
    <row r="100" spans="1:14" x14ac:dyDescent="0.3">
      <c r="A100" s="16" t="s">
        <v>470</v>
      </c>
      <c r="B100" s="30" t="s">
        <v>1523</v>
      </c>
      <c r="C100" t="s">
        <v>1728</v>
      </c>
      <c r="D100" t="s">
        <v>1788</v>
      </c>
      <c r="E100" s="30" t="s">
        <v>1548</v>
      </c>
      <c r="F100" s="1" t="s">
        <v>1632</v>
      </c>
      <c r="G100" s="30" t="s">
        <v>1796</v>
      </c>
      <c r="H100" s="30" t="s">
        <v>1797</v>
      </c>
      <c r="I100" s="1" t="s">
        <v>769</v>
      </c>
      <c r="K100" s="1">
        <v>2020</v>
      </c>
      <c r="L100" s="30">
        <v>1</v>
      </c>
      <c r="M100" s="1" t="s">
        <v>771</v>
      </c>
    </row>
    <row r="101" spans="1:14" x14ac:dyDescent="0.3">
      <c r="A101" s="16" t="s">
        <v>473</v>
      </c>
      <c r="B101" s="30" t="s">
        <v>1523</v>
      </c>
      <c r="C101" t="s">
        <v>1728</v>
      </c>
      <c r="D101" t="s">
        <v>1788</v>
      </c>
      <c r="E101" s="30" t="s">
        <v>1548</v>
      </c>
      <c r="F101" s="1" t="s">
        <v>1632</v>
      </c>
      <c r="G101" s="30" t="s">
        <v>1798</v>
      </c>
      <c r="H101" s="30" t="s">
        <v>1799</v>
      </c>
      <c r="I101" s="1" t="s">
        <v>769</v>
      </c>
      <c r="K101" s="1">
        <v>2020</v>
      </c>
      <c r="L101" s="30">
        <v>1</v>
      </c>
      <c r="M101" s="1" t="s">
        <v>771</v>
      </c>
    </row>
    <row r="102" spans="1:14" x14ac:dyDescent="0.3">
      <c r="A102" s="16" t="s">
        <v>476</v>
      </c>
      <c r="B102" s="30" t="s">
        <v>1523</v>
      </c>
      <c r="C102" t="s">
        <v>1728</v>
      </c>
      <c r="D102" t="s">
        <v>1788</v>
      </c>
      <c r="E102" s="30" t="s">
        <v>1548</v>
      </c>
      <c r="F102" s="1" t="s">
        <v>1632</v>
      </c>
      <c r="G102" s="30" t="s">
        <v>1800</v>
      </c>
      <c r="H102" s="30" t="s">
        <v>1560</v>
      </c>
      <c r="I102" s="1" t="s">
        <v>769</v>
      </c>
      <c r="K102" s="1">
        <v>2020</v>
      </c>
      <c r="L102" s="30">
        <v>1</v>
      </c>
      <c r="M102" s="1" t="s">
        <v>824</v>
      </c>
    </row>
    <row r="103" spans="1:14" x14ac:dyDescent="0.3">
      <c r="A103" s="16" t="s">
        <v>479</v>
      </c>
      <c r="B103" s="30" t="s">
        <v>1523</v>
      </c>
      <c r="C103" t="s">
        <v>1728</v>
      </c>
      <c r="D103" t="s">
        <v>1788</v>
      </c>
      <c r="E103" s="30" t="s">
        <v>1548</v>
      </c>
      <c r="F103" s="1" t="s">
        <v>1632</v>
      </c>
      <c r="G103" s="30" t="s">
        <v>1801</v>
      </c>
      <c r="H103" s="30" t="s">
        <v>1802</v>
      </c>
      <c r="I103" s="1" t="s">
        <v>769</v>
      </c>
      <c r="K103" s="1">
        <v>2020</v>
      </c>
      <c r="L103" s="30">
        <v>1</v>
      </c>
      <c r="M103" s="1" t="s">
        <v>824</v>
      </c>
    </row>
    <row r="104" spans="1:14" x14ac:dyDescent="0.3">
      <c r="A104" s="16" t="s">
        <v>482</v>
      </c>
      <c r="B104" s="30" t="s">
        <v>1523</v>
      </c>
      <c r="C104" t="s">
        <v>1728</v>
      </c>
      <c r="D104" t="s">
        <v>1788</v>
      </c>
      <c r="E104" s="30" t="s">
        <v>1548</v>
      </c>
      <c r="F104" s="1" t="s">
        <v>1632</v>
      </c>
      <c r="G104" s="30" t="s">
        <v>1803</v>
      </c>
      <c r="H104" s="30" t="s">
        <v>1804</v>
      </c>
      <c r="I104" s="1" t="s">
        <v>769</v>
      </c>
      <c r="K104" s="1">
        <v>2020</v>
      </c>
      <c r="L104" s="30">
        <v>1</v>
      </c>
      <c r="M104" s="1" t="s">
        <v>824</v>
      </c>
    </row>
    <row r="105" spans="1:14" x14ac:dyDescent="0.3">
      <c r="A105" s="16" t="s">
        <v>485</v>
      </c>
      <c r="B105" s="30" t="s">
        <v>1523</v>
      </c>
      <c r="C105" t="s">
        <v>1728</v>
      </c>
      <c r="D105" t="s">
        <v>1788</v>
      </c>
      <c r="E105" s="30" t="s">
        <v>1567</v>
      </c>
      <c r="F105" s="1" t="s">
        <v>1632</v>
      </c>
      <c r="G105" s="30" t="s">
        <v>1805</v>
      </c>
      <c r="H105" s="30" t="s">
        <v>1806</v>
      </c>
      <c r="I105" s="1" t="s">
        <v>769</v>
      </c>
      <c r="K105" s="1">
        <v>2020</v>
      </c>
      <c r="L105" s="30">
        <v>1</v>
      </c>
      <c r="M105" s="1" t="s">
        <v>832</v>
      </c>
    </row>
    <row r="106" spans="1:14" x14ac:dyDescent="0.3">
      <c r="A106" s="16" t="s">
        <v>488</v>
      </c>
      <c r="B106" s="30" t="s">
        <v>1523</v>
      </c>
      <c r="C106" t="s">
        <v>1728</v>
      </c>
      <c r="D106" t="s">
        <v>1788</v>
      </c>
      <c r="E106" s="30" t="s">
        <v>1567</v>
      </c>
      <c r="F106" s="1" t="s">
        <v>1632</v>
      </c>
      <c r="G106" s="30" t="s">
        <v>1800</v>
      </c>
      <c r="H106" s="30" t="s">
        <v>1807</v>
      </c>
      <c r="I106" s="1" t="s">
        <v>769</v>
      </c>
      <c r="K106" s="1">
        <v>2020</v>
      </c>
      <c r="L106" s="30">
        <v>1</v>
      </c>
      <c r="M106" s="1" t="s">
        <v>824</v>
      </c>
    </row>
    <row r="107" spans="1:14" x14ac:dyDescent="0.3">
      <c r="A107" s="16" t="s">
        <v>491</v>
      </c>
      <c r="B107" s="30" t="s">
        <v>1523</v>
      </c>
      <c r="C107" t="s">
        <v>1728</v>
      </c>
      <c r="D107" t="s">
        <v>1788</v>
      </c>
      <c r="E107" s="30" t="s">
        <v>1567</v>
      </c>
      <c r="F107" s="1" t="s">
        <v>1632</v>
      </c>
      <c r="G107" s="30" t="s">
        <v>1808</v>
      </c>
      <c r="H107" s="30" t="s">
        <v>1809</v>
      </c>
      <c r="I107" s="1" t="s">
        <v>769</v>
      </c>
      <c r="K107" s="1">
        <v>2020</v>
      </c>
      <c r="L107" s="30">
        <v>1</v>
      </c>
      <c r="M107" s="1" t="s">
        <v>824</v>
      </c>
    </row>
    <row r="108" spans="1:14" x14ac:dyDescent="0.3">
      <c r="A108" s="16" t="s">
        <v>494</v>
      </c>
      <c r="B108" s="30" t="s">
        <v>1523</v>
      </c>
      <c r="C108" t="s">
        <v>1728</v>
      </c>
      <c r="D108" t="s">
        <v>1788</v>
      </c>
      <c r="E108" s="30" t="s">
        <v>1567</v>
      </c>
      <c r="F108" s="1" t="s">
        <v>1810</v>
      </c>
      <c r="G108" s="30" t="s">
        <v>1811</v>
      </c>
      <c r="H108" s="30" t="s">
        <v>1812</v>
      </c>
      <c r="I108" s="1" t="s">
        <v>769</v>
      </c>
      <c r="K108" s="1">
        <v>2018</v>
      </c>
      <c r="L108" s="30">
        <v>1</v>
      </c>
      <c r="M108" s="1" t="s">
        <v>824</v>
      </c>
    </row>
    <row r="109" spans="1:14" x14ac:dyDescent="0.3">
      <c r="A109" s="16" t="s">
        <v>497</v>
      </c>
      <c r="B109" s="30" t="s">
        <v>1523</v>
      </c>
      <c r="C109" t="s">
        <v>1728</v>
      </c>
      <c r="D109" t="s">
        <v>1788</v>
      </c>
      <c r="E109" s="30" t="s">
        <v>1567</v>
      </c>
      <c r="F109" s="1" t="s">
        <v>1813</v>
      </c>
      <c r="G109" s="30" t="s">
        <v>1814</v>
      </c>
      <c r="H109" s="30" t="s">
        <v>1815</v>
      </c>
      <c r="I109" s="1" t="s">
        <v>769</v>
      </c>
      <c r="K109" s="1">
        <v>2018</v>
      </c>
      <c r="L109" s="30">
        <v>1</v>
      </c>
      <c r="M109" s="1" t="s">
        <v>832</v>
      </c>
      <c r="N109">
        <v>2018</v>
      </c>
    </row>
    <row r="110" spans="1:14" x14ac:dyDescent="0.3">
      <c r="A110" s="16" t="s">
        <v>500</v>
      </c>
      <c r="B110" s="30" t="s">
        <v>1523</v>
      </c>
      <c r="C110" t="s">
        <v>1728</v>
      </c>
      <c r="E110" s="38" t="s">
        <v>1700</v>
      </c>
      <c r="F110" s="37" t="s">
        <v>1816</v>
      </c>
      <c r="G110" s="38" t="s">
        <v>1701</v>
      </c>
      <c r="H110" s="43" t="s">
        <v>1702</v>
      </c>
      <c r="I110" s="1" t="s">
        <v>769</v>
      </c>
      <c r="K110" s="1">
        <v>2018</v>
      </c>
      <c r="L110" s="30">
        <v>1</v>
      </c>
      <c r="M110" s="1" t="s">
        <v>824</v>
      </c>
      <c r="N110">
        <v>2018</v>
      </c>
    </row>
    <row r="111" spans="1:14" x14ac:dyDescent="0.3">
      <c r="A111" s="16" t="s">
        <v>502</v>
      </c>
      <c r="B111" s="30" t="s">
        <v>1523</v>
      </c>
      <c r="C111" t="s">
        <v>1728</v>
      </c>
      <c r="E111" s="38" t="s">
        <v>1700</v>
      </c>
      <c r="F111" s="37" t="s">
        <v>1817</v>
      </c>
      <c r="G111" s="38" t="s">
        <v>1703</v>
      </c>
      <c r="H111" s="28" t="s">
        <v>1704</v>
      </c>
      <c r="I111" s="1" t="s">
        <v>769</v>
      </c>
      <c r="K111" s="1">
        <v>2018</v>
      </c>
      <c r="L111" s="30">
        <v>1</v>
      </c>
      <c r="M111" s="1" t="s">
        <v>824</v>
      </c>
      <c r="N111">
        <v>2018</v>
      </c>
    </row>
    <row r="112" spans="1:14" x14ac:dyDescent="0.3">
      <c r="A112" s="16" t="s">
        <v>504</v>
      </c>
      <c r="B112" s="30" t="s">
        <v>1523</v>
      </c>
      <c r="C112" t="s">
        <v>1728</v>
      </c>
      <c r="E112" s="38" t="s">
        <v>1700</v>
      </c>
      <c r="F112" s="37" t="s">
        <v>1818</v>
      </c>
      <c r="G112" s="38" t="s">
        <v>1705</v>
      </c>
      <c r="H112" s="28" t="s">
        <v>1706</v>
      </c>
      <c r="I112" s="1" t="s">
        <v>769</v>
      </c>
      <c r="K112" s="1">
        <v>2018</v>
      </c>
      <c r="L112" s="30">
        <v>1</v>
      </c>
      <c r="M112" s="1" t="s">
        <v>824</v>
      </c>
      <c r="N112">
        <v>2018</v>
      </c>
    </row>
    <row r="113" spans="1:14" x14ac:dyDescent="0.3">
      <c r="A113" s="16" t="s">
        <v>506</v>
      </c>
      <c r="B113" s="30" t="s">
        <v>1523</v>
      </c>
      <c r="C113" t="s">
        <v>1728</v>
      </c>
      <c r="E113" s="38" t="s">
        <v>1700</v>
      </c>
      <c r="F113" s="37" t="s">
        <v>1819</v>
      </c>
      <c r="G113" s="38" t="s">
        <v>1820</v>
      </c>
      <c r="H113" s="30" t="s">
        <v>1821</v>
      </c>
      <c r="I113" s="1" t="s">
        <v>769</v>
      </c>
      <c r="K113" s="1">
        <v>2018</v>
      </c>
      <c r="L113" s="30">
        <v>1</v>
      </c>
      <c r="M113" s="1" t="s">
        <v>824</v>
      </c>
      <c r="N113">
        <v>2018</v>
      </c>
    </row>
    <row r="114" spans="1:14" x14ac:dyDescent="0.3">
      <c r="A114" s="16" t="s">
        <v>509</v>
      </c>
      <c r="B114" s="30" t="s">
        <v>1523</v>
      </c>
      <c r="C114" t="s">
        <v>1728</v>
      </c>
      <c r="E114" s="38" t="s">
        <v>1700</v>
      </c>
      <c r="F114" s="37" t="s">
        <v>1632</v>
      </c>
      <c r="G114" s="38" t="s">
        <v>1707</v>
      </c>
      <c r="H114" s="30" t="s">
        <v>1708</v>
      </c>
      <c r="I114" s="1" t="s">
        <v>769</v>
      </c>
      <c r="K114" s="1">
        <v>2020</v>
      </c>
      <c r="L114" s="30">
        <v>1</v>
      </c>
      <c r="M114" s="1" t="s">
        <v>832</v>
      </c>
    </row>
    <row r="115" spans="1:14" x14ac:dyDescent="0.3">
      <c r="A115" s="16" t="s">
        <v>511</v>
      </c>
      <c r="B115" s="30" t="s">
        <v>1523</v>
      </c>
      <c r="C115" t="s">
        <v>1728</v>
      </c>
      <c r="E115" s="38" t="s">
        <v>1700</v>
      </c>
      <c r="F115" s="37" t="s">
        <v>1632</v>
      </c>
      <c r="G115" s="38" t="s">
        <v>1709</v>
      </c>
      <c r="H115" s="30" t="s">
        <v>1710</v>
      </c>
      <c r="I115" s="1" t="s">
        <v>769</v>
      </c>
      <c r="K115" s="1">
        <v>2020</v>
      </c>
      <c r="L115" s="30">
        <v>1</v>
      </c>
      <c r="M115" s="1" t="s">
        <v>832</v>
      </c>
    </row>
    <row r="116" spans="1:14" x14ac:dyDescent="0.3">
      <c r="A116" s="16" t="s">
        <v>514</v>
      </c>
      <c r="B116" s="30" t="s">
        <v>1523</v>
      </c>
      <c r="C116" t="s">
        <v>1728</v>
      </c>
      <c r="E116" s="30" t="s">
        <v>1711</v>
      </c>
      <c r="F116" s="1" t="s">
        <v>1816</v>
      </c>
      <c r="G116" s="30" t="s">
        <v>1822</v>
      </c>
      <c r="H116" s="30" t="s">
        <v>1823</v>
      </c>
      <c r="I116" s="1" t="s">
        <v>769</v>
      </c>
      <c r="K116" s="1">
        <v>2018</v>
      </c>
      <c r="L116" s="30">
        <v>1</v>
      </c>
      <c r="M116" s="1" t="s">
        <v>824</v>
      </c>
      <c r="N116">
        <v>2018</v>
      </c>
    </row>
    <row r="117" spans="1:14" x14ac:dyDescent="0.3">
      <c r="A117" s="16" t="s">
        <v>517</v>
      </c>
      <c r="B117" s="30" t="s">
        <v>1523</v>
      </c>
      <c r="C117" t="s">
        <v>1728</v>
      </c>
      <c r="E117" s="30" t="s">
        <v>1711</v>
      </c>
      <c r="F117" s="1" t="s">
        <v>1824</v>
      </c>
      <c r="G117" s="30" t="s">
        <v>1825</v>
      </c>
      <c r="H117" s="30" t="s">
        <v>1826</v>
      </c>
      <c r="I117" s="1" t="s">
        <v>769</v>
      </c>
      <c r="K117" s="1">
        <v>2018</v>
      </c>
      <c r="L117" s="30">
        <v>1</v>
      </c>
      <c r="M117" s="1" t="s">
        <v>824</v>
      </c>
      <c r="N117">
        <v>2018</v>
      </c>
    </row>
    <row r="118" spans="1:14" x14ac:dyDescent="0.3">
      <c r="A118" s="16" t="s">
        <v>520</v>
      </c>
      <c r="B118" s="30" t="s">
        <v>1523</v>
      </c>
      <c r="C118" t="s">
        <v>1728</v>
      </c>
      <c r="E118" s="30" t="s">
        <v>1711</v>
      </c>
      <c r="F118" s="1" t="s">
        <v>1827</v>
      </c>
      <c r="G118" s="30" t="s">
        <v>1828</v>
      </c>
      <c r="H118" s="30" t="s">
        <v>1829</v>
      </c>
      <c r="I118" s="1" t="s">
        <v>769</v>
      </c>
      <c r="K118" s="1">
        <v>2018</v>
      </c>
      <c r="L118" s="30">
        <v>1</v>
      </c>
      <c r="M118" s="1" t="s">
        <v>824</v>
      </c>
      <c r="N118">
        <v>2018</v>
      </c>
    </row>
    <row r="119" spans="1:14" x14ac:dyDescent="0.3">
      <c r="A119" s="16" t="s">
        <v>523</v>
      </c>
      <c r="B119" s="30" t="s">
        <v>1523</v>
      </c>
      <c r="C119" t="s">
        <v>1728</v>
      </c>
      <c r="E119" s="30" t="s">
        <v>1711</v>
      </c>
      <c r="F119" s="1" t="s">
        <v>1830</v>
      </c>
      <c r="G119" s="30" t="s">
        <v>1831</v>
      </c>
      <c r="H119" s="30" t="s">
        <v>1832</v>
      </c>
      <c r="I119" s="1" t="s">
        <v>882</v>
      </c>
      <c r="K119" s="1">
        <v>2020</v>
      </c>
      <c r="L119" s="30">
        <v>1</v>
      </c>
      <c r="M119" s="1" t="s">
        <v>832</v>
      </c>
    </row>
    <row r="120" spans="1:14" x14ac:dyDescent="0.3">
      <c r="A120" s="16" t="s">
        <v>526</v>
      </c>
      <c r="B120" s="30" t="s">
        <v>1523</v>
      </c>
      <c r="C120" t="s">
        <v>1728</v>
      </c>
      <c r="E120" s="30" t="s">
        <v>1711</v>
      </c>
      <c r="F120" s="1" t="s">
        <v>1819</v>
      </c>
      <c r="G120" s="30" t="s">
        <v>1833</v>
      </c>
      <c r="H120" s="30" t="s">
        <v>1834</v>
      </c>
      <c r="I120" s="1" t="s">
        <v>882</v>
      </c>
      <c r="K120" s="1">
        <v>2020</v>
      </c>
      <c r="L120" s="30">
        <v>1</v>
      </c>
      <c r="M120" s="1" t="s">
        <v>832</v>
      </c>
    </row>
    <row r="121" spans="1:14" x14ac:dyDescent="0.3">
      <c r="A121" s="16" t="s">
        <v>529</v>
      </c>
      <c r="B121" s="30" t="s">
        <v>1523</v>
      </c>
      <c r="C121" t="s">
        <v>1728</v>
      </c>
      <c r="E121" s="30" t="s">
        <v>1711</v>
      </c>
      <c r="F121" s="1" t="s">
        <v>1835</v>
      </c>
      <c r="G121" s="30" t="s">
        <v>1836</v>
      </c>
      <c r="H121" s="30" t="s">
        <v>1837</v>
      </c>
      <c r="I121" s="1" t="s">
        <v>882</v>
      </c>
      <c r="K121" s="1">
        <v>2020</v>
      </c>
      <c r="L121" s="30">
        <v>1</v>
      </c>
      <c r="M121" s="1" t="s">
        <v>832</v>
      </c>
    </row>
    <row r="122" spans="1:14" x14ac:dyDescent="0.3">
      <c r="A122" s="16" t="s">
        <v>532</v>
      </c>
      <c r="B122" s="30" t="s">
        <v>1523</v>
      </c>
      <c r="C122" t="s">
        <v>1838</v>
      </c>
      <c r="D122" t="s">
        <v>1839</v>
      </c>
      <c r="E122" s="30" t="s">
        <v>1526</v>
      </c>
      <c r="F122" s="1" t="s">
        <v>1840</v>
      </c>
      <c r="G122" s="30" t="s">
        <v>1841</v>
      </c>
      <c r="H122" s="30" t="s">
        <v>1842</v>
      </c>
      <c r="I122" s="1" t="s">
        <v>769</v>
      </c>
      <c r="K122" s="1">
        <v>2018</v>
      </c>
      <c r="L122" s="30">
        <v>1</v>
      </c>
      <c r="M122" s="1" t="s">
        <v>832</v>
      </c>
      <c r="N122">
        <v>2018</v>
      </c>
    </row>
    <row r="123" spans="1:14" ht="28.8" x14ac:dyDescent="0.3">
      <c r="A123" s="16" t="s">
        <v>535</v>
      </c>
      <c r="B123" s="30" t="s">
        <v>1523</v>
      </c>
      <c r="C123" t="s">
        <v>1838</v>
      </c>
      <c r="D123" t="s">
        <v>1839</v>
      </c>
      <c r="E123" s="30" t="s">
        <v>1526</v>
      </c>
      <c r="F123" s="1" t="s">
        <v>1843</v>
      </c>
      <c r="G123" s="28" t="s">
        <v>1844</v>
      </c>
      <c r="H123" s="43" t="s">
        <v>1845</v>
      </c>
      <c r="I123" s="1" t="s">
        <v>769</v>
      </c>
      <c r="K123" s="1">
        <v>2018</v>
      </c>
      <c r="L123" s="30">
        <v>1</v>
      </c>
      <c r="M123" s="1" t="s">
        <v>832</v>
      </c>
      <c r="N123">
        <v>2018</v>
      </c>
    </row>
    <row r="124" spans="1:14" x14ac:dyDescent="0.3">
      <c r="A124" s="16" t="s">
        <v>538</v>
      </c>
      <c r="B124" s="30" t="s">
        <v>1523</v>
      </c>
      <c r="C124" t="s">
        <v>1838</v>
      </c>
      <c r="D124" t="s">
        <v>1839</v>
      </c>
      <c r="E124" s="30" t="s">
        <v>1526</v>
      </c>
      <c r="F124" s="1" t="s">
        <v>1846</v>
      </c>
      <c r="G124" s="30" t="s">
        <v>1847</v>
      </c>
      <c r="H124" s="30" t="s">
        <v>1848</v>
      </c>
      <c r="I124" s="1" t="s">
        <v>769</v>
      </c>
      <c r="K124" s="1">
        <v>2018</v>
      </c>
      <c r="L124" s="30">
        <v>1</v>
      </c>
      <c r="M124" s="1" t="s">
        <v>832</v>
      </c>
      <c r="N124">
        <v>2018</v>
      </c>
    </row>
    <row r="125" spans="1:14" x14ac:dyDescent="0.3">
      <c r="A125" s="16" t="s">
        <v>541</v>
      </c>
      <c r="B125" s="30" t="s">
        <v>1523</v>
      </c>
      <c r="C125" t="s">
        <v>1838</v>
      </c>
      <c r="D125" t="s">
        <v>1839</v>
      </c>
      <c r="E125" s="30" t="s">
        <v>1526</v>
      </c>
      <c r="F125" s="1" t="s">
        <v>1849</v>
      </c>
      <c r="G125" s="30" t="s">
        <v>1850</v>
      </c>
      <c r="H125" s="44" t="s">
        <v>1851</v>
      </c>
      <c r="I125" s="1" t="s">
        <v>769</v>
      </c>
      <c r="K125" s="1">
        <v>2018</v>
      </c>
      <c r="L125" s="30">
        <v>1</v>
      </c>
      <c r="M125" s="1" t="s">
        <v>832</v>
      </c>
      <c r="N125">
        <v>2018</v>
      </c>
    </row>
    <row r="126" spans="1:14" x14ac:dyDescent="0.3">
      <c r="A126" s="16" t="s">
        <v>544</v>
      </c>
      <c r="B126" s="30" t="s">
        <v>1523</v>
      </c>
      <c r="C126" t="s">
        <v>1838</v>
      </c>
      <c r="D126" t="s">
        <v>1839</v>
      </c>
      <c r="E126" s="30" t="s">
        <v>1526</v>
      </c>
      <c r="F126" s="1" t="s">
        <v>1852</v>
      </c>
      <c r="G126" s="30" t="s">
        <v>1853</v>
      </c>
      <c r="H126" s="30" t="s">
        <v>1854</v>
      </c>
      <c r="I126" s="1" t="s">
        <v>769</v>
      </c>
      <c r="K126" s="1">
        <v>2018</v>
      </c>
      <c r="L126" s="30">
        <v>1</v>
      </c>
      <c r="M126" s="1" t="s">
        <v>832</v>
      </c>
      <c r="N126">
        <v>2018</v>
      </c>
    </row>
    <row r="127" spans="1:14" x14ac:dyDescent="0.3">
      <c r="A127" s="16" t="s">
        <v>547</v>
      </c>
      <c r="B127" s="30" t="s">
        <v>1523</v>
      </c>
      <c r="C127" t="s">
        <v>1838</v>
      </c>
      <c r="D127" t="s">
        <v>1839</v>
      </c>
      <c r="E127" s="30" t="s">
        <v>1548</v>
      </c>
      <c r="F127" s="1" t="s">
        <v>1632</v>
      </c>
      <c r="G127" s="30" t="s">
        <v>1855</v>
      </c>
      <c r="H127" s="30" t="s">
        <v>1856</v>
      </c>
      <c r="I127" s="1" t="s">
        <v>769</v>
      </c>
      <c r="K127" s="1">
        <v>2020</v>
      </c>
      <c r="L127" s="30">
        <v>1</v>
      </c>
      <c r="M127" s="1" t="s">
        <v>824</v>
      </c>
    </row>
    <row r="128" spans="1:14" x14ac:dyDescent="0.3">
      <c r="A128" s="16" t="s">
        <v>550</v>
      </c>
      <c r="B128" s="30" t="s">
        <v>1523</v>
      </c>
      <c r="C128" t="s">
        <v>1838</v>
      </c>
      <c r="D128" t="s">
        <v>1839</v>
      </c>
      <c r="E128" s="30" t="s">
        <v>1548</v>
      </c>
      <c r="F128" s="1" t="s">
        <v>1549</v>
      </c>
      <c r="G128" s="30" t="s">
        <v>1857</v>
      </c>
      <c r="H128" s="30" t="s">
        <v>1858</v>
      </c>
      <c r="I128" s="1" t="s">
        <v>769</v>
      </c>
      <c r="K128" s="1">
        <v>2018</v>
      </c>
      <c r="L128" s="30">
        <v>1</v>
      </c>
      <c r="M128" s="1" t="s">
        <v>771</v>
      </c>
    </row>
    <row r="129" spans="1:14" x14ac:dyDescent="0.3">
      <c r="A129" s="16" t="s">
        <v>553</v>
      </c>
      <c r="B129" s="30" t="s">
        <v>1523</v>
      </c>
      <c r="C129" t="s">
        <v>1838</v>
      </c>
      <c r="D129" t="s">
        <v>1839</v>
      </c>
      <c r="E129" s="30" t="s">
        <v>1548</v>
      </c>
      <c r="F129" s="1" t="s">
        <v>1632</v>
      </c>
      <c r="G129" s="30" t="s">
        <v>1859</v>
      </c>
      <c r="H129" s="30" t="s">
        <v>1860</v>
      </c>
      <c r="I129" s="1" t="s">
        <v>769</v>
      </c>
      <c r="K129" s="1">
        <v>2020</v>
      </c>
      <c r="L129" s="30">
        <v>1</v>
      </c>
      <c r="M129" s="1" t="s">
        <v>771</v>
      </c>
    </row>
    <row r="130" spans="1:14" x14ac:dyDescent="0.3">
      <c r="A130" s="16" t="s">
        <v>556</v>
      </c>
      <c r="B130" s="30" t="s">
        <v>1523</v>
      </c>
      <c r="C130" t="s">
        <v>1838</v>
      </c>
      <c r="D130" t="s">
        <v>1839</v>
      </c>
      <c r="E130" s="30" t="s">
        <v>1548</v>
      </c>
      <c r="F130" s="1" t="s">
        <v>1632</v>
      </c>
      <c r="G130" s="30" t="s">
        <v>1861</v>
      </c>
      <c r="H130" s="30" t="s">
        <v>1862</v>
      </c>
      <c r="I130" s="1" t="s">
        <v>769</v>
      </c>
      <c r="K130" s="1">
        <v>2020</v>
      </c>
      <c r="L130" s="30">
        <v>1</v>
      </c>
      <c r="M130" s="1" t="s">
        <v>771</v>
      </c>
    </row>
    <row r="131" spans="1:14" x14ac:dyDescent="0.3">
      <c r="A131" s="16" t="s">
        <v>559</v>
      </c>
      <c r="B131" s="30" t="s">
        <v>1523</v>
      </c>
      <c r="C131" t="s">
        <v>1838</v>
      </c>
      <c r="D131" t="s">
        <v>1839</v>
      </c>
      <c r="E131" s="30" t="s">
        <v>1548</v>
      </c>
      <c r="F131" s="1" t="s">
        <v>1863</v>
      </c>
      <c r="G131" s="30" t="s">
        <v>1864</v>
      </c>
      <c r="H131" s="30" t="s">
        <v>1865</v>
      </c>
      <c r="I131" s="1" t="s">
        <v>769</v>
      </c>
      <c r="K131" s="1">
        <v>2018</v>
      </c>
      <c r="L131" s="30">
        <v>1</v>
      </c>
      <c r="M131" s="1" t="s">
        <v>771</v>
      </c>
    </row>
    <row r="132" spans="1:14" x14ac:dyDescent="0.3">
      <c r="A132" s="16" t="s">
        <v>562</v>
      </c>
      <c r="B132" s="30" t="s">
        <v>1523</v>
      </c>
      <c r="C132" t="s">
        <v>1838</v>
      </c>
      <c r="D132" t="s">
        <v>1839</v>
      </c>
      <c r="E132" s="30" t="s">
        <v>1548</v>
      </c>
      <c r="F132" s="1" t="s">
        <v>1866</v>
      </c>
      <c r="G132" s="30" t="s">
        <v>1867</v>
      </c>
      <c r="H132" s="30" t="s">
        <v>1868</v>
      </c>
      <c r="I132" s="1" t="s">
        <v>769</v>
      </c>
      <c r="K132" s="1">
        <v>2018</v>
      </c>
      <c r="L132" s="30">
        <v>1</v>
      </c>
      <c r="M132" s="1" t="s">
        <v>771</v>
      </c>
    </row>
    <row r="133" spans="1:14" x14ac:dyDescent="0.3">
      <c r="A133" s="16" t="s">
        <v>565</v>
      </c>
      <c r="B133" s="30" t="s">
        <v>1523</v>
      </c>
      <c r="C133" t="s">
        <v>1838</v>
      </c>
      <c r="D133" t="s">
        <v>1839</v>
      </c>
      <c r="E133" s="30" t="s">
        <v>1548</v>
      </c>
      <c r="F133" s="1" t="s">
        <v>1869</v>
      </c>
      <c r="G133" s="30" t="s">
        <v>1870</v>
      </c>
      <c r="H133" s="30" t="s">
        <v>1871</v>
      </c>
      <c r="I133" s="1" t="s">
        <v>769</v>
      </c>
      <c r="K133" s="1">
        <v>2018</v>
      </c>
      <c r="L133" s="30">
        <v>1</v>
      </c>
      <c r="M133" s="1" t="s">
        <v>771</v>
      </c>
    </row>
    <row r="134" spans="1:14" x14ac:dyDescent="0.3">
      <c r="A134" s="16" t="s">
        <v>568</v>
      </c>
      <c r="B134" s="30" t="s">
        <v>1523</v>
      </c>
      <c r="C134" t="s">
        <v>1838</v>
      </c>
      <c r="D134" t="s">
        <v>1839</v>
      </c>
      <c r="E134" s="30" t="s">
        <v>1548</v>
      </c>
      <c r="F134" s="1" t="s">
        <v>1632</v>
      </c>
      <c r="G134" s="30" t="s">
        <v>1872</v>
      </c>
      <c r="H134" s="30" t="s">
        <v>1873</v>
      </c>
      <c r="I134" s="1" t="s">
        <v>769</v>
      </c>
      <c r="K134" s="1">
        <v>2020</v>
      </c>
      <c r="L134" s="30">
        <v>1</v>
      </c>
      <c r="M134" s="1" t="s">
        <v>771</v>
      </c>
    </row>
    <row r="135" spans="1:14" x14ac:dyDescent="0.3">
      <c r="A135" s="16" t="s">
        <v>571</v>
      </c>
      <c r="B135" s="30" t="s">
        <v>1523</v>
      </c>
      <c r="C135" t="s">
        <v>1838</v>
      </c>
      <c r="D135" t="s">
        <v>1839</v>
      </c>
      <c r="E135" s="30" t="s">
        <v>1548</v>
      </c>
      <c r="F135" s="1" t="s">
        <v>1632</v>
      </c>
      <c r="G135" s="30" t="s">
        <v>1874</v>
      </c>
      <c r="H135" s="30" t="s">
        <v>1875</v>
      </c>
      <c r="I135" s="1" t="s">
        <v>769</v>
      </c>
      <c r="K135" s="1">
        <v>2020</v>
      </c>
      <c r="L135" s="30">
        <v>1</v>
      </c>
      <c r="M135" s="1" t="s">
        <v>824</v>
      </c>
    </row>
    <row r="136" spans="1:14" x14ac:dyDescent="0.3">
      <c r="A136" s="16" t="s">
        <v>574</v>
      </c>
      <c r="B136" s="30" t="s">
        <v>1523</v>
      </c>
      <c r="C136" t="s">
        <v>1838</v>
      </c>
      <c r="D136" t="s">
        <v>1839</v>
      </c>
      <c r="E136" s="30" t="s">
        <v>1548</v>
      </c>
      <c r="F136" s="1" t="s">
        <v>1632</v>
      </c>
      <c r="G136" s="30" t="s">
        <v>1876</v>
      </c>
      <c r="H136" s="30" t="s">
        <v>1877</v>
      </c>
      <c r="I136" s="1" t="s">
        <v>769</v>
      </c>
      <c r="K136" s="1">
        <v>2020</v>
      </c>
      <c r="L136" s="30">
        <v>1</v>
      </c>
      <c r="M136" s="1" t="s">
        <v>824</v>
      </c>
    </row>
    <row r="137" spans="1:14" x14ac:dyDescent="0.3">
      <c r="A137" s="16" t="s">
        <v>577</v>
      </c>
      <c r="B137" s="30" t="s">
        <v>1523</v>
      </c>
      <c r="C137" t="s">
        <v>1838</v>
      </c>
      <c r="D137" t="s">
        <v>1839</v>
      </c>
      <c r="E137" s="30" t="s">
        <v>1548</v>
      </c>
      <c r="F137" s="1" t="s">
        <v>1632</v>
      </c>
      <c r="G137" s="30" t="s">
        <v>1878</v>
      </c>
      <c r="H137" s="30" t="s">
        <v>1879</v>
      </c>
      <c r="I137" s="1" t="s">
        <v>769</v>
      </c>
      <c r="K137" s="1">
        <v>2020</v>
      </c>
      <c r="L137" s="30">
        <v>1</v>
      </c>
      <c r="M137" s="1" t="s">
        <v>824</v>
      </c>
    </row>
    <row r="138" spans="1:14" x14ac:dyDescent="0.3">
      <c r="A138" s="16" t="s">
        <v>580</v>
      </c>
      <c r="B138" s="30" t="s">
        <v>1523</v>
      </c>
      <c r="C138" t="s">
        <v>1838</v>
      </c>
      <c r="D138" t="s">
        <v>1839</v>
      </c>
      <c r="E138" s="30" t="s">
        <v>1567</v>
      </c>
      <c r="F138" s="1" t="s">
        <v>1568</v>
      </c>
      <c r="G138" s="30" t="s">
        <v>1880</v>
      </c>
      <c r="H138" s="30" t="s">
        <v>1881</v>
      </c>
      <c r="I138" s="1" t="s">
        <v>769</v>
      </c>
      <c r="K138" s="1">
        <v>2018</v>
      </c>
      <c r="L138" s="30">
        <v>1</v>
      </c>
      <c r="M138" s="1" t="s">
        <v>824</v>
      </c>
      <c r="N138">
        <v>2018</v>
      </c>
    </row>
    <row r="139" spans="1:14" x14ac:dyDescent="0.3">
      <c r="A139" s="16" t="s">
        <v>583</v>
      </c>
      <c r="B139" s="30" t="s">
        <v>1523</v>
      </c>
      <c r="C139" t="s">
        <v>1838</v>
      </c>
      <c r="D139" t="s">
        <v>1839</v>
      </c>
      <c r="E139" s="30" t="s">
        <v>1567</v>
      </c>
      <c r="F139" s="1" t="s">
        <v>1632</v>
      </c>
      <c r="G139" s="30" t="s">
        <v>1882</v>
      </c>
      <c r="H139" s="30" t="s">
        <v>1883</v>
      </c>
      <c r="I139" s="1" t="s">
        <v>769</v>
      </c>
      <c r="K139" s="1">
        <v>2020</v>
      </c>
      <c r="L139" s="30">
        <v>1</v>
      </c>
      <c r="M139" s="1" t="s">
        <v>824</v>
      </c>
    </row>
    <row r="140" spans="1:14" x14ac:dyDescent="0.3">
      <c r="A140" s="16" t="s">
        <v>586</v>
      </c>
      <c r="B140" s="30" t="s">
        <v>1523</v>
      </c>
      <c r="C140" t="s">
        <v>1838</v>
      </c>
      <c r="D140" t="s">
        <v>1839</v>
      </c>
      <c r="E140" s="30" t="s">
        <v>1567</v>
      </c>
      <c r="F140" s="1" t="s">
        <v>1632</v>
      </c>
      <c r="G140" s="28" t="s">
        <v>1884</v>
      </c>
      <c r="H140" s="30" t="s">
        <v>1885</v>
      </c>
      <c r="I140" s="1" t="s">
        <v>769</v>
      </c>
      <c r="K140" s="1">
        <v>2020</v>
      </c>
      <c r="L140" s="30">
        <v>1</v>
      </c>
      <c r="M140" s="1" t="s">
        <v>824</v>
      </c>
    </row>
    <row r="141" spans="1:14" x14ac:dyDescent="0.3">
      <c r="A141" s="16" t="s">
        <v>589</v>
      </c>
      <c r="B141" s="30" t="s">
        <v>1523</v>
      </c>
      <c r="C141" t="s">
        <v>1838</v>
      </c>
      <c r="D141" t="s">
        <v>1839</v>
      </c>
      <c r="E141" s="30" t="s">
        <v>1567</v>
      </c>
      <c r="F141" s="1" t="s">
        <v>1764</v>
      </c>
      <c r="G141" s="30" t="s">
        <v>1886</v>
      </c>
      <c r="H141" s="30" t="s">
        <v>1887</v>
      </c>
      <c r="I141" s="1" t="s">
        <v>769</v>
      </c>
      <c r="K141" s="1">
        <v>2018</v>
      </c>
      <c r="L141" s="30">
        <v>1</v>
      </c>
      <c r="M141" s="1" t="s">
        <v>824</v>
      </c>
    </row>
    <row r="142" spans="1:14" x14ac:dyDescent="0.3">
      <c r="A142" s="16" t="s">
        <v>592</v>
      </c>
      <c r="B142" s="30" t="s">
        <v>1523</v>
      </c>
      <c r="C142" t="s">
        <v>1838</v>
      </c>
      <c r="D142" t="s">
        <v>1839</v>
      </c>
      <c r="E142" s="30" t="s">
        <v>1567</v>
      </c>
      <c r="F142" s="1" t="s">
        <v>1632</v>
      </c>
      <c r="G142" s="30" t="s">
        <v>1888</v>
      </c>
      <c r="H142" s="30" t="s">
        <v>1889</v>
      </c>
      <c r="I142" s="1" t="s">
        <v>769</v>
      </c>
      <c r="K142" s="1">
        <v>2020</v>
      </c>
      <c r="L142" s="30">
        <v>1</v>
      </c>
      <c r="M142" s="1" t="s">
        <v>771</v>
      </c>
    </row>
    <row r="143" spans="1:14" x14ac:dyDescent="0.3">
      <c r="A143" s="16" t="s">
        <v>595</v>
      </c>
      <c r="B143" s="30" t="s">
        <v>1523</v>
      </c>
      <c r="C143" t="s">
        <v>1838</v>
      </c>
      <c r="D143" t="s">
        <v>1890</v>
      </c>
      <c r="E143" s="30" t="s">
        <v>1526</v>
      </c>
      <c r="F143" s="1" t="s">
        <v>1533</v>
      </c>
      <c r="G143" s="30" t="s">
        <v>1891</v>
      </c>
      <c r="H143" s="30" t="s">
        <v>1892</v>
      </c>
      <c r="I143" s="1" t="s">
        <v>769</v>
      </c>
      <c r="K143" s="1">
        <v>2018</v>
      </c>
      <c r="L143" s="30">
        <v>1</v>
      </c>
      <c r="M143" s="1" t="s">
        <v>832</v>
      </c>
      <c r="N143">
        <v>2018</v>
      </c>
    </row>
    <row r="144" spans="1:14" x14ac:dyDescent="0.3">
      <c r="A144" s="16" t="s">
        <v>598</v>
      </c>
      <c r="B144" s="30" t="s">
        <v>1523</v>
      </c>
      <c r="C144" t="s">
        <v>1838</v>
      </c>
      <c r="D144" t="s">
        <v>1890</v>
      </c>
      <c r="E144" s="30" t="s">
        <v>1526</v>
      </c>
      <c r="F144" s="1" t="s">
        <v>1893</v>
      </c>
      <c r="G144" s="30" t="s">
        <v>1894</v>
      </c>
      <c r="H144" s="30" t="s">
        <v>1895</v>
      </c>
      <c r="I144" s="1" t="s">
        <v>769</v>
      </c>
      <c r="K144" s="1">
        <v>2018</v>
      </c>
      <c r="L144" s="30">
        <v>1</v>
      </c>
      <c r="M144" s="1" t="s">
        <v>832</v>
      </c>
      <c r="N144">
        <v>2018</v>
      </c>
    </row>
    <row r="145" spans="1:14" x14ac:dyDescent="0.3">
      <c r="A145" s="16" t="s">
        <v>601</v>
      </c>
      <c r="B145" s="30" t="s">
        <v>1523</v>
      </c>
      <c r="C145" t="s">
        <v>1838</v>
      </c>
      <c r="D145" t="s">
        <v>1890</v>
      </c>
      <c r="E145" s="30" t="s">
        <v>1526</v>
      </c>
      <c r="F145" s="1" t="s">
        <v>1896</v>
      </c>
      <c r="G145" s="30" t="s">
        <v>1897</v>
      </c>
      <c r="H145" s="30" t="s">
        <v>1898</v>
      </c>
      <c r="I145" s="1" t="s">
        <v>769</v>
      </c>
      <c r="K145" s="1">
        <v>2018</v>
      </c>
      <c r="L145" s="30">
        <v>1</v>
      </c>
      <c r="M145" s="1" t="s">
        <v>832</v>
      </c>
      <c r="N145">
        <v>2018</v>
      </c>
    </row>
    <row r="146" spans="1:14" x14ac:dyDescent="0.3">
      <c r="A146" s="16" t="s">
        <v>604</v>
      </c>
      <c r="B146" s="30" t="s">
        <v>1523</v>
      </c>
      <c r="C146" t="s">
        <v>1838</v>
      </c>
      <c r="D146" t="s">
        <v>1890</v>
      </c>
      <c r="E146" s="30" t="s">
        <v>1548</v>
      </c>
      <c r="F146" s="1" t="s">
        <v>1558</v>
      </c>
      <c r="G146" s="30" t="s">
        <v>1899</v>
      </c>
      <c r="H146" s="30" t="s">
        <v>1900</v>
      </c>
      <c r="I146" s="1" t="s">
        <v>769</v>
      </c>
      <c r="K146" s="1">
        <v>2018</v>
      </c>
      <c r="L146" s="30">
        <v>1</v>
      </c>
      <c r="M146" s="1" t="s">
        <v>771</v>
      </c>
    </row>
    <row r="147" spans="1:14" x14ac:dyDescent="0.3">
      <c r="A147" s="16" t="s">
        <v>607</v>
      </c>
      <c r="B147" s="30" t="s">
        <v>1523</v>
      </c>
      <c r="C147" t="s">
        <v>1838</v>
      </c>
      <c r="D147" t="s">
        <v>1890</v>
      </c>
      <c r="E147" s="30" t="s">
        <v>1548</v>
      </c>
      <c r="F147" s="1" t="s">
        <v>1632</v>
      </c>
      <c r="G147" s="30" t="s">
        <v>1901</v>
      </c>
      <c r="H147" s="30" t="s">
        <v>1902</v>
      </c>
      <c r="I147" s="1" t="s">
        <v>769</v>
      </c>
      <c r="K147" s="1">
        <v>2020</v>
      </c>
      <c r="L147" s="30">
        <v>1</v>
      </c>
      <c r="M147" s="1" t="s">
        <v>771</v>
      </c>
    </row>
    <row r="148" spans="1:14" x14ac:dyDescent="0.3">
      <c r="A148" s="16" t="s">
        <v>609</v>
      </c>
      <c r="B148" s="30" t="s">
        <v>1523</v>
      </c>
      <c r="C148" t="s">
        <v>1838</v>
      </c>
      <c r="D148" t="s">
        <v>1890</v>
      </c>
      <c r="E148" s="30" t="s">
        <v>1548</v>
      </c>
      <c r="F148" s="1" t="s">
        <v>1632</v>
      </c>
      <c r="G148" s="30" t="s">
        <v>1903</v>
      </c>
      <c r="H148" s="30" t="s">
        <v>1904</v>
      </c>
      <c r="I148" s="1" t="s">
        <v>769</v>
      </c>
      <c r="K148" s="1">
        <v>2020</v>
      </c>
      <c r="L148" s="30">
        <v>1</v>
      </c>
      <c r="M148" s="1" t="s">
        <v>824</v>
      </c>
    </row>
    <row r="149" spans="1:14" x14ac:dyDescent="0.3">
      <c r="A149" s="16" t="s">
        <v>612</v>
      </c>
      <c r="B149" s="30" t="s">
        <v>1523</v>
      </c>
      <c r="C149" t="s">
        <v>1838</v>
      </c>
      <c r="D149" t="s">
        <v>1890</v>
      </c>
      <c r="E149" s="30" t="s">
        <v>1567</v>
      </c>
      <c r="F149" s="1" t="s">
        <v>1782</v>
      </c>
      <c r="G149" s="30" t="s">
        <v>1905</v>
      </c>
      <c r="H149" s="30" t="s">
        <v>1906</v>
      </c>
      <c r="I149" s="1" t="s">
        <v>769</v>
      </c>
      <c r="K149" s="1">
        <v>2018</v>
      </c>
      <c r="L149" s="30">
        <v>1</v>
      </c>
      <c r="M149" s="1" t="s">
        <v>824</v>
      </c>
      <c r="N149">
        <v>2018</v>
      </c>
    </row>
    <row r="150" spans="1:14" x14ac:dyDescent="0.3">
      <c r="A150" s="16" t="s">
        <v>615</v>
      </c>
      <c r="B150" s="30" t="s">
        <v>1523</v>
      </c>
      <c r="C150" t="s">
        <v>1838</v>
      </c>
      <c r="D150" t="s">
        <v>1907</v>
      </c>
      <c r="E150" s="30" t="s">
        <v>1526</v>
      </c>
      <c r="F150" s="1" t="s">
        <v>1530</v>
      </c>
      <c r="G150" s="30" t="s">
        <v>1908</v>
      </c>
      <c r="H150" s="30" t="s">
        <v>1909</v>
      </c>
      <c r="I150" s="1" t="s">
        <v>769</v>
      </c>
      <c r="K150" s="1">
        <v>2018</v>
      </c>
      <c r="L150" s="30">
        <v>1</v>
      </c>
      <c r="M150" s="1" t="s">
        <v>771</v>
      </c>
      <c r="N150">
        <v>2018</v>
      </c>
    </row>
    <row r="151" spans="1:14" x14ac:dyDescent="0.3">
      <c r="A151" s="16" t="s">
        <v>618</v>
      </c>
      <c r="B151" s="30" t="s">
        <v>1523</v>
      </c>
      <c r="C151" t="s">
        <v>1838</v>
      </c>
      <c r="D151" t="s">
        <v>1907</v>
      </c>
      <c r="E151" s="30" t="s">
        <v>1526</v>
      </c>
      <c r="F151" s="1" t="s">
        <v>1791</v>
      </c>
      <c r="G151" s="30" t="s">
        <v>1910</v>
      </c>
      <c r="H151" s="30" t="s">
        <v>1911</v>
      </c>
      <c r="I151" s="1" t="s">
        <v>769</v>
      </c>
      <c r="K151" s="1">
        <v>2018</v>
      </c>
      <c r="L151" s="30">
        <v>1</v>
      </c>
      <c r="M151" s="1" t="s">
        <v>771</v>
      </c>
      <c r="N151">
        <v>2018</v>
      </c>
    </row>
    <row r="152" spans="1:14" x14ac:dyDescent="0.3">
      <c r="A152" s="16" t="s">
        <v>621</v>
      </c>
      <c r="B152" s="30" t="s">
        <v>1523</v>
      </c>
      <c r="C152" t="s">
        <v>1838</v>
      </c>
      <c r="D152" t="s">
        <v>1907</v>
      </c>
      <c r="E152" s="30" t="s">
        <v>1526</v>
      </c>
      <c r="F152" s="1" t="s">
        <v>1912</v>
      </c>
      <c r="G152" s="30" t="s">
        <v>1913</v>
      </c>
      <c r="H152" s="30" t="s">
        <v>1914</v>
      </c>
      <c r="I152" s="1" t="s">
        <v>769</v>
      </c>
      <c r="K152" s="1">
        <v>2018</v>
      </c>
      <c r="L152" s="30">
        <v>1</v>
      </c>
      <c r="M152" s="1" t="s">
        <v>771</v>
      </c>
      <c r="N152">
        <v>2018</v>
      </c>
    </row>
    <row r="153" spans="1:14" x14ac:dyDescent="0.3">
      <c r="A153" s="16" t="s">
        <v>624</v>
      </c>
      <c r="B153" s="30" t="s">
        <v>1523</v>
      </c>
      <c r="C153" t="s">
        <v>1838</v>
      </c>
      <c r="D153" t="s">
        <v>1907</v>
      </c>
      <c r="E153" s="30" t="s">
        <v>1526</v>
      </c>
      <c r="F153" s="1" t="s">
        <v>1632</v>
      </c>
      <c r="G153" s="30" t="s">
        <v>1915</v>
      </c>
      <c r="H153" s="30" t="s">
        <v>1916</v>
      </c>
      <c r="I153" s="1" t="s">
        <v>769</v>
      </c>
      <c r="K153" s="1">
        <v>2020</v>
      </c>
      <c r="L153" s="30">
        <v>1</v>
      </c>
      <c r="M153" s="1" t="s">
        <v>832</v>
      </c>
    </row>
    <row r="154" spans="1:14" x14ac:dyDescent="0.3">
      <c r="A154" s="16" t="s">
        <v>627</v>
      </c>
      <c r="B154" s="30" t="s">
        <v>1523</v>
      </c>
      <c r="C154" t="s">
        <v>1838</v>
      </c>
      <c r="D154" t="s">
        <v>1907</v>
      </c>
      <c r="E154" s="30" t="s">
        <v>1526</v>
      </c>
      <c r="F154" s="1" t="s">
        <v>1632</v>
      </c>
      <c r="G154" s="30" t="s">
        <v>1917</v>
      </c>
      <c r="H154" s="30" t="s">
        <v>1918</v>
      </c>
      <c r="I154" s="1" t="s">
        <v>769</v>
      </c>
      <c r="K154" s="1">
        <v>2020</v>
      </c>
      <c r="L154" s="30">
        <v>1</v>
      </c>
      <c r="M154" s="1" t="s">
        <v>832</v>
      </c>
    </row>
    <row r="155" spans="1:14" x14ac:dyDescent="0.3">
      <c r="A155" s="16" t="s">
        <v>630</v>
      </c>
      <c r="B155" s="30" t="s">
        <v>1523</v>
      </c>
      <c r="C155" t="s">
        <v>1838</v>
      </c>
      <c r="D155" t="s">
        <v>1907</v>
      </c>
      <c r="E155" s="30" t="s">
        <v>1526</v>
      </c>
      <c r="F155" s="1" t="s">
        <v>1919</v>
      </c>
      <c r="G155" s="30" t="s">
        <v>1920</v>
      </c>
      <c r="H155" s="30" t="s">
        <v>1921</v>
      </c>
      <c r="I155" s="1" t="s">
        <v>769</v>
      </c>
      <c r="K155" s="1">
        <v>2018</v>
      </c>
      <c r="L155" s="30">
        <v>1</v>
      </c>
      <c r="M155" s="1" t="s">
        <v>832</v>
      </c>
      <c r="N155">
        <v>2018</v>
      </c>
    </row>
    <row r="156" spans="1:14" x14ac:dyDescent="0.3">
      <c r="A156" s="16" t="s">
        <v>633</v>
      </c>
      <c r="B156" s="30" t="s">
        <v>1523</v>
      </c>
      <c r="C156" t="s">
        <v>1838</v>
      </c>
      <c r="D156" t="s">
        <v>1907</v>
      </c>
      <c r="E156" s="30" t="s">
        <v>1526</v>
      </c>
      <c r="F156" s="1" t="s">
        <v>1922</v>
      </c>
      <c r="G156" s="30" t="s">
        <v>1531</v>
      </c>
      <c r="H156" s="30" t="s">
        <v>1923</v>
      </c>
      <c r="I156" s="1" t="s">
        <v>769</v>
      </c>
      <c r="K156" s="1">
        <v>2018</v>
      </c>
      <c r="L156" s="30">
        <v>1</v>
      </c>
      <c r="M156" s="1" t="s">
        <v>832</v>
      </c>
      <c r="N156">
        <v>2018</v>
      </c>
    </row>
    <row r="157" spans="1:14" ht="28.8" x14ac:dyDescent="0.3">
      <c r="A157" s="16" t="s">
        <v>636</v>
      </c>
      <c r="B157" s="30" t="s">
        <v>1523</v>
      </c>
      <c r="C157" t="s">
        <v>1838</v>
      </c>
      <c r="D157" t="s">
        <v>1907</v>
      </c>
      <c r="E157" s="30" t="s">
        <v>1548</v>
      </c>
      <c r="F157" s="1" t="s">
        <v>1924</v>
      </c>
      <c r="G157" s="30" t="s">
        <v>1925</v>
      </c>
      <c r="H157" s="28" t="s">
        <v>1926</v>
      </c>
      <c r="I157" s="1" t="s">
        <v>882</v>
      </c>
      <c r="K157" s="1">
        <v>2020</v>
      </c>
      <c r="L157" s="30">
        <v>1</v>
      </c>
      <c r="M157" s="1" t="s">
        <v>771</v>
      </c>
    </row>
    <row r="158" spans="1:14" x14ac:dyDescent="0.3">
      <c r="A158" s="16" t="s">
        <v>639</v>
      </c>
      <c r="B158" s="30" t="s">
        <v>1523</v>
      </c>
      <c r="C158" t="s">
        <v>1838</v>
      </c>
      <c r="D158" t="s">
        <v>1907</v>
      </c>
      <c r="E158" s="30" t="s">
        <v>1548</v>
      </c>
      <c r="F158" s="1" t="s">
        <v>1632</v>
      </c>
      <c r="G158" s="30" t="s">
        <v>1927</v>
      </c>
      <c r="H158" s="30" t="s">
        <v>1928</v>
      </c>
      <c r="I158" s="1" t="s">
        <v>769</v>
      </c>
      <c r="K158" s="1">
        <v>2020</v>
      </c>
      <c r="L158" s="30">
        <v>1</v>
      </c>
      <c r="M158" s="1" t="s">
        <v>771</v>
      </c>
    </row>
    <row r="159" spans="1:14" x14ac:dyDescent="0.3">
      <c r="A159" s="16" t="s">
        <v>642</v>
      </c>
      <c r="B159" s="30" t="s">
        <v>1523</v>
      </c>
      <c r="C159" t="s">
        <v>1838</v>
      </c>
      <c r="D159" t="s">
        <v>1907</v>
      </c>
      <c r="E159" s="30" t="s">
        <v>1548</v>
      </c>
      <c r="F159" s="1" t="s">
        <v>1929</v>
      </c>
      <c r="G159" s="30" t="s">
        <v>1930</v>
      </c>
      <c r="H159" s="30" t="s">
        <v>1931</v>
      </c>
      <c r="I159" s="1" t="s">
        <v>769</v>
      </c>
      <c r="K159" s="1">
        <v>2018</v>
      </c>
      <c r="L159" s="30">
        <v>1</v>
      </c>
      <c r="M159" s="1" t="s">
        <v>771</v>
      </c>
      <c r="N159">
        <v>2018</v>
      </c>
    </row>
    <row r="160" spans="1:14" x14ac:dyDescent="0.3">
      <c r="A160" s="16" t="s">
        <v>645</v>
      </c>
      <c r="B160" s="30" t="s">
        <v>1523</v>
      </c>
      <c r="C160" t="s">
        <v>1838</v>
      </c>
      <c r="D160" t="s">
        <v>1907</v>
      </c>
      <c r="E160" s="30" t="s">
        <v>1548</v>
      </c>
      <c r="F160" s="1" t="s">
        <v>1932</v>
      </c>
      <c r="G160" s="30" t="s">
        <v>1933</v>
      </c>
      <c r="H160" s="43" t="s">
        <v>1934</v>
      </c>
      <c r="I160" s="1" t="s">
        <v>769</v>
      </c>
      <c r="K160" s="1">
        <v>2020</v>
      </c>
      <c r="L160" s="30">
        <v>1</v>
      </c>
      <c r="M160" s="1" t="s">
        <v>771</v>
      </c>
    </row>
    <row r="161" spans="1:14" x14ac:dyDescent="0.3">
      <c r="A161" s="16" t="s">
        <v>648</v>
      </c>
      <c r="B161" s="30" t="s">
        <v>1523</v>
      </c>
      <c r="C161" t="s">
        <v>1838</v>
      </c>
      <c r="D161" t="s">
        <v>1907</v>
      </c>
      <c r="E161" s="30" t="s">
        <v>1567</v>
      </c>
      <c r="F161" s="1" t="s">
        <v>1935</v>
      </c>
      <c r="G161" s="30" t="s">
        <v>1936</v>
      </c>
      <c r="H161" s="30" t="s">
        <v>1937</v>
      </c>
      <c r="I161" s="1" t="s">
        <v>769</v>
      </c>
      <c r="K161" s="1">
        <v>2018</v>
      </c>
      <c r="L161" s="30">
        <v>1</v>
      </c>
      <c r="M161" s="1" t="s">
        <v>832</v>
      </c>
    </row>
    <row r="162" spans="1:14" x14ac:dyDescent="0.3">
      <c r="A162" s="16" t="s">
        <v>651</v>
      </c>
      <c r="B162" s="30" t="s">
        <v>1523</v>
      </c>
      <c r="C162" t="s">
        <v>1838</v>
      </c>
      <c r="D162" t="s">
        <v>1907</v>
      </c>
      <c r="E162" s="30" t="s">
        <v>1567</v>
      </c>
      <c r="F162" s="1" t="s">
        <v>1813</v>
      </c>
      <c r="G162" s="30" t="s">
        <v>1938</v>
      </c>
      <c r="H162" s="30" t="s">
        <v>1939</v>
      </c>
      <c r="I162" s="1" t="s">
        <v>769</v>
      </c>
      <c r="K162" s="1">
        <v>2018</v>
      </c>
      <c r="L162" s="30">
        <v>1</v>
      </c>
      <c r="M162" s="1" t="s">
        <v>824</v>
      </c>
      <c r="N162">
        <v>2018</v>
      </c>
    </row>
    <row r="163" spans="1:14" x14ac:dyDescent="0.3">
      <c r="A163" s="16" t="s">
        <v>654</v>
      </c>
      <c r="B163" s="30" t="s">
        <v>1523</v>
      </c>
      <c r="C163" t="s">
        <v>1838</v>
      </c>
      <c r="D163" t="s">
        <v>1907</v>
      </c>
      <c r="E163" s="30" t="s">
        <v>1567</v>
      </c>
      <c r="F163" s="1" t="s">
        <v>1940</v>
      </c>
      <c r="G163" s="28" t="s">
        <v>1941</v>
      </c>
      <c r="H163" s="28" t="s">
        <v>1942</v>
      </c>
      <c r="I163" s="1" t="s">
        <v>769</v>
      </c>
      <c r="K163" s="1">
        <v>2018</v>
      </c>
      <c r="L163" s="30">
        <v>1</v>
      </c>
      <c r="M163" s="1" t="s">
        <v>824</v>
      </c>
      <c r="N163">
        <v>2018</v>
      </c>
    </row>
    <row r="164" spans="1:14" x14ac:dyDescent="0.3">
      <c r="A164" s="16" t="s">
        <v>657</v>
      </c>
      <c r="B164" s="30" t="s">
        <v>1523</v>
      </c>
      <c r="C164" t="s">
        <v>1838</v>
      </c>
      <c r="D164" t="s">
        <v>1943</v>
      </c>
      <c r="E164" s="30" t="s">
        <v>1526</v>
      </c>
      <c r="F164" s="1" t="s">
        <v>1593</v>
      </c>
      <c r="G164" s="30" t="s">
        <v>1944</v>
      </c>
      <c r="H164" s="30" t="s">
        <v>1945</v>
      </c>
      <c r="I164" s="1" t="s">
        <v>769</v>
      </c>
      <c r="K164" s="1">
        <v>2018</v>
      </c>
      <c r="L164" s="30">
        <v>1</v>
      </c>
      <c r="M164" s="1" t="s">
        <v>832</v>
      </c>
      <c r="N164">
        <v>2018</v>
      </c>
    </row>
    <row r="165" spans="1:14" ht="28.8" x14ac:dyDescent="0.3">
      <c r="A165" s="16" t="s">
        <v>660</v>
      </c>
      <c r="B165" s="30" t="s">
        <v>1523</v>
      </c>
      <c r="C165" t="s">
        <v>1838</v>
      </c>
      <c r="D165" t="s">
        <v>1943</v>
      </c>
      <c r="E165" s="30" t="s">
        <v>1548</v>
      </c>
      <c r="F165" s="1" t="s">
        <v>1623</v>
      </c>
      <c r="G165" s="28" t="s">
        <v>1946</v>
      </c>
      <c r="H165" s="43" t="s">
        <v>1947</v>
      </c>
      <c r="I165" s="1" t="s">
        <v>882</v>
      </c>
      <c r="K165" s="1">
        <v>2020</v>
      </c>
      <c r="L165" s="30">
        <v>1</v>
      </c>
      <c r="M165" s="1" t="s">
        <v>824</v>
      </c>
    </row>
    <row r="166" spans="1:14" x14ac:dyDescent="0.3">
      <c r="A166" s="16" t="s">
        <v>663</v>
      </c>
      <c r="B166" s="30" t="s">
        <v>1523</v>
      </c>
      <c r="C166" t="s">
        <v>1838</v>
      </c>
      <c r="D166" t="s">
        <v>1943</v>
      </c>
      <c r="E166" s="30" t="s">
        <v>1567</v>
      </c>
      <c r="F166" s="1" t="s">
        <v>1649</v>
      </c>
      <c r="G166" s="30" t="s">
        <v>1948</v>
      </c>
      <c r="H166" s="30" t="s">
        <v>1949</v>
      </c>
      <c r="I166" s="1" t="s">
        <v>882</v>
      </c>
      <c r="K166" s="1">
        <v>2020</v>
      </c>
      <c r="L166" s="30">
        <v>1</v>
      </c>
      <c r="M166" s="1" t="s">
        <v>824</v>
      </c>
    </row>
    <row r="167" spans="1:14" ht="28.8" x14ac:dyDescent="0.3">
      <c r="A167" s="16" t="s">
        <v>666</v>
      </c>
      <c r="B167" s="30" t="s">
        <v>1523</v>
      </c>
      <c r="C167" t="s">
        <v>1838</v>
      </c>
      <c r="D167" t="s">
        <v>1943</v>
      </c>
      <c r="E167" s="30" t="s">
        <v>1567</v>
      </c>
      <c r="F167" s="1" t="s">
        <v>1632</v>
      </c>
      <c r="G167" s="30" t="s">
        <v>1950</v>
      </c>
      <c r="H167" s="28" t="s">
        <v>1951</v>
      </c>
      <c r="I167" s="1" t="s">
        <v>769</v>
      </c>
      <c r="K167" s="1">
        <v>2020</v>
      </c>
      <c r="L167" s="30">
        <v>1</v>
      </c>
      <c r="M167" s="1" t="s">
        <v>824</v>
      </c>
    </row>
    <row r="168" spans="1:14" x14ac:dyDescent="0.3">
      <c r="A168" s="16" t="s">
        <v>669</v>
      </c>
      <c r="B168" s="30" t="s">
        <v>1523</v>
      </c>
      <c r="C168" t="s">
        <v>1838</v>
      </c>
      <c r="D168" t="s">
        <v>1943</v>
      </c>
      <c r="E168" s="30" t="s">
        <v>1567</v>
      </c>
      <c r="F168" s="1" t="s">
        <v>1632</v>
      </c>
      <c r="G168" s="30" t="s">
        <v>1952</v>
      </c>
      <c r="H168" s="30" t="s">
        <v>1953</v>
      </c>
      <c r="I168" s="1" t="s">
        <v>769</v>
      </c>
      <c r="K168" s="1">
        <v>2020</v>
      </c>
      <c r="L168" s="30">
        <v>1</v>
      </c>
      <c r="M168" s="1" t="s">
        <v>824</v>
      </c>
    </row>
    <row r="169" spans="1:14" x14ac:dyDescent="0.3">
      <c r="A169" s="16" t="s">
        <v>672</v>
      </c>
      <c r="B169" s="30" t="s">
        <v>1523</v>
      </c>
      <c r="C169" t="s">
        <v>1838</v>
      </c>
      <c r="D169" t="s">
        <v>1943</v>
      </c>
      <c r="E169" s="30" t="s">
        <v>1567</v>
      </c>
      <c r="F169" s="1" t="s">
        <v>1632</v>
      </c>
      <c r="G169" s="30" t="s">
        <v>1954</v>
      </c>
      <c r="H169" s="30" t="s">
        <v>1955</v>
      </c>
      <c r="I169" s="1" t="s">
        <v>769</v>
      </c>
      <c r="K169" s="1">
        <v>2020</v>
      </c>
      <c r="L169" s="30">
        <v>1</v>
      </c>
      <c r="M169" s="1" t="s">
        <v>824</v>
      </c>
    </row>
    <row r="170" spans="1:14" x14ac:dyDescent="0.3">
      <c r="A170" s="16" t="s">
        <v>675</v>
      </c>
      <c r="B170" s="30" t="s">
        <v>1523</v>
      </c>
      <c r="C170" t="s">
        <v>1838</v>
      </c>
      <c r="D170" t="s">
        <v>1943</v>
      </c>
      <c r="E170" s="30" t="s">
        <v>1567</v>
      </c>
      <c r="F170" s="1" t="s">
        <v>1632</v>
      </c>
      <c r="G170" s="30" t="s">
        <v>1956</v>
      </c>
      <c r="H170" s="30" t="s">
        <v>1957</v>
      </c>
      <c r="I170" s="1" t="s">
        <v>769</v>
      </c>
      <c r="K170" s="1">
        <v>2020</v>
      </c>
      <c r="L170" s="30">
        <v>1</v>
      </c>
      <c r="M170" s="1" t="s">
        <v>824</v>
      </c>
    </row>
    <row r="171" spans="1:14" x14ac:dyDescent="0.3">
      <c r="A171" s="16" t="s">
        <v>678</v>
      </c>
      <c r="B171" s="30" t="s">
        <v>1523</v>
      </c>
      <c r="C171" t="s">
        <v>1838</v>
      </c>
      <c r="D171" t="s">
        <v>1943</v>
      </c>
      <c r="E171" s="30" t="s">
        <v>1567</v>
      </c>
      <c r="F171" s="1" t="s">
        <v>1958</v>
      </c>
      <c r="G171" s="30" t="s">
        <v>1959</v>
      </c>
      <c r="H171" s="30" t="s">
        <v>1960</v>
      </c>
      <c r="I171" s="1" t="s">
        <v>769</v>
      </c>
      <c r="K171" s="1">
        <v>2018</v>
      </c>
      <c r="L171" s="30">
        <v>1</v>
      </c>
      <c r="M171" s="1" t="s">
        <v>824</v>
      </c>
      <c r="N171">
        <v>2018</v>
      </c>
    </row>
    <row r="172" spans="1:14" x14ac:dyDescent="0.3">
      <c r="A172" s="16" t="s">
        <v>681</v>
      </c>
      <c r="B172" s="30" t="s">
        <v>1523</v>
      </c>
      <c r="C172" t="s">
        <v>1838</v>
      </c>
      <c r="D172" t="s">
        <v>1943</v>
      </c>
      <c r="E172" s="30" t="s">
        <v>1567</v>
      </c>
      <c r="F172" s="1" t="s">
        <v>1961</v>
      </c>
      <c r="G172" s="30" t="s">
        <v>1962</v>
      </c>
      <c r="H172" s="30" t="s">
        <v>1963</v>
      </c>
      <c r="I172" s="1" t="s">
        <v>769</v>
      </c>
      <c r="K172" s="1">
        <v>2018</v>
      </c>
      <c r="L172" s="30">
        <v>1</v>
      </c>
      <c r="M172" s="1" t="s">
        <v>824</v>
      </c>
    </row>
    <row r="173" spans="1:14" x14ac:dyDescent="0.3">
      <c r="A173" s="16" t="s">
        <v>684</v>
      </c>
      <c r="B173" s="30" t="s">
        <v>1523</v>
      </c>
      <c r="C173" t="s">
        <v>1838</v>
      </c>
      <c r="D173" t="s">
        <v>1964</v>
      </c>
      <c r="E173" s="30" t="s">
        <v>1526</v>
      </c>
      <c r="F173" s="1" t="s">
        <v>1670</v>
      </c>
      <c r="G173" s="30" t="s">
        <v>1965</v>
      </c>
      <c r="H173" s="30" t="s">
        <v>1966</v>
      </c>
      <c r="I173" s="1" t="s">
        <v>769</v>
      </c>
      <c r="K173" s="1">
        <v>2018</v>
      </c>
      <c r="L173" s="30">
        <v>1</v>
      </c>
      <c r="M173" s="1" t="s">
        <v>824</v>
      </c>
      <c r="N173">
        <v>2018</v>
      </c>
    </row>
    <row r="174" spans="1:14" x14ac:dyDescent="0.3">
      <c r="A174" s="16" t="s">
        <v>687</v>
      </c>
      <c r="B174" s="30" t="s">
        <v>1523</v>
      </c>
      <c r="C174" t="s">
        <v>1838</v>
      </c>
      <c r="D174" t="s">
        <v>1964</v>
      </c>
      <c r="E174" s="30" t="s">
        <v>1526</v>
      </c>
      <c r="F174" s="1" t="s">
        <v>1673</v>
      </c>
      <c r="G174" s="30" t="s">
        <v>1967</v>
      </c>
      <c r="H174" s="30" t="s">
        <v>1968</v>
      </c>
      <c r="I174" s="1" t="s">
        <v>769</v>
      </c>
      <c r="K174" s="1">
        <v>2018</v>
      </c>
      <c r="L174" s="30">
        <v>1</v>
      </c>
      <c r="M174" s="1" t="s">
        <v>824</v>
      </c>
      <c r="N174">
        <v>2018</v>
      </c>
    </row>
    <row r="175" spans="1:14" x14ac:dyDescent="0.3">
      <c r="A175" s="16" t="s">
        <v>690</v>
      </c>
      <c r="B175" s="30" t="s">
        <v>1523</v>
      </c>
      <c r="C175" t="s">
        <v>1838</v>
      </c>
      <c r="D175" t="s">
        <v>1964</v>
      </c>
      <c r="E175" s="30" t="s">
        <v>1548</v>
      </c>
      <c r="F175" s="1" t="s">
        <v>1676</v>
      </c>
      <c r="G175" s="30" t="s">
        <v>1969</v>
      </c>
      <c r="H175" s="30" t="s">
        <v>1970</v>
      </c>
      <c r="I175" s="1" t="s">
        <v>769</v>
      </c>
      <c r="K175" s="1">
        <v>2018</v>
      </c>
      <c r="L175" s="30">
        <v>1</v>
      </c>
      <c r="M175" s="1" t="s">
        <v>824</v>
      </c>
      <c r="N175">
        <v>2018</v>
      </c>
    </row>
    <row r="176" spans="1:14" x14ac:dyDescent="0.3">
      <c r="A176" s="16" t="s">
        <v>693</v>
      </c>
      <c r="B176" s="30" t="s">
        <v>1523</v>
      </c>
      <c r="C176" t="s">
        <v>1838</v>
      </c>
      <c r="D176" t="s">
        <v>1964</v>
      </c>
      <c r="E176" s="30" t="s">
        <v>1567</v>
      </c>
      <c r="F176" s="1" t="s">
        <v>1971</v>
      </c>
      <c r="G176" s="30" t="s">
        <v>1972</v>
      </c>
      <c r="H176" s="30" t="s">
        <v>1973</v>
      </c>
      <c r="I176" s="1" t="s">
        <v>769</v>
      </c>
      <c r="K176" s="1">
        <v>2018</v>
      </c>
      <c r="L176" s="30">
        <v>1</v>
      </c>
      <c r="M176" s="1" t="s">
        <v>824</v>
      </c>
    </row>
    <row r="177" spans="1:14" x14ac:dyDescent="0.3">
      <c r="A177" s="16" t="s">
        <v>696</v>
      </c>
      <c r="B177" s="30" t="s">
        <v>1523</v>
      </c>
      <c r="C177" t="s">
        <v>1838</v>
      </c>
      <c r="D177" t="s">
        <v>1964</v>
      </c>
      <c r="E177" s="30" t="s">
        <v>1567</v>
      </c>
      <c r="F177" s="1" t="s">
        <v>1974</v>
      </c>
      <c r="G177" s="28" t="s">
        <v>1975</v>
      </c>
      <c r="H177" s="30" t="s">
        <v>1976</v>
      </c>
      <c r="I177" s="1" t="s">
        <v>769</v>
      </c>
      <c r="K177" s="1">
        <v>2018</v>
      </c>
      <c r="L177" s="30">
        <v>1</v>
      </c>
      <c r="M177" s="1" t="s">
        <v>824</v>
      </c>
    </row>
    <row r="178" spans="1:14" x14ac:dyDescent="0.3">
      <c r="A178" s="16" t="s">
        <v>699</v>
      </c>
      <c r="B178" s="30" t="s">
        <v>1523</v>
      </c>
      <c r="C178" t="s">
        <v>1838</v>
      </c>
      <c r="D178" t="s">
        <v>1964</v>
      </c>
      <c r="E178" s="30" t="s">
        <v>1567</v>
      </c>
      <c r="F178" s="1" t="s">
        <v>1977</v>
      </c>
      <c r="G178" s="30" t="s">
        <v>1978</v>
      </c>
      <c r="H178" s="30" t="s">
        <v>1979</v>
      </c>
      <c r="I178" s="1" t="s">
        <v>769</v>
      </c>
      <c r="K178" s="1">
        <v>2018</v>
      </c>
      <c r="L178" s="30">
        <v>1</v>
      </c>
      <c r="M178" s="1" t="s">
        <v>824</v>
      </c>
    </row>
    <row r="179" spans="1:14" ht="28.8" x14ac:dyDescent="0.3">
      <c r="A179" s="16" t="s">
        <v>702</v>
      </c>
      <c r="B179" s="30" t="s">
        <v>1523</v>
      </c>
      <c r="C179" t="s">
        <v>1838</v>
      </c>
      <c r="D179" t="s">
        <v>1964</v>
      </c>
      <c r="E179" s="30" t="s">
        <v>1567</v>
      </c>
      <c r="F179" s="1" t="s">
        <v>1632</v>
      </c>
      <c r="G179" s="30" t="s">
        <v>1980</v>
      </c>
      <c r="H179" s="28" t="s">
        <v>1981</v>
      </c>
      <c r="I179" s="1" t="s">
        <v>769</v>
      </c>
      <c r="K179" s="1">
        <v>2020</v>
      </c>
      <c r="L179" s="30">
        <v>1</v>
      </c>
      <c r="M179" s="1" t="s">
        <v>824</v>
      </c>
    </row>
    <row r="180" spans="1:14" x14ac:dyDescent="0.3">
      <c r="A180" s="16" t="s">
        <v>705</v>
      </c>
      <c r="B180" s="30" t="s">
        <v>1523</v>
      </c>
      <c r="C180" t="s">
        <v>1838</v>
      </c>
      <c r="E180" s="38" t="s">
        <v>1700</v>
      </c>
      <c r="F180" s="37" t="s">
        <v>1816</v>
      </c>
      <c r="G180" s="38" t="s">
        <v>1701</v>
      </c>
      <c r="H180" s="30" t="s">
        <v>1702</v>
      </c>
      <c r="I180" s="1" t="s">
        <v>769</v>
      </c>
      <c r="K180" s="1">
        <v>2018</v>
      </c>
      <c r="L180" s="30">
        <v>1</v>
      </c>
      <c r="M180" s="1" t="s">
        <v>824</v>
      </c>
    </row>
    <row r="181" spans="1:14" x14ac:dyDescent="0.3">
      <c r="A181" s="16" t="s">
        <v>707</v>
      </c>
      <c r="B181" s="30" t="s">
        <v>1523</v>
      </c>
      <c r="C181" t="s">
        <v>1838</v>
      </c>
      <c r="E181" s="38" t="s">
        <v>1700</v>
      </c>
      <c r="F181" s="37" t="s">
        <v>1817</v>
      </c>
      <c r="G181" s="38" t="s">
        <v>1703</v>
      </c>
      <c r="H181" s="30" t="s">
        <v>1704</v>
      </c>
      <c r="I181" s="1" t="s">
        <v>769</v>
      </c>
      <c r="K181" s="1">
        <v>2018</v>
      </c>
      <c r="L181" s="30">
        <v>1</v>
      </c>
      <c r="M181" s="1" t="s">
        <v>824</v>
      </c>
    </row>
    <row r="182" spans="1:14" x14ac:dyDescent="0.3">
      <c r="A182" s="16" t="s">
        <v>709</v>
      </c>
      <c r="B182" s="30" t="s">
        <v>1523</v>
      </c>
      <c r="C182" t="s">
        <v>1838</v>
      </c>
      <c r="E182" s="38" t="s">
        <v>1700</v>
      </c>
      <c r="F182" s="37" t="s">
        <v>1818</v>
      </c>
      <c r="G182" s="38" t="s">
        <v>1705</v>
      </c>
      <c r="H182" s="28" t="s">
        <v>1706</v>
      </c>
      <c r="I182" s="1" t="s">
        <v>769</v>
      </c>
      <c r="K182" s="1">
        <v>2018</v>
      </c>
      <c r="L182" s="30">
        <v>1</v>
      </c>
      <c r="M182" s="1" t="s">
        <v>824</v>
      </c>
      <c r="N182">
        <v>2018</v>
      </c>
    </row>
    <row r="183" spans="1:14" x14ac:dyDescent="0.3">
      <c r="A183" s="16" t="s">
        <v>711</v>
      </c>
      <c r="B183" s="30" t="s">
        <v>1523</v>
      </c>
      <c r="C183" t="s">
        <v>1838</v>
      </c>
      <c r="E183" s="38" t="s">
        <v>1700</v>
      </c>
      <c r="F183" s="37" t="s">
        <v>1819</v>
      </c>
      <c r="G183" s="38" t="s">
        <v>1820</v>
      </c>
      <c r="H183" s="30" t="s">
        <v>1821</v>
      </c>
      <c r="I183" s="1" t="s">
        <v>769</v>
      </c>
      <c r="K183" s="1">
        <v>2018</v>
      </c>
      <c r="L183" s="30">
        <v>1</v>
      </c>
      <c r="M183" s="1" t="s">
        <v>824</v>
      </c>
      <c r="N183">
        <v>2018</v>
      </c>
    </row>
    <row r="184" spans="1:14" x14ac:dyDescent="0.3">
      <c r="A184" s="16" t="s">
        <v>713</v>
      </c>
      <c r="B184" s="30" t="s">
        <v>1523</v>
      </c>
      <c r="C184" t="s">
        <v>1838</v>
      </c>
      <c r="E184" s="38" t="s">
        <v>1700</v>
      </c>
      <c r="F184" s="37" t="s">
        <v>1632</v>
      </c>
      <c r="G184" s="38" t="s">
        <v>1707</v>
      </c>
      <c r="H184" s="30" t="s">
        <v>1708</v>
      </c>
      <c r="I184" s="1" t="s">
        <v>769</v>
      </c>
      <c r="K184" s="1">
        <v>2020</v>
      </c>
      <c r="L184" s="30">
        <v>1</v>
      </c>
      <c r="M184" s="1" t="s">
        <v>832</v>
      </c>
    </row>
    <row r="185" spans="1:14" x14ac:dyDescent="0.3">
      <c r="A185" s="16" t="s">
        <v>715</v>
      </c>
      <c r="B185" s="30" t="s">
        <v>1523</v>
      </c>
      <c r="C185" t="s">
        <v>1838</v>
      </c>
      <c r="E185" s="46" t="s">
        <v>1711</v>
      </c>
      <c r="F185" s="1" t="s">
        <v>1824</v>
      </c>
      <c r="G185" s="30" t="s">
        <v>1982</v>
      </c>
      <c r="H185" s="30" t="s">
        <v>1983</v>
      </c>
      <c r="I185" s="1" t="s">
        <v>769</v>
      </c>
      <c r="K185" s="1">
        <v>2018</v>
      </c>
      <c r="L185" s="30">
        <v>1</v>
      </c>
      <c r="M185" s="1" t="s">
        <v>824</v>
      </c>
    </row>
    <row r="186" spans="1:14" x14ac:dyDescent="0.3">
      <c r="A186" s="16" t="s">
        <v>718</v>
      </c>
      <c r="B186" s="30" t="s">
        <v>1523</v>
      </c>
      <c r="C186" t="s">
        <v>1838</v>
      </c>
      <c r="E186" s="46" t="s">
        <v>1711</v>
      </c>
      <c r="F186" s="1" t="s">
        <v>1984</v>
      </c>
      <c r="G186" s="30" t="s">
        <v>1985</v>
      </c>
      <c r="H186" s="43" t="s">
        <v>1986</v>
      </c>
      <c r="I186" s="1" t="s">
        <v>769</v>
      </c>
      <c r="K186" s="1">
        <v>2018</v>
      </c>
      <c r="L186" s="30">
        <v>1</v>
      </c>
      <c r="M186" s="1" t="s">
        <v>824</v>
      </c>
    </row>
    <row r="187" spans="1:14" x14ac:dyDescent="0.3">
      <c r="A187" s="16" t="s">
        <v>721</v>
      </c>
      <c r="B187" s="30" t="s">
        <v>1523</v>
      </c>
      <c r="C187" t="s">
        <v>1838</v>
      </c>
      <c r="E187" s="46" t="s">
        <v>1711</v>
      </c>
      <c r="F187" s="1" t="s">
        <v>1827</v>
      </c>
      <c r="G187" s="30" t="s">
        <v>1987</v>
      </c>
      <c r="H187" s="30" t="s">
        <v>1724</v>
      </c>
      <c r="I187" s="1" t="s">
        <v>769</v>
      </c>
      <c r="K187" s="1">
        <v>2018</v>
      </c>
      <c r="L187" s="30">
        <v>1</v>
      </c>
      <c r="M187" s="1" t="s">
        <v>824</v>
      </c>
    </row>
    <row r="188" spans="1:14" x14ac:dyDescent="0.3">
      <c r="A188" s="16" t="s">
        <v>724</v>
      </c>
      <c r="B188" s="30" t="s">
        <v>1523</v>
      </c>
      <c r="C188" t="s">
        <v>1838</v>
      </c>
      <c r="E188" s="46" t="s">
        <v>1711</v>
      </c>
      <c r="F188" s="1" t="s">
        <v>1830</v>
      </c>
      <c r="G188" s="30" t="s">
        <v>1988</v>
      </c>
      <c r="H188" s="30" t="s">
        <v>1727</v>
      </c>
      <c r="I188" s="1" t="s">
        <v>882</v>
      </c>
      <c r="K188" s="1">
        <v>2020</v>
      </c>
      <c r="L188" s="30">
        <v>1</v>
      </c>
      <c r="M188" s="1" t="s">
        <v>824</v>
      </c>
    </row>
    <row r="189" spans="1:14" x14ac:dyDescent="0.3">
      <c r="A189" s="16" t="s">
        <v>727</v>
      </c>
      <c r="B189" s="30" t="s">
        <v>1523</v>
      </c>
      <c r="C189" t="s">
        <v>1838</v>
      </c>
      <c r="E189" s="46" t="s">
        <v>1711</v>
      </c>
      <c r="F189" s="1" t="s">
        <v>1989</v>
      </c>
      <c r="G189" s="30" t="s">
        <v>1990</v>
      </c>
      <c r="H189" s="30" t="s">
        <v>1714</v>
      </c>
      <c r="I189" s="1" t="s">
        <v>882</v>
      </c>
      <c r="K189" s="1">
        <v>2020</v>
      </c>
      <c r="L189" s="30">
        <v>1</v>
      </c>
      <c r="M189" s="1" t="s">
        <v>824</v>
      </c>
    </row>
    <row r="190" spans="1:14" x14ac:dyDescent="0.3">
      <c r="A190" s="16" t="s">
        <v>730</v>
      </c>
      <c r="B190" s="30" t="s">
        <v>1523</v>
      </c>
      <c r="C190" t="s">
        <v>1524</v>
      </c>
      <c r="E190" s="38" t="s">
        <v>1700</v>
      </c>
      <c r="F190" s="37" t="s">
        <v>1819</v>
      </c>
      <c r="G190" s="38" t="s">
        <v>1820</v>
      </c>
      <c r="H190" s="30" t="s">
        <v>1821</v>
      </c>
      <c r="I190" s="1" t="s">
        <v>769</v>
      </c>
      <c r="K190" s="1">
        <v>2018</v>
      </c>
      <c r="L190" s="30">
        <v>1</v>
      </c>
      <c r="M190" s="1" t="s">
        <v>824</v>
      </c>
      <c r="N190">
        <v>2018</v>
      </c>
    </row>
    <row r="191" spans="1:14" x14ac:dyDescent="0.3">
      <c r="A191" s="16" t="s">
        <v>732</v>
      </c>
      <c r="B191" s="30" t="s">
        <v>1523</v>
      </c>
      <c r="E191" s="46"/>
    </row>
    <row r="192" spans="1:14" x14ac:dyDescent="0.3">
      <c r="A192" s="16" t="s">
        <v>734</v>
      </c>
      <c r="B192" s="30" t="s">
        <v>1523</v>
      </c>
      <c r="E192" s="46"/>
    </row>
    <row r="193" spans="1:2" x14ac:dyDescent="0.3">
      <c r="A193" s="16" t="s">
        <v>736</v>
      </c>
      <c r="B193" s="30" t="s">
        <v>1523</v>
      </c>
    </row>
    <row r="194" spans="1:2" x14ac:dyDescent="0.3">
      <c r="A194" s="16" t="s">
        <v>738</v>
      </c>
      <c r="B194" s="30" t="s">
        <v>1523</v>
      </c>
    </row>
    <row r="195" spans="1:2" x14ac:dyDescent="0.3">
      <c r="A195" s="16" t="s">
        <v>740</v>
      </c>
      <c r="B195" s="30" t="s">
        <v>1523</v>
      </c>
    </row>
    <row r="196" spans="1:2" x14ac:dyDescent="0.3">
      <c r="A196" s="16" t="s">
        <v>742</v>
      </c>
      <c r="B196" s="30" t="s">
        <v>1523</v>
      </c>
    </row>
    <row r="197" spans="1:2" x14ac:dyDescent="0.3">
      <c r="A197" s="16" t="s">
        <v>744</v>
      </c>
      <c r="B197" s="30" t="s">
        <v>1523</v>
      </c>
    </row>
    <row r="198" spans="1:2" x14ac:dyDescent="0.3">
      <c r="A198" s="16" t="s">
        <v>746</v>
      </c>
      <c r="B198" s="30" t="s">
        <v>1523</v>
      </c>
    </row>
    <row r="199" spans="1:2" x14ac:dyDescent="0.3">
      <c r="A199" s="16" t="s">
        <v>748</v>
      </c>
      <c r="B199" s="30" t="s">
        <v>1523</v>
      </c>
    </row>
    <row r="200" spans="1:2" x14ac:dyDescent="0.3">
      <c r="A200" s="16" t="s">
        <v>1991</v>
      </c>
      <c r="B200" s="30" t="s">
        <v>1523</v>
      </c>
    </row>
  </sheetData>
  <dataValidations count="1">
    <dataValidation type="list" allowBlank="1" showInputMessage="1" showErrorMessage="1" sqref="O2:O100" xr:uid="{C4061FB0-C4BA-4256-AD4B-E138DC65FD0F}">
      <formula1>$A$2:$A$100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2">
        <x14:dataValidation type="list" allowBlank="1" showInputMessage="1" showErrorMessage="1" xr:uid="{AF2A36FF-0234-4BD2-8C4F-B1D58268534A}">
          <x14:formula1>
            <xm:f>Input_Lists!$A$2:$A$5</xm:f>
          </x14:formula1>
          <xm:sqref>B2:B200</xm:sqref>
        </x14:dataValidation>
        <x14:dataValidation type="list" allowBlank="1" showInputMessage="1" showErrorMessage="1" xr:uid="{F7904ABA-7FF6-4D66-A980-FA7A1E7F6553}">
          <x14:formula1>
            <xm:f>Input_Lists!$F$2:$F$50</xm:f>
          </x14:formula1>
          <xm:sqref>N2:N100 N109:N113 N116:N118 N122:N126 N138 N143:N146 N149:N152 N155:N156 N159 N162:N164 N171:N176 N182:N183 K2:K190 N190</xm:sqref>
        </x14:dataValidation>
        <x14:dataValidation type="list" allowBlank="1" showInputMessage="1" showErrorMessage="1" xr:uid="{E5308B3C-EE8C-4A16-A8C5-F70BCCD249AF}">
          <x14:formula1>
            <xm:f>Input_Lists!$B$2:$B$4</xm:f>
          </x14:formula1>
          <xm:sqref>C201:C1048576</xm:sqref>
        </x14:dataValidation>
        <x14:dataValidation type="list" allowBlank="1" showInputMessage="1" showErrorMessage="1" xr:uid="{6FBF4FE7-C234-484A-BE82-1F7936EEFC07}">
          <x14:formula1>
            <xm:f>Input_Lists!$E$2:$E$5</xm:f>
          </x14:formula1>
          <xm:sqref>I2:I108</xm:sqref>
        </x14:dataValidation>
        <x14:dataValidation type="list" allowBlank="1" showInputMessage="1" showErrorMessage="1" xr:uid="{D07B565A-2423-4575-BE8B-980AE51BB9B2}">
          <x14:formula1>
            <xm:f>Input_Lists!$G$2:$G$10</xm:f>
          </x14:formula1>
          <xm:sqref>M2:M101</xm:sqref>
        </x14:dataValidation>
        <x14:dataValidation type="list" allowBlank="1" showInputMessage="1" showErrorMessage="1" xr:uid="{8A93F7D3-3C4A-4161-9E33-9D09FA5BFA5C}">
          <x14:formula1>
            <xm:f>Input_Lists!$D$2:$D$3</xm:f>
          </x14:formula1>
          <xm:sqref>D173:D181 D187:D1048576</xm:sqref>
        </x14:dataValidation>
        <x14:dataValidation type="list" allowBlank="1" showInputMessage="1" showErrorMessage="1" xr:uid="{E2CC718E-91DF-40DE-8E88-B848F4479F8C}">
          <x14:formula1>
            <xm:f>Input_Lists!$D$2:$D$30</xm:f>
          </x14:formula1>
          <xm:sqref>E2:E200</xm:sqref>
        </x14:dataValidation>
        <x14:dataValidation type="list" allowBlank="1" showInputMessage="1" showErrorMessage="1" xr:uid="{6EBBCC73-4A98-4481-AD6A-5FF8FAA1B87C}">
          <x14:formula1>
            <xm:f>Input_Lists!$C$13:$C$15</xm:f>
          </x14:formula1>
          <xm:sqref>E201:E1048576</xm:sqref>
        </x14:dataValidation>
        <x14:dataValidation type="list" allowBlank="1" showInputMessage="1" showErrorMessage="1" xr:uid="{2CAC201F-B339-49B1-AE3D-9983769E7D5D}">
          <x14:formula1>
            <xm:f>Input_Lists!$B$2:$B$30</xm:f>
          </x14:formula1>
          <xm:sqref>C2:C200</xm:sqref>
        </x14:dataValidation>
        <x14:dataValidation type="list" allowBlank="1" showInputMessage="1" showErrorMessage="1" xr:uid="{BF8A3A05-AABA-4183-BD06-CBE069D30D09}">
          <x14:formula1>
            <xm:f>Input_Lists!$C$2:$C$30</xm:f>
          </x14:formula1>
          <xm:sqref>D2:D179 D182:D186</xm:sqref>
        </x14:dataValidation>
        <x14:dataValidation type="list" allowBlank="1" showInputMessage="1" showErrorMessage="1" xr:uid="{F0E8745D-27C7-4E71-BC51-01EE6CE62B6B}">
          <x14:formula1>
            <xm:f>Input_Lists!$E$2:$E$4</xm:f>
          </x14:formula1>
          <xm:sqref>I109:I1048576</xm:sqref>
        </x14:dataValidation>
        <x14:dataValidation type="list" allowBlank="1" showInputMessage="1" showErrorMessage="1" xr:uid="{1C4B2A8F-FB41-4C2B-93DE-89BB15D89593}">
          <x14:formula1>
            <xm:f>Input_Lists!$G$2:$G$4</xm:f>
          </x14:formula1>
          <xm:sqref>M102:M1048576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5CF6-0DBC-44DD-9C53-9F0CA8B9BDD0}">
  <dimension ref="A1:G4"/>
  <sheetViews>
    <sheetView workbookViewId="0">
      <selection activeCell="F2" sqref="F2"/>
    </sheetView>
  </sheetViews>
  <sheetFormatPr defaultRowHeight="14.4" x14ac:dyDescent="0.3"/>
  <cols>
    <col min="2" max="2" width="21.109375" bestFit="1" customWidth="1"/>
    <col min="3" max="3" width="21.33203125" bestFit="1" customWidth="1"/>
    <col min="4" max="4" width="15.44140625" bestFit="1" customWidth="1"/>
    <col min="5" max="6" width="10.6640625" bestFit="1" customWidth="1"/>
    <col min="7" max="7" width="27.109375" bestFit="1" customWidth="1"/>
    <col min="8" max="8" width="23.6640625" customWidth="1"/>
  </cols>
  <sheetData>
    <row r="1" spans="1:7" ht="33.75" customHeight="1" thickBot="1" x14ac:dyDescent="0.35">
      <c r="A1" s="9" t="s">
        <v>1992</v>
      </c>
      <c r="B1" s="17" t="s">
        <v>1518</v>
      </c>
      <c r="C1" s="10" t="s">
        <v>754</v>
      </c>
      <c r="D1" s="10" t="s">
        <v>753</v>
      </c>
      <c r="E1" s="10" t="s">
        <v>4</v>
      </c>
      <c r="F1" s="12" t="s">
        <v>1993</v>
      </c>
      <c r="G1" s="13" t="s">
        <v>1994</v>
      </c>
    </row>
    <row r="2" spans="1:7" x14ac:dyDescent="0.3">
      <c r="A2" s="1">
        <v>1</v>
      </c>
      <c r="B2" s="1" t="s">
        <v>1995</v>
      </c>
      <c r="C2" s="1">
        <v>2018</v>
      </c>
      <c r="D2" s="1" t="s">
        <v>769</v>
      </c>
      <c r="E2" s="1" t="s">
        <v>1996</v>
      </c>
      <c r="F2" s="1">
        <v>1</v>
      </c>
    </row>
    <row r="4" spans="1:7" x14ac:dyDescent="0.3">
      <c r="B4" s="1"/>
      <c r="C4" s="1"/>
      <c r="D4" s="1"/>
      <c r="E4" s="1"/>
      <c r="F4" s="1"/>
      <c r="G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0D91DE-B3DA-42AB-98E2-8536BDAB695A}">
          <x14:formula1>
            <xm:f>Input_Lists!$F$2:$F$5</xm:f>
          </x14:formula1>
          <xm:sqref>C2</xm:sqref>
        </x14:dataValidation>
        <x14:dataValidation type="list" allowBlank="1" showInputMessage="1" showErrorMessage="1" xr:uid="{1F05D51A-3F4D-4158-BAB1-FF7799AAD94E}">
          <x14:formula1>
            <xm:f>Input_Lists!$E$2:$E$4</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3E7E-EC03-45D8-B861-A209A958E360}">
  <dimension ref="A1:G2"/>
  <sheetViews>
    <sheetView workbookViewId="0">
      <selection activeCell="J2" sqref="J2"/>
    </sheetView>
  </sheetViews>
  <sheetFormatPr defaultRowHeight="14.4" x14ac:dyDescent="0.3"/>
  <cols>
    <col min="2" max="2" width="17.88671875" customWidth="1"/>
    <col min="3" max="3" width="29.44140625" bestFit="1" customWidth="1"/>
    <col min="4" max="4" width="15.33203125" bestFit="1" customWidth="1"/>
    <col min="5" max="5" width="6.44140625" bestFit="1" customWidth="1"/>
  </cols>
  <sheetData>
    <row r="1" spans="1:7" ht="15" thickBot="1" x14ac:dyDescent="0.35">
      <c r="A1" s="2" t="s">
        <v>1992</v>
      </c>
      <c r="B1" s="5" t="s">
        <v>1997</v>
      </c>
      <c r="C1" s="5" t="s">
        <v>1518</v>
      </c>
      <c r="D1" s="3" t="s">
        <v>754</v>
      </c>
      <c r="E1" s="3" t="s">
        <v>753</v>
      </c>
      <c r="F1" s="3" t="s">
        <v>4</v>
      </c>
      <c r="G1" s="4" t="s">
        <v>1993</v>
      </c>
    </row>
    <row r="2" spans="1:7" x14ac:dyDescent="0.3">
      <c r="A2">
        <v>1</v>
      </c>
      <c r="B2" t="s">
        <v>1998</v>
      </c>
      <c r="C2" t="s">
        <v>1999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46B8-06B0-4B77-AEF1-291D8C107268}">
  <dimension ref="A1:C10"/>
  <sheetViews>
    <sheetView workbookViewId="0">
      <selection activeCell="B2" sqref="B2:C2"/>
    </sheetView>
  </sheetViews>
  <sheetFormatPr defaultRowHeight="14.4" x14ac:dyDescent="0.3"/>
  <cols>
    <col min="2" max="2" width="17.33203125" customWidth="1"/>
    <col min="3" max="3" width="21.33203125" customWidth="1"/>
  </cols>
  <sheetData>
    <row r="1" spans="1:3" x14ac:dyDescent="0.3">
      <c r="A1" t="s">
        <v>2000</v>
      </c>
    </row>
    <row r="2" spans="1:3" x14ac:dyDescent="0.3">
      <c r="B2" s="7" t="s">
        <v>2001</v>
      </c>
      <c r="C2" s="7" t="s">
        <v>2002</v>
      </c>
    </row>
    <row r="3" spans="1:3" x14ac:dyDescent="0.3">
      <c r="B3">
        <v>1</v>
      </c>
      <c r="C3">
        <v>2</v>
      </c>
    </row>
    <row r="4" spans="1:3" x14ac:dyDescent="0.3">
      <c r="B4">
        <v>1</v>
      </c>
      <c r="C4">
        <v>3</v>
      </c>
    </row>
    <row r="5" spans="1:3" x14ac:dyDescent="0.3">
      <c r="B5">
        <v>1</v>
      </c>
      <c r="C5">
        <v>2</v>
      </c>
    </row>
    <row r="6" spans="1:3" x14ac:dyDescent="0.3">
      <c r="B6">
        <v>2</v>
      </c>
      <c r="C6">
        <v>2</v>
      </c>
    </row>
    <row r="7" spans="1:3" x14ac:dyDescent="0.3">
      <c r="B7">
        <v>2</v>
      </c>
      <c r="C7">
        <v>2</v>
      </c>
    </row>
    <row r="8" spans="1:3" x14ac:dyDescent="0.3">
      <c r="B8">
        <v>2</v>
      </c>
      <c r="C8">
        <v>3</v>
      </c>
    </row>
    <row r="9" spans="1:3" x14ac:dyDescent="0.3">
      <c r="B9">
        <v>2</v>
      </c>
      <c r="C9">
        <v>2</v>
      </c>
    </row>
    <row r="10" spans="1:3" x14ac:dyDescent="0.3">
      <c r="B10">
        <v>2</v>
      </c>
      <c r="C10">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D7E0-2909-430A-A771-262C6560A59B}">
  <dimension ref="A1"/>
  <sheetViews>
    <sheetView workbookViewId="0">
      <selection activeCell="J2" sqref="J2"/>
    </sheetView>
  </sheetViews>
  <sheetFormatPr defaultRowHeight="14.4" x14ac:dyDescent="0.3"/>
  <cols>
    <col min="3" max="3" width="11.33203125" bestFit="1" customWidth="1"/>
    <col min="4" max="4" width="15.44140625" bestFit="1" customWidth="1"/>
    <col min="6" max="6" width="10.66406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1170-23C7-45DE-B71E-6E147A9D1710}">
  <dimension ref="A1:O12"/>
  <sheetViews>
    <sheetView workbookViewId="0">
      <selection activeCell="I2" sqref="I2:I12"/>
    </sheetView>
  </sheetViews>
  <sheetFormatPr defaultRowHeight="14.4" x14ac:dyDescent="0.3"/>
  <cols>
    <col min="1" max="1" width="11.88671875" bestFit="1" customWidth="1"/>
    <col min="2" max="2" width="28" bestFit="1" customWidth="1"/>
    <col min="3" max="3" width="42.88671875" bestFit="1" customWidth="1"/>
    <col min="4" max="4" width="48.88671875" bestFit="1" customWidth="1"/>
    <col min="5" max="5" width="8.6640625" bestFit="1" customWidth="1"/>
    <col min="6" max="6" width="6.6640625" customWidth="1"/>
    <col min="7" max="7" width="16.109375" bestFit="1" customWidth="1"/>
    <col min="8" max="8" width="11.33203125" bestFit="1" customWidth="1"/>
    <col min="9" max="9" width="19.109375" customWidth="1"/>
    <col min="11" max="11" width="11.33203125" bestFit="1" customWidth="1"/>
    <col min="12" max="12" width="13.5546875" bestFit="1" customWidth="1"/>
  </cols>
  <sheetData>
    <row r="1" spans="1:15" x14ac:dyDescent="0.3">
      <c r="A1" s="24" t="s">
        <v>1514</v>
      </c>
      <c r="B1" s="24" t="s">
        <v>1515</v>
      </c>
      <c r="C1" s="24" t="s">
        <v>1516</v>
      </c>
      <c r="D1" s="24" t="s">
        <v>1517</v>
      </c>
      <c r="E1" s="24" t="s">
        <v>753</v>
      </c>
      <c r="F1" s="24" t="s">
        <v>166</v>
      </c>
      <c r="G1" s="24" t="s">
        <v>2003</v>
      </c>
      <c r="H1" s="24" t="s">
        <v>2004</v>
      </c>
      <c r="I1" s="7" t="s">
        <v>2005</v>
      </c>
      <c r="M1" s="1"/>
      <c r="N1" s="1"/>
      <c r="O1" s="1"/>
    </row>
    <row r="2" spans="1:15" x14ac:dyDescent="0.3">
      <c r="A2" t="s">
        <v>1523</v>
      </c>
      <c r="B2" t="s">
        <v>1838</v>
      </c>
      <c r="C2" t="s">
        <v>1839</v>
      </c>
      <c r="D2" t="s">
        <v>1526</v>
      </c>
      <c r="E2" t="s">
        <v>769</v>
      </c>
      <c r="F2" s="1">
        <v>2018</v>
      </c>
      <c r="G2" t="s">
        <v>771</v>
      </c>
      <c r="H2" t="s">
        <v>7</v>
      </c>
      <c r="I2" t="s">
        <v>891</v>
      </c>
    </row>
    <row r="3" spans="1:15" x14ac:dyDescent="0.3">
      <c r="A3" t="s">
        <v>2006</v>
      </c>
      <c r="B3" t="s">
        <v>1524</v>
      </c>
      <c r="C3" t="s">
        <v>1890</v>
      </c>
      <c r="D3" t="s">
        <v>1548</v>
      </c>
      <c r="E3" t="s">
        <v>882</v>
      </c>
      <c r="F3" s="1">
        <v>2019</v>
      </c>
      <c r="G3" t="s">
        <v>824</v>
      </c>
      <c r="H3" t="s">
        <v>19</v>
      </c>
      <c r="I3" t="s">
        <v>765</v>
      </c>
    </row>
    <row r="4" spans="1:15" x14ac:dyDescent="0.3">
      <c r="B4" t="s">
        <v>1728</v>
      </c>
      <c r="C4" t="s">
        <v>1907</v>
      </c>
      <c r="D4" t="s">
        <v>1567</v>
      </c>
      <c r="E4" t="s">
        <v>2007</v>
      </c>
      <c r="F4" s="1">
        <v>2020</v>
      </c>
      <c r="G4" t="s">
        <v>832</v>
      </c>
      <c r="I4" t="s">
        <v>1090</v>
      </c>
    </row>
    <row r="5" spans="1:15" x14ac:dyDescent="0.3">
      <c r="C5" t="s">
        <v>1943</v>
      </c>
      <c r="D5" t="s">
        <v>1700</v>
      </c>
      <c r="F5" s="1">
        <v>2021</v>
      </c>
      <c r="I5" t="s">
        <v>827</v>
      </c>
    </row>
    <row r="6" spans="1:15" x14ac:dyDescent="0.3">
      <c r="C6" t="s">
        <v>1964</v>
      </c>
      <c r="D6" t="s">
        <v>1711</v>
      </c>
      <c r="I6" t="s">
        <v>1330</v>
      </c>
    </row>
    <row r="7" spans="1:15" x14ac:dyDescent="0.3">
      <c r="C7" t="s">
        <v>1525</v>
      </c>
      <c r="I7" t="s">
        <v>780</v>
      </c>
    </row>
    <row r="8" spans="1:15" x14ac:dyDescent="0.3">
      <c r="C8" t="s">
        <v>1592</v>
      </c>
      <c r="I8" t="s">
        <v>980</v>
      </c>
    </row>
    <row r="9" spans="1:15" x14ac:dyDescent="0.3">
      <c r="C9" t="s">
        <v>1669</v>
      </c>
      <c r="I9" t="s">
        <v>2008</v>
      </c>
    </row>
    <row r="10" spans="1:15" x14ac:dyDescent="0.3">
      <c r="C10" t="s">
        <v>1729</v>
      </c>
      <c r="I10" t="s">
        <v>1006</v>
      </c>
    </row>
    <row r="11" spans="1:15" x14ac:dyDescent="0.3">
      <c r="C11" t="s">
        <v>1773</v>
      </c>
      <c r="I11" t="s">
        <v>1103</v>
      </c>
    </row>
    <row r="12" spans="1:15" x14ac:dyDescent="0.3">
      <c r="C12" t="s">
        <v>1788</v>
      </c>
      <c r="I12" t="s">
        <v>897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FBDC1E-FC23-4580-A942-B37D5BE17E7A}">
  <ds:schemaRefs>
    <ds:schemaRef ds:uri="http://www.w3.org/XML/1998/namespace"/>
    <ds:schemaRef ds:uri="http://schemas.openxmlformats.org/package/2006/metadata/core-properties"/>
    <ds:schemaRef ds:uri="http://schemas.microsoft.com/office/2006/documentManagement/types"/>
    <ds:schemaRef ds:uri="http://schemas.microsoft.com/office/infopath/2007/PartnerControls"/>
    <ds:schemaRef ds:uri="48b2e3f7-b09f-47ae-8574-fd5d5ffa6be8"/>
    <ds:schemaRef ds:uri="http://purl.org/dc/dcmitype/"/>
    <ds:schemaRef ds:uri="http://schemas.microsoft.com/office/2006/metadata/properties"/>
    <ds:schemaRef ds:uri="http://purl.org/dc/terms/"/>
    <ds:schemaRef ds:uri="http://purl.org/dc/elements/1.1/"/>
  </ds:schemaRefs>
</ds:datastoreItem>
</file>

<file path=customXml/itemProps2.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3.xml><?xml version="1.0" encoding="utf-8"?>
<ds:datastoreItem xmlns:ds="http://schemas.openxmlformats.org/officeDocument/2006/customXml" ds:itemID="{22473AD0-7963-47FF-B168-89BA3A7FA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Value_type</vt:lpstr>
      <vt:lpstr>Snapshot</vt:lpstr>
      <vt:lpstr>Source</vt:lpstr>
      <vt:lpstr>Indicator</vt:lpstr>
      <vt:lpstr>Transformation</vt:lpstr>
      <vt:lpstr>validation_set</vt:lpstr>
      <vt:lpstr>validation_join</vt:lpstr>
      <vt:lpstr>Validation_rule</vt:lpstr>
      <vt:lpstr>Input_Lists</vt:lpstr>
      <vt:lpstr>Indicator (2)</vt:lpstr>
      <vt:lpstr>Source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2020-08-05T08:38:06Z</dcterms:created>
  <dcterms:modified xsi:type="dcterms:W3CDTF">2020-09-08T07:59:19Z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