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120" windowWidth="25875" windowHeight="11820"/>
  </bookViews>
  <sheets>
    <sheet name="btm_p_test_results" sheetId="1" r:id="rId1"/>
  </sheets>
  <calcPr calcId="0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13" i="1"/>
  <c r="D15" i="1"/>
  <c r="D16" i="1"/>
  <c r="D17" i="1"/>
  <c r="D18" i="1"/>
  <c r="D19" i="1"/>
  <c r="D20" i="1"/>
  <c r="D14" i="1"/>
  <c r="F15" i="1"/>
  <c r="F16" i="1"/>
  <c r="F17" i="1"/>
  <c r="F18" i="1"/>
  <c r="F19" i="1"/>
  <c r="F20" i="1"/>
  <c r="F14" i="1"/>
  <c r="B15" i="1"/>
  <c r="C15" i="1"/>
  <c r="G15" i="1"/>
  <c r="B16" i="1"/>
  <c r="C16" i="1"/>
  <c r="E16" i="1" s="1"/>
  <c r="G16" i="1"/>
  <c r="B17" i="1"/>
  <c r="C17" i="1"/>
  <c r="G17" i="1"/>
  <c r="B18" i="1"/>
  <c r="C18" i="1"/>
  <c r="E18" i="1" s="1"/>
  <c r="G18" i="1"/>
  <c r="B19" i="1"/>
  <c r="C19" i="1"/>
  <c r="E19" i="1" s="1"/>
  <c r="G19" i="1"/>
  <c r="B20" i="1"/>
  <c r="C20" i="1"/>
  <c r="E20" i="1" s="1"/>
  <c r="G20" i="1"/>
  <c r="G14" i="1"/>
  <c r="C14" i="1"/>
  <c r="E14" i="1" s="1"/>
  <c r="B14" i="1"/>
  <c r="E15" i="1" l="1"/>
  <c r="E17" i="1"/>
</calcChain>
</file>

<file path=xl/sharedStrings.xml><?xml version="1.0" encoding="utf-8"?>
<sst xmlns="http://schemas.openxmlformats.org/spreadsheetml/2006/main" count="60" uniqueCount="54">
  <si>
    <t>scenario</t>
  </si>
  <si>
    <t>scenario_label</t>
  </si>
  <si>
    <t>arrangement</t>
  </si>
  <si>
    <t>number_of_households</t>
  </si>
  <si>
    <t>load_folder</t>
  </si>
  <si>
    <t>central_battery_kWh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</si>
  <si>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</si>
  <si>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</si>
  <si>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</si>
  <si>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</si>
  <si>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</si>
  <si>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</si>
  <si>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checksum_total_payments$_mean</t>
  </si>
  <si>
    <t>cp_ratio_mean</t>
  </si>
  <si>
    <t>cust_bill_cp_mean</t>
  </si>
  <si>
    <t>cust_solar_bill_cp_mean</t>
  </si>
  <si>
    <t>cust_total$_cp_mean</t>
  </si>
  <si>
    <t>eno$_bat_capex_repay_mean</t>
  </si>
  <si>
    <t>eno$_energy_bill_mean</t>
  </si>
  <si>
    <t>eno$_receipts_from_residents_mean</t>
  </si>
  <si>
    <t>eno$_total_payment_mean</t>
  </si>
  <si>
    <t>eno_net$_mean</t>
  </si>
  <si>
    <t>export_kWh_mean</t>
  </si>
  <si>
    <t>import_kWh_mean</t>
  </si>
  <si>
    <t>pv_ratio_mean</t>
  </si>
  <si>
    <t>retailer_bill$_mean</t>
  </si>
  <si>
    <t>retailer_receipt$_mean</t>
  </si>
  <si>
    <t>self-consumption_mean</t>
  </si>
  <si>
    <t>solar_retailer_profit_mean</t>
  </si>
  <si>
    <t>total$_building_costs_mean</t>
  </si>
  <si>
    <t>total_building_load_mean</t>
  </si>
  <si>
    <t>btm_p_test_000</t>
  </si>
  <si>
    <t>bau</t>
  </si>
  <si>
    <t>h_few_site_A</t>
  </si>
  <si>
    <t>btm_p_test_001</t>
  </si>
  <si>
    <t>btm_s_c</t>
  </si>
  <si>
    <t>btm_p_test_002</t>
  </si>
  <si>
    <t>btm_s_u</t>
  </si>
  <si>
    <t>btm_p_test_003</t>
  </si>
  <si>
    <t>btm_p_u</t>
  </si>
  <si>
    <t>btm_p_test_004</t>
  </si>
  <si>
    <t>btm_p_c</t>
  </si>
  <si>
    <t>btm_p_test_005</t>
  </si>
  <si>
    <t>en</t>
  </si>
  <si>
    <t>btm_p_test_006</t>
  </si>
  <si>
    <t>en_pv</t>
  </si>
  <si>
    <t>tot build - chk</t>
  </si>
  <si>
    <t>tot hh - bills</t>
  </si>
  <si>
    <t>tot capop</t>
  </si>
  <si>
    <t>tot build - 4hh -cp -enprofit</t>
  </si>
  <si>
    <t>tot cp- bills</t>
  </si>
  <si>
    <t>hh capex</t>
  </si>
  <si>
    <t>cp capex</t>
  </si>
  <si>
    <t>4hh capex + cp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</si>
</sst>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workbookViewId="0">
      <selection activeCell="I18" sqref="I18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16.7109375" bestFit="1" customWidth="1"/>
    <col min="4" max="4" width="22.5703125" bestFit="1" customWidth="1"/>
    <col min="5" max="5" width="13.28515625" bestFit="1" customWidth="1"/>
    <col min="6" max="6" width="19.85546875" bestFit="1" customWidth="1"/>
    <col min="7" max="7" width="9.28515625" bestFit="1" customWidth="1"/>
    <col min="8" max="8" width="20.42578125" bestFit="1" customWidth="1"/>
    <col min="9" max="9" width="20.28515625" bestFit="1" customWidth="1"/>
    <col min="10" max="10" width="16.28515625" bestFit="1" customWidth="1"/>
    <col min="11" max="11" width="21.85546875" bestFit="1" customWidth="1"/>
    <col min="12" max="12" width="17.7109375" bestFit="1" customWidth="1"/>
    <col min="13" max="13" width="32.28515625" bestFit="1" customWidth="1"/>
    <col min="14" max="14" width="14.28515625" bestFit="1" customWidth="1"/>
    <col min="15" max="15" width="17.7109375" bestFit="1" customWidth="1"/>
    <col min="16" max="16" width="23.140625" bestFit="1" customWidth="1"/>
    <col min="17" max="17" width="20" bestFit="1" customWidth="1"/>
    <col min="18" max="18" width="28" bestFit="1" customWidth="1"/>
    <col min="19" max="19" width="22.85546875" bestFit="1" customWidth="1"/>
    <col min="20" max="20" width="35" bestFit="1" customWidth="1"/>
    <col min="21" max="21" width="26" bestFit="1" customWidth="1"/>
    <col min="22" max="22" width="15.5703125" bestFit="1" customWidth="1"/>
    <col min="23" max="23" width="18.140625" bestFit="1" customWidth="1"/>
    <col min="24" max="24" width="18.28515625" bestFit="1" customWidth="1"/>
    <col min="25" max="25" width="14.42578125" bestFit="1" customWidth="1"/>
    <col min="26" max="26" width="18.7109375" bestFit="1" customWidth="1"/>
    <col min="27" max="27" width="22.28515625" bestFit="1" customWidth="1"/>
    <col min="28" max="28" width="23" bestFit="1" customWidth="1"/>
    <col min="29" max="29" width="25.28515625" bestFit="1" customWidth="1"/>
    <col min="30" max="30" width="26.42578125" bestFit="1" customWidth="1"/>
    <col min="31" max="31" width="24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0</v>
      </c>
      <c r="B2" t="s">
        <v>31</v>
      </c>
      <c r="C2" t="s">
        <v>32</v>
      </c>
      <c r="D2">
        <v>4</v>
      </c>
      <c r="E2" t="s">
        <v>33</v>
      </c>
      <c r="F2">
        <v>0</v>
      </c>
      <c r="G2">
        <v>0</v>
      </c>
      <c r="H2">
        <v>0</v>
      </c>
      <c r="I2">
        <v>0</v>
      </c>
      <c r="J2">
        <v>1095.604192</v>
      </c>
      <c r="K2">
        <v>0</v>
      </c>
      <c r="L2">
        <v>1095.604192</v>
      </c>
      <c r="M2">
        <v>96598.727230000004</v>
      </c>
      <c r="N2">
        <v>97.018921840000004</v>
      </c>
      <c r="O2">
        <v>92216.310469999997</v>
      </c>
      <c r="P2">
        <v>0</v>
      </c>
      <c r="Q2">
        <v>92216.310469999997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388589.34379999997</v>
      </c>
      <c r="Y2">
        <v>0</v>
      </c>
      <c r="Z2">
        <v>20977.707429999999</v>
      </c>
      <c r="AA2">
        <v>96598.727230000004</v>
      </c>
      <c r="AB2">
        <v>100</v>
      </c>
      <c r="AC2">
        <v>0</v>
      </c>
      <c r="AD2">
        <v>96598.727230000004</v>
      </c>
      <c r="AE2">
        <v>388589.34379999997</v>
      </c>
    </row>
    <row r="3" spans="1:31" x14ac:dyDescent="0.25">
      <c r="A3">
        <v>1</v>
      </c>
      <c r="B3" t="s">
        <v>34</v>
      </c>
      <c r="C3" t="s">
        <v>35</v>
      </c>
      <c r="D3">
        <v>4</v>
      </c>
      <c r="E3" t="s">
        <v>33</v>
      </c>
      <c r="F3">
        <v>0</v>
      </c>
      <c r="G3">
        <v>299.39999999999998</v>
      </c>
      <c r="H3">
        <v>1716.752776</v>
      </c>
      <c r="I3">
        <v>12277.102279999999</v>
      </c>
      <c r="J3">
        <v>965.78507790000003</v>
      </c>
      <c r="K3">
        <v>0</v>
      </c>
      <c r="L3">
        <v>3824.4360900000001</v>
      </c>
      <c r="M3">
        <v>93593.423169999995</v>
      </c>
      <c r="N3">
        <v>97.018921840000004</v>
      </c>
      <c r="O3">
        <v>75437.027799999996</v>
      </c>
      <c r="P3">
        <v>0</v>
      </c>
      <c r="Q3">
        <v>78295.678809999998</v>
      </c>
      <c r="R3">
        <v>0</v>
      </c>
      <c r="S3">
        <v>0</v>
      </c>
      <c r="T3">
        <v>0</v>
      </c>
      <c r="U3">
        <v>0</v>
      </c>
      <c r="V3">
        <v>0</v>
      </c>
      <c r="W3">
        <v>0.73668847699999995</v>
      </c>
      <c r="X3">
        <v>324594.5085</v>
      </c>
      <c r="Y3">
        <v>16.469171719999999</v>
      </c>
      <c r="Z3">
        <v>19419.26384</v>
      </c>
      <c r="AA3">
        <v>79300.168109999999</v>
      </c>
      <c r="AB3">
        <v>99.998848839999994</v>
      </c>
      <c r="AC3">
        <v>0</v>
      </c>
      <c r="AD3">
        <v>93593.423169999995</v>
      </c>
      <c r="AE3">
        <v>388589.34379999997</v>
      </c>
    </row>
    <row r="4" spans="1:31" x14ac:dyDescent="0.25">
      <c r="A4">
        <v>2</v>
      </c>
      <c r="B4" t="s">
        <v>36</v>
      </c>
      <c r="C4" t="s">
        <v>37</v>
      </c>
      <c r="D4">
        <v>4</v>
      </c>
      <c r="E4" t="s">
        <v>33</v>
      </c>
      <c r="F4">
        <v>0</v>
      </c>
      <c r="G4">
        <v>239.52</v>
      </c>
      <c r="H4">
        <v>1603.0759029999999</v>
      </c>
      <c r="I4">
        <v>12277.102279999999</v>
      </c>
      <c r="J4">
        <v>-467.77892020000002</v>
      </c>
      <c r="K4">
        <v>0</v>
      </c>
      <c r="L4">
        <v>3062.145626</v>
      </c>
      <c r="M4">
        <v>104464.893</v>
      </c>
      <c r="N4">
        <v>97.018921840000004</v>
      </c>
      <c r="O4">
        <v>92216.310469999997</v>
      </c>
      <c r="P4">
        <v>0</v>
      </c>
      <c r="Q4">
        <v>92216.310469999997</v>
      </c>
      <c r="R4">
        <v>0</v>
      </c>
      <c r="S4">
        <v>0</v>
      </c>
      <c r="T4">
        <v>0</v>
      </c>
      <c r="U4">
        <v>0</v>
      </c>
      <c r="V4">
        <v>0</v>
      </c>
      <c r="W4">
        <v>58422.306389999998</v>
      </c>
      <c r="X4">
        <v>383016.07819999999</v>
      </c>
      <c r="Y4">
        <v>16.469171719999999</v>
      </c>
      <c r="Z4">
        <v>19419.26384</v>
      </c>
      <c r="AA4">
        <v>90345.194789999994</v>
      </c>
      <c r="AB4">
        <v>8.7088299790000008</v>
      </c>
      <c r="AC4">
        <v>0</v>
      </c>
      <c r="AD4">
        <v>104464.893</v>
      </c>
      <c r="AE4">
        <v>388589.34379999997</v>
      </c>
    </row>
    <row r="5" spans="1:31" x14ac:dyDescent="0.25">
      <c r="A5">
        <v>3</v>
      </c>
      <c r="B5" t="s">
        <v>38</v>
      </c>
      <c r="C5" t="s">
        <v>39</v>
      </c>
      <c r="D5">
        <v>4</v>
      </c>
      <c r="E5" t="s">
        <v>33</v>
      </c>
      <c r="F5">
        <v>0</v>
      </c>
      <c r="G5">
        <v>239.52</v>
      </c>
      <c r="H5">
        <v>1603.0759029999999</v>
      </c>
      <c r="I5">
        <v>12277.102279999999</v>
      </c>
      <c r="J5">
        <v>-467.77892020000002</v>
      </c>
      <c r="K5">
        <v>1474.975733</v>
      </c>
      <c r="L5">
        <v>1007.196813</v>
      </c>
      <c r="M5">
        <v>96245.097720000005</v>
      </c>
      <c r="N5">
        <v>97.018921840000004</v>
      </c>
      <c r="O5">
        <v>92216.310469999997</v>
      </c>
      <c r="P5">
        <v>0</v>
      </c>
      <c r="Q5">
        <v>92216.310469999997</v>
      </c>
      <c r="R5">
        <v>0</v>
      </c>
      <c r="S5">
        <v>0</v>
      </c>
      <c r="T5">
        <v>0</v>
      </c>
      <c r="U5">
        <v>0</v>
      </c>
      <c r="V5">
        <v>0</v>
      </c>
      <c r="W5">
        <v>58422.306389999998</v>
      </c>
      <c r="X5">
        <v>383016.07819999999</v>
      </c>
      <c r="Y5">
        <v>16.469171719999999</v>
      </c>
      <c r="Z5">
        <v>19419.26384</v>
      </c>
      <c r="AA5">
        <v>90345.194789999994</v>
      </c>
      <c r="AB5">
        <v>8.7088299790000008</v>
      </c>
      <c r="AC5">
        <v>-8219.7952530000002</v>
      </c>
      <c r="AD5">
        <v>96245.097720000005</v>
      </c>
      <c r="AE5">
        <v>388589.34379999997</v>
      </c>
    </row>
    <row r="6" spans="1:31" x14ac:dyDescent="0.25">
      <c r="A6">
        <v>4</v>
      </c>
      <c r="B6" t="s">
        <v>40</v>
      </c>
      <c r="C6" t="s">
        <v>41</v>
      </c>
      <c r="D6">
        <v>4</v>
      </c>
      <c r="E6" t="s">
        <v>33</v>
      </c>
      <c r="F6">
        <v>0</v>
      </c>
      <c r="G6">
        <v>299.39999999999998</v>
      </c>
      <c r="H6">
        <v>1716.752776</v>
      </c>
      <c r="I6">
        <v>12277.102279999999</v>
      </c>
      <c r="J6">
        <v>965.78507790000003</v>
      </c>
      <c r="K6">
        <v>95.273444150000003</v>
      </c>
      <c r="L6">
        <v>1061.058522</v>
      </c>
      <c r="M6">
        <v>91971.204419999995</v>
      </c>
      <c r="N6">
        <v>97.018921840000004</v>
      </c>
      <c r="O6">
        <v>75437.027799999996</v>
      </c>
      <c r="P6">
        <v>12289.94254</v>
      </c>
      <c r="Q6">
        <v>87726.970329999996</v>
      </c>
      <c r="R6">
        <v>0</v>
      </c>
      <c r="S6">
        <v>0</v>
      </c>
      <c r="T6">
        <v>0</v>
      </c>
      <c r="U6">
        <v>0</v>
      </c>
      <c r="V6">
        <v>0</v>
      </c>
      <c r="W6">
        <v>0.73668847699999995</v>
      </c>
      <c r="X6">
        <v>324594.5085</v>
      </c>
      <c r="Y6">
        <v>16.469171719999999</v>
      </c>
      <c r="Z6">
        <v>19419.26384</v>
      </c>
      <c r="AA6">
        <v>79300.168109999999</v>
      </c>
      <c r="AB6">
        <v>99.998848839999994</v>
      </c>
      <c r="AC6">
        <v>-1622.218744</v>
      </c>
      <c r="AD6">
        <v>91971.204419999995</v>
      </c>
      <c r="AE6">
        <v>388589.34379999997</v>
      </c>
    </row>
    <row r="7" spans="1:31" x14ac:dyDescent="0.25">
      <c r="A7">
        <v>5</v>
      </c>
      <c r="B7" t="s">
        <v>42</v>
      </c>
      <c r="C7" t="s">
        <v>43</v>
      </c>
      <c r="D7">
        <v>4</v>
      </c>
      <c r="E7" t="s">
        <v>33</v>
      </c>
      <c r="F7">
        <v>0</v>
      </c>
      <c r="G7">
        <v>239.52</v>
      </c>
      <c r="H7">
        <v>1603.0759029999999</v>
      </c>
      <c r="I7">
        <v>0</v>
      </c>
      <c r="J7">
        <v>1095.604192</v>
      </c>
      <c r="K7">
        <v>0</v>
      </c>
      <c r="L7">
        <v>1095.604192</v>
      </c>
      <c r="M7">
        <v>62785.471019999997</v>
      </c>
      <c r="N7">
        <v>97.018921840000004</v>
      </c>
      <c r="O7">
        <v>92216.310469999997</v>
      </c>
      <c r="P7">
        <v>0</v>
      </c>
      <c r="Q7">
        <v>92216.310469999997</v>
      </c>
      <c r="R7">
        <v>0</v>
      </c>
      <c r="S7">
        <v>60942.875119999997</v>
      </c>
      <c r="T7">
        <v>96598.727230000004</v>
      </c>
      <c r="U7">
        <v>62785.471019999997</v>
      </c>
      <c r="V7">
        <v>33813.25621</v>
      </c>
      <c r="W7">
        <v>0</v>
      </c>
      <c r="X7">
        <v>388589.34379999997</v>
      </c>
      <c r="Y7">
        <v>0</v>
      </c>
      <c r="Z7">
        <v>20977.707429999999</v>
      </c>
      <c r="AA7">
        <v>60942.875119999997</v>
      </c>
      <c r="AB7">
        <v>100</v>
      </c>
      <c r="AC7">
        <v>0</v>
      </c>
      <c r="AD7">
        <v>62785.471019999997</v>
      </c>
      <c r="AE7">
        <v>388589.34379999997</v>
      </c>
    </row>
    <row r="8" spans="1:31" x14ac:dyDescent="0.25">
      <c r="A8">
        <v>6</v>
      </c>
      <c r="B8" t="s">
        <v>44</v>
      </c>
      <c r="C8" t="s">
        <v>45</v>
      </c>
      <c r="D8">
        <v>4</v>
      </c>
      <c r="E8" t="s">
        <v>33</v>
      </c>
      <c r="F8">
        <v>0</v>
      </c>
      <c r="G8">
        <v>239.52</v>
      </c>
      <c r="H8">
        <v>1603.0759029999999</v>
      </c>
      <c r="I8">
        <v>12277.102279999999</v>
      </c>
      <c r="J8">
        <v>1095.604192</v>
      </c>
      <c r="K8">
        <v>0</v>
      </c>
      <c r="L8">
        <v>1095.604192</v>
      </c>
      <c r="M8">
        <v>66493.478069999997</v>
      </c>
      <c r="N8">
        <v>97.018921840000004</v>
      </c>
      <c r="O8">
        <v>74918.357059999995</v>
      </c>
      <c r="P8">
        <v>0</v>
      </c>
      <c r="Q8">
        <v>74918.357059999995</v>
      </c>
      <c r="R8">
        <v>0</v>
      </c>
      <c r="S8">
        <v>52373.779889999998</v>
      </c>
      <c r="T8">
        <v>79300.773830000006</v>
      </c>
      <c r="U8">
        <v>66493.478069999997</v>
      </c>
      <c r="V8">
        <v>12807.295749999999</v>
      </c>
      <c r="W8">
        <v>0.73668847699999995</v>
      </c>
      <c r="X8">
        <v>324594.5085</v>
      </c>
      <c r="Y8">
        <v>16.469171719999999</v>
      </c>
      <c r="Z8">
        <v>19419.26384</v>
      </c>
      <c r="AA8">
        <v>52373.779889999998</v>
      </c>
      <c r="AB8">
        <v>99.998848839999994</v>
      </c>
      <c r="AC8">
        <v>0</v>
      </c>
      <c r="AD8">
        <v>66493.478069999997</v>
      </c>
      <c r="AE8">
        <v>388589.34379999997</v>
      </c>
    </row>
    <row r="12" spans="1:31" x14ac:dyDescent="0.25">
      <c r="C12" t="s">
        <v>51</v>
      </c>
      <c r="D12" t="s">
        <v>52</v>
      </c>
    </row>
    <row r="13" spans="1:31" x14ac:dyDescent="0.25">
      <c r="A13" t="str">
        <f>C1</f>
        <v>arrangement</v>
      </c>
      <c r="B13" t="s">
        <v>46</v>
      </c>
      <c r="C13" t="s">
        <v>47</v>
      </c>
      <c r="D13" t="s">
        <v>50</v>
      </c>
      <c r="E13" t="s">
        <v>53</v>
      </c>
      <c r="F13" t="s">
        <v>49</v>
      </c>
      <c r="G13" t="s">
        <v>48</v>
      </c>
    </row>
    <row r="14" spans="1:31" x14ac:dyDescent="0.25">
      <c r="A14" t="str">
        <f t="shared" ref="A14:A20" si="0">C2</f>
        <v>bau</v>
      </c>
      <c r="B14" s="1">
        <f>AD2-M2</f>
        <v>0</v>
      </c>
      <c r="C14" s="1">
        <f>L2-K2-J2</f>
        <v>0</v>
      </c>
      <c r="D14" s="1">
        <f>Q2-P2-O2</f>
        <v>0</v>
      </c>
      <c r="E14" s="1">
        <f>D14+4*C14</f>
        <v>0</v>
      </c>
      <c r="F14" s="1">
        <f>AD2-L2*4-Q2-U2+T2</f>
        <v>-7.9999881563708186E-6</v>
      </c>
      <c r="G14" s="1">
        <f>G2+H2+I2</f>
        <v>0</v>
      </c>
    </row>
    <row r="15" spans="1:31" x14ac:dyDescent="0.25">
      <c r="A15" t="str">
        <f t="shared" si="0"/>
        <v>btm_s_c</v>
      </c>
      <c r="B15" s="1">
        <f>AD3-M3</f>
        <v>0</v>
      </c>
      <c r="C15" s="1">
        <f>L3-K3-J3</f>
        <v>2858.6510121000001</v>
      </c>
      <c r="D15" s="1">
        <f t="shared" ref="D15:D20" si="1">Q3-P3-O3</f>
        <v>2858.6510100000014</v>
      </c>
      <c r="E15" s="1">
        <f t="shared" ref="E15:E20" si="2">D15+4*C15</f>
        <v>14293.255058400002</v>
      </c>
      <c r="F15" s="1">
        <f>AD3-L3*4-Q3-U3+T3</f>
        <v>0</v>
      </c>
      <c r="G15" s="1">
        <f>G3+H3+I3</f>
        <v>14293.255055999998</v>
      </c>
    </row>
    <row r="16" spans="1:31" x14ac:dyDescent="0.25">
      <c r="A16" t="str">
        <f t="shared" si="0"/>
        <v>btm_s_u</v>
      </c>
      <c r="B16" s="1">
        <f>AD4-M4</f>
        <v>0</v>
      </c>
      <c r="C16" s="1">
        <f>L4-K4-J4</f>
        <v>3529.9245461999999</v>
      </c>
      <c r="D16" s="1">
        <f t="shared" si="1"/>
        <v>0</v>
      </c>
      <c r="E16" s="1">
        <f t="shared" si="2"/>
        <v>14119.6981848</v>
      </c>
      <c r="F16" s="1">
        <f>AD4-L4*4-Q4-U4+T4</f>
        <v>2.5999994250014424E-5</v>
      </c>
      <c r="G16" s="1">
        <f>G4+H4+I4</f>
        <v>14119.698182999999</v>
      </c>
    </row>
    <row r="17" spans="1:7" x14ac:dyDescent="0.25">
      <c r="A17" t="str">
        <f t="shared" si="0"/>
        <v>btm_p_u</v>
      </c>
      <c r="B17" s="1">
        <f>AD5-M5</f>
        <v>0</v>
      </c>
      <c r="C17" s="1">
        <f>L5-K5-J5</f>
        <v>2.0000004496978363E-7</v>
      </c>
      <c r="D17" s="1">
        <f t="shared" si="1"/>
        <v>0</v>
      </c>
      <c r="E17" s="1">
        <f t="shared" si="2"/>
        <v>8.0000017987913452E-7</v>
      </c>
      <c r="F17" s="1">
        <f>AD5-L5*4-Q5-U5+T5</f>
        <v>-1.9999861251562834E-6</v>
      </c>
      <c r="G17" s="1">
        <f>G5+H5+I5</f>
        <v>14119.698182999999</v>
      </c>
    </row>
    <row r="18" spans="1:7" x14ac:dyDescent="0.25">
      <c r="A18" t="str">
        <f t="shared" si="0"/>
        <v>btm_p_c</v>
      </c>
      <c r="B18" s="1">
        <f>AD6-M6</f>
        <v>0</v>
      </c>
      <c r="C18" s="1">
        <f>L6-K6-J6</f>
        <v>-5.0000039664155338E-8</v>
      </c>
      <c r="D18" s="1">
        <f t="shared" si="1"/>
        <v>-1.0000003385357559E-5</v>
      </c>
      <c r="E18" s="1">
        <f t="shared" si="2"/>
        <v>-1.020000354401418E-5</v>
      </c>
      <c r="F18" s="1">
        <f>AD6-L6*4-Q6-U6+T6</f>
        <v>2.0000006770715117E-6</v>
      </c>
      <c r="G18" s="1">
        <f>G6+H6+I6</f>
        <v>14293.255055999998</v>
      </c>
    </row>
    <row r="19" spans="1:7" x14ac:dyDescent="0.25">
      <c r="A19" t="str">
        <f t="shared" si="0"/>
        <v>en</v>
      </c>
      <c r="B19" s="1">
        <f>AD7-M7</f>
        <v>0</v>
      </c>
      <c r="C19" s="1">
        <f>L7-K7-J7</f>
        <v>0</v>
      </c>
      <c r="D19" s="1">
        <f t="shared" si="1"/>
        <v>0</v>
      </c>
      <c r="E19" s="1">
        <f t="shared" si="2"/>
        <v>0</v>
      </c>
      <c r="F19" s="1">
        <f>AD7-L7*4-Q7-U7+T7</f>
        <v>-7.9999881563708186E-6</v>
      </c>
      <c r="G19" s="1">
        <f>G7+H7+I7</f>
        <v>1842.5959029999999</v>
      </c>
    </row>
    <row r="20" spans="1:7" x14ac:dyDescent="0.25">
      <c r="A20" t="str">
        <f t="shared" si="0"/>
        <v>en_pv</v>
      </c>
      <c r="B20" s="1">
        <f>AD8-M8</f>
        <v>0</v>
      </c>
      <c r="C20" s="1">
        <f>L8-K8-J8</f>
        <v>0</v>
      </c>
      <c r="D20" s="1">
        <f t="shared" si="1"/>
        <v>0</v>
      </c>
      <c r="E20" s="1">
        <f t="shared" si="2"/>
        <v>0</v>
      </c>
      <c r="F20" s="1">
        <f>AD8-L8*4-Q8-U8+T8</f>
        <v>2.0000006770715117E-6</v>
      </c>
      <c r="G20" s="1">
        <f>G8+H8+I8</f>
        <v>14119.698182999999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btm_p_test_results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2018-05-03T05:09:55Z</dcterms:created>
  <dcterms:modified xsi:type="dcterms:W3CDTF">2018-05-03T06:46:22Z</dcterms:modified>
</cp:coreProperties>
</file>