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302165\Desktop\algorithmics-template\algstudent\s12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37" i="1"/>
  <c r="G38" i="1"/>
  <c r="G39" i="1"/>
  <c r="G40" i="1"/>
  <c r="G41" i="1"/>
  <c r="G35" i="1"/>
  <c r="F36" i="1"/>
  <c r="F37" i="1"/>
  <c r="F38" i="1"/>
  <c r="F39" i="1"/>
  <c r="F40" i="1"/>
  <c r="F41" i="1"/>
  <c r="F35" i="1"/>
  <c r="E41" i="1"/>
  <c r="E40" i="1"/>
  <c r="E39" i="1"/>
  <c r="E38" i="1"/>
  <c r="E37" i="1"/>
  <c r="E36" i="1"/>
  <c r="E35" i="1"/>
  <c r="C35" i="1"/>
  <c r="D35" i="1"/>
  <c r="D38" i="1"/>
  <c r="D37" i="1"/>
  <c r="D36" i="1"/>
  <c r="M21" i="1"/>
  <c r="M22" i="1"/>
  <c r="M23" i="1"/>
  <c r="M24" i="1"/>
  <c r="M25" i="1"/>
  <c r="M26" i="1"/>
  <c r="M27" i="1"/>
  <c r="M28" i="1"/>
  <c r="M29" i="1"/>
  <c r="M20" i="1"/>
  <c r="L26" i="1"/>
  <c r="L25" i="1"/>
  <c r="L24" i="1"/>
  <c r="L23" i="1"/>
  <c r="L22" i="1"/>
  <c r="L21" i="1"/>
  <c r="L20" i="1"/>
  <c r="K23" i="1"/>
  <c r="K22" i="1"/>
  <c r="K21" i="1"/>
  <c r="K20" i="1"/>
  <c r="M5" i="1"/>
  <c r="M6" i="1"/>
  <c r="M7" i="1"/>
  <c r="M8" i="1"/>
  <c r="M9" i="1"/>
  <c r="M10" i="1"/>
  <c r="M11" i="1"/>
  <c r="M12" i="1"/>
  <c r="M13" i="1"/>
  <c r="M4" i="1"/>
  <c r="K13" i="1"/>
  <c r="K12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C24" i="1"/>
  <c r="C23" i="1"/>
  <c r="C22" i="1"/>
  <c r="C21" i="1"/>
  <c r="C20" i="1"/>
  <c r="D10" i="1"/>
  <c r="D9" i="1"/>
  <c r="F7" i="1"/>
  <c r="F6" i="1"/>
  <c r="F5" i="1"/>
  <c r="F4" i="1"/>
  <c r="E7" i="1"/>
  <c r="E6" i="1"/>
  <c r="E5" i="1"/>
  <c r="E4" i="1"/>
  <c r="D8" i="1"/>
  <c r="D7" i="1"/>
  <c r="D6" i="1"/>
  <c r="D5" i="1"/>
  <c r="D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<sst xmlns="http://schemas.openxmlformats.org/spreadsheetml/2006/main" count="57" uniqueCount="19">
  <si>
    <t>N</t>
  </si>
  <si>
    <t>tLoop1</t>
  </si>
  <si>
    <t>tLoop2</t>
  </si>
  <si>
    <t>tLoop3</t>
  </si>
  <si>
    <t>tLoop4</t>
  </si>
  <si>
    <t>Oot</t>
  </si>
  <si>
    <t>tLoop5</t>
  </si>
  <si>
    <t>tLoop6</t>
  </si>
  <si>
    <t>tLoop7</t>
  </si>
  <si>
    <t>TABLE 2</t>
  </si>
  <si>
    <t>TABLE 3</t>
  </si>
  <si>
    <t>t1/t2</t>
  </si>
  <si>
    <t>TABLE 4</t>
  </si>
  <si>
    <t>t3/t2</t>
  </si>
  <si>
    <t>t42/t41</t>
  </si>
  <si>
    <t>t43/t42</t>
  </si>
  <si>
    <t>tLoop4(python) (t41)</t>
  </si>
  <si>
    <t>tLoop4(java without op) (t42)</t>
  </si>
  <si>
    <t>tLoop4(java with op) (t43)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</si>
</sst>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abSelected="1" topLeftCell="A28" workbookViewId="0">
      <selection activeCell="B34" sqref="B34:G41"/>
    </sheetView>
  </sheetViews>
  <sheetFormatPr baseColWidth="10" defaultRowHeight="15" x14ac:dyDescent="0.25"/>
  <cols>
    <col min="3" max="3" width="11.7109375" customWidth="1"/>
  </cols>
  <sheetData>
    <row r="2" spans="2:13" x14ac:dyDescent="0.25">
      <c r="B2" s="3"/>
      <c r="C2" s="3"/>
      <c r="D2" s="3"/>
      <c r="E2" s="3"/>
      <c r="F2" s="3"/>
      <c r="J2" t="s">
        <v>10</v>
      </c>
    </row>
    <row r="3" spans="2:13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J3" s="2" t="s">
        <v>0</v>
      </c>
      <c r="K3" s="2" t="s">
        <v>1</v>
      </c>
      <c r="L3" s="2" t="s">
        <v>2</v>
      </c>
      <c r="M3" s="2" t="s">
        <v>11</v>
      </c>
    </row>
    <row r="4" spans="2:13" x14ac:dyDescent="0.25">
      <c r="B4" s="2">
        <v>100</v>
      </c>
      <c r="C4" s="4">
        <f>70/10000</f>
        <v>7.0000000000000001E-3</v>
      </c>
      <c r="D4" s="4">
        <f>166/1000</f>
        <v>0.16600000000000001</v>
      </c>
      <c r="E4" s="4">
        <f>86/100</f>
        <v>0.86</v>
      </c>
      <c r="F4" s="4">
        <f>69/100</f>
        <v>0.69</v>
      </c>
      <c r="J4" s="2">
        <v>100</v>
      </c>
      <c r="K4" s="4">
        <f>70/10000</f>
        <v>7.0000000000000001E-3</v>
      </c>
      <c r="L4" s="4">
        <f>166/1000</f>
        <v>0.16600000000000001</v>
      </c>
      <c r="M4" s="4">
        <f>K4/L4</f>
        <v>4.2168674698795178E-2</v>
      </c>
    </row>
    <row r="5" spans="2:13" x14ac:dyDescent="0.25">
      <c r="B5" s="2">
        <v>200</v>
      </c>
      <c r="C5" s="4">
        <f>130/10000</f>
        <v>1.2999999999999999E-2</v>
      </c>
      <c r="D5" s="4">
        <f>592/1000</f>
        <v>0.59199999999999997</v>
      </c>
      <c r="E5" s="4">
        <f>351/100</f>
        <v>3.51</v>
      </c>
      <c r="F5" s="4">
        <f>485/100</f>
        <v>4.8499999999999996</v>
      </c>
      <c r="J5" s="2">
        <v>200</v>
      </c>
      <c r="K5" s="4">
        <f>130/10000</f>
        <v>1.2999999999999999E-2</v>
      </c>
      <c r="L5" s="4">
        <f>592/1000</f>
        <v>0.59199999999999997</v>
      </c>
      <c r="M5" s="4">
        <f t="shared" ref="M5:M13" si="0">K5/L5</f>
        <v>2.1959459459459461E-2</v>
      </c>
    </row>
    <row r="6" spans="2:13" x14ac:dyDescent="0.25">
      <c r="B6" s="2">
        <v>400</v>
      </c>
      <c r="C6" s="4">
        <f>302/10000</f>
        <v>3.0200000000000001E-2</v>
      </c>
      <c r="D6" s="4">
        <f>2692/1000</f>
        <v>2.6920000000000002</v>
      </c>
      <c r="E6" s="4">
        <f>1476/100</f>
        <v>14.76</v>
      </c>
      <c r="F6" s="4">
        <f>3651/100</f>
        <v>36.51</v>
      </c>
      <c r="J6" s="2">
        <v>400</v>
      </c>
      <c r="K6" s="4">
        <f>302/10000</f>
        <v>3.0200000000000001E-2</v>
      </c>
      <c r="L6" s="4">
        <f>2692/1000</f>
        <v>2.6920000000000002</v>
      </c>
      <c r="M6" s="4">
        <f t="shared" si="0"/>
        <v>1.1218424962852898E-2</v>
      </c>
    </row>
    <row r="7" spans="2:13" x14ac:dyDescent="0.25">
      <c r="B7" s="2">
        <v>800</v>
      </c>
      <c r="C7" s="4">
        <f>664/10000</f>
        <v>6.6400000000000001E-2</v>
      </c>
      <c r="D7" s="4">
        <f>12318/1000</f>
        <v>12.318</v>
      </c>
      <c r="E7" s="4">
        <f>6319/100</f>
        <v>63.19</v>
      </c>
      <c r="F7" s="4">
        <f>285</f>
        <v>285</v>
      </c>
      <c r="J7" s="2">
        <v>800</v>
      </c>
      <c r="K7" s="4">
        <f>664/10000</f>
        <v>6.6400000000000001E-2</v>
      </c>
      <c r="L7" s="4">
        <f>12318/1000</f>
        <v>12.318</v>
      </c>
      <c r="M7" s="4">
        <f t="shared" si="0"/>
        <v>5.390485468420198E-3</v>
      </c>
    </row>
    <row r="8" spans="2:13" x14ac:dyDescent="0.25">
      <c r="B8" s="2">
        <v>1600</v>
      </c>
      <c r="C8" s="4">
        <f>1509/10000</f>
        <v>0.15090000000000001</v>
      </c>
      <c r="D8" s="4">
        <f>495/10</f>
        <v>49.5</v>
      </c>
      <c r="E8" s="5">
        <v>269</v>
      </c>
      <c r="F8" s="5">
        <v>2219</v>
      </c>
      <c r="J8" s="2">
        <v>1600</v>
      </c>
      <c r="K8" s="4">
        <f>1509/10000</f>
        <v>0.15090000000000001</v>
      </c>
      <c r="L8" s="4">
        <f>495/10</f>
        <v>49.5</v>
      </c>
      <c r="M8" s="4">
        <f t="shared" si="0"/>
        <v>3.0484848484848485E-3</v>
      </c>
    </row>
    <row r="9" spans="2:13" x14ac:dyDescent="0.25">
      <c r="B9" s="2">
        <v>3200</v>
      </c>
      <c r="C9" s="4">
        <f>3187/10000</f>
        <v>0.31869999999999998</v>
      </c>
      <c r="D9" s="5">
        <f>2216/10</f>
        <v>221.6</v>
      </c>
      <c r="E9" s="5">
        <v>1146</v>
      </c>
      <c r="F9" s="5">
        <v>16749</v>
      </c>
      <c r="J9" s="2">
        <v>3200</v>
      </c>
      <c r="K9" s="4">
        <f>3187/10000</f>
        <v>0.31869999999999998</v>
      </c>
      <c r="L9" s="5">
        <f>2216/10</f>
        <v>221.6</v>
      </c>
      <c r="M9" s="4">
        <f t="shared" si="0"/>
        <v>1.4381768953068592E-3</v>
      </c>
    </row>
    <row r="10" spans="2:13" x14ac:dyDescent="0.25">
      <c r="B10" s="2">
        <v>6400</v>
      </c>
      <c r="C10" s="4">
        <f>6935/10000</f>
        <v>0.69350000000000001</v>
      </c>
      <c r="D10" s="5">
        <f>8684/10</f>
        <v>868.4</v>
      </c>
      <c r="E10" s="5">
        <v>4630</v>
      </c>
      <c r="F10" s="5" t="s">
        <v>5</v>
      </c>
      <c r="J10" s="2">
        <v>6400</v>
      </c>
      <c r="K10" s="4">
        <f>6935/10000</f>
        <v>0.69350000000000001</v>
      </c>
      <c r="L10" s="5">
        <f>8684/10</f>
        <v>868.4</v>
      </c>
      <c r="M10" s="4">
        <f t="shared" si="0"/>
        <v>7.9859511745739291E-4</v>
      </c>
    </row>
    <row r="11" spans="2:13" x14ac:dyDescent="0.25">
      <c r="B11" s="2">
        <v>12800</v>
      </c>
      <c r="C11" s="4">
        <f>15296/10000</f>
        <v>1.5296000000000001</v>
      </c>
      <c r="D11" s="5">
        <v>3948</v>
      </c>
      <c r="E11" s="5">
        <v>19466</v>
      </c>
      <c r="F11" s="5" t="s">
        <v>5</v>
      </c>
      <c r="J11" s="2">
        <v>12800</v>
      </c>
      <c r="K11" s="4">
        <f>15296/10000</f>
        <v>1.5296000000000001</v>
      </c>
      <c r="L11" s="5">
        <v>3948</v>
      </c>
      <c r="M11" s="4">
        <f t="shared" si="0"/>
        <v>3.8743667679837896E-4</v>
      </c>
    </row>
    <row r="12" spans="2:13" x14ac:dyDescent="0.25">
      <c r="B12" s="2">
        <v>25600</v>
      </c>
      <c r="C12" s="4">
        <f>3160/1000</f>
        <v>3.16</v>
      </c>
      <c r="D12" s="5">
        <v>17337</v>
      </c>
      <c r="E12" s="5" t="s">
        <v>5</v>
      </c>
      <c r="F12" s="5" t="s">
        <v>5</v>
      </c>
      <c r="J12" s="2">
        <v>25600</v>
      </c>
      <c r="K12" s="4">
        <f>3160/1000</f>
        <v>3.16</v>
      </c>
      <c r="L12" s="5">
        <v>17337</v>
      </c>
      <c r="M12" s="4">
        <f t="shared" si="0"/>
        <v>1.822691353752091E-4</v>
      </c>
    </row>
    <row r="13" spans="2:13" x14ac:dyDescent="0.25">
      <c r="B13" s="2">
        <v>51200</v>
      </c>
      <c r="C13" s="4">
        <f>6342/1000</f>
        <v>6.3419999999999996</v>
      </c>
      <c r="D13" s="5" t="s">
        <v>5</v>
      </c>
      <c r="E13" s="5" t="s">
        <v>5</v>
      </c>
      <c r="F13" s="5" t="s">
        <v>5</v>
      </c>
      <c r="J13" s="2">
        <v>51200</v>
      </c>
      <c r="K13" s="4">
        <f>6342/1000</f>
        <v>6.3419999999999996</v>
      </c>
      <c r="L13" s="5" t="s">
        <v>5</v>
      </c>
      <c r="M13" s="4" t="e">
        <f t="shared" si="0"/>
        <v>#VALUE!</v>
      </c>
    </row>
    <row r="18" spans="2:13" x14ac:dyDescent="0.25">
      <c r="B18" t="s">
        <v>9</v>
      </c>
      <c r="J18" t="s">
        <v>12</v>
      </c>
    </row>
    <row r="19" spans="2:13" x14ac:dyDescent="0.25">
      <c r="B19" s="2" t="s">
        <v>0</v>
      </c>
      <c r="C19" s="2" t="s">
        <v>6</v>
      </c>
      <c r="D19" s="2" t="s">
        <v>7</v>
      </c>
      <c r="E19" s="2" t="s">
        <v>8</v>
      </c>
      <c r="J19" s="2" t="s">
        <v>0</v>
      </c>
      <c r="K19" s="2" t="s">
        <v>3</v>
      </c>
      <c r="L19" s="2" t="s">
        <v>2</v>
      </c>
      <c r="M19" s="2" t="s">
        <v>13</v>
      </c>
    </row>
    <row r="20" spans="2:13" x14ac:dyDescent="0.25">
      <c r="B20" s="2">
        <v>100</v>
      </c>
      <c r="C20" s="4">
        <f>409/100</f>
        <v>4.09</v>
      </c>
      <c r="D20" s="4">
        <v>57</v>
      </c>
      <c r="E20" s="4">
        <v>394</v>
      </c>
      <c r="J20" s="2">
        <v>100</v>
      </c>
      <c r="K20" s="4">
        <f>86/100</f>
        <v>0.86</v>
      </c>
      <c r="L20" s="4">
        <f>166/1000</f>
        <v>0.16600000000000001</v>
      </c>
      <c r="M20" s="4">
        <f>K20/L20</f>
        <v>5.1807228915662646</v>
      </c>
    </row>
    <row r="21" spans="2:13" x14ac:dyDescent="0.25">
      <c r="B21" s="2">
        <v>200</v>
      </c>
      <c r="C21" s="4">
        <f>1950/100</f>
        <v>19.5</v>
      </c>
      <c r="D21" s="4">
        <v>451</v>
      </c>
      <c r="E21" s="4">
        <v>6145</v>
      </c>
      <c r="J21" s="2">
        <v>200</v>
      </c>
      <c r="K21" s="4">
        <f>351/100</f>
        <v>3.51</v>
      </c>
      <c r="L21" s="4">
        <f>592/1000</f>
        <v>0.59199999999999997</v>
      </c>
      <c r="M21" s="4">
        <f t="shared" ref="M21:M29" si="1">K21/L21</f>
        <v>5.9290540540540544</v>
      </c>
    </row>
    <row r="22" spans="2:13" x14ac:dyDescent="0.25">
      <c r="B22" s="2">
        <v>400</v>
      </c>
      <c r="C22" s="4">
        <f>928/10</f>
        <v>92.8</v>
      </c>
      <c r="D22" s="4">
        <v>3899</v>
      </c>
      <c r="E22" s="5" t="s">
        <v>5</v>
      </c>
      <c r="J22" s="2">
        <v>400</v>
      </c>
      <c r="K22" s="4">
        <f>1476/100</f>
        <v>14.76</v>
      </c>
      <c r="L22" s="4">
        <f>2692/1000</f>
        <v>2.6920000000000002</v>
      </c>
      <c r="M22" s="4">
        <f t="shared" si="1"/>
        <v>5.4829123328380378</v>
      </c>
    </row>
    <row r="23" spans="2:13" x14ac:dyDescent="0.25">
      <c r="B23" s="2">
        <v>800</v>
      </c>
      <c r="C23" s="4">
        <f>4325/10</f>
        <v>432.5</v>
      </c>
      <c r="D23" s="4">
        <v>32641</v>
      </c>
      <c r="E23" s="5" t="s">
        <v>5</v>
      </c>
      <c r="J23" s="2">
        <v>800</v>
      </c>
      <c r="K23" s="4">
        <f>6319/100</f>
        <v>63.19</v>
      </c>
      <c r="L23" s="4">
        <f>12318/1000</f>
        <v>12.318</v>
      </c>
      <c r="M23" s="4">
        <f t="shared" si="1"/>
        <v>5.1298912161065111</v>
      </c>
    </row>
    <row r="24" spans="2:13" x14ac:dyDescent="0.25">
      <c r="B24" s="2">
        <v>1600</v>
      </c>
      <c r="C24" s="4">
        <f>20186/10</f>
        <v>2018.6</v>
      </c>
      <c r="D24" s="5" t="s">
        <v>5</v>
      </c>
      <c r="E24" s="5" t="s">
        <v>5</v>
      </c>
      <c r="F24" s="1"/>
      <c r="J24" s="2">
        <v>1600</v>
      </c>
      <c r="K24" s="5">
        <v>269</v>
      </c>
      <c r="L24" s="4">
        <f>495/10</f>
        <v>49.5</v>
      </c>
      <c r="M24" s="4">
        <f t="shared" si="1"/>
        <v>5.4343434343434343</v>
      </c>
    </row>
    <row r="25" spans="2:13" x14ac:dyDescent="0.25">
      <c r="B25" s="2">
        <v>3200</v>
      </c>
      <c r="C25" s="4">
        <v>9167</v>
      </c>
      <c r="D25" s="5" t="s">
        <v>5</v>
      </c>
      <c r="E25" s="5" t="s">
        <v>5</v>
      </c>
      <c r="F25" s="1"/>
      <c r="J25" s="2">
        <v>3200</v>
      </c>
      <c r="K25" s="5">
        <v>1146</v>
      </c>
      <c r="L25" s="5">
        <f>2216/10</f>
        <v>221.6</v>
      </c>
      <c r="M25" s="4">
        <f t="shared" si="1"/>
        <v>5.1714801444043319</v>
      </c>
    </row>
    <row r="26" spans="2:13" x14ac:dyDescent="0.25">
      <c r="B26" s="2">
        <v>6400</v>
      </c>
      <c r="C26" s="4">
        <v>41854</v>
      </c>
      <c r="D26" s="5" t="s">
        <v>5</v>
      </c>
      <c r="E26" s="5" t="s">
        <v>5</v>
      </c>
      <c r="F26" s="1"/>
      <c r="J26" s="2">
        <v>6400</v>
      </c>
      <c r="K26" s="5">
        <v>4630</v>
      </c>
      <c r="L26" s="5">
        <f>8684/10</f>
        <v>868.4</v>
      </c>
      <c r="M26" s="4">
        <f t="shared" si="1"/>
        <v>5.3316444035006914</v>
      </c>
    </row>
    <row r="27" spans="2:13" x14ac:dyDescent="0.25">
      <c r="B27" s="2">
        <v>12800</v>
      </c>
      <c r="C27" s="5" t="s">
        <v>5</v>
      </c>
      <c r="D27" s="5" t="s">
        <v>5</v>
      </c>
      <c r="E27" s="5" t="s">
        <v>5</v>
      </c>
      <c r="F27" s="1"/>
      <c r="J27" s="2">
        <v>12800</v>
      </c>
      <c r="K27" s="5">
        <v>19466</v>
      </c>
      <c r="L27" s="5">
        <v>3948</v>
      </c>
      <c r="M27" s="4">
        <f t="shared" si="1"/>
        <v>4.9305977710233027</v>
      </c>
    </row>
    <row r="28" spans="2:13" x14ac:dyDescent="0.25">
      <c r="B28" s="2">
        <v>25600</v>
      </c>
      <c r="C28" s="5" t="s">
        <v>5</v>
      </c>
      <c r="D28" s="5" t="s">
        <v>5</v>
      </c>
      <c r="E28" s="5" t="s">
        <v>5</v>
      </c>
      <c r="F28" s="1"/>
      <c r="J28" s="2">
        <v>25600</v>
      </c>
      <c r="K28" s="5" t="s">
        <v>5</v>
      </c>
      <c r="L28" s="5">
        <v>17337</v>
      </c>
      <c r="M28" s="4" t="e">
        <f t="shared" si="1"/>
        <v>#VALUE!</v>
      </c>
    </row>
    <row r="29" spans="2:13" x14ac:dyDescent="0.25">
      <c r="B29" s="2">
        <v>51200</v>
      </c>
      <c r="C29" s="5" t="s">
        <v>5</v>
      </c>
      <c r="D29" s="5" t="s">
        <v>5</v>
      </c>
      <c r="E29" s="5" t="s">
        <v>5</v>
      </c>
      <c r="F29" s="1"/>
      <c r="J29" s="2">
        <v>51200</v>
      </c>
      <c r="K29" s="5" t="s">
        <v>5</v>
      </c>
      <c r="L29" s="5" t="s">
        <v>5</v>
      </c>
      <c r="M29" s="4" t="e">
        <f t="shared" si="1"/>
        <v>#VALUE!</v>
      </c>
    </row>
    <row r="33" spans="2:7" hidden="1" x14ac:dyDescent="0.25"/>
    <row r="34" spans="2:7" ht="57.75" customHeight="1" x14ac:dyDescent="0.25">
      <c r="B34" s="6" t="s">
        <v>0</v>
      </c>
      <c r="C34" s="6" t="s">
        <v>16</v>
      </c>
      <c r="D34" s="6" t="s">
        <v>17</v>
      </c>
      <c r="E34" s="6" t="s">
        <v>18</v>
      </c>
      <c r="F34" s="6" t="s">
        <v>14</v>
      </c>
      <c r="G34" s="6" t="s">
        <v>15</v>
      </c>
    </row>
    <row r="35" spans="2:7" x14ac:dyDescent="0.25">
      <c r="B35" s="2">
        <v>100</v>
      </c>
      <c r="C35" s="4">
        <f>4</f>
        <v>4</v>
      </c>
      <c r="D35" s="4">
        <f>69/100</f>
        <v>0.69</v>
      </c>
      <c r="E35" s="4">
        <f>88/1000</f>
        <v>8.7999999999999995E-2</v>
      </c>
      <c r="F35" s="4">
        <f>D35/C35</f>
        <v>0.17249999999999999</v>
      </c>
      <c r="G35" s="4">
        <f>E35/D35</f>
        <v>0.12753623188405797</v>
      </c>
    </row>
    <row r="36" spans="2:7" x14ac:dyDescent="0.25">
      <c r="B36" s="2">
        <v>200</v>
      </c>
      <c r="C36" s="4">
        <v>29</v>
      </c>
      <c r="D36" s="4">
        <f>485/100</f>
        <v>4.8499999999999996</v>
      </c>
      <c r="E36" s="4">
        <f>540/1000</f>
        <v>0.54</v>
      </c>
      <c r="F36" s="4">
        <f t="shared" ref="F36:F41" si="2">D36/C36</f>
        <v>0.16724137931034483</v>
      </c>
      <c r="G36" s="4">
        <f t="shared" ref="G36:G41" si="3">E36/D36</f>
        <v>0.11134020618556703</v>
      </c>
    </row>
    <row r="37" spans="2:7" x14ac:dyDescent="0.25">
      <c r="B37" s="2">
        <v>400</v>
      </c>
      <c r="C37" s="4">
        <v>221</v>
      </c>
      <c r="D37" s="4">
        <f>3651/100</f>
        <v>36.51</v>
      </c>
      <c r="E37" s="4">
        <f>3364/1000</f>
        <v>3.3639999999999999</v>
      </c>
      <c r="F37" s="4">
        <f t="shared" si="2"/>
        <v>0.16520361990950225</v>
      </c>
      <c r="G37" s="4">
        <f t="shared" si="3"/>
        <v>9.2139139961654348E-2</v>
      </c>
    </row>
    <row r="38" spans="2:7" x14ac:dyDescent="0.25">
      <c r="B38" s="2">
        <v>800</v>
      </c>
      <c r="C38" s="4">
        <v>1692</v>
      </c>
      <c r="D38" s="4">
        <f>285</f>
        <v>285</v>
      </c>
      <c r="E38" s="4">
        <f>25096/1000</f>
        <v>25.096</v>
      </c>
      <c r="F38" s="4">
        <f t="shared" si="2"/>
        <v>0.16843971631205673</v>
      </c>
      <c r="G38" s="4">
        <f t="shared" si="3"/>
        <v>8.8056140350877193E-2</v>
      </c>
    </row>
    <row r="39" spans="2:7" x14ac:dyDescent="0.25">
      <c r="B39" s="2">
        <v>1600</v>
      </c>
      <c r="C39" s="4">
        <v>14907</v>
      </c>
      <c r="D39" s="5">
        <v>2219</v>
      </c>
      <c r="E39" s="5">
        <f>18514/100</f>
        <v>185.14</v>
      </c>
      <c r="F39" s="4">
        <f t="shared" si="2"/>
        <v>0.14885624203394379</v>
      </c>
      <c r="G39" s="4">
        <f t="shared" si="3"/>
        <v>8.3433979269941408E-2</v>
      </c>
    </row>
    <row r="40" spans="2:7" x14ac:dyDescent="0.25">
      <c r="B40" s="2">
        <v>3200</v>
      </c>
      <c r="C40" s="5" t="s">
        <v>5</v>
      </c>
      <c r="D40" s="5">
        <v>16749</v>
      </c>
      <c r="E40" s="5">
        <f>13625/10</f>
        <v>1362.5</v>
      </c>
      <c r="F40" s="4" t="e">
        <f t="shared" si="2"/>
        <v>#VALUE!</v>
      </c>
      <c r="G40" s="4">
        <f t="shared" si="3"/>
        <v>8.1348140187473883E-2</v>
      </c>
    </row>
    <row r="41" spans="2:7" x14ac:dyDescent="0.25">
      <c r="B41" s="2">
        <v>6400</v>
      </c>
      <c r="C41" s="5" t="s">
        <v>5</v>
      </c>
      <c r="D41" s="5" t="s">
        <v>5</v>
      </c>
      <c r="E41" s="5">
        <f>10753</f>
        <v>10753</v>
      </c>
      <c r="F41" s="4" t="e">
        <f t="shared" si="2"/>
        <v>#VALUE!</v>
      </c>
      <c r="G41" s="4" t="e">
        <f t="shared" si="3"/>
        <v>#VALUE!</v>
      </c>
    </row>
    <row r="42" spans="2:7" x14ac:dyDescent="0.25">
      <c r="C42" s="1"/>
      <c r="D42" s="1"/>
      <c r="E42" s="1"/>
      <c r="F42" s="1"/>
    </row>
    <row r="43" spans="2:7" x14ac:dyDescent="0.25">
      <c r="C43" s="1"/>
      <c r="D43" s="1"/>
      <c r="E43" s="1"/>
      <c r="F43" s="1"/>
    </row>
    <row r="44" spans="2:7" x14ac:dyDescent="0.25">
      <c r="C44" s="1"/>
      <c r="D44" s="1"/>
      <c r="E44" s="1"/>
      <c r="F44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Uña García</dc:creator>
  <cp:lastModifiedBy>Lucas Uña García</cp:lastModifiedBy>
  <dcterms:created xsi:type="dcterms:W3CDTF">2025-02-13T17:12:37Z</dcterms:created>
  <dcterms:modified xsi:type="dcterms:W3CDTF">2025-02-13T18:53:42Z</dcterms:modified>
</cp:coreProperties>
</file>