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mcharXD\Documents\Upa octavo cuatrimestre\"/>
    </mc:Choice>
  </mc:AlternateContent>
  <bookViews>
    <workbookView xWindow="0" yWindow="0" windowWidth="23040" windowHeight="8556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1" i="1" l="1"/>
  <c r="AT11" i="1"/>
  <c r="AU10" i="1"/>
  <c r="AT10" i="1"/>
  <c r="AU9" i="1"/>
  <c r="AU4" i="1"/>
  <c r="AT4" i="1"/>
  <c r="AU3" i="1"/>
  <c r="AT3" i="1"/>
  <c r="AU6" i="1"/>
  <c r="AU5" i="1"/>
  <c r="AT5" i="1"/>
  <c r="AT6" i="1"/>
  <c r="AU17" i="1"/>
  <c r="AU7" i="1"/>
  <c r="AT7" i="1"/>
  <c r="AU8" i="1"/>
  <c r="AT8" i="1"/>
  <c r="AQ15" i="1"/>
  <c r="AP15" i="1"/>
  <c r="AO15" i="1"/>
  <c r="AO14" i="1" l="1"/>
  <c r="AN15" i="1"/>
  <c r="AM15" i="1"/>
  <c r="AL15" i="1"/>
  <c r="AK15" i="1"/>
  <c r="AJ15" i="1"/>
  <c r="AI15" i="1"/>
  <c r="AH15" i="1"/>
  <c r="AG15" i="1"/>
  <c r="AK14" i="1"/>
  <c r="AK9" i="1"/>
  <c r="AJ13" i="1"/>
  <c r="AJ12" i="1"/>
  <c r="AJ11" i="1"/>
  <c r="AJ10" i="1"/>
  <c r="AJ14" i="1"/>
  <c r="AI14" i="1"/>
  <c r="AH14" i="1"/>
  <c r="AG14" i="1"/>
  <c r="AI13" i="1"/>
  <c r="AH13" i="1"/>
  <c r="AG13" i="1"/>
  <c r="AI12" i="1"/>
  <c r="AH12" i="1"/>
  <c r="AG12" i="1"/>
  <c r="E4" i="1"/>
  <c r="AJ9" i="1"/>
  <c r="AI9" i="1"/>
  <c r="AH9" i="1"/>
  <c r="AI6" i="1"/>
  <c r="AH6" i="1"/>
  <c r="AG9" i="1"/>
  <c r="AF15" i="1"/>
  <c r="AF9" i="1"/>
  <c r="AE11" i="1"/>
  <c r="AE10" i="1"/>
  <c r="AJ5" i="1"/>
  <c r="AI5" i="1"/>
  <c r="AH5" i="1"/>
  <c r="AG5" i="1"/>
  <c r="AF4" i="1"/>
  <c r="AI3" i="1"/>
  <c r="AH3" i="1"/>
  <c r="AF3" i="1"/>
  <c r="AD15" i="1" l="1"/>
  <c r="AC15" i="1"/>
  <c r="AB15" i="1"/>
  <c r="AA15" i="1"/>
  <c r="AC14" i="1"/>
  <c r="AD14" i="1"/>
  <c r="AB14" i="1"/>
  <c r="AA14" i="1"/>
  <c r="AQ13" i="1"/>
  <c r="AP13" i="1"/>
  <c r="AO13" i="1"/>
  <c r="AD13" i="1"/>
  <c r="AC13" i="1"/>
  <c r="AB13" i="1"/>
  <c r="AA13" i="1"/>
  <c r="AE13" i="1"/>
  <c r="AE15" i="1" s="1"/>
  <c r="AQ12" i="1"/>
  <c r="AP12" i="1"/>
  <c r="AO12" i="1"/>
  <c r="AE12" i="1"/>
  <c r="AE14" i="1" s="1"/>
  <c r="AD12" i="1"/>
  <c r="AD9" i="1"/>
  <c r="AC12" i="1"/>
  <c r="AB12" i="1"/>
  <c r="AA12" i="1"/>
  <c r="AA3" i="1"/>
  <c r="AQ9" i="1"/>
  <c r="AP9" i="1"/>
  <c r="AO9" i="1"/>
  <c r="AF12" i="1"/>
  <c r="AE9" i="1"/>
  <c r="AC9" i="1"/>
  <c r="AB9" i="1"/>
  <c r="AA9" i="1"/>
  <c r="AO7" i="1"/>
  <c r="AD6" i="1"/>
  <c r="AC6" i="1"/>
  <c r="AE5" i="1"/>
  <c r="AD5" i="1"/>
  <c r="AC5" i="1"/>
  <c r="AB5" i="1"/>
  <c r="AA4" i="1"/>
  <c r="AO3" i="1"/>
  <c r="AP3" i="1"/>
  <c r="AQ3" i="1"/>
  <c r="AD3" i="1"/>
  <c r="AC3" i="1"/>
  <c r="I6" i="1"/>
  <c r="I3" i="1"/>
  <c r="I5" i="1"/>
  <c r="I4" i="1"/>
  <c r="D3" i="1"/>
  <c r="E3" i="1" s="1"/>
  <c r="D4" i="1"/>
  <c r="AF13" i="1" l="1"/>
  <c r="AF14" i="1"/>
  <c r="AP14" i="1" l="1"/>
  <c r="AQ14" i="1" s="1"/>
  <c r="AL14" i="1"/>
  <c r="AM14" i="1" s="1"/>
  <c r="AN14" i="1" s="1"/>
</calcChain>
</file>

<file path=xl/sharedStrings.xml><?xml version="1.0" encoding="utf-8"?>
<sst xmlns="http://schemas.openxmlformats.org/spreadsheetml/2006/main" count="57" uniqueCount="56">
  <si>
    <t>Resource</t>
  </si>
  <si>
    <t>65 code readers Honeywell-escaner</t>
  </si>
  <si>
    <t>65 tablets Lenovo Tab M10</t>
  </si>
  <si>
    <t>Area</t>
  </si>
  <si>
    <t>Salario mensual</t>
  </si>
  <si>
    <t>Salario diario</t>
  </si>
  <si>
    <t>Systems area</t>
  </si>
  <si>
    <t>Financial department</t>
  </si>
  <si>
    <t>Purchasing area</t>
  </si>
  <si>
    <t>Legal department</t>
  </si>
  <si>
    <t>Software development company</t>
  </si>
  <si>
    <t>Technicians</t>
  </si>
  <si>
    <t>Semanas / Horas Trabajadas</t>
  </si>
  <si>
    <t>Semanas / Costo Salarios</t>
  </si>
  <si>
    <t>Precio de recursos</t>
  </si>
  <si>
    <t>Total salarios por semana</t>
  </si>
  <si>
    <t>Precio de recursos con inflacion</t>
  </si>
  <si>
    <t>Precio total sin inflación</t>
  </si>
  <si>
    <t>Precio total con inflación</t>
  </si>
  <si>
    <t>Precio cumulativo sin inflación</t>
  </si>
  <si>
    <t>Precio cumulativo con inflación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</si>
  <si>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</si>
  <si>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</si>
  <si>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</si>
  <si>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</si>
  <si>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</si>
  <si>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</si>
  <si>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</si>
  <si>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</si>
  <si>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</si>
  <si>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</si>
  <si>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</si>
  <si>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</si>
  <si>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</si>
  <si>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</si>
  <si>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</si>
  <si>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</si>
  <si>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</si>
  <si>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Cumulative cost without inflation</t>
  </si>
  <si>
    <t>Cumulative cost with inflation</t>
  </si>
  <si>
    <t>Unit price</t>
  </si>
  <si>
    <t>Total price</t>
  </si>
  <si>
    <t>Total price with inflation</t>
  </si>
  <si>
    <t>Activity</t>
  </si>
  <si>
    <t>Budget Plan</t>
  </si>
  <si>
    <t>Budget Spent</t>
  </si>
  <si>
    <t>Budget breakdown by item</t>
  </si>
  <si>
    <t>Buy 65 tablets android with SIM Card</t>
  </si>
  <si>
    <t>Buy 65 code readers</t>
  </si>
  <si>
    <t>Hire the company that is going to develop the software</t>
  </si>
  <si>
    <t>Hire the company that is going to install the devices</t>
  </si>
  <si>
    <t>Develop the software</t>
  </si>
  <si>
    <t>Training the employees to use the software</t>
  </si>
  <si>
    <t>Install the software in all devices</t>
  </si>
  <si>
    <t>Installation of the devices on 52 trucks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</si>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</sst>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0" xfId="0" applyFill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Analisis</a:t>
            </a:r>
            <a:endParaRPr lang="en-US"/>
          </a:p>
        </c:rich>
      </c:tx>
      <c:layout>
        <c:manualLayout>
          <c:xMode val="edge"/>
          <c:yMode val="edge"/>
          <c:x val="0.38987540548257155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BCWS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Hoja1!$AA$14:$AQ$14</c:f>
              <c:numCache>
                <c:formatCode>General</c:formatCode>
                <c:ptCount val="17"/>
                <c:pt idx="0">
                  <c:v>2409.090909090909</c:v>
                </c:pt>
                <c:pt idx="1">
                  <c:v>5136.363636363636</c:v>
                </c:pt>
                <c:pt idx="2">
                  <c:v>9886.363636363636</c:v>
                </c:pt>
                <c:pt idx="3">
                  <c:v>14568.181818181818</c:v>
                </c:pt>
                <c:pt idx="4">
                  <c:v>301351.30454545456</c:v>
                </c:pt>
                <c:pt idx="5">
                  <c:v>303760.39545454545</c:v>
                </c:pt>
                <c:pt idx="6">
                  <c:v>306487.66818181815</c:v>
                </c:pt>
                <c:pt idx="7">
                  <c:v>311237.66818181815</c:v>
                </c:pt>
                <c:pt idx="8">
                  <c:v>315919.48636363633</c:v>
                </c:pt>
                <c:pt idx="9">
                  <c:v>596306.60909090901</c:v>
                </c:pt>
                <c:pt idx="10">
                  <c:v>635306.60909090901</c:v>
                </c:pt>
                <c:pt idx="11">
                  <c:v>635306.60909090901</c:v>
                </c:pt>
                <c:pt idx="12">
                  <c:v>635306.60909090901</c:v>
                </c:pt>
                <c:pt idx="13">
                  <c:v>635306.60909090901</c:v>
                </c:pt>
                <c:pt idx="14">
                  <c:v>920032.06363636348</c:v>
                </c:pt>
                <c:pt idx="15">
                  <c:v>922645.69999999984</c:v>
                </c:pt>
                <c:pt idx="16">
                  <c:v>924213.8818181816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6-4C11-A062-C0953423888F}"/>
            </c:ext>
          </c:extLst>
        </c:ser>
        <c:ser>
          <c:idx val="3"/>
          <c:order val="3"/>
          <c:tx>
            <c:v>Cost Variance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Hoja1!$AA$15:$AQ$15</c:f>
              <c:numCache>
                <c:formatCode>General</c:formatCode>
                <c:ptCount val="17"/>
                <c:pt idx="0">
                  <c:v>2409.090909090909</c:v>
                </c:pt>
                <c:pt idx="1">
                  <c:v>5136.363636363636</c:v>
                </c:pt>
                <c:pt idx="2">
                  <c:v>9886.363636363636</c:v>
                </c:pt>
                <c:pt idx="3">
                  <c:v>14568.181818181818</c:v>
                </c:pt>
                <c:pt idx="4">
                  <c:v>318394.65554545459</c:v>
                </c:pt>
                <c:pt idx="5">
                  <c:v>320803.74645454547</c:v>
                </c:pt>
                <c:pt idx="6">
                  <c:v>323531.01918181818</c:v>
                </c:pt>
                <c:pt idx="7">
                  <c:v>328281.01918181818</c:v>
                </c:pt>
                <c:pt idx="8">
                  <c:v>332962.83736363635</c:v>
                </c:pt>
                <c:pt idx="9">
                  <c:v>627232.95259090909</c:v>
                </c:pt>
                <c:pt idx="10">
                  <c:v>666232.95259090909</c:v>
                </c:pt>
                <c:pt idx="11">
                  <c:v>666232.95259090909</c:v>
                </c:pt>
                <c:pt idx="12">
                  <c:v>666232.95259090909</c:v>
                </c:pt>
                <c:pt idx="13">
                  <c:v>666232.95259090909</c:v>
                </c:pt>
                <c:pt idx="14">
                  <c:v>950958.40713636368</c:v>
                </c:pt>
                <c:pt idx="15">
                  <c:v>953572.04350000003</c:v>
                </c:pt>
                <c:pt idx="16">
                  <c:v>955140.22531818179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6-4C11-A062-C0953423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92463"/>
        <c:axId val="9765903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BCWS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Hoja1!$AA$2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DC6-4C11-A062-C0953423888F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Hoja1!$AA$2:$AQ$2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DC6-4C11-A062-C0953423888F}"/>
                  </c:ext>
                </c:extLst>
              </c15:ser>
            </c15:filteredLineSeries>
          </c:ext>
        </c:extLst>
      </c:lineChart>
      <c:catAx>
        <c:axId val="97659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90383"/>
        <c:crosses val="autoZero"/>
        <c:auto val="1"/>
        <c:lblAlgn val="ctr"/>
        <c:lblOffset val="100"/>
        <c:noMultiLvlLbl val="0"/>
      </c:catAx>
      <c:valAx>
        <c:axId val="97659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9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220980</xdr:colOff>
      <xdr:row>16</xdr:row>
      <xdr:rowOff>137160</xdr:rowOff>
    </xdr:from>
    <xdr:to>
      <xdr:col>42</xdr:col>
      <xdr:colOff>472440</xdr:colOff>
      <xdr:row>40</xdr:row>
      <xdr:rowOff>45720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24"/>
  <sheetViews>
    <sheetView tabSelected="1" topLeftCell="AC1" workbookViewId="0">
      <selection activeCell="AU12" sqref="AU12"/>
    </sheetView>
  </sheetViews>
  <sheetFormatPr baseColWidth="10" defaultRowHeight="14.4" x14ac:dyDescent="0.3"/>
  <cols>
    <col min="2" max="2" width="33.44140625" customWidth="1"/>
    <col min="3" max="3" width="13.44140625" customWidth="1"/>
    <col min="4" max="4" width="14.109375" customWidth="1"/>
    <col min="5" max="5" width="21.33203125" customWidth="1"/>
    <col min="7" max="7" width="27.33203125" customWidth="1"/>
    <col min="8" max="8" width="14.33203125" customWidth="1"/>
    <col min="10" max="26" width="3.77734375" customWidth="1"/>
    <col min="27" max="29" width="8.109375" customWidth="1"/>
    <col min="30" max="30" width="8.21875" customWidth="1"/>
    <col min="31" max="42" width="8.109375" customWidth="1"/>
    <col min="43" max="43" width="9" customWidth="1"/>
    <col min="45" max="45" width="46.6640625" customWidth="1"/>
    <col min="46" max="46" width="12" customWidth="1"/>
    <col min="47" max="47" width="12.109375" customWidth="1"/>
  </cols>
  <sheetData>
    <row r="1" spans="2:47" x14ac:dyDescent="0.3">
      <c r="G1" s="1"/>
      <c r="H1" s="1"/>
      <c r="I1" s="1"/>
      <c r="J1" s="5" t="s">
        <v>12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 t="s">
        <v>13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S1" s="5" t="s">
        <v>46</v>
      </c>
      <c r="AT1" s="5"/>
      <c r="AU1" s="5"/>
    </row>
    <row r="2" spans="2:47" ht="12" customHeight="1" x14ac:dyDescent="0.3">
      <c r="B2" s="1" t="s">
        <v>0</v>
      </c>
      <c r="C2" s="1" t="s">
        <v>40</v>
      </c>
      <c r="D2" s="1" t="s">
        <v>41</v>
      </c>
      <c r="E2" s="1" t="s">
        <v>42</v>
      </c>
      <c r="G2" s="1" t="s">
        <v>3</v>
      </c>
      <c r="H2" s="1" t="s">
        <v>4</v>
      </c>
      <c r="I2" s="1" t="s">
        <v>5</v>
      </c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  <c r="T2" s="1">
        <v>11</v>
      </c>
      <c r="U2" s="1">
        <v>12</v>
      </c>
      <c r="V2" s="1">
        <v>13</v>
      </c>
      <c r="W2" s="1">
        <v>14</v>
      </c>
      <c r="X2" s="1">
        <v>15</v>
      </c>
      <c r="Y2" s="1">
        <v>16</v>
      </c>
      <c r="Z2" s="1">
        <v>17</v>
      </c>
      <c r="AA2" s="1">
        <v>1</v>
      </c>
      <c r="AB2" s="1">
        <v>2</v>
      </c>
      <c r="AC2" s="1">
        <v>3</v>
      </c>
      <c r="AD2" s="1">
        <v>4</v>
      </c>
      <c r="AE2" s="1">
        <v>5</v>
      </c>
      <c r="AF2" s="1">
        <v>6</v>
      </c>
      <c r="AG2" s="1">
        <v>7</v>
      </c>
      <c r="AH2" s="1">
        <v>8</v>
      </c>
      <c r="AI2" s="1">
        <v>9</v>
      </c>
      <c r="AJ2" s="1">
        <v>10</v>
      </c>
      <c r="AK2" s="1">
        <v>11</v>
      </c>
      <c r="AL2" s="1">
        <v>12</v>
      </c>
      <c r="AM2" s="1">
        <v>13</v>
      </c>
      <c r="AN2" s="1">
        <v>14</v>
      </c>
      <c r="AO2" s="1">
        <v>15</v>
      </c>
      <c r="AP2" s="1">
        <v>16</v>
      </c>
      <c r="AQ2" s="1">
        <v>17</v>
      </c>
      <c r="AS2" s="1" t="s">
        <v>43</v>
      </c>
      <c r="AT2" s="1" t="s">
        <v>44</v>
      </c>
      <c r="AU2" s="1" t="s">
        <v>45</v>
      </c>
    </row>
    <row r="3" spans="2:47" x14ac:dyDescent="0.3">
      <c r="B3" s="1" t="s">
        <v>2</v>
      </c>
      <c r="C3" s="1">
        <v>4370.09</v>
      </c>
      <c r="D3" s="1">
        <f>C3*65</f>
        <v>284055.85000000003</v>
      </c>
      <c r="E3" s="1">
        <f>1.06*D3</f>
        <v>301099.20100000006</v>
      </c>
      <c r="G3" s="1" t="s">
        <v>6</v>
      </c>
      <c r="H3" s="2">
        <v>11500</v>
      </c>
      <c r="I3" s="2">
        <f>H3/22</f>
        <v>522.72727272727275</v>
      </c>
      <c r="J3" s="1">
        <v>2</v>
      </c>
      <c r="K3" s="1"/>
      <c r="L3" s="1">
        <v>3</v>
      </c>
      <c r="M3" s="1">
        <v>2</v>
      </c>
      <c r="N3" s="1"/>
      <c r="O3" s="1">
        <v>2</v>
      </c>
      <c r="P3" s="1"/>
      <c r="Q3" s="1">
        <v>3</v>
      </c>
      <c r="R3" s="1">
        <v>2</v>
      </c>
      <c r="S3" s="1"/>
      <c r="T3" s="1"/>
      <c r="U3" s="1"/>
      <c r="V3" s="1"/>
      <c r="W3" s="1"/>
      <c r="X3" s="1">
        <v>2</v>
      </c>
      <c r="Y3" s="1">
        <v>5</v>
      </c>
      <c r="Z3" s="1">
        <v>3</v>
      </c>
      <c r="AA3" s="1">
        <f>J3*I3</f>
        <v>1045.4545454545455</v>
      </c>
      <c r="AB3" s="1"/>
      <c r="AC3" s="1">
        <f>L3*I3</f>
        <v>1568.1818181818182</v>
      </c>
      <c r="AD3" s="1">
        <f>M3*I3</f>
        <v>1045.4545454545455</v>
      </c>
      <c r="AE3" s="1"/>
      <c r="AF3" s="1">
        <f>O3*I3</f>
        <v>1045.4545454545455</v>
      </c>
      <c r="AG3" s="1"/>
      <c r="AH3" s="1">
        <f>Q3*I3</f>
        <v>1568.1818181818182</v>
      </c>
      <c r="AI3" s="1">
        <f>R3*I3</f>
        <v>1045.4545454545455</v>
      </c>
      <c r="AJ3" s="1"/>
      <c r="AK3" s="1"/>
      <c r="AL3" s="1"/>
      <c r="AM3" s="1"/>
      <c r="AN3" s="1"/>
      <c r="AO3" s="1">
        <f>X3*I3</f>
        <v>1045.4545454545455</v>
      </c>
      <c r="AP3" s="1">
        <f>Y3*I3</f>
        <v>2613.636363636364</v>
      </c>
      <c r="AQ3" s="1">
        <f>Z3*I3</f>
        <v>1568.1818181818182</v>
      </c>
      <c r="AS3" s="1" t="s">
        <v>47</v>
      </c>
      <c r="AT3" s="1">
        <f>AT6+D3</f>
        <v>289821.00151600002</v>
      </c>
      <c r="AU3" s="1">
        <f>AT6+E3</f>
        <v>306864.35251600004</v>
      </c>
    </row>
    <row r="4" spans="2:47" x14ac:dyDescent="0.3">
      <c r="B4" s="1" t="s">
        <v>1</v>
      </c>
      <c r="C4" s="1">
        <v>4271.6899999999996</v>
      </c>
      <c r="D4" s="1">
        <f>C4*65</f>
        <v>277659.84999999998</v>
      </c>
      <c r="E4" s="1">
        <f>1.05*D4</f>
        <v>291542.84249999997</v>
      </c>
      <c r="G4" s="1" t="s">
        <v>7</v>
      </c>
      <c r="H4" s="2">
        <v>15000</v>
      </c>
      <c r="I4" s="2">
        <f>H4/22</f>
        <v>681.81818181818187</v>
      </c>
      <c r="J4" s="1">
        <v>2</v>
      </c>
      <c r="K4" s="1"/>
      <c r="L4" s="1"/>
      <c r="M4" s="1"/>
      <c r="N4" s="1"/>
      <c r="O4" s="1">
        <v>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>
        <f>J4*I4</f>
        <v>1363.6363636363637</v>
      </c>
      <c r="AB4" s="1"/>
      <c r="AC4" s="1"/>
      <c r="AD4" s="1"/>
      <c r="AE4" s="1"/>
      <c r="AF4" s="1">
        <f>I4*O4</f>
        <v>1363.6363636363637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S4" s="1" t="s">
        <v>48</v>
      </c>
      <c r="AT4" s="1">
        <f>17295.45455+D4</f>
        <v>294955.30455</v>
      </c>
      <c r="AU4" s="1">
        <f>17295.45455+E4</f>
        <v>308838.29704999999</v>
      </c>
    </row>
    <row r="5" spans="2:47" x14ac:dyDescent="0.3">
      <c r="G5" s="1" t="s">
        <v>8</v>
      </c>
      <c r="H5" s="2">
        <v>12000</v>
      </c>
      <c r="I5" s="2">
        <f>H5/22</f>
        <v>545.4545454545455</v>
      </c>
      <c r="J5" s="1"/>
      <c r="K5" s="1">
        <v>5</v>
      </c>
      <c r="L5" s="1">
        <v>4</v>
      </c>
      <c r="M5" s="1">
        <v>3</v>
      </c>
      <c r="N5" s="1">
        <v>5</v>
      </c>
      <c r="O5" s="1"/>
      <c r="P5" s="1">
        <v>5</v>
      </c>
      <c r="Q5" s="1">
        <v>4</v>
      </c>
      <c r="R5" s="1">
        <v>3</v>
      </c>
      <c r="S5" s="1">
        <v>5</v>
      </c>
      <c r="T5" s="1"/>
      <c r="U5" s="1"/>
      <c r="V5" s="1"/>
      <c r="W5" s="1"/>
      <c r="X5" s="1"/>
      <c r="Y5" s="1"/>
      <c r="Z5" s="1"/>
      <c r="AA5" s="1"/>
      <c r="AB5" s="1">
        <f>K5*I5</f>
        <v>2727.2727272727275</v>
      </c>
      <c r="AC5" s="1">
        <f>L5*I5</f>
        <v>2181.818181818182</v>
      </c>
      <c r="AD5" s="1">
        <f>M5*I5</f>
        <v>1636.3636363636365</v>
      </c>
      <c r="AE5" s="1">
        <f>N5*I5</f>
        <v>2727.2727272727275</v>
      </c>
      <c r="AF5" s="1"/>
      <c r="AG5" s="1">
        <f>I5*P5</f>
        <v>2727.2727272727275</v>
      </c>
      <c r="AH5" s="1">
        <f>Q5*I5</f>
        <v>2181.818181818182</v>
      </c>
      <c r="AI5" s="1">
        <f>R5*I5</f>
        <v>1636.3636363636365</v>
      </c>
      <c r="AJ5" s="1">
        <f>S5*I5</f>
        <v>2727.2727272727275</v>
      </c>
      <c r="AK5" s="1"/>
      <c r="AL5" s="1"/>
      <c r="AM5" s="1"/>
      <c r="AN5" s="1"/>
      <c r="AO5" s="1"/>
      <c r="AP5" s="1"/>
      <c r="AQ5" s="1"/>
      <c r="AS5" s="1" t="s">
        <v>49</v>
      </c>
      <c r="AT5" s="1">
        <f>AT6</f>
        <v>5765.1515159999999</v>
      </c>
      <c r="AU5" s="1">
        <f>AT6</f>
        <v>5765.1515159999999</v>
      </c>
    </row>
    <row r="6" spans="2:47" x14ac:dyDescent="0.3">
      <c r="G6" s="1" t="s">
        <v>9</v>
      </c>
      <c r="H6" s="2">
        <v>22000</v>
      </c>
      <c r="I6" s="2">
        <f>H6/22</f>
        <v>1000</v>
      </c>
      <c r="J6" s="1"/>
      <c r="K6" s="1"/>
      <c r="L6" s="1">
        <v>1</v>
      </c>
      <c r="M6" s="1">
        <v>2</v>
      </c>
      <c r="N6" s="1"/>
      <c r="O6" s="1"/>
      <c r="P6" s="1"/>
      <c r="Q6" s="1">
        <v>1</v>
      </c>
      <c r="R6" s="1">
        <v>2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>
        <f>L6*I6</f>
        <v>1000</v>
      </c>
      <c r="AD6" s="1">
        <f>M6*I6</f>
        <v>2000</v>
      </c>
      <c r="AE6" s="1"/>
      <c r="AF6" s="1"/>
      <c r="AG6" s="1"/>
      <c r="AH6" s="1">
        <f>I6*Q6</f>
        <v>1000</v>
      </c>
      <c r="AI6" s="1">
        <f>I6*R6</f>
        <v>2000</v>
      </c>
      <c r="AJ6" s="1"/>
      <c r="AK6" s="1"/>
      <c r="AL6" s="1"/>
      <c r="AM6" s="1"/>
      <c r="AN6" s="1"/>
      <c r="AO6" s="1"/>
      <c r="AP6" s="1"/>
      <c r="AQ6" s="1"/>
      <c r="AS6" s="1" t="s">
        <v>50</v>
      </c>
      <c r="AT6" s="1">
        <f>5765.151516</f>
        <v>5765.1515159999999</v>
      </c>
      <c r="AU6" s="1">
        <f>AT6</f>
        <v>5765.1515159999999</v>
      </c>
    </row>
    <row r="7" spans="2:47" x14ac:dyDescent="0.3">
      <c r="G7" s="1" t="s">
        <v>10</v>
      </c>
      <c r="H7" s="2">
        <v>283680</v>
      </c>
      <c r="I7" s="2">
        <v>283680</v>
      </c>
      <c r="J7" s="1"/>
      <c r="K7" s="1"/>
      <c r="L7" s="1"/>
      <c r="M7" s="1"/>
      <c r="N7" s="1"/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5</v>
      </c>
      <c r="W7" s="1">
        <v>5</v>
      </c>
      <c r="X7" s="1">
        <v>3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>
        <f>283680</f>
        <v>283680</v>
      </c>
      <c r="AP7" s="1"/>
      <c r="AQ7" s="1"/>
      <c r="AS7" s="1" t="s">
        <v>54</v>
      </c>
      <c r="AT7" s="2">
        <f>H8</f>
        <v>39000</v>
      </c>
      <c r="AU7" s="2">
        <f>AT7</f>
        <v>39000</v>
      </c>
    </row>
    <row r="8" spans="2:47" x14ac:dyDescent="0.3">
      <c r="G8" s="1" t="s">
        <v>11</v>
      </c>
      <c r="H8" s="2">
        <v>39000</v>
      </c>
      <c r="I8" s="2">
        <v>39000</v>
      </c>
      <c r="J8" s="1"/>
      <c r="K8" s="1"/>
      <c r="L8" s="1"/>
      <c r="M8" s="1"/>
      <c r="N8" s="1"/>
      <c r="O8" s="1"/>
      <c r="P8" s="1"/>
      <c r="Q8" s="1"/>
      <c r="R8" s="1"/>
      <c r="S8" s="1"/>
      <c r="T8" s="1">
        <v>5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  <c r="AG8" s="1"/>
      <c r="AH8" s="1"/>
      <c r="AI8" s="1"/>
      <c r="AJ8" s="1"/>
      <c r="AK8" s="1">
        <v>39000</v>
      </c>
      <c r="AL8" s="1"/>
      <c r="AM8" s="1"/>
      <c r="AN8" s="1"/>
      <c r="AO8" s="1"/>
      <c r="AP8" s="1"/>
      <c r="AQ8" s="1"/>
      <c r="AS8" s="1" t="s">
        <v>51</v>
      </c>
      <c r="AT8" s="2">
        <f>H7</f>
        <v>283680</v>
      </c>
      <c r="AU8" s="2">
        <f>AT8</f>
        <v>283680</v>
      </c>
    </row>
    <row r="9" spans="2:47" x14ac:dyDescent="0.3">
      <c r="G9" s="6" t="s">
        <v>15</v>
      </c>
      <c r="H9" s="7"/>
      <c r="I9" s="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>
        <f>AA3+AA4</f>
        <v>2409.090909090909</v>
      </c>
      <c r="AB9" s="1">
        <f>AB5</f>
        <v>2727.2727272727275</v>
      </c>
      <c r="AC9" s="1">
        <f>AC3+AC5+AC6</f>
        <v>4750</v>
      </c>
      <c r="AD9" s="1">
        <f>AD3+AD5+AD6</f>
        <v>4681.818181818182</v>
      </c>
      <c r="AE9" s="1">
        <f>AE5</f>
        <v>2727.2727272727275</v>
      </c>
      <c r="AF9" s="1">
        <f>AF3+AF4</f>
        <v>2409.090909090909</v>
      </c>
      <c r="AG9" s="1">
        <f>AG5</f>
        <v>2727.2727272727275</v>
      </c>
      <c r="AH9" s="1">
        <f>AH3+AH5+AH6</f>
        <v>4750</v>
      </c>
      <c r="AI9" s="1">
        <f>AI3+AI5+AI6</f>
        <v>4681.818181818182</v>
      </c>
      <c r="AJ9" s="1">
        <f>AJ5</f>
        <v>2727.2727272727275</v>
      </c>
      <c r="AK9" s="1">
        <f>AK8</f>
        <v>39000</v>
      </c>
      <c r="AL9" s="1"/>
      <c r="AM9" s="1"/>
      <c r="AN9" s="1"/>
      <c r="AO9" s="1">
        <f>AO7+AO3</f>
        <v>284725.45454545453</v>
      </c>
      <c r="AP9" s="1">
        <f>AP3</f>
        <v>2613.636363636364</v>
      </c>
      <c r="AQ9" s="1">
        <f>AQ3</f>
        <v>1568.1818181818182</v>
      </c>
      <c r="AS9" s="1" t="s">
        <v>53</v>
      </c>
      <c r="AT9" s="1">
        <v>2613.65</v>
      </c>
      <c r="AU9" s="1">
        <f>AT9</f>
        <v>2613.65</v>
      </c>
    </row>
    <row r="10" spans="2:47" x14ac:dyDescent="0.3">
      <c r="G10" s="6" t="s">
        <v>14</v>
      </c>
      <c r="H10" s="7"/>
      <c r="I10" s="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>D3</f>
        <v>284055.85000000003</v>
      </c>
      <c r="AF10" s="1"/>
      <c r="AG10" s="1"/>
      <c r="AH10" s="1"/>
      <c r="AI10" s="1"/>
      <c r="AJ10" s="1">
        <f>D4</f>
        <v>277659.84999999998</v>
      </c>
      <c r="AK10" s="1"/>
      <c r="AL10" s="1"/>
      <c r="AM10" s="1"/>
      <c r="AN10" s="1"/>
      <c r="AO10" s="1"/>
      <c r="AP10" s="1"/>
      <c r="AQ10" s="1"/>
      <c r="AS10" s="1" t="s">
        <v>52</v>
      </c>
      <c r="AT10" s="1">
        <f>AT9</f>
        <v>2613.65</v>
      </c>
      <c r="AU10" s="1">
        <f>AU9</f>
        <v>2613.65</v>
      </c>
    </row>
    <row r="11" spans="2:47" x14ac:dyDescent="0.3">
      <c r="G11" s="5" t="s">
        <v>16</v>
      </c>
      <c r="H11" s="5"/>
      <c r="I11" s="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f>E3</f>
        <v>301099.20100000006</v>
      </c>
      <c r="AF11" s="1"/>
      <c r="AG11" s="1"/>
      <c r="AH11" s="1"/>
      <c r="AI11" s="1"/>
      <c r="AJ11" s="1">
        <f>E4</f>
        <v>291542.84249999997</v>
      </c>
      <c r="AK11" s="1"/>
      <c r="AL11" s="1"/>
      <c r="AM11" s="1"/>
      <c r="AN11" s="1"/>
      <c r="AO11" s="1"/>
      <c r="AP11" s="1"/>
      <c r="AQ11" s="1"/>
      <c r="AS11" s="10" t="s">
        <v>55</v>
      </c>
      <c r="AT11" s="1">
        <f>SUM(AT3:AT10)</f>
        <v>924213.90909800015</v>
      </c>
      <c r="AU11" s="1">
        <f>SUM(AU3:AU10)</f>
        <v>955140.25259800022</v>
      </c>
    </row>
    <row r="12" spans="2:47" x14ac:dyDescent="0.3">
      <c r="G12" s="5" t="s">
        <v>17</v>
      </c>
      <c r="H12" s="5"/>
      <c r="I12" s="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>
        <f>AA9</f>
        <v>2409.090909090909</v>
      </c>
      <c r="AB12" s="1">
        <f>AB9</f>
        <v>2727.2727272727275</v>
      </c>
      <c r="AC12" s="1">
        <f>AC9</f>
        <v>4750</v>
      </c>
      <c r="AD12" s="1">
        <f>AD9</f>
        <v>4681.818181818182</v>
      </c>
      <c r="AE12" s="1">
        <f>AE9+AE10</f>
        <v>286783.12272727274</v>
      </c>
      <c r="AF12" s="1">
        <f>AF9</f>
        <v>2409.090909090909</v>
      </c>
      <c r="AG12" s="1">
        <f>AG9</f>
        <v>2727.2727272727275</v>
      </c>
      <c r="AH12" s="1">
        <f>AH9</f>
        <v>4750</v>
      </c>
      <c r="AI12" s="1">
        <f>AI9</f>
        <v>4681.818181818182</v>
      </c>
      <c r="AJ12" s="1">
        <f>AJ9+AJ10</f>
        <v>280387.12272727268</v>
      </c>
      <c r="AK12" s="1"/>
      <c r="AL12" s="1"/>
      <c r="AM12" s="1"/>
      <c r="AN12" s="1"/>
      <c r="AO12" s="1">
        <f>AO9</f>
        <v>284725.45454545453</v>
      </c>
      <c r="AP12" s="1">
        <f>AP9</f>
        <v>2613.636363636364</v>
      </c>
      <c r="AQ12" s="1">
        <f>AQ9</f>
        <v>1568.1818181818182</v>
      </c>
    </row>
    <row r="13" spans="2:47" x14ac:dyDescent="0.3">
      <c r="G13" s="5" t="s">
        <v>18</v>
      </c>
      <c r="H13" s="5"/>
      <c r="I13" s="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>
        <f>AA12</f>
        <v>2409.090909090909</v>
      </c>
      <c r="AB13" s="1">
        <f>AB12</f>
        <v>2727.2727272727275</v>
      </c>
      <c r="AC13" s="1">
        <f>AC12</f>
        <v>4750</v>
      </c>
      <c r="AD13" s="1">
        <f>AD12</f>
        <v>4681.818181818182</v>
      </c>
      <c r="AE13" s="1">
        <f>AE9+AE11</f>
        <v>303826.47372727277</v>
      </c>
      <c r="AF13" s="1">
        <f>AF12</f>
        <v>2409.090909090909</v>
      </c>
      <c r="AG13" s="1">
        <f>AG12</f>
        <v>2727.2727272727275</v>
      </c>
      <c r="AH13" s="1">
        <f>AH12</f>
        <v>4750</v>
      </c>
      <c r="AI13" s="1">
        <f>AI12</f>
        <v>4681.818181818182</v>
      </c>
      <c r="AJ13" s="1">
        <f>AJ9+AJ11</f>
        <v>294270.11522727268</v>
      </c>
      <c r="AK13" s="1"/>
      <c r="AL13" s="1"/>
      <c r="AM13" s="1"/>
      <c r="AN13" s="1"/>
      <c r="AO13" s="1">
        <f>AO12</f>
        <v>284725.45454545453</v>
      </c>
      <c r="AP13" s="1">
        <f>AP12</f>
        <v>2613.636363636364</v>
      </c>
      <c r="AQ13" s="1">
        <f>AQ12</f>
        <v>1568.1818181818182</v>
      </c>
    </row>
    <row r="14" spans="2:47" x14ac:dyDescent="0.3">
      <c r="G14" s="6" t="s">
        <v>19</v>
      </c>
      <c r="H14" s="7"/>
      <c r="I14" s="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>
        <f>AA12</f>
        <v>2409.090909090909</v>
      </c>
      <c r="AB14" s="1">
        <f>AA14+AB12</f>
        <v>5136.363636363636</v>
      </c>
      <c r="AC14" s="1">
        <f t="shared" ref="AC14:AF14" si="0">AB14+AC12</f>
        <v>9886.363636363636</v>
      </c>
      <c r="AD14" s="1">
        <f t="shared" si="0"/>
        <v>14568.181818181818</v>
      </c>
      <c r="AE14" s="1">
        <f t="shared" si="0"/>
        <v>301351.30454545456</v>
      </c>
      <c r="AF14" s="1">
        <f t="shared" si="0"/>
        <v>303760.39545454545</v>
      </c>
      <c r="AG14" s="1">
        <f>AF14+AG12</f>
        <v>306487.66818181815</v>
      </c>
      <c r="AH14" s="1">
        <f>AG14+AH12</f>
        <v>311237.66818181815</v>
      </c>
      <c r="AI14" s="1">
        <f>AH14+AI12</f>
        <v>315919.48636363633</v>
      </c>
      <c r="AJ14" s="1">
        <f>AI14+AJ12</f>
        <v>596306.60909090901</v>
      </c>
      <c r="AK14" s="1">
        <f>AJ14+AK9</f>
        <v>635306.60909090901</v>
      </c>
      <c r="AL14" s="1">
        <f t="shared" ref="AG14:AN14" si="1">AK14</f>
        <v>635306.60909090901</v>
      </c>
      <c r="AM14" s="1">
        <f t="shared" si="1"/>
        <v>635306.60909090901</v>
      </c>
      <c r="AN14" s="1">
        <f t="shared" si="1"/>
        <v>635306.60909090901</v>
      </c>
      <c r="AO14" s="1">
        <f>AN14+AO12</f>
        <v>920032.06363636348</v>
      </c>
      <c r="AP14" s="1">
        <f>AO14+AP13</f>
        <v>922645.69999999984</v>
      </c>
      <c r="AQ14" s="1">
        <f>AP14+AQ13</f>
        <v>924213.8818181816</v>
      </c>
    </row>
    <row r="15" spans="2:47" x14ac:dyDescent="0.3">
      <c r="G15" s="6" t="s">
        <v>20</v>
      </c>
      <c r="H15" s="7"/>
      <c r="I15" s="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f>AA13</f>
        <v>2409.090909090909</v>
      </c>
      <c r="AB15" s="1">
        <f>AA15+AB13</f>
        <v>5136.363636363636</v>
      </c>
      <c r="AC15" s="1">
        <f>AC13+AB15</f>
        <v>9886.363636363636</v>
      </c>
      <c r="AD15" s="1">
        <f>AD13+AC15</f>
        <v>14568.181818181818</v>
      </c>
      <c r="AE15" s="1">
        <f>AE13+AD15</f>
        <v>318394.65554545459</v>
      </c>
      <c r="AF15" s="1">
        <f>AE15+AF13</f>
        <v>320803.74645454547</v>
      </c>
      <c r="AG15" s="1">
        <f>AF15+AG13</f>
        <v>323531.01918181818</v>
      </c>
      <c r="AH15" s="1">
        <f>AG15+AH13</f>
        <v>328281.01918181818</v>
      </c>
      <c r="AI15" s="1">
        <f>AH15+AI13</f>
        <v>332962.83736363635</v>
      </c>
      <c r="AJ15" s="1">
        <f>AI15+AJ13</f>
        <v>627232.95259090909</v>
      </c>
      <c r="AK15" s="1">
        <f>AJ15+AK9</f>
        <v>666232.95259090909</v>
      </c>
      <c r="AL15" s="1">
        <f>AK15</f>
        <v>666232.95259090909</v>
      </c>
      <c r="AM15" s="1">
        <f>AL15</f>
        <v>666232.95259090909</v>
      </c>
      <c r="AN15" s="1">
        <f>AM15</f>
        <v>666232.95259090909</v>
      </c>
      <c r="AO15" s="1">
        <f>AN15+AO13</f>
        <v>950958.40713636368</v>
      </c>
      <c r="AP15" s="1">
        <f>AO15+AP13</f>
        <v>953572.04350000003</v>
      </c>
      <c r="AQ15" s="1">
        <f>AP15+AQ13</f>
        <v>955140.22531818179</v>
      </c>
    </row>
    <row r="17" spans="27:47" x14ac:dyDescent="0.3">
      <c r="AT17">
        <v>17295.454547000001</v>
      </c>
      <c r="AU17">
        <f>AT17/3</f>
        <v>5765.1515156666674</v>
      </c>
    </row>
    <row r="22" spans="27:47" x14ac:dyDescent="0.3">
      <c r="AN22" s="4"/>
    </row>
    <row r="24" spans="27:47" x14ac:dyDescent="0.3">
      <c r="AA24" s="4"/>
    </row>
  </sheetData>
  <mergeCells count="10">
    <mergeCell ref="AS1:AU1"/>
    <mergeCell ref="G13:I13"/>
    <mergeCell ref="G14:I14"/>
    <mergeCell ref="G15:I15"/>
    <mergeCell ref="J1:Z1"/>
    <mergeCell ref="AA1:AQ1"/>
    <mergeCell ref="G9:I9"/>
    <mergeCell ref="G10:I10"/>
    <mergeCell ref="G11:I11"/>
    <mergeCell ref="G12:I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"/>
  <sheetViews>
    <sheetView topLeftCell="B1" workbookViewId="0">
      <selection activeCell="S15" sqref="S15"/>
    </sheetView>
  </sheetViews>
  <sheetFormatPr baseColWidth="10" defaultRowHeight="14.4" x14ac:dyDescent="0.3"/>
  <cols>
    <col min="1" max="1" width="28.44140625" customWidth="1"/>
    <col min="2" max="18" width="10.109375" customWidth="1"/>
  </cols>
  <sheetData>
    <row r="2" spans="1:18" x14ac:dyDescent="0.3">
      <c r="B2" s="9" t="s">
        <v>13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3"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</row>
    <row r="4" spans="1:18" x14ac:dyDescent="0.3">
      <c r="A4" t="s">
        <v>38</v>
      </c>
      <c r="B4">
        <v>2409.090909090909</v>
      </c>
      <c r="C4">
        <v>5136.363636363636</v>
      </c>
      <c r="D4">
        <v>9886.363636363636</v>
      </c>
      <c r="E4">
        <v>14568.181818181818</v>
      </c>
      <c r="F4">
        <v>579011.15454545442</v>
      </c>
      <c r="G4">
        <v>618011.15454545442</v>
      </c>
      <c r="H4">
        <v>618011.15454545442</v>
      </c>
      <c r="I4">
        <v>618011.15454545442</v>
      </c>
      <c r="J4">
        <v>618011.15454545442</v>
      </c>
      <c r="K4">
        <v>618011.15454545442</v>
      </c>
      <c r="L4">
        <v>618011.15454545442</v>
      </c>
      <c r="M4">
        <v>618011.15454545442</v>
      </c>
      <c r="N4">
        <v>618011.15454545442</v>
      </c>
      <c r="O4">
        <v>618011.15454545442</v>
      </c>
      <c r="P4">
        <v>902736.6090909089</v>
      </c>
      <c r="Q4">
        <v>905350.24545454525</v>
      </c>
      <c r="R4">
        <v>906918.42727272701</v>
      </c>
    </row>
    <row r="5" spans="1:18" x14ac:dyDescent="0.3">
      <c r="A5" t="s">
        <v>39</v>
      </c>
      <c r="B5">
        <v>2409.090909090909</v>
      </c>
      <c r="C5">
        <v>5136.363636363636</v>
      </c>
      <c r="D5">
        <v>9886.363636363636</v>
      </c>
      <c r="E5">
        <v>14568.181818181818</v>
      </c>
      <c r="F5" s="3">
        <v>612714.09654545446</v>
      </c>
    </row>
  </sheetData>
  <mergeCells count="1">
    <mergeCell ref="B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ChimcharXD</dc:creator>
  <cp:lastModifiedBy>ChimcharXD</cp:lastModifiedBy>
  <dcterms:created xsi:type="dcterms:W3CDTF">2023-07-04T05:39:19Z</dcterms:created>
  <dcterms:modified xsi:type="dcterms:W3CDTF">2023-07-31T00:37:00Z</dcterms:modified>
</cp:coreProperties>
</file>