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6-t54" sheetId="1" r:id="rId4"/>
    <sheet state="visible" name="t55-t86" sheetId="2" r:id="rId5"/>
    <sheet state="visible" name="acc_calibrations" sheetId="3" r:id="rId6"/>
  </sheets>
  <definedNames/>
  <calcPr/>
</workbook>
</file>

<file path=xl/sharedStrings.xml><?xml version="1.0" encoding="utf-8"?>
<sst xmlns="http://schemas.openxmlformats.org/spreadsheetml/2006/main" count="345" uniqueCount="163">
  <si>
    <t>Trial number</t>
  </si>
  <si>
    <t>Date</t>
  </si>
  <si>
    <t>Impact Angle</t>
  </si>
  <si>
    <t>F5_r,z,phi</t>
  </si>
  <si>
    <t>F2_r,z,phi</t>
  </si>
  <si>
    <t>F3_r,z,phi</t>
  </si>
  <si>
    <t>F7_r,z,phi</t>
  </si>
  <si>
    <t>camera impact frame</t>
  </si>
  <si>
    <t>Pulse onset Time</t>
  </si>
  <si>
    <t>camera onset time</t>
  </si>
  <si>
    <t>pulse travel time check</t>
  </si>
  <si>
    <t>pulse file name</t>
  </si>
  <si>
    <t>video file name</t>
  </si>
  <si>
    <t xml:space="preserve">frame rate </t>
  </si>
  <si>
    <t>notes</t>
  </si>
  <si>
    <t>10,5,0</t>
  </si>
  <si>
    <t>6,5,0</t>
  </si>
  <si>
    <t>6,5,180</t>
  </si>
  <si>
    <t>10,5,180</t>
  </si>
  <si>
    <t>t36c/f.csv</t>
  </si>
  <si>
    <t>tv36</t>
  </si>
  <si>
    <t>12,5,0</t>
  </si>
  <si>
    <t>8,5,0</t>
  </si>
  <si>
    <t>8,5,180</t>
  </si>
  <si>
    <t>12,5,180</t>
  </si>
  <si>
    <t>t37c/f.csv</t>
  </si>
  <si>
    <t>tv37</t>
  </si>
  <si>
    <t>t38c/f.csv</t>
  </si>
  <si>
    <t>tv38f</t>
  </si>
  <si>
    <t>t39c/f.csv</t>
  </si>
  <si>
    <t>tv39</t>
  </si>
  <si>
    <t>t40c/f.csv</t>
  </si>
  <si>
    <t>tv40f</t>
  </si>
  <si>
    <t>t41c/f.csv</t>
  </si>
  <si>
    <t>tv41f</t>
  </si>
  <si>
    <t>t42c/f.csv</t>
  </si>
  <si>
    <t>tv42</t>
  </si>
  <si>
    <t>t43c/f.csv</t>
  </si>
  <si>
    <t>tv43</t>
  </si>
  <si>
    <t>t44c/f.csv</t>
  </si>
  <si>
    <t>tv44</t>
  </si>
  <si>
    <t>test trial</t>
  </si>
  <si>
    <t>t45c/f.csv</t>
  </si>
  <si>
    <t>tv45</t>
  </si>
  <si>
    <t>t46c/f.csv</t>
  </si>
  <si>
    <t>tv46</t>
  </si>
  <si>
    <t>t47c/f.csv</t>
  </si>
  <si>
    <t>tv47</t>
  </si>
  <si>
    <t>t48c/f.csv</t>
  </si>
  <si>
    <t>tv48</t>
  </si>
  <si>
    <t>t49c/f.csv</t>
  </si>
  <si>
    <t>tv49</t>
  </si>
  <si>
    <t>t50c/f.csv</t>
  </si>
  <si>
    <t>tv50</t>
  </si>
  <si>
    <t>t51c/f.csv</t>
  </si>
  <si>
    <t>tv51</t>
  </si>
  <si>
    <t>t52c/f.csv</t>
  </si>
  <si>
    <t>tv52</t>
  </si>
  <si>
    <t>t53c/f.csv</t>
  </si>
  <si>
    <t>tv53</t>
  </si>
  <si>
    <t>t54c/f.csv</t>
  </si>
  <si>
    <t>tv54</t>
  </si>
  <si>
    <t>F1_r,z,phi</t>
  </si>
  <si>
    <t>t55c/f.csv</t>
  </si>
  <si>
    <t>tv55</t>
  </si>
  <si>
    <t>t56c/f.csv</t>
  </si>
  <si>
    <t>tv56</t>
  </si>
  <si>
    <t>11,5,0</t>
  </si>
  <si>
    <t>7,5,0</t>
  </si>
  <si>
    <t>7,5,180</t>
  </si>
  <si>
    <t>11,5,180</t>
  </si>
  <si>
    <t>t57c/f.csv</t>
  </si>
  <si>
    <t>tv57</t>
  </si>
  <si>
    <t>10,7,0</t>
  </si>
  <si>
    <t>6,7,0</t>
  </si>
  <si>
    <t>6,7,180</t>
  </si>
  <si>
    <t>10,7,180</t>
  </si>
  <si>
    <t>t58c/f.csv</t>
  </si>
  <si>
    <t>tv58</t>
  </si>
  <si>
    <t>12,7,0</t>
  </si>
  <si>
    <t>8,7,0</t>
  </si>
  <si>
    <t>8,7,180</t>
  </si>
  <si>
    <t>12,7,180</t>
  </si>
  <si>
    <t>t59c/f.csv</t>
  </si>
  <si>
    <t>tv59</t>
  </si>
  <si>
    <t>11,7,0</t>
  </si>
  <si>
    <t>7,7,0</t>
  </si>
  <si>
    <t>7,7,180</t>
  </si>
  <si>
    <t>11,7,180</t>
  </si>
  <si>
    <t>t60c/f.csv</t>
  </si>
  <si>
    <t>tv60</t>
  </si>
  <si>
    <t>10,3,0</t>
  </si>
  <si>
    <t>6,3,0</t>
  </si>
  <si>
    <t>6,3,180</t>
  </si>
  <si>
    <t>10,3,180</t>
  </si>
  <si>
    <t>t61c/f.csv</t>
  </si>
  <si>
    <t>tv61</t>
  </si>
  <si>
    <t>12,3,0</t>
  </si>
  <si>
    <t>8,3,0</t>
  </si>
  <si>
    <t>8,3,180</t>
  </si>
  <si>
    <t>12,3,180</t>
  </si>
  <si>
    <t>t62c/f.csv</t>
  </si>
  <si>
    <t>tv62</t>
  </si>
  <si>
    <t>11,3,0</t>
  </si>
  <si>
    <t>7,3,0</t>
  </si>
  <si>
    <t>7,3,180</t>
  </si>
  <si>
    <t>11,3,180</t>
  </si>
  <si>
    <t>t63c/f.csv</t>
  </si>
  <si>
    <t>tv63</t>
  </si>
  <si>
    <t>t64c/f.csv</t>
  </si>
  <si>
    <t>tv64</t>
  </si>
  <si>
    <t>t65c/f.csv</t>
  </si>
  <si>
    <t>tv65</t>
  </si>
  <si>
    <t>t66c/f.csv</t>
  </si>
  <si>
    <t>tv66</t>
  </si>
  <si>
    <t>t67c/f.csv</t>
  </si>
  <si>
    <t>tv67</t>
  </si>
  <si>
    <t>t68c/f.csv</t>
  </si>
  <si>
    <t>tv68</t>
  </si>
  <si>
    <t>t69c/f.csv</t>
  </si>
  <si>
    <t>tv69</t>
  </si>
  <si>
    <t>t70c/f.csv</t>
  </si>
  <si>
    <t>tv70</t>
  </si>
  <si>
    <t>t71c/f.csv</t>
  </si>
  <si>
    <t>tv71</t>
  </si>
  <si>
    <t>t72c/f.csv</t>
  </si>
  <si>
    <t>tv72</t>
  </si>
  <si>
    <t>t73c/f.csv</t>
  </si>
  <si>
    <t>tv73</t>
  </si>
  <si>
    <t>t74c/f.csv</t>
  </si>
  <si>
    <t>tv74</t>
  </si>
  <si>
    <t>t75c/f.csv</t>
  </si>
  <si>
    <t>tv75</t>
  </si>
  <si>
    <t>t76c/f.csv</t>
  </si>
  <si>
    <t>tv76</t>
  </si>
  <si>
    <t>t77c/f.csv</t>
  </si>
  <si>
    <t>tv77</t>
  </si>
  <si>
    <t>t78c/f.csv</t>
  </si>
  <si>
    <t>tv78</t>
  </si>
  <si>
    <t>t79c/f.csv</t>
  </si>
  <si>
    <t>tv79</t>
  </si>
  <si>
    <t>t80c/f.csv</t>
  </si>
  <si>
    <t>tv80</t>
  </si>
  <si>
    <t>t81c/f.csv</t>
  </si>
  <si>
    <t>tv81</t>
  </si>
  <si>
    <t>t82c/f.csv</t>
  </si>
  <si>
    <t>tv82</t>
  </si>
  <si>
    <t>t83c/f.csv</t>
  </si>
  <si>
    <t>tv83</t>
  </si>
  <si>
    <t>t84c/f.csv</t>
  </si>
  <si>
    <t>tv84</t>
  </si>
  <si>
    <t>t85c/f.csv</t>
  </si>
  <si>
    <t>tv85</t>
  </si>
  <si>
    <t>t86c/f.csv</t>
  </si>
  <si>
    <t>tv86</t>
  </si>
  <si>
    <t>F1 (16g)</t>
  </si>
  <si>
    <t>F2 (16g)</t>
  </si>
  <si>
    <t>F3 (16g)</t>
  </si>
  <si>
    <t>F5 (3g)</t>
  </si>
  <si>
    <t>F7 (3g)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</si>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</sst>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7E3794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color rgb="FFFF0000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5"/>
    <col customWidth="1" min="9" max="9" width="16.13"/>
    <col customWidth="1" min="10" max="10" width="16.88"/>
    <col customWidth="1" min="11" max="11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3" t="s">
        <v>12</v>
      </c>
      <c r="N1" s="5" t="s">
        <v>13</v>
      </c>
      <c r="O1" s="5" t="s">
        <v>14</v>
      </c>
    </row>
    <row r="2">
      <c r="A2" s="6">
        <v>36.0</v>
      </c>
      <c r="B2" s="7">
        <v>45090.0</v>
      </c>
      <c r="C2" s="6">
        <v>20.0</v>
      </c>
      <c r="D2" s="1" t="s">
        <v>15</v>
      </c>
      <c r="E2" s="1" t="s">
        <v>16</v>
      </c>
      <c r="F2" s="1" t="s">
        <v>17</v>
      </c>
      <c r="G2" s="1" t="s">
        <v>18</v>
      </c>
      <c r="H2" s="6">
        <v>3556.0</v>
      </c>
      <c r="I2" s="6">
        <v>568.0</v>
      </c>
      <c r="J2" s="6">
        <f t="shared" ref="J2:J9" si="1">1000*H2/N2</f>
        <v>567.5838281</v>
      </c>
      <c r="K2" s="6">
        <f t="shared" ref="K2:K9" si="2">I2-J2</f>
        <v>0.4161719228</v>
      </c>
      <c r="L2" s="6" t="s">
        <v>19</v>
      </c>
      <c r="M2" s="6" t="s">
        <v>20</v>
      </c>
      <c r="N2" s="1">
        <v>6265.15384</v>
      </c>
      <c r="O2" s="8"/>
    </row>
    <row r="3">
      <c r="A3" s="6">
        <v>37.0</v>
      </c>
      <c r="B3" s="7">
        <v>45090.0</v>
      </c>
      <c r="C3" s="6">
        <v>20.0</v>
      </c>
      <c r="D3" s="1" t="s">
        <v>21</v>
      </c>
      <c r="E3" s="1" t="s">
        <v>22</v>
      </c>
      <c r="F3" s="1" t="s">
        <v>23</v>
      </c>
      <c r="G3" s="1" t="s">
        <v>24</v>
      </c>
      <c r="H3" s="6">
        <v>3587.0</v>
      </c>
      <c r="I3" s="6">
        <v>573.0</v>
      </c>
      <c r="J3" s="6">
        <f t="shared" si="1"/>
        <v>572.5318311</v>
      </c>
      <c r="K3" s="6">
        <f t="shared" si="2"/>
        <v>0.4681689221</v>
      </c>
      <c r="L3" s="6" t="s">
        <v>25</v>
      </c>
      <c r="M3" s="6" t="s">
        <v>26</v>
      </c>
      <c r="N3" s="1">
        <v>6265.15384</v>
      </c>
      <c r="O3" s="8"/>
    </row>
    <row r="4">
      <c r="A4" s="6">
        <v>38.0</v>
      </c>
      <c r="B4" s="7">
        <v>45090.0</v>
      </c>
      <c r="C4" s="6">
        <v>40.0</v>
      </c>
      <c r="D4" s="1" t="s">
        <v>15</v>
      </c>
      <c r="E4" s="1" t="s">
        <v>16</v>
      </c>
      <c r="F4" s="1" t="s">
        <v>17</v>
      </c>
      <c r="G4" s="1" t="s">
        <v>18</v>
      </c>
      <c r="H4" s="6">
        <v>3617.0</v>
      </c>
      <c r="I4" s="6">
        <v>577.0</v>
      </c>
      <c r="J4" s="6">
        <f t="shared" si="1"/>
        <v>577.3202211</v>
      </c>
      <c r="K4" s="6">
        <f t="shared" si="2"/>
        <v>-0.3202210786</v>
      </c>
      <c r="L4" s="6" t="s">
        <v>27</v>
      </c>
      <c r="M4" s="6" t="s">
        <v>28</v>
      </c>
      <c r="N4" s="1">
        <v>6265.15384</v>
      </c>
      <c r="O4" s="8"/>
    </row>
    <row r="5">
      <c r="A5" s="6">
        <v>39.0</v>
      </c>
      <c r="B5" s="7">
        <v>45090.0</v>
      </c>
      <c r="C5" s="6">
        <v>40.0</v>
      </c>
      <c r="D5" s="1" t="s">
        <v>21</v>
      </c>
      <c r="E5" s="1" t="s">
        <v>22</v>
      </c>
      <c r="F5" s="1" t="s">
        <v>23</v>
      </c>
      <c r="G5" s="1" t="s">
        <v>24</v>
      </c>
      <c r="H5" s="6">
        <v>3532.0</v>
      </c>
      <c r="I5" s="6">
        <v>564.0</v>
      </c>
      <c r="J5" s="6">
        <f t="shared" si="1"/>
        <v>563.7531161</v>
      </c>
      <c r="K5" s="6">
        <f t="shared" si="2"/>
        <v>0.2468839233</v>
      </c>
      <c r="L5" s="6" t="s">
        <v>29</v>
      </c>
      <c r="M5" s="6" t="s">
        <v>30</v>
      </c>
      <c r="N5" s="1">
        <v>6265.15384</v>
      </c>
      <c r="O5" s="8"/>
    </row>
    <row r="6">
      <c r="A6" s="6">
        <v>40.0</v>
      </c>
      <c r="B6" s="7">
        <v>45090.0</v>
      </c>
      <c r="C6" s="6">
        <v>60.0</v>
      </c>
      <c r="D6" s="1" t="s">
        <v>15</v>
      </c>
      <c r="E6" s="1" t="s">
        <v>16</v>
      </c>
      <c r="F6" s="1" t="s">
        <v>17</v>
      </c>
      <c r="G6" s="1" t="s">
        <v>18</v>
      </c>
      <c r="H6" s="6">
        <v>3651.0</v>
      </c>
      <c r="I6" s="6">
        <v>583.0</v>
      </c>
      <c r="J6" s="6">
        <f t="shared" si="1"/>
        <v>582.7470631</v>
      </c>
      <c r="K6" s="6">
        <f t="shared" si="2"/>
        <v>0.2529369207</v>
      </c>
      <c r="L6" s="6" t="s">
        <v>31</v>
      </c>
      <c r="M6" s="6" t="s">
        <v>32</v>
      </c>
      <c r="N6" s="1">
        <v>6265.15384</v>
      </c>
      <c r="O6" s="8"/>
    </row>
    <row r="7">
      <c r="A7" s="6">
        <v>41.0</v>
      </c>
      <c r="B7" s="7">
        <v>45090.0</v>
      </c>
      <c r="C7" s="6">
        <v>60.0</v>
      </c>
      <c r="D7" s="1" t="s">
        <v>21</v>
      </c>
      <c r="E7" s="1" t="s">
        <v>22</v>
      </c>
      <c r="F7" s="1" t="s">
        <v>23</v>
      </c>
      <c r="G7" s="1" t="s">
        <v>24</v>
      </c>
      <c r="H7" s="6">
        <v>3669.0</v>
      </c>
      <c r="I7" s="6">
        <v>586.0</v>
      </c>
      <c r="J7" s="6">
        <f t="shared" si="1"/>
        <v>585.6200971</v>
      </c>
      <c r="K7" s="6">
        <f t="shared" si="2"/>
        <v>0.3799029203</v>
      </c>
      <c r="L7" s="6" t="s">
        <v>33</v>
      </c>
      <c r="M7" s="6" t="s">
        <v>34</v>
      </c>
      <c r="N7" s="1">
        <v>6265.15384</v>
      </c>
      <c r="O7" s="8"/>
    </row>
    <row r="8">
      <c r="A8" s="6">
        <v>42.0</v>
      </c>
      <c r="B8" s="7">
        <v>45090.0</v>
      </c>
      <c r="C8" s="6">
        <v>80.0</v>
      </c>
      <c r="D8" s="1" t="s">
        <v>15</v>
      </c>
      <c r="E8" s="1" t="s">
        <v>16</v>
      </c>
      <c r="F8" s="1" t="s">
        <v>17</v>
      </c>
      <c r="G8" s="1" t="s">
        <v>18</v>
      </c>
      <c r="H8" s="6">
        <v>3629.0</v>
      </c>
      <c r="I8" s="6">
        <v>579.0</v>
      </c>
      <c r="J8" s="6">
        <f t="shared" si="1"/>
        <v>579.2355771</v>
      </c>
      <c r="K8" s="6">
        <f t="shared" si="2"/>
        <v>-0.2355770788</v>
      </c>
      <c r="L8" s="6" t="s">
        <v>35</v>
      </c>
      <c r="M8" s="6" t="s">
        <v>36</v>
      </c>
      <c r="N8" s="1">
        <v>6265.15384</v>
      </c>
      <c r="O8" s="8"/>
    </row>
    <row r="9">
      <c r="A9" s="6">
        <v>43.0</v>
      </c>
      <c r="B9" s="7">
        <v>45090.0</v>
      </c>
      <c r="C9" s="6">
        <v>80.0</v>
      </c>
      <c r="D9" s="1" t="s">
        <v>21</v>
      </c>
      <c r="E9" s="1" t="s">
        <v>22</v>
      </c>
      <c r="F9" s="1" t="s">
        <v>23</v>
      </c>
      <c r="G9" s="1" t="s">
        <v>24</v>
      </c>
      <c r="H9" s="6">
        <v>3574.0</v>
      </c>
      <c r="I9" s="6">
        <v>571.0</v>
      </c>
      <c r="J9" s="6">
        <f t="shared" si="1"/>
        <v>570.4568621</v>
      </c>
      <c r="K9" s="6">
        <f t="shared" si="2"/>
        <v>0.5431379224</v>
      </c>
      <c r="L9" s="6" t="s">
        <v>37</v>
      </c>
      <c r="M9" s="6" t="s">
        <v>38</v>
      </c>
      <c r="N9" s="1">
        <v>6265.15384</v>
      </c>
      <c r="O9" s="8"/>
    </row>
    <row r="10">
      <c r="A10" s="6">
        <v>44.0</v>
      </c>
      <c r="B10" s="7">
        <v>45090.0</v>
      </c>
      <c r="C10" s="6">
        <v>20.0</v>
      </c>
      <c r="D10" s="1" t="s">
        <v>15</v>
      </c>
      <c r="E10" s="1" t="s">
        <v>16</v>
      </c>
      <c r="F10" s="1" t="s">
        <v>17</v>
      </c>
      <c r="G10" s="1" t="s">
        <v>18</v>
      </c>
      <c r="H10" s="6">
        <v>3644.0</v>
      </c>
      <c r="I10" s="6">
        <v>582.0</v>
      </c>
      <c r="J10" s="6"/>
      <c r="K10" s="6"/>
      <c r="L10" s="6" t="s">
        <v>39</v>
      </c>
      <c r="M10" s="6" t="s">
        <v>40</v>
      </c>
      <c r="N10" s="6"/>
      <c r="O10" s="6" t="s">
        <v>41</v>
      </c>
    </row>
    <row r="11">
      <c r="A11" s="6">
        <v>45.0</v>
      </c>
      <c r="B11" s="7">
        <v>45091.0</v>
      </c>
      <c r="C11" s="6">
        <v>10.0</v>
      </c>
      <c r="D11" s="1" t="s">
        <v>15</v>
      </c>
      <c r="E11" s="1" t="s">
        <v>16</v>
      </c>
      <c r="F11" s="1" t="s">
        <v>17</v>
      </c>
      <c r="G11" s="1" t="s">
        <v>18</v>
      </c>
      <c r="H11" s="6">
        <v>4990.0</v>
      </c>
      <c r="I11" s="6">
        <v>797.0</v>
      </c>
      <c r="J11" s="6">
        <f t="shared" ref="J11:J20" si="3">1000*H11/N11</f>
        <v>796.4688701</v>
      </c>
      <c r="K11" s="6">
        <f t="shared" ref="K11:K20" si="4">I11-J11</f>
        <v>0.5311298916</v>
      </c>
      <c r="L11" s="6" t="s">
        <v>42</v>
      </c>
      <c r="M11" s="6" t="s">
        <v>43</v>
      </c>
      <c r="N11" s="1">
        <v>6265.15384</v>
      </c>
      <c r="O11" s="8"/>
    </row>
    <row r="12">
      <c r="A12" s="6">
        <v>46.0</v>
      </c>
      <c r="B12" s="7">
        <v>45091.0</v>
      </c>
      <c r="C12" s="6">
        <v>10.0</v>
      </c>
      <c r="D12" s="1" t="s">
        <v>21</v>
      </c>
      <c r="E12" s="1" t="s">
        <v>22</v>
      </c>
      <c r="F12" s="1" t="s">
        <v>23</v>
      </c>
      <c r="G12" s="1" t="s">
        <v>24</v>
      </c>
      <c r="H12" s="6">
        <v>5046.0</v>
      </c>
      <c r="I12" s="6">
        <v>806.0</v>
      </c>
      <c r="J12" s="6">
        <f t="shared" si="3"/>
        <v>805.4071981</v>
      </c>
      <c r="K12" s="6">
        <f t="shared" si="4"/>
        <v>0.5928018904</v>
      </c>
      <c r="L12" s="6" t="s">
        <v>44</v>
      </c>
      <c r="M12" s="6" t="s">
        <v>45</v>
      </c>
      <c r="N12" s="1">
        <v>6265.15384</v>
      </c>
      <c r="O12" s="8"/>
    </row>
    <row r="13">
      <c r="A13" s="6">
        <v>47.0</v>
      </c>
      <c r="B13" s="7">
        <v>45091.0</v>
      </c>
      <c r="C13" s="6">
        <v>30.0</v>
      </c>
      <c r="D13" s="1" t="s">
        <v>15</v>
      </c>
      <c r="E13" s="1" t="s">
        <v>16</v>
      </c>
      <c r="F13" s="1" t="s">
        <v>17</v>
      </c>
      <c r="G13" s="1" t="s">
        <v>18</v>
      </c>
      <c r="H13" s="6">
        <v>4830.0</v>
      </c>
      <c r="I13" s="6">
        <v>771.0</v>
      </c>
      <c r="J13" s="6">
        <f t="shared" si="3"/>
        <v>770.9307901</v>
      </c>
      <c r="K13" s="6">
        <f t="shared" si="4"/>
        <v>0.06920989509</v>
      </c>
      <c r="L13" s="6" t="s">
        <v>46</v>
      </c>
      <c r="M13" s="6" t="s">
        <v>47</v>
      </c>
      <c r="N13" s="1">
        <v>6265.15384</v>
      </c>
      <c r="O13" s="8"/>
    </row>
    <row r="14">
      <c r="A14" s="6">
        <v>48.0</v>
      </c>
      <c r="B14" s="7">
        <v>45091.0</v>
      </c>
      <c r="C14" s="6">
        <v>30.0</v>
      </c>
      <c r="D14" s="1" t="s">
        <v>21</v>
      </c>
      <c r="E14" s="1" t="s">
        <v>22</v>
      </c>
      <c r="F14" s="1" t="s">
        <v>23</v>
      </c>
      <c r="G14" s="1" t="s">
        <v>24</v>
      </c>
      <c r="H14" s="6">
        <v>4884.0</v>
      </c>
      <c r="I14" s="6">
        <v>780.0</v>
      </c>
      <c r="J14" s="6">
        <f t="shared" si="3"/>
        <v>779.5498921</v>
      </c>
      <c r="K14" s="6">
        <f t="shared" si="4"/>
        <v>0.4501078939</v>
      </c>
      <c r="L14" s="6" t="s">
        <v>48</v>
      </c>
      <c r="M14" s="6" t="s">
        <v>49</v>
      </c>
      <c r="N14" s="1">
        <v>6265.15384</v>
      </c>
      <c r="O14" s="8"/>
    </row>
    <row r="15">
      <c r="A15" s="6">
        <v>49.0</v>
      </c>
      <c r="B15" s="7">
        <v>45091.0</v>
      </c>
      <c r="C15" s="6">
        <v>50.0</v>
      </c>
      <c r="D15" s="1" t="s">
        <v>15</v>
      </c>
      <c r="E15" s="1" t="s">
        <v>16</v>
      </c>
      <c r="F15" s="1" t="s">
        <v>17</v>
      </c>
      <c r="G15" s="1" t="s">
        <v>18</v>
      </c>
      <c r="H15" s="6">
        <v>4950.0</v>
      </c>
      <c r="I15" s="6">
        <v>790.0</v>
      </c>
      <c r="J15" s="6">
        <f t="shared" si="3"/>
        <v>790.0843501</v>
      </c>
      <c r="K15" s="6">
        <f t="shared" si="4"/>
        <v>-0.08435010751</v>
      </c>
      <c r="L15" s="6" t="s">
        <v>50</v>
      </c>
      <c r="M15" s="6" t="s">
        <v>51</v>
      </c>
      <c r="N15" s="1">
        <v>6265.15384</v>
      </c>
      <c r="O15" s="8"/>
    </row>
    <row r="16">
      <c r="A16" s="6">
        <v>50.0</v>
      </c>
      <c r="B16" s="7">
        <v>45091.0</v>
      </c>
      <c r="C16" s="6">
        <v>50.0</v>
      </c>
      <c r="D16" s="1" t="s">
        <v>21</v>
      </c>
      <c r="E16" s="1" t="s">
        <v>22</v>
      </c>
      <c r="F16" s="1" t="s">
        <v>23</v>
      </c>
      <c r="G16" s="1" t="s">
        <v>24</v>
      </c>
      <c r="H16" s="6">
        <v>4959.0</v>
      </c>
      <c r="I16" s="6">
        <v>792.0</v>
      </c>
      <c r="J16" s="6">
        <f t="shared" si="3"/>
        <v>791.5208671</v>
      </c>
      <c r="K16" s="6">
        <f t="shared" si="4"/>
        <v>0.4791328923</v>
      </c>
      <c r="L16" s="6" t="s">
        <v>52</v>
      </c>
      <c r="M16" s="6" t="s">
        <v>53</v>
      </c>
      <c r="N16" s="1">
        <v>6265.15384</v>
      </c>
      <c r="O16" s="8"/>
    </row>
    <row r="17">
      <c r="A17" s="6">
        <v>51.0</v>
      </c>
      <c r="B17" s="7">
        <v>45091.0</v>
      </c>
      <c r="C17" s="6">
        <v>70.0</v>
      </c>
      <c r="D17" s="1" t="s">
        <v>15</v>
      </c>
      <c r="E17" s="1" t="s">
        <v>16</v>
      </c>
      <c r="F17" s="1" t="s">
        <v>17</v>
      </c>
      <c r="G17" s="1" t="s">
        <v>18</v>
      </c>
      <c r="H17" s="6">
        <v>4896.0</v>
      </c>
      <c r="I17" s="6">
        <v>782.0</v>
      </c>
      <c r="J17" s="6">
        <f t="shared" si="3"/>
        <v>781.4652481</v>
      </c>
      <c r="K17" s="6">
        <f t="shared" si="4"/>
        <v>0.5347518937</v>
      </c>
      <c r="L17" s="6" t="s">
        <v>54</v>
      </c>
      <c r="M17" s="6" t="s">
        <v>55</v>
      </c>
      <c r="N17" s="1">
        <v>6265.15384</v>
      </c>
      <c r="O17" s="8"/>
    </row>
    <row r="18">
      <c r="A18" s="6">
        <v>52.0</v>
      </c>
      <c r="B18" s="7">
        <v>45091.0</v>
      </c>
      <c r="C18" s="6">
        <v>70.0</v>
      </c>
      <c r="D18" s="1" t="s">
        <v>21</v>
      </c>
      <c r="E18" s="1" t="s">
        <v>22</v>
      </c>
      <c r="F18" s="1" t="s">
        <v>23</v>
      </c>
      <c r="G18" s="1" t="s">
        <v>24</v>
      </c>
      <c r="H18" s="6">
        <v>4792.0</v>
      </c>
      <c r="I18" s="6">
        <v>765.0</v>
      </c>
      <c r="J18" s="6">
        <f t="shared" si="3"/>
        <v>764.8654961</v>
      </c>
      <c r="K18" s="6">
        <f t="shared" si="4"/>
        <v>0.1345038959</v>
      </c>
      <c r="L18" s="6" t="s">
        <v>56</v>
      </c>
      <c r="M18" s="6" t="s">
        <v>57</v>
      </c>
      <c r="N18" s="1">
        <v>6265.15384</v>
      </c>
      <c r="O18" s="8"/>
    </row>
    <row r="19">
      <c r="A19" s="6">
        <v>53.0</v>
      </c>
      <c r="B19" s="7">
        <v>45092.0</v>
      </c>
      <c r="C19" s="6">
        <v>90.0</v>
      </c>
      <c r="D19" s="1" t="s">
        <v>15</v>
      </c>
      <c r="E19" s="1" t="s">
        <v>16</v>
      </c>
      <c r="F19" s="1" t="s">
        <v>17</v>
      </c>
      <c r="G19" s="1" t="s">
        <v>18</v>
      </c>
      <c r="H19" s="6">
        <v>4849.0</v>
      </c>
      <c r="I19" s="6">
        <v>774.0</v>
      </c>
      <c r="J19" s="6">
        <f t="shared" si="3"/>
        <v>773.9634371</v>
      </c>
      <c r="K19" s="6">
        <f t="shared" si="4"/>
        <v>0.03656289468</v>
      </c>
      <c r="L19" s="6" t="s">
        <v>58</v>
      </c>
      <c r="M19" s="6" t="s">
        <v>59</v>
      </c>
      <c r="N19" s="1">
        <v>6265.15384</v>
      </c>
      <c r="O19" s="8"/>
    </row>
    <row r="20">
      <c r="A20" s="6">
        <v>54.0</v>
      </c>
      <c r="B20" s="7">
        <v>45093.0</v>
      </c>
      <c r="C20" s="6">
        <v>90.0</v>
      </c>
      <c r="D20" s="1" t="s">
        <v>21</v>
      </c>
      <c r="E20" s="1" t="s">
        <v>22</v>
      </c>
      <c r="F20" s="1" t="s">
        <v>23</v>
      </c>
      <c r="G20" s="1" t="s">
        <v>24</v>
      </c>
      <c r="H20" s="6">
        <v>4788.0</v>
      </c>
      <c r="I20" s="6">
        <v>765.0</v>
      </c>
      <c r="J20" s="6">
        <f t="shared" si="3"/>
        <v>764.2270441</v>
      </c>
      <c r="K20" s="6">
        <f t="shared" si="4"/>
        <v>0.772955896</v>
      </c>
      <c r="L20" s="6" t="s">
        <v>60</v>
      </c>
      <c r="M20" s="6" t="s">
        <v>61</v>
      </c>
      <c r="N20" s="1">
        <v>6265.15384</v>
      </c>
      <c r="O20" s="8"/>
    </row>
    <row r="21">
      <c r="A21" s="6"/>
      <c r="B21" s="7"/>
      <c r="C21" s="6"/>
      <c r="D21" s="1"/>
      <c r="E21" s="1"/>
      <c r="F21" s="1"/>
      <c r="G21" s="1"/>
      <c r="H21" s="6"/>
      <c r="I21" s="6"/>
      <c r="J21" s="6"/>
      <c r="K21" s="6"/>
      <c r="L21" s="6"/>
      <c r="M21" s="6"/>
      <c r="N21" s="1"/>
      <c r="O21" s="8"/>
    </row>
    <row r="22">
      <c r="A22" s="6"/>
      <c r="B22" s="7"/>
      <c r="C22" s="6"/>
      <c r="D22" s="1"/>
      <c r="E22" s="1"/>
      <c r="F22" s="1"/>
      <c r="G22" s="1"/>
      <c r="H22" s="6"/>
      <c r="I22" s="6"/>
      <c r="J22" s="6"/>
      <c r="K22" s="6"/>
      <c r="L22" s="6"/>
      <c r="M22" s="6"/>
      <c r="N22" s="1"/>
      <c r="O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25"/>
    <col customWidth="1" min="9" max="9" width="18.63"/>
    <col customWidth="1" min="10" max="10" width="18.38"/>
    <col customWidth="1" min="11" max="11" width="20.25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62</v>
      </c>
      <c r="F1" s="2" t="s">
        <v>4</v>
      </c>
      <c r="G1" s="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9" t="s">
        <v>13</v>
      </c>
      <c r="O1" s="9" t="s">
        <v>14</v>
      </c>
    </row>
    <row r="2">
      <c r="A2" s="1">
        <v>55.0</v>
      </c>
      <c r="B2" s="10">
        <v>45104.0</v>
      </c>
      <c r="C2" s="1">
        <v>60.0</v>
      </c>
      <c r="D2" s="1" t="s">
        <v>15</v>
      </c>
      <c r="E2" s="1" t="s">
        <v>16</v>
      </c>
      <c r="F2" s="1" t="s">
        <v>17</v>
      </c>
      <c r="G2" s="1" t="s">
        <v>18</v>
      </c>
      <c r="H2" s="1">
        <v>3703.0</v>
      </c>
      <c r="I2" s="1">
        <v>591.3</v>
      </c>
      <c r="J2" s="1">
        <f t="shared" ref="J2:J33" si="1">1000*H2/N2</f>
        <v>591.0469391</v>
      </c>
      <c r="K2" s="1">
        <f t="shared" ref="K2:K33" si="2">I2-J2</f>
        <v>0.2530609196</v>
      </c>
      <c r="L2" s="1" t="s">
        <v>63</v>
      </c>
      <c r="M2" s="1" t="s">
        <v>64</v>
      </c>
      <c r="N2" s="1">
        <v>6265.15384</v>
      </c>
      <c r="O2" s="11"/>
    </row>
    <row r="3">
      <c r="A3" s="1">
        <v>56.0</v>
      </c>
      <c r="B3" s="10">
        <v>45104.0</v>
      </c>
      <c r="C3" s="1">
        <v>60.0</v>
      </c>
      <c r="D3" s="1" t="s">
        <v>21</v>
      </c>
      <c r="E3" s="1" t="s">
        <v>22</v>
      </c>
      <c r="F3" s="1" t="s">
        <v>23</v>
      </c>
      <c r="G3" s="1" t="s">
        <v>24</v>
      </c>
      <c r="H3" s="1">
        <v>3611.0</v>
      </c>
      <c r="I3" s="1">
        <v>576.8</v>
      </c>
      <c r="J3" s="1">
        <f t="shared" si="1"/>
        <v>576.3625431</v>
      </c>
      <c r="K3" s="1">
        <f t="shared" si="2"/>
        <v>0.4374569216</v>
      </c>
      <c r="L3" s="1" t="s">
        <v>65</v>
      </c>
      <c r="M3" s="1" t="s">
        <v>66</v>
      </c>
      <c r="N3" s="1">
        <v>6265.15384</v>
      </c>
      <c r="O3" s="11"/>
    </row>
    <row r="4">
      <c r="A4" s="1">
        <v>57.0</v>
      </c>
      <c r="B4" s="10">
        <v>45104.0</v>
      </c>
      <c r="C4" s="1">
        <v>60.0</v>
      </c>
      <c r="D4" s="1" t="s">
        <v>67</v>
      </c>
      <c r="E4" s="1" t="s">
        <v>68</v>
      </c>
      <c r="F4" s="1" t="s">
        <v>69</v>
      </c>
      <c r="G4" s="1" t="s">
        <v>70</v>
      </c>
      <c r="H4" s="1">
        <v>3591.0</v>
      </c>
      <c r="I4" s="1">
        <v>573.5</v>
      </c>
      <c r="J4" s="1">
        <f t="shared" si="1"/>
        <v>573.1702831</v>
      </c>
      <c r="K4" s="1">
        <f t="shared" si="2"/>
        <v>0.329716922</v>
      </c>
      <c r="L4" s="1" t="s">
        <v>71</v>
      </c>
      <c r="M4" s="1" t="s">
        <v>72</v>
      </c>
      <c r="N4" s="1">
        <v>6265.15384</v>
      </c>
      <c r="O4" s="11"/>
    </row>
    <row r="5">
      <c r="A5" s="1">
        <v>58.0</v>
      </c>
      <c r="B5" s="10">
        <v>45104.0</v>
      </c>
      <c r="C5" s="1">
        <v>60.0</v>
      </c>
      <c r="D5" s="1" t="s">
        <v>73</v>
      </c>
      <c r="E5" s="1" t="s">
        <v>74</v>
      </c>
      <c r="F5" s="1" t="s">
        <v>75</v>
      </c>
      <c r="G5" s="1" t="s">
        <v>76</v>
      </c>
      <c r="H5" s="1">
        <v>3570.0</v>
      </c>
      <c r="I5" s="1">
        <v>570.1</v>
      </c>
      <c r="J5" s="1">
        <f t="shared" si="1"/>
        <v>569.8184101</v>
      </c>
      <c r="K5" s="1">
        <f t="shared" si="2"/>
        <v>0.2815899225</v>
      </c>
      <c r="L5" s="1" t="s">
        <v>77</v>
      </c>
      <c r="M5" s="1" t="s">
        <v>78</v>
      </c>
      <c r="N5" s="1">
        <v>6265.15384</v>
      </c>
      <c r="O5" s="11"/>
    </row>
    <row r="6">
      <c r="A6" s="1">
        <v>59.0</v>
      </c>
      <c r="B6" s="10">
        <v>45104.0</v>
      </c>
      <c r="C6" s="1">
        <v>60.0</v>
      </c>
      <c r="D6" s="1" t="s">
        <v>79</v>
      </c>
      <c r="E6" s="1" t="s">
        <v>80</v>
      </c>
      <c r="F6" s="1" t="s">
        <v>81</v>
      </c>
      <c r="G6" s="1" t="s">
        <v>82</v>
      </c>
      <c r="H6" s="1">
        <v>3615.0</v>
      </c>
      <c r="I6" s="1">
        <v>577.4</v>
      </c>
      <c r="J6" s="1">
        <f t="shared" si="1"/>
        <v>577.0009951</v>
      </c>
      <c r="K6" s="1">
        <f t="shared" si="2"/>
        <v>0.3990049215</v>
      </c>
      <c r="L6" s="1" t="s">
        <v>83</v>
      </c>
      <c r="M6" s="1" t="s">
        <v>84</v>
      </c>
      <c r="N6" s="1">
        <v>6265.15384</v>
      </c>
      <c r="O6" s="11"/>
    </row>
    <row r="7">
      <c r="A7" s="1">
        <v>60.0</v>
      </c>
      <c r="B7" s="10">
        <v>45104.0</v>
      </c>
      <c r="C7" s="1">
        <v>60.0</v>
      </c>
      <c r="D7" s="1" t="s">
        <v>85</v>
      </c>
      <c r="E7" s="1" t="s">
        <v>86</v>
      </c>
      <c r="F7" s="1" t="s">
        <v>87</v>
      </c>
      <c r="G7" s="1" t="s">
        <v>88</v>
      </c>
      <c r="H7" s="1">
        <v>3653.0</v>
      </c>
      <c r="I7" s="1">
        <v>583.4</v>
      </c>
      <c r="J7" s="1">
        <f t="shared" si="1"/>
        <v>583.0662891</v>
      </c>
      <c r="K7" s="1">
        <f t="shared" si="2"/>
        <v>0.3337109207</v>
      </c>
      <c r="L7" s="1" t="s">
        <v>89</v>
      </c>
      <c r="M7" s="1" t="s">
        <v>90</v>
      </c>
      <c r="N7" s="1">
        <v>6265.15384</v>
      </c>
      <c r="O7" s="11"/>
    </row>
    <row r="8">
      <c r="A8" s="1">
        <v>61.0</v>
      </c>
      <c r="B8" s="10">
        <v>45104.0</v>
      </c>
      <c r="C8" s="1">
        <v>60.0</v>
      </c>
      <c r="D8" s="1" t="s">
        <v>91</v>
      </c>
      <c r="E8" s="1" t="s">
        <v>92</v>
      </c>
      <c r="F8" s="1" t="s">
        <v>93</v>
      </c>
      <c r="G8" s="1" t="s">
        <v>94</v>
      </c>
      <c r="H8" s="1">
        <v>3714.0</v>
      </c>
      <c r="I8" s="1">
        <v>592.9</v>
      </c>
      <c r="J8" s="1">
        <f t="shared" si="1"/>
        <v>592.8026821</v>
      </c>
      <c r="K8" s="1">
        <f t="shared" si="2"/>
        <v>0.09731791933</v>
      </c>
      <c r="L8" s="1" t="s">
        <v>95</v>
      </c>
      <c r="M8" s="1" t="s">
        <v>96</v>
      </c>
      <c r="N8" s="1">
        <v>6265.15384</v>
      </c>
      <c r="O8" s="11"/>
    </row>
    <row r="9">
      <c r="A9" s="1">
        <v>62.0</v>
      </c>
      <c r="B9" s="10">
        <v>45104.0</v>
      </c>
      <c r="C9" s="1">
        <v>60.0</v>
      </c>
      <c r="D9" s="1" t="s">
        <v>97</v>
      </c>
      <c r="E9" s="1" t="s">
        <v>98</v>
      </c>
      <c r="F9" s="1" t="s">
        <v>99</v>
      </c>
      <c r="G9" s="1" t="s">
        <v>100</v>
      </c>
      <c r="H9" s="1">
        <v>3710.0</v>
      </c>
      <c r="I9" s="1">
        <v>592.5</v>
      </c>
      <c r="J9" s="1">
        <f t="shared" si="1"/>
        <v>592.1642301</v>
      </c>
      <c r="K9" s="1">
        <f t="shared" si="2"/>
        <v>0.3357699194</v>
      </c>
      <c r="L9" s="1" t="s">
        <v>101</v>
      </c>
      <c r="M9" s="1" t="s">
        <v>102</v>
      </c>
      <c r="N9" s="1">
        <v>6265.15384</v>
      </c>
      <c r="O9" s="11"/>
    </row>
    <row r="10">
      <c r="A10" s="1">
        <v>63.0</v>
      </c>
      <c r="B10" s="10">
        <v>45104.0</v>
      </c>
      <c r="C10" s="1">
        <v>60.0</v>
      </c>
      <c r="D10" s="1" t="s">
        <v>103</v>
      </c>
      <c r="E10" s="1" t="s">
        <v>104</v>
      </c>
      <c r="F10" s="1" t="s">
        <v>105</v>
      </c>
      <c r="G10" s="1" t="s">
        <v>106</v>
      </c>
      <c r="H10" s="1">
        <v>3766.0</v>
      </c>
      <c r="I10" s="1">
        <v>601.3</v>
      </c>
      <c r="J10" s="1">
        <f t="shared" si="1"/>
        <v>601.1025581</v>
      </c>
      <c r="K10" s="1">
        <f t="shared" si="2"/>
        <v>0.1974419182</v>
      </c>
      <c r="L10" s="1" t="s">
        <v>107</v>
      </c>
      <c r="M10" s="1" t="s">
        <v>108</v>
      </c>
      <c r="N10" s="1">
        <v>6265.15384</v>
      </c>
      <c r="O10" s="11"/>
    </row>
    <row r="11">
      <c r="A11" s="1">
        <v>64.0</v>
      </c>
      <c r="B11" s="10">
        <v>45104.0</v>
      </c>
      <c r="C11" s="1">
        <v>40.0</v>
      </c>
      <c r="D11" s="1" t="s">
        <v>15</v>
      </c>
      <c r="E11" s="1" t="s">
        <v>16</v>
      </c>
      <c r="F11" s="1" t="s">
        <v>17</v>
      </c>
      <c r="G11" s="1" t="s">
        <v>18</v>
      </c>
      <c r="H11" s="1">
        <v>3608.0</v>
      </c>
      <c r="I11" s="1">
        <v>576.1</v>
      </c>
      <c r="J11" s="1">
        <f t="shared" si="1"/>
        <v>575.8837041</v>
      </c>
      <c r="K11" s="1">
        <f t="shared" si="2"/>
        <v>0.2162959216</v>
      </c>
      <c r="L11" s="1" t="s">
        <v>109</v>
      </c>
      <c r="M11" s="1" t="s">
        <v>110</v>
      </c>
      <c r="N11" s="1">
        <v>6265.15384</v>
      </c>
      <c r="O11" s="11"/>
    </row>
    <row r="12">
      <c r="A12" s="1">
        <v>65.0</v>
      </c>
      <c r="B12" s="10">
        <v>45104.0</v>
      </c>
      <c r="C12" s="1">
        <v>40.0</v>
      </c>
      <c r="D12" s="1" t="s">
        <v>21</v>
      </c>
      <c r="E12" s="1" t="s">
        <v>22</v>
      </c>
      <c r="F12" s="1" t="s">
        <v>23</v>
      </c>
      <c r="G12" s="1" t="s">
        <v>24</v>
      </c>
      <c r="H12" s="1">
        <v>3621.0</v>
      </c>
      <c r="I12" s="1">
        <v>578.4</v>
      </c>
      <c r="J12" s="1">
        <f t="shared" si="1"/>
        <v>577.9586731</v>
      </c>
      <c r="K12" s="1">
        <f t="shared" si="2"/>
        <v>0.4413269214</v>
      </c>
      <c r="L12" s="1" t="s">
        <v>111</v>
      </c>
      <c r="M12" s="1" t="s">
        <v>112</v>
      </c>
      <c r="N12" s="1">
        <v>6265.15384</v>
      </c>
      <c r="O12" s="11"/>
    </row>
    <row r="13">
      <c r="A13" s="1">
        <v>66.0</v>
      </c>
      <c r="B13" s="10">
        <v>45104.0</v>
      </c>
      <c r="C13" s="1">
        <v>40.0</v>
      </c>
      <c r="D13" s="1" t="s">
        <v>67</v>
      </c>
      <c r="E13" s="1" t="s">
        <v>68</v>
      </c>
      <c r="F13" s="1" t="s">
        <v>69</v>
      </c>
      <c r="G13" s="1" t="s">
        <v>70</v>
      </c>
      <c r="H13" s="1">
        <v>3645.0</v>
      </c>
      <c r="I13" s="1">
        <v>582.1</v>
      </c>
      <c r="J13" s="1">
        <f t="shared" si="1"/>
        <v>581.7893851</v>
      </c>
      <c r="K13" s="1">
        <f t="shared" si="2"/>
        <v>0.3106149208</v>
      </c>
      <c r="L13" s="1" t="s">
        <v>113</v>
      </c>
      <c r="M13" s="1" t="s">
        <v>114</v>
      </c>
      <c r="N13" s="1">
        <v>6265.15384</v>
      </c>
      <c r="O13" s="11"/>
    </row>
    <row r="14">
      <c r="A14" s="1">
        <v>67.0</v>
      </c>
      <c r="B14" s="10">
        <v>45104.0</v>
      </c>
      <c r="C14" s="1">
        <v>40.0</v>
      </c>
      <c r="D14" s="1" t="s">
        <v>73</v>
      </c>
      <c r="E14" s="1" t="s">
        <v>74</v>
      </c>
      <c r="F14" s="1" t="s">
        <v>75</v>
      </c>
      <c r="G14" s="1" t="s">
        <v>76</v>
      </c>
      <c r="H14" s="1">
        <v>3682.0</v>
      </c>
      <c r="I14" s="1">
        <v>588.0</v>
      </c>
      <c r="J14" s="1">
        <f t="shared" si="1"/>
        <v>587.6950661</v>
      </c>
      <c r="K14" s="1">
        <f t="shared" si="2"/>
        <v>0.30493392</v>
      </c>
      <c r="L14" s="1" t="s">
        <v>115</v>
      </c>
      <c r="M14" s="1" t="s">
        <v>116</v>
      </c>
      <c r="N14" s="1">
        <v>6265.15384</v>
      </c>
      <c r="O14" s="11"/>
    </row>
    <row r="15">
      <c r="A15" s="1">
        <v>68.0</v>
      </c>
      <c r="B15" s="10">
        <v>45104.0</v>
      </c>
      <c r="C15" s="1">
        <v>40.0</v>
      </c>
      <c r="D15" s="1" t="s">
        <v>79</v>
      </c>
      <c r="E15" s="1" t="s">
        <v>80</v>
      </c>
      <c r="F15" s="1" t="s">
        <v>81</v>
      </c>
      <c r="G15" s="1" t="s">
        <v>82</v>
      </c>
      <c r="H15" s="1">
        <v>3652.0</v>
      </c>
      <c r="I15" s="1">
        <v>583.4</v>
      </c>
      <c r="J15" s="1">
        <f t="shared" si="1"/>
        <v>582.9066761</v>
      </c>
      <c r="K15" s="1">
        <f t="shared" si="2"/>
        <v>0.4933239207</v>
      </c>
      <c r="L15" s="1" t="s">
        <v>117</v>
      </c>
      <c r="M15" s="1" t="s">
        <v>118</v>
      </c>
      <c r="N15" s="1">
        <v>6265.15384</v>
      </c>
      <c r="O15" s="11"/>
    </row>
    <row r="16">
      <c r="A16" s="1">
        <v>69.0</v>
      </c>
      <c r="B16" s="10">
        <v>45104.0</v>
      </c>
      <c r="C16" s="1">
        <v>40.0</v>
      </c>
      <c r="D16" s="1" t="s">
        <v>85</v>
      </c>
      <c r="E16" s="1" t="s">
        <v>86</v>
      </c>
      <c r="F16" s="1" t="s">
        <v>87</v>
      </c>
      <c r="G16" s="1" t="s">
        <v>88</v>
      </c>
      <c r="H16" s="1">
        <v>3590.0</v>
      </c>
      <c r="I16" s="1">
        <v>573.4</v>
      </c>
      <c r="J16" s="1">
        <f t="shared" si="1"/>
        <v>573.0106701</v>
      </c>
      <c r="K16" s="1">
        <f t="shared" si="2"/>
        <v>0.389329922</v>
      </c>
      <c r="L16" s="1" t="s">
        <v>119</v>
      </c>
      <c r="M16" s="1" t="s">
        <v>120</v>
      </c>
      <c r="N16" s="1">
        <v>6265.15384</v>
      </c>
      <c r="O16" s="11"/>
    </row>
    <row r="17">
      <c r="A17" s="1">
        <v>70.0</v>
      </c>
      <c r="B17" s="10">
        <v>45104.0</v>
      </c>
      <c r="C17" s="1">
        <v>40.0</v>
      </c>
      <c r="D17" s="1" t="s">
        <v>91</v>
      </c>
      <c r="E17" s="1" t="s">
        <v>92</v>
      </c>
      <c r="F17" s="1" t="s">
        <v>93</v>
      </c>
      <c r="G17" s="1" t="s">
        <v>94</v>
      </c>
      <c r="H17" s="1">
        <v>3603.0</v>
      </c>
      <c r="I17" s="1">
        <v>575.2</v>
      </c>
      <c r="J17" s="1">
        <f t="shared" si="1"/>
        <v>575.0856391</v>
      </c>
      <c r="K17" s="1">
        <f t="shared" si="2"/>
        <v>0.1143609217</v>
      </c>
      <c r="L17" s="1" t="s">
        <v>121</v>
      </c>
      <c r="M17" s="1" t="s">
        <v>122</v>
      </c>
      <c r="N17" s="1">
        <v>6265.15384</v>
      </c>
      <c r="O17" s="11"/>
    </row>
    <row r="18">
      <c r="A18" s="1">
        <v>71.0</v>
      </c>
      <c r="B18" s="10">
        <v>45104.0</v>
      </c>
      <c r="C18" s="1">
        <v>40.0</v>
      </c>
      <c r="D18" s="1" t="s">
        <v>97</v>
      </c>
      <c r="E18" s="1" t="s">
        <v>98</v>
      </c>
      <c r="F18" s="1" t="s">
        <v>99</v>
      </c>
      <c r="G18" s="1" t="s">
        <v>100</v>
      </c>
      <c r="H18" s="1">
        <v>3617.0</v>
      </c>
      <c r="I18" s="1">
        <v>577.8</v>
      </c>
      <c r="J18" s="1">
        <f t="shared" si="1"/>
        <v>577.3202211</v>
      </c>
      <c r="K18" s="1">
        <f t="shared" si="2"/>
        <v>0.4797789214</v>
      </c>
      <c r="L18" s="1" t="s">
        <v>123</v>
      </c>
      <c r="M18" s="1" t="s">
        <v>124</v>
      </c>
      <c r="N18" s="1">
        <v>6265.15384</v>
      </c>
      <c r="O18" s="11"/>
    </row>
    <row r="19">
      <c r="A19" s="1">
        <v>72.0</v>
      </c>
      <c r="B19" s="10">
        <v>45104.0</v>
      </c>
      <c r="C19" s="1">
        <v>40.0</v>
      </c>
      <c r="D19" s="1" t="s">
        <v>103</v>
      </c>
      <c r="E19" s="1" t="s">
        <v>104</v>
      </c>
      <c r="F19" s="1" t="s">
        <v>105</v>
      </c>
      <c r="G19" s="1" t="s">
        <v>106</v>
      </c>
      <c r="H19" s="1">
        <v>3682.0</v>
      </c>
      <c r="I19" s="1">
        <v>588.0</v>
      </c>
      <c r="J19" s="1">
        <f t="shared" si="1"/>
        <v>587.6950661</v>
      </c>
      <c r="K19" s="1">
        <f t="shared" si="2"/>
        <v>0.30493392</v>
      </c>
      <c r="L19" s="1" t="s">
        <v>125</v>
      </c>
      <c r="M19" s="1" t="s">
        <v>126</v>
      </c>
      <c r="N19" s="1">
        <v>6265.15384</v>
      </c>
      <c r="O19" s="11"/>
    </row>
    <row r="20">
      <c r="A20" s="1">
        <v>73.0</v>
      </c>
      <c r="B20" s="10">
        <v>45110.0</v>
      </c>
      <c r="C20" s="1">
        <v>20.0</v>
      </c>
      <c r="D20" s="1" t="s">
        <v>15</v>
      </c>
      <c r="E20" s="1" t="s">
        <v>16</v>
      </c>
      <c r="F20" s="1" t="s">
        <v>17</v>
      </c>
      <c r="G20" s="1" t="s">
        <v>18</v>
      </c>
      <c r="H20" s="1">
        <v>3758.0</v>
      </c>
      <c r="I20" s="1">
        <v>600.0</v>
      </c>
      <c r="J20" s="1">
        <f t="shared" si="1"/>
        <v>599.8256541</v>
      </c>
      <c r="K20" s="1">
        <f t="shared" si="2"/>
        <v>0.1743459184</v>
      </c>
      <c r="L20" s="1" t="s">
        <v>127</v>
      </c>
      <c r="M20" s="1" t="s">
        <v>128</v>
      </c>
      <c r="N20" s="1">
        <v>6265.15384</v>
      </c>
      <c r="O20" s="11"/>
    </row>
    <row r="21">
      <c r="A21" s="1">
        <v>74.0</v>
      </c>
      <c r="B21" s="10">
        <v>45110.0</v>
      </c>
      <c r="C21" s="1">
        <v>20.0</v>
      </c>
      <c r="D21" s="1" t="s">
        <v>21</v>
      </c>
      <c r="E21" s="1" t="s">
        <v>22</v>
      </c>
      <c r="F21" s="1" t="s">
        <v>23</v>
      </c>
      <c r="G21" s="1" t="s">
        <v>24</v>
      </c>
      <c r="H21" s="1">
        <v>3732.0</v>
      </c>
      <c r="I21" s="1">
        <v>596.2</v>
      </c>
      <c r="J21" s="1">
        <f t="shared" si="1"/>
        <v>595.6757161</v>
      </c>
      <c r="K21" s="1">
        <f t="shared" si="2"/>
        <v>0.5242839189</v>
      </c>
      <c r="L21" s="1" t="s">
        <v>129</v>
      </c>
      <c r="M21" s="1" t="s">
        <v>130</v>
      </c>
      <c r="N21" s="1">
        <v>6265.15384</v>
      </c>
      <c r="O21" s="11"/>
    </row>
    <row r="22">
      <c r="A22" s="1">
        <v>75.0</v>
      </c>
      <c r="B22" s="10">
        <v>45110.0</v>
      </c>
      <c r="C22" s="1">
        <v>20.0</v>
      </c>
      <c r="D22" s="1" t="s">
        <v>67</v>
      </c>
      <c r="E22" s="1" t="s">
        <v>68</v>
      </c>
      <c r="F22" s="1" t="s">
        <v>69</v>
      </c>
      <c r="G22" s="1" t="s">
        <v>70</v>
      </c>
      <c r="H22" s="1">
        <v>3689.0</v>
      </c>
      <c r="I22" s="1">
        <v>589.2</v>
      </c>
      <c r="J22" s="1">
        <f t="shared" si="1"/>
        <v>588.8123571</v>
      </c>
      <c r="K22" s="1">
        <f t="shared" si="2"/>
        <v>0.3876429199</v>
      </c>
      <c r="L22" s="1" t="s">
        <v>131</v>
      </c>
      <c r="M22" s="1" t="s">
        <v>132</v>
      </c>
      <c r="N22" s="1">
        <v>6265.15384</v>
      </c>
      <c r="O22" s="11"/>
    </row>
    <row r="23">
      <c r="A23" s="1">
        <v>76.0</v>
      </c>
      <c r="B23" s="10">
        <v>45110.0</v>
      </c>
      <c r="C23" s="1">
        <v>20.0</v>
      </c>
      <c r="D23" s="1" t="s">
        <v>73</v>
      </c>
      <c r="E23" s="1" t="s">
        <v>74</v>
      </c>
      <c r="F23" s="1" t="s">
        <v>75</v>
      </c>
      <c r="G23" s="1" t="s">
        <v>76</v>
      </c>
      <c r="H23" s="1">
        <v>3642.0</v>
      </c>
      <c r="I23" s="1">
        <v>581.5</v>
      </c>
      <c r="J23" s="1">
        <f t="shared" si="1"/>
        <v>581.3105461</v>
      </c>
      <c r="K23" s="1">
        <f t="shared" si="2"/>
        <v>0.1894539209</v>
      </c>
      <c r="L23" s="1" t="s">
        <v>133</v>
      </c>
      <c r="M23" s="1" t="s">
        <v>134</v>
      </c>
      <c r="N23" s="1">
        <v>6265.15384</v>
      </c>
      <c r="O23" s="11"/>
    </row>
    <row r="24">
      <c r="A24" s="1">
        <v>77.0</v>
      </c>
      <c r="B24" s="10">
        <v>45110.0</v>
      </c>
      <c r="C24" s="1">
        <v>20.0</v>
      </c>
      <c r="D24" s="1" t="s">
        <v>79</v>
      </c>
      <c r="E24" s="1" t="s">
        <v>80</v>
      </c>
      <c r="F24" s="1" t="s">
        <v>81</v>
      </c>
      <c r="G24" s="1" t="s">
        <v>82</v>
      </c>
      <c r="H24" s="1">
        <v>3619.0</v>
      </c>
      <c r="I24" s="1">
        <v>578.0</v>
      </c>
      <c r="J24" s="1">
        <f t="shared" si="1"/>
        <v>577.6394471</v>
      </c>
      <c r="K24" s="1">
        <f t="shared" si="2"/>
        <v>0.3605529214</v>
      </c>
      <c r="L24" s="1" t="s">
        <v>135</v>
      </c>
      <c r="M24" s="1" t="s">
        <v>136</v>
      </c>
      <c r="N24" s="1">
        <v>6265.15384</v>
      </c>
      <c r="O24" s="11"/>
    </row>
    <row r="25">
      <c r="A25" s="1">
        <v>78.0</v>
      </c>
      <c r="B25" s="10">
        <v>45110.0</v>
      </c>
      <c r="C25" s="1">
        <v>20.0</v>
      </c>
      <c r="D25" s="1" t="s">
        <v>85</v>
      </c>
      <c r="E25" s="1" t="s">
        <v>86</v>
      </c>
      <c r="F25" s="1" t="s">
        <v>87</v>
      </c>
      <c r="G25" s="1" t="s">
        <v>88</v>
      </c>
      <c r="H25" s="1">
        <v>3627.0</v>
      </c>
      <c r="I25" s="1">
        <v>579.2</v>
      </c>
      <c r="J25" s="1">
        <f t="shared" si="1"/>
        <v>578.9163511</v>
      </c>
      <c r="K25" s="1">
        <f t="shared" si="2"/>
        <v>0.2836489212</v>
      </c>
      <c r="L25" s="1" t="s">
        <v>137</v>
      </c>
      <c r="M25" s="1" t="s">
        <v>138</v>
      </c>
      <c r="N25" s="1">
        <v>6265.15384</v>
      </c>
      <c r="O25" s="11"/>
    </row>
    <row r="26">
      <c r="A26" s="1">
        <v>79.0</v>
      </c>
      <c r="B26" s="10">
        <v>45110.0</v>
      </c>
      <c r="C26" s="1">
        <v>20.0</v>
      </c>
      <c r="D26" s="1" t="s">
        <v>91</v>
      </c>
      <c r="E26" s="1" t="s">
        <v>92</v>
      </c>
      <c r="F26" s="1" t="s">
        <v>93</v>
      </c>
      <c r="G26" s="1" t="s">
        <v>94</v>
      </c>
      <c r="H26" s="1">
        <v>3647.0</v>
      </c>
      <c r="I26" s="1">
        <v>582.4</v>
      </c>
      <c r="J26" s="1">
        <f t="shared" si="1"/>
        <v>582.1086111</v>
      </c>
      <c r="K26" s="1">
        <f t="shared" si="2"/>
        <v>0.2913889208</v>
      </c>
      <c r="L26" s="1" t="s">
        <v>139</v>
      </c>
      <c r="M26" s="1" t="s">
        <v>140</v>
      </c>
      <c r="N26" s="1">
        <v>6265.15384</v>
      </c>
      <c r="O26" s="11"/>
    </row>
    <row r="27">
      <c r="A27" s="1">
        <v>80.0</v>
      </c>
      <c r="B27" s="10">
        <v>45110.0</v>
      </c>
      <c r="C27" s="1">
        <v>20.0</v>
      </c>
      <c r="D27" s="1" t="s">
        <v>97</v>
      </c>
      <c r="E27" s="1" t="s">
        <v>98</v>
      </c>
      <c r="F27" s="1" t="s">
        <v>99</v>
      </c>
      <c r="G27" s="1" t="s">
        <v>100</v>
      </c>
      <c r="H27" s="1">
        <v>3726.0</v>
      </c>
      <c r="I27" s="1">
        <v>595.2</v>
      </c>
      <c r="J27" s="1">
        <f t="shared" si="1"/>
        <v>594.7180381</v>
      </c>
      <c r="K27" s="1">
        <f t="shared" si="2"/>
        <v>0.4819619191</v>
      </c>
      <c r="L27" s="1" t="s">
        <v>141</v>
      </c>
      <c r="M27" s="1" t="s">
        <v>142</v>
      </c>
      <c r="N27" s="1">
        <v>6265.15384</v>
      </c>
      <c r="O27" s="11"/>
    </row>
    <row r="28">
      <c r="A28" s="1">
        <v>81.0</v>
      </c>
      <c r="B28" s="10">
        <v>45110.0</v>
      </c>
      <c r="C28" s="1">
        <v>20.0</v>
      </c>
      <c r="D28" s="1" t="s">
        <v>103</v>
      </c>
      <c r="E28" s="1" t="s">
        <v>104</v>
      </c>
      <c r="F28" s="1" t="s">
        <v>105</v>
      </c>
      <c r="G28" s="1" t="s">
        <v>106</v>
      </c>
      <c r="H28" s="1">
        <v>3724.0</v>
      </c>
      <c r="I28" s="1">
        <v>594.7</v>
      </c>
      <c r="J28" s="1">
        <f t="shared" si="1"/>
        <v>594.3988121</v>
      </c>
      <c r="K28" s="1">
        <f t="shared" si="2"/>
        <v>0.3011879191</v>
      </c>
      <c r="L28" s="1" t="s">
        <v>143</v>
      </c>
      <c r="M28" s="1" t="s">
        <v>144</v>
      </c>
      <c r="N28" s="1">
        <v>6265.15384</v>
      </c>
      <c r="O28" s="11"/>
    </row>
    <row r="29">
      <c r="A29" s="1">
        <v>82.0</v>
      </c>
      <c r="B29" s="10">
        <v>45117.0</v>
      </c>
      <c r="C29" s="1">
        <v>30.0</v>
      </c>
      <c r="D29" s="1" t="s">
        <v>91</v>
      </c>
      <c r="E29" s="1" t="s">
        <v>92</v>
      </c>
      <c r="F29" s="1" t="s">
        <v>93</v>
      </c>
      <c r="G29" s="1" t="s">
        <v>94</v>
      </c>
      <c r="H29" s="1">
        <v>5729.0</v>
      </c>
      <c r="I29" s="1">
        <v>914.7</v>
      </c>
      <c r="J29" s="12">
        <f t="shared" si="1"/>
        <v>914.4228771</v>
      </c>
      <c r="K29" s="1">
        <f t="shared" si="2"/>
        <v>0.2771228756</v>
      </c>
      <c r="L29" s="1" t="s">
        <v>145</v>
      </c>
      <c r="M29" s="1" t="s">
        <v>146</v>
      </c>
      <c r="N29" s="1">
        <v>6265.15384</v>
      </c>
      <c r="O29" s="11"/>
    </row>
    <row r="30">
      <c r="A30" s="1">
        <v>83.0</v>
      </c>
      <c r="B30" s="10">
        <v>45117.0</v>
      </c>
      <c r="C30" s="1">
        <v>50.0</v>
      </c>
      <c r="D30" s="1" t="s">
        <v>91</v>
      </c>
      <c r="E30" s="1" t="s">
        <v>92</v>
      </c>
      <c r="F30" s="1" t="s">
        <v>93</v>
      </c>
      <c r="G30" s="1" t="s">
        <v>94</v>
      </c>
      <c r="H30" s="1">
        <v>5843.0</v>
      </c>
      <c r="I30" s="1">
        <v>932.7</v>
      </c>
      <c r="J30" s="12">
        <f t="shared" si="1"/>
        <v>932.6187591</v>
      </c>
      <c r="K30" s="1">
        <f t="shared" si="2"/>
        <v>0.08124087309</v>
      </c>
      <c r="L30" s="1" t="s">
        <v>147</v>
      </c>
      <c r="M30" s="1" t="s">
        <v>148</v>
      </c>
      <c r="N30" s="1">
        <v>6265.15384</v>
      </c>
      <c r="O30" s="11"/>
    </row>
    <row r="31">
      <c r="A31" s="1">
        <v>84.0</v>
      </c>
      <c r="B31" s="10">
        <v>45117.0</v>
      </c>
      <c r="C31" s="1">
        <v>70.0</v>
      </c>
      <c r="D31" s="1" t="s">
        <v>91</v>
      </c>
      <c r="E31" s="1" t="s">
        <v>92</v>
      </c>
      <c r="F31" s="1" t="s">
        <v>93</v>
      </c>
      <c r="G31" s="1" t="s">
        <v>94</v>
      </c>
      <c r="H31" s="1">
        <v>5527.0</v>
      </c>
      <c r="I31" s="1">
        <v>882.3</v>
      </c>
      <c r="J31" s="12">
        <f t="shared" si="1"/>
        <v>882.1810511</v>
      </c>
      <c r="K31" s="1">
        <f t="shared" si="2"/>
        <v>0.11894888</v>
      </c>
      <c r="L31" s="1" t="s">
        <v>149</v>
      </c>
      <c r="M31" s="1" t="s">
        <v>150</v>
      </c>
      <c r="N31" s="1">
        <v>6265.15384</v>
      </c>
      <c r="O31" s="11"/>
    </row>
    <row r="32">
      <c r="A32" s="1">
        <v>85.0</v>
      </c>
      <c r="B32" s="10">
        <v>45120.0</v>
      </c>
      <c r="C32" s="1">
        <v>80.0</v>
      </c>
      <c r="D32" s="1" t="s">
        <v>91</v>
      </c>
      <c r="E32" s="1" t="s">
        <v>92</v>
      </c>
      <c r="F32" s="1" t="s">
        <v>93</v>
      </c>
      <c r="G32" s="1" t="s">
        <v>94</v>
      </c>
      <c r="H32" s="1">
        <v>5931.0</v>
      </c>
      <c r="I32" s="1">
        <v>947.0</v>
      </c>
      <c r="J32" s="12">
        <f t="shared" si="1"/>
        <v>946.6647031</v>
      </c>
      <c r="K32" s="1">
        <f t="shared" si="2"/>
        <v>0.3352968712</v>
      </c>
      <c r="L32" s="1" t="s">
        <v>151</v>
      </c>
      <c r="M32" s="1" t="s">
        <v>152</v>
      </c>
      <c r="N32" s="1">
        <v>6265.15384</v>
      </c>
      <c r="O32" s="11"/>
    </row>
    <row r="33">
      <c r="A33" s="1">
        <v>86.0</v>
      </c>
      <c r="B33" s="10">
        <v>45120.0</v>
      </c>
      <c r="C33" s="1">
        <v>10.0</v>
      </c>
      <c r="D33" s="1" t="s">
        <v>91</v>
      </c>
      <c r="E33" s="1" t="s">
        <v>92</v>
      </c>
      <c r="F33" s="1" t="s">
        <v>93</v>
      </c>
      <c r="G33" s="1" t="s">
        <v>94</v>
      </c>
      <c r="H33" s="1">
        <v>5353.0</v>
      </c>
      <c r="I33" s="1">
        <v>855.5</v>
      </c>
      <c r="J33" s="12">
        <f t="shared" si="1"/>
        <v>854.4083891</v>
      </c>
      <c r="K33" s="1">
        <f t="shared" si="2"/>
        <v>1.091610884</v>
      </c>
      <c r="L33" s="1" t="s">
        <v>153</v>
      </c>
      <c r="M33" s="1" t="s">
        <v>154</v>
      </c>
      <c r="N33" s="1">
        <v>6265.15384</v>
      </c>
      <c r="O33" s="1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5.25"/>
    <col customWidth="1" min="4" max="4" width="14.88"/>
    <col customWidth="1" min="5" max="5" width="13.88"/>
    <col customWidth="1" min="6" max="6" width="15.75"/>
  </cols>
  <sheetData>
    <row r="1">
      <c r="A1" s="14"/>
      <c r="B1" s="15" t="s">
        <v>155</v>
      </c>
      <c r="C1" s="15" t="s">
        <v>156</v>
      </c>
      <c r="D1" s="15" t="s">
        <v>157</v>
      </c>
      <c r="E1" s="15" t="s">
        <v>158</v>
      </c>
      <c r="F1" s="15" t="s">
        <v>159</v>
      </c>
      <c r="G1" s="14"/>
    </row>
    <row r="2">
      <c r="A2" s="16" t="s">
        <v>160</v>
      </c>
      <c r="B2" s="16">
        <f>(1.663-1.536)/(2*9.81)</f>
        <v>0.006472986748</v>
      </c>
      <c r="C2" s="16">
        <f>(1.644-1.527)/(2*9.81)</f>
        <v>0.005963302752</v>
      </c>
      <c r="D2" s="16">
        <f>(1.659-1.54)/(2*9.81)</f>
        <v>0.006065239551</v>
      </c>
      <c r="E2" s="16">
        <f>(1.934-1.295)/(2*9.81)</f>
        <v>0.03256880734</v>
      </c>
      <c r="F2" s="16">
        <f>(1.926-1.282)/(2*9.81)</f>
        <v>0.03282364934</v>
      </c>
      <c r="G2" s="14"/>
    </row>
    <row r="3">
      <c r="A3" s="16" t="s">
        <v>161</v>
      </c>
      <c r="B3" s="16">
        <f>(1.662-1.542)/(2*9.81)</f>
        <v>0.006116207951</v>
      </c>
      <c r="C3" s="16">
        <f>(1.644-1.526)/(2*9.81)</f>
        <v>0.006014271152</v>
      </c>
      <c r="D3" s="16">
        <f>(1.653-1.534)/(2*9.81)</f>
        <v>0.006065239551</v>
      </c>
      <c r="E3" s="16">
        <f>(1.898-1.254)/(2*9.81)</f>
        <v>0.03282364934</v>
      </c>
      <c r="F3" s="16">
        <f>(1.902-1.265)/(2*9.81)</f>
        <v>0.03246687054</v>
      </c>
      <c r="G3" s="14"/>
    </row>
    <row r="4">
      <c r="A4" s="16" t="s">
        <v>162</v>
      </c>
      <c r="B4" s="16">
        <f>(1.67-1.548)/(2*9.81)</f>
        <v>0.00621814475</v>
      </c>
      <c r="C4" s="16">
        <f>(1.65-1.533)/(2*9.81)</f>
        <v>0.005963302752</v>
      </c>
      <c r="D4" s="16">
        <f>(1.662-1.545)/(2*9.81)</f>
        <v>0.005963302752</v>
      </c>
      <c r="E4" s="16">
        <f>(1.955-1.322)/(2*9.81)</f>
        <v>0.03226299694</v>
      </c>
      <c r="F4" s="16">
        <f>(1.939-1.297)/(2*9.81)</f>
        <v>0.03272171254</v>
      </c>
      <c r="G4" s="14"/>
    </row>
    <row r="5">
      <c r="A5" s="14"/>
      <c r="B5" s="14"/>
      <c r="C5" s="14"/>
      <c r="D5" s="14"/>
      <c r="E5" s="14"/>
      <c r="F5" s="14"/>
      <c r="G5" s="14"/>
    </row>
    <row r="6">
      <c r="A6" s="14"/>
      <c r="B6" s="14"/>
      <c r="C6" s="14"/>
      <c r="D6" s="14"/>
      <c r="E6" s="14"/>
      <c r="F6" s="14"/>
      <c r="G6" s="14"/>
    </row>
    <row r="7">
      <c r="A7" s="14"/>
      <c r="B7" s="14"/>
      <c r="C7" s="14"/>
      <c r="D7" s="14"/>
      <c r="E7" s="14"/>
      <c r="F7" s="14"/>
      <c r="G7" s="14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>
      <c r="A26" s="17"/>
      <c r="B26" s="18"/>
      <c r="C26" s="18"/>
      <c r="D26" s="18"/>
      <c r="E26" s="18"/>
      <c r="F26" s="17"/>
      <c r="G26" s="18"/>
      <c r="H26" s="18"/>
      <c r="I26" s="18"/>
      <c r="J26" s="18"/>
      <c r="K26" s="17"/>
    </row>
    <row r="27">
      <c r="A27" s="19"/>
      <c r="B27" s="17"/>
      <c r="C27" s="17"/>
      <c r="D27" s="17"/>
      <c r="E27" s="17"/>
      <c r="F27" s="17"/>
      <c r="G27" s="17"/>
      <c r="H27" s="17"/>
      <c r="I27" s="17"/>
      <c r="J27" s="17"/>
      <c r="K27" s="1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>
      <c r="A34" s="17"/>
      <c r="B34" s="18"/>
      <c r="C34" s="18"/>
      <c r="D34" s="18"/>
      <c r="E34" s="18"/>
      <c r="F34" s="17"/>
      <c r="G34" s="18"/>
      <c r="H34" s="18"/>
      <c r="I34" s="18"/>
      <c r="J34" s="18"/>
      <c r="K34" s="17"/>
    </row>
    <row r="35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>
      <c r="A42" s="17"/>
      <c r="B42" s="18"/>
      <c r="C42" s="21"/>
      <c r="D42" s="21"/>
      <c r="E42" s="17"/>
      <c r="F42" s="17"/>
      <c r="G42" s="22"/>
      <c r="H42" s="22"/>
      <c r="I42" s="22"/>
      <c r="J42" s="17"/>
      <c r="K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</sheetData>
  <drawing r:id="rId1"/>
</worksheet>
</file>