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0Brett.Martin\Documents\USAFA\1 Degree Fall\ECE 463 - CAPSTONE\CyberPowerCapstone\HASHGRAPH\Hardware Implementation\"/>
    </mc:Choice>
  </mc:AlternateContent>
  <bookViews>
    <workbookView xWindow="360" yWindow="135" windowWidth="15480" windowHeight="11640"/>
  </bookViews>
  <sheets>
    <sheet name="Enter Data" sheetId="1" r:id="rId1"/>
  </sheets>
  <definedNames>
    <definedName name="_xlnm.Print_Area" localSheetId="0">'Enter Data'!$A$1:$M$38</definedName>
  </definedNames>
  <calcPr calcId="162913"/>
</workbook>
</file>

<file path=xl/calcChain.xml><?xml version="1.0" encoding="utf-8"?>
<calcChain xmlns="http://schemas.openxmlformats.org/spreadsheetml/2006/main">
  <c r="G21" i="1" l="1"/>
  <c r="F21" i="1"/>
  <c r="E21" i="1"/>
  <c r="D21" i="1"/>
  <c r="C21" i="1"/>
  <c r="M32" i="1" l="1"/>
  <c r="C37" i="1" l="1"/>
  <c r="K35" i="1"/>
  <c r="K36" i="1"/>
  <c r="K37" i="1"/>
  <c r="K38" i="1"/>
  <c r="K34" i="1"/>
  <c r="I35" i="1"/>
  <c r="J35" i="1" s="1"/>
  <c r="I36" i="1"/>
  <c r="I37" i="1"/>
  <c r="I38" i="1"/>
  <c r="I34" i="1"/>
  <c r="C34" i="1"/>
  <c r="G35" i="1"/>
  <c r="G36" i="1"/>
  <c r="G37" i="1"/>
  <c r="G38" i="1"/>
  <c r="G34" i="1"/>
  <c r="E35" i="1"/>
  <c r="E36" i="1"/>
  <c r="E37" i="1"/>
  <c r="E38" i="1"/>
  <c r="E34" i="1"/>
  <c r="C35" i="1"/>
  <c r="C36" i="1"/>
  <c r="C38" i="1"/>
  <c r="D38" i="1" s="1"/>
  <c r="C20" i="1"/>
  <c r="G20" i="1"/>
  <c r="F20" i="1"/>
  <c r="E20" i="1"/>
  <c r="D20" i="1"/>
  <c r="B37" i="1"/>
  <c r="B35" i="1"/>
  <c r="B36" i="1"/>
  <c r="B38" i="1"/>
  <c r="B34" i="1"/>
  <c r="K31" i="1"/>
  <c r="I31" i="1"/>
  <c r="G31" i="1"/>
  <c r="E31" i="1"/>
  <c r="C31" i="1"/>
  <c r="H34" i="1" l="1"/>
  <c r="H35" i="1"/>
  <c r="F35" i="1"/>
  <c r="F36" i="1"/>
  <c r="D34" i="1"/>
  <c r="D35" i="1"/>
  <c r="L34" i="1"/>
  <c r="L38" i="1"/>
  <c r="L36" i="1"/>
  <c r="L35" i="1"/>
  <c r="J38" i="1"/>
  <c r="H38" i="1"/>
  <c r="F38" i="1"/>
  <c r="J34" i="1"/>
  <c r="J37" i="1"/>
  <c r="J36" i="1"/>
  <c r="D37" i="1"/>
  <c r="D36" i="1"/>
  <c r="F34" i="1"/>
  <c r="F37" i="1"/>
  <c r="H37" i="1"/>
  <c r="H36" i="1"/>
  <c r="L37" i="1"/>
  <c r="M35" i="1" l="1"/>
  <c r="M34" i="1"/>
  <c r="M38" i="1"/>
  <c r="M36" i="1"/>
  <c r="M37" i="1"/>
</calcChain>
</file>

<file path=xl/sharedStrings.xml><?xml version="1.0" encoding="utf-8"?>
<sst xmlns="http://schemas.openxmlformats.org/spreadsheetml/2006/main" count="82" uniqueCount="61">
  <si>
    <t>Name</t>
  </si>
  <si>
    <t>Is a high value good or bad?</t>
  </si>
  <si>
    <t>good</t>
  </si>
  <si>
    <t>bad</t>
  </si>
  <si>
    <t>Weighted Score</t>
  </si>
  <si>
    <t>Total Weighted Score</t>
  </si>
  <si>
    <t>Input Cells</t>
  </si>
  <si>
    <t>Output Cells</t>
  </si>
  <si>
    <t>Enter information below on the Viable Alternatives:</t>
  </si>
  <si>
    <t>Requirement #1:</t>
  </si>
  <si>
    <t>Requirement #2:</t>
  </si>
  <si>
    <t>Requirement #3:</t>
  </si>
  <si>
    <t>Requirement #4:</t>
  </si>
  <si>
    <t>Requirement #5:</t>
  </si>
  <si>
    <t>Enter your Requirements below:</t>
  </si>
  <si>
    <t xml:space="preserve">Weight:  </t>
  </si>
  <si>
    <r>
      <t xml:space="preserve">Best Value </t>
    </r>
    <r>
      <rPr>
        <b/>
        <sz val="6"/>
        <rFont val="Arial"/>
        <family val="2"/>
      </rPr>
      <t>(out of Viable Alternatives)</t>
    </r>
    <r>
      <rPr>
        <b/>
        <sz val="10"/>
        <rFont val="Arial"/>
        <family val="2"/>
      </rPr>
      <t>:</t>
    </r>
  </si>
  <si>
    <t>Enter information below on the Measures of Merit:</t>
  </si>
  <si>
    <t>Measure of Merit #1:</t>
  </si>
  <si>
    <t>Measure of Merit #2:</t>
  </si>
  <si>
    <t>Measure of Merit #3:</t>
  </si>
  <si>
    <t>Measure of Merit #4:</t>
  </si>
  <si>
    <t>Measure of Merit #5:</t>
  </si>
  <si>
    <t>Measure of Merit #1 Value</t>
  </si>
  <si>
    <t>Measure of Merit #2 Value</t>
  </si>
  <si>
    <t>Measure of Merit #3 Value</t>
  </si>
  <si>
    <t>Measure of Merit #4 Value</t>
  </si>
  <si>
    <t>Measure of Merit #5 Value</t>
  </si>
  <si>
    <t>Enter the weight values for your Measures of Merit and the scores will be computed:</t>
  </si>
  <si>
    <t xml:space="preserve">Measure of Merit:  </t>
  </si>
  <si>
    <t>Decision Matrix:</t>
  </si>
  <si>
    <t>NormalizedScore</t>
  </si>
  <si>
    <t>Normalized Score</t>
  </si>
  <si>
    <t>Viable Alternative #1:</t>
  </si>
  <si>
    <t>Viable Alternative #2:</t>
  </si>
  <si>
    <t>Viable Alternative #3:</t>
  </si>
  <si>
    <t>Viable Alternative #4:</t>
  </si>
  <si>
    <t>Viable Alternative #5:</t>
  </si>
  <si>
    <t>sum(weights)</t>
  </si>
  <si>
    <t>Winner:</t>
  </si>
  <si>
    <t>Units or Scale</t>
  </si>
  <si>
    <t>Units 
or 
Scale</t>
  </si>
  <si>
    <t>Must have one node (computer) for each relay in the system</t>
  </si>
  <si>
    <t>Must allow for some form of communication between nodes</t>
  </si>
  <si>
    <t>Must be able to notify user when a fault or MIM attack occurs</t>
  </si>
  <si>
    <t>Must be accessible from some sort of admin console</t>
  </si>
  <si>
    <t>Must be able to collect and discern data from relays and store it</t>
  </si>
  <si>
    <t>Power</t>
  </si>
  <si>
    <t>Weight</t>
  </si>
  <si>
    <t>Cost of installation</t>
  </si>
  <si>
    <t>Facilities Required</t>
  </si>
  <si>
    <t>Range of Capability</t>
  </si>
  <si>
    <t>USD</t>
  </si>
  <si>
    <t>Range</t>
  </si>
  <si>
    <t>Watts</t>
  </si>
  <si>
    <t>lbs</t>
  </si>
  <si>
    <t>Raspberry Pi Units</t>
  </si>
  <si>
    <t>Servers/Virtual Machines</t>
  </si>
  <si>
    <t>Space</t>
  </si>
  <si>
    <t>Raspberry Pi Implementation</t>
  </si>
  <si>
    <t>Hashgraph Algorithm Hardware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</si>
</sst>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Tahoma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6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2" fillId="0" borderId="0" xfId="0" applyNumberFormat="1" applyFont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4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 wrapText="1"/>
    </xf>
    <xf numFmtId="2" fontId="2" fillId="0" borderId="0" xfId="0" applyNumberFormat="1" applyFont="1" applyBorder="1"/>
    <xf numFmtId="0" fontId="2" fillId="0" borderId="0" xfId="0" quotePrefix="1" applyFont="1" applyFill="1" applyBorder="1" applyAlignment="1"/>
    <xf numFmtId="0" fontId="3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Alignment="1">
      <alignment horizontal="right"/>
    </xf>
    <xf numFmtId="2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5" borderId="1" xfId="0" applyFont="1" applyFill="1" applyBorder="1" applyAlignment="1">
      <alignment horizontal="right"/>
    </xf>
    <xf numFmtId="0" fontId="2" fillId="2" borderId="4" xfId="0" applyFont="1" applyFill="1" applyBorder="1"/>
    <xf numFmtId="0" fontId="3" fillId="2" borderId="4" xfId="0" applyFont="1" applyFill="1" applyBorder="1" applyAlignment="1">
      <alignment horizontal="center" wrapText="1"/>
    </xf>
    <xf numFmtId="0" fontId="1" fillId="2" borderId="2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2" fillId="2" borderId="3" xfId="0" applyFont="1" applyFill="1" applyBorder="1"/>
    <xf numFmtId="0" fontId="3" fillId="2" borderId="4" xfId="0" applyFont="1" applyFill="1" applyBorder="1" applyAlignment="1">
      <alignment horizontal="right"/>
    </xf>
    <xf numFmtId="0" fontId="6" fillId="0" borderId="0" xfId="0" applyFont="1"/>
    <xf numFmtId="0" fontId="3" fillId="6" borderId="1" xfId="0" applyFont="1" applyFill="1" applyBorder="1" applyAlignment="1">
      <alignment horizontal="center" wrapText="1"/>
    </xf>
    <xf numFmtId="0" fontId="7" fillId="0" borderId="0" xfId="0" applyFont="1" applyProtection="1"/>
    <xf numFmtId="0" fontId="1" fillId="5" borderId="2" xfId="0" applyFont="1" applyFill="1" applyBorder="1" applyProtection="1"/>
    <xf numFmtId="0" fontId="2" fillId="5" borderId="4" xfId="0" applyFont="1" applyFill="1" applyBorder="1" applyProtection="1"/>
    <xf numFmtId="0" fontId="3" fillId="5" borderId="1" xfId="0" applyFont="1" applyFill="1" applyBorder="1" applyProtection="1"/>
    <xf numFmtId="0" fontId="2" fillId="5" borderId="5" xfId="0" applyFont="1" applyFill="1" applyBorder="1" applyProtection="1"/>
    <xf numFmtId="0" fontId="2" fillId="5" borderId="3" xfId="0" applyFont="1" applyFill="1" applyBorder="1" applyProtection="1"/>
    <xf numFmtId="0" fontId="2" fillId="3" borderId="1" xfId="0" applyFont="1" applyFill="1" applyBorder="1" applyAlignment="1" applyProtection="1">
      <alignment horizontal="left"/>
      <protection locked="0"/>
    </xf>
    <xf numFmtId="2" fontId="2" fillId="3" borderId="1" xfId="0" applyNumberFormat="1" applyFont="1" applyFill="1" applyBorder="1" applyAlignment="1" applyProtection="1">
      <alignment horizontal="center"/>
      <protection locked="0"/>
    </xf>
    <xf numFmtId="0" fontId="3" fillId="8" borderId="1" xfId="0" applyFont="1" applyFill="1" applyBorder="1"/>
    <xf numFmtId="0" fontId="3" fillId="2" borderId="4" xfId="0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vertical="center"/>
    </xf>
    <xf numFmtId="49" fontId="2" fillId="3" borderId="4" xfId="0" applyNumberFormat="1" applyFon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49" fontId="2" fillId="3" borderId="1" xfId="0" quotePrefix="1" applyNumberFormat="1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>
      <alignment horizontal="center" vertical="center" wrapText="1"/>
    </xf>
    <xf numFmtId="0" fontId="7" fillId="4" borderId="0" xfId="0" applyFont="1" applyFill="1" applyAlignment="1" applyProtection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left"/>
      <protection locked="0"/>
    </xf>
    <xf numFmtId="0" fontId="2" fillId="4" borderId="5" xfId="0" applyFont="1" applyFill="1" applyBorder="1" applyAlignment="1" applyProtection="1">
      <alignment horizontal="left"/>
      <protection locked="0"/>
    </xf>
    <xf numFmtId="0" fontId="2" fillId="4" borderId="3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3" fillId="5" borderId="2" xfId="0" applyFont="1" applyFill="1" applyBorder="1" applyAlignment="1" applyProtection="1"/>
    <xf numFmtId="0" fontId="0" fillId="0" borderId="5" xfId="0" applyBorder="1" applyAlignment="1" applyProtection="1"/>
    <xf numFmtId="0" fontId="0" fillId="0" borderId="3" xfId="0" applyBorder="1" applyAlignment="1" applyProtection="1"/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</dxfs>
  <tableStyles count="0" defaultTableStyle="TableStyleMedium9" defaultPivotStyle="PivotStyleLight16"/>
  <colors>
    <mruColors>
      <color rgb="FF008A3E"/>
      <color rgb="FFFFFFCC"/>
      <color rgb="FFC0C0C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3"/>
  <sheetViews>
    <sheetView tabSelected="1" zoomScaleNormal="100" workbookViewId="0">
      <selection activeCell="G3" sqref="G3"/>
    </sheetView>
  </sheetViews>
  <sheetFormatPr defaultColWidth="9.33203125" defaultRowHeight="12.75" x14ac:dyDescent="0.2"/>
  <cols>
    <col min="1" max="1" width="23.5" style="1" customWidth="1"/>
    <col min="2" max="2" width="34.33203125" style="1" customWidth="1"/>
    <col min="3" max="3" width="13.1640625" style="1" customWidth="1"/>
    <col min="4" max="4" width="12.33203125" style="1" customWidth="1"/>
    <col min="5" max="5" width="13.1640625" style="1" customWidth="1"/>
    <col min="6" max="6" width="12" style="1" customWidth="1"/>
    <col min="7" max="7" width="13.1640625" style="1" customWidth="1"/>
    <col min="8" max="8" width="11.33203125" style="1" customWidth="1"/>
    <col min="9" max="9" width="13.1640625" style="1" customWidth="1"/>
    <col min="10" max="10" width="11.33203125" style="1" customWidth="1"/>
    <col min="11" max="11" width="13.1640625" style="1" customWidth="1"/>
    <col min="12" max="12" width="11.33203125" style="1" customWidth="1"/>
    <col min="13" max="13" width="16.5" style="1" bestFit="1" customWidth="1"/>
    <col min="14" max="14" width="11.33203125" style="1" hidden="1" customWidth="1"/>
    <col min="15" max="27" width="11.33203125" style="1" customWidth="1"/>
    <col min="28" max="16384" width="9.33203125" style="1"/>
  </cols>
  <sheetData>
    <row r="1" spans="1:14" ht="20.25" x14ac:dyDescent="0.3">
      <c r="A1" s="33" t="s">
        <v>30</v>
      </c>
      <c r="C1" s="49" t="s">
        <v>60</v>
      </c>
      <c r="D1" s="49"/>
      <c r="E1" s="49"/>
      <c r="F1" s="49"/>
      <c r="G1" s="49"/>
      <c r="H1" s="49"/>
      <c r="I1" s="49"/>
    </row>
    <row r="2" spans="1:14" ht="15.75" x14ac:dyDescent="0.25">
      <c r="A2" s="34" t="s">
        <v>14</v>
      </c>
      <c r="B2" s="37"/>
      <c r="C2" s="37"/>
      <c r="D2" s="37"/>
      <c r="E2" s="38"/>
    </row>
    <row r="3" spans="1:14" x14ac:dyDescent="0.2">
      <c r="A3" s="35"/>
      <c r="B3" s="57" t="s">
        <v>0</v>
      </c>
      <c r="C3" s="58"/>
      <c r="D3" s="58"/>
      <c r="E3" s="59"/>
      <c r="L3" s="50" t="s">
        <v>6</v>
      </c>
      <c r="M3" s="50"/>
    </row>
    <row r="4" spans="1:14" x14ac:dyDescent="0.2">
      <c r="A4" s="36" t="s">
        <v>9</v>
      </c>
      <c r="B4" s="53" t="s">
        <v>42</v>
      </c>
      <c r="C4" s="54"/>
      <c r="D4" s="54"/>
      <c r="E4" s="55"/>
      <c r="L4" s="51" t="s">
        <v>7</v>
      </c>
      <c r="M4" s="51"/>
    </row>
    <row r="5" spans="1:14" x14ac:dyDescent="0.2">
      <c r="A5" s="36" t="s">
        <v>10</v>
      </c>
      <c r="B5" s="56" t="s">
        <v>43</v>
      </c>
      <c r="C5" s="56"/>
      <c r="D5" s="56"/>
      <c r="E5" s="56"/>
      <c r="I5" s="52"/>
      <c r="J5" s="52"/>
    </row>
    <row r="6" spans="1:14" x14ac:dyDescent="0.2">
      <c r="A6" s="36" t="s">
        <v>11</v>
      </c>
      <c r="B6" s="56" t="s">
        <v>44</v>
      </c>
      <c r="C6" s="56"/>
      <c r="D6" s="56"/>
      <c r="E6" s="56"/>
    </row>
    <row r="7" spans="1:14" x14ac:dyDescent="0.2">
      <c r="A7" s="36" t="s">
        <v>12</v>
      </c>
      <c r="B7" s="56" t="s">
        <v>45</v>
      </c>
      <c r="C7" s="56"/>
      <c r="D7" s="56"/>
      <c r="E7" s="56"/>
    </row>
    <row r="8" spans="1:14" x14ac:dyDescent="0.2">
      <c r="A8" s="36" t="s">
        <v>13</v>
      </c>
      <c r="B8" s="56" t="s">
        <v>46</v>
      </c>
      <c r="C8" s="56"/>
      <c r="D8" s="56"/>
      <c r="E8" s="56"/>
      <c r="H8" s="11"/>
      <c r="I8" s="11"/>
      <c r="J8" s="11"/>
      <c r="K8" s="11"/>
      <c r="L8" s="11"/>
    </row>
    <row r="9" spans="1:14" ht="4.5" customHeight="1" x14ac:dyDescent="0.2">
      <c r="H9" s="60"/>
      <c r="I9" s="60"/>
      <c r="J9" s="60"/>
      <c r="K9" s="60"/>
      <c r="L9" s="60"/>
    </row>
    <row r="10" spans="1:14" ht="15.75" x14ac:dyDescent="0.25">
      <c r="A10" s="61" t="s">
        <v>17</v>
      </c>
      <c r="B10" s="61"/>
      <c r="C10" s="61"/>
      <c r="D10" s="61"/>
      <c r="H10" s="60"/>
      <c r="I10" s="60"/>
      <c r="J10" s="60"/>
      <c r="K10" s="60"/>
      <c r="L10" s="60"/>
    </row>
    <row r="11" spans="1:14" ht="38.25" x14ac:dyDescent="0.2">
      <c r="A11" s="2"/>
      <c r="B11" s="64" t="s">
        <v>0</v>
      </c>
      <c r="C11" s="65"/>
      <c r="D11" s="3" t="s">
        <v>41</v>
      </c>
      <c r="E11" s="3" t="s">
        <v>1</v>
      </c>
      <c r="I11" s="19"/>
      <c r="J11" s="11"/>
      <c r="K11" s="11"/>
      <c r="L11" s="11"/>
    </row>
    <row r="12" spans="1:14" x14ac:dyDescent="0.2">
      <c r="A12" s="27" t="s">
        <v>18</v>
      </c>
      <c r="B12" s="73" t="s">
        <v>49</v>
      </c>
      <c r="C12" s="73"/>
      <c r="D12" s="45" t="s">
        <v>52</v>
      </c>
      <c r="E12" s="43" t="s">
        <v>2</v>
      </c>
      <c r="I12" s="19"/>
      <c r="N12" s="5" t="s">
        <v>2</v>
      </c>
    </row>
    <row r="13" spans="1:14" x14ac:dyDescent="0.2">
      <c r="A13" s="4" t="s">
        <v>19</v>
      </c>
      <c r="B13" s="73" t="s">
        <v>47</v>
      </c>
      <c r="C13" s="73"/>
      <c r="D13" s="46" t="s">
        <v>54</v>
      </c>
      <c r="E13" s="43" t="s">
        <v>3</v>
      </c>
      <c r="I13" s="19"/>
      <c r="N13" s="5" t="s">
        <v>3</v>
      </c>
    </row>
    <row r="14" spans="1:14" x14ac:dyDescent="0.2">
      <c r="A14" s="4" t="s">
        <v>20</v>
      </c>
      <c r="B14" s="73" t="s">
        <v>48</v>
      </c>
      <c r="C14" s="73"/>
      <c r="D14" s="47" t="s">
        <v>55</v>
      </c>
      <c r="E14" s="43" t="s">
        <v>3</v>
      </c>
      <c r="M14" s="10"/>
    </row>
    <row r="15" spans="1:14" x14ac:dyDescent="0.2">
      <c r="A15" s="4" t="s">
        <v>21</v>
      </c>
      <c r="B15" s="73" t="s">
        <v>50</v>
      </c>
      <c r="C15" s="73"/>
      <c r="D15" s="46" t="s">
        <v>58</v>
      </c>
      <c r="E15" s="43" t="s">
        <v>3</v>
      </c>
      <c r="H15" s="11"/>
      <c r="I15" s="16"/>
      <c r="J15" s="18"/>
      <c r="K15" s="16"/>
      <c r="L15" s="16"/>
      <c r="M15" s="11"/>
    </row>
    <row r="16" spans="1:14" x14ac:dyDescent="0.2">
      <c r="A16" s="4" t="s">
        <v>22</v>
      </c>
      <c r="B16" s="73" t="s">
        <v>51</v>
      </c>
      <c r="C16" s="73"/>
      <c r="D16" s="46" t="s">
        <v>53</v>
      </c>
      <c r="E16" s="43" t="s">
        <v>2</v>
      </c>
      <c r="I16" s="16"/>
      <c r="J16" s="18"/>
      <c r="K16" s="16"/>
      <c r="L16" s="16"/>
    </row>
    <row r="17" spans="1:27" ht="5.25" customHeight="1" x14ac:dyDescent="0.2">
      <c r="I17" s="16"/>
      <c r="J17" s="16"/>
      <c r="K17" s="16"/>
      <c r="L17" s="16"/>
    </row>
    <row r="18" spans="1:27" ht="15.75" x14ac:dyDescent="0.25">
      <c r="A18" s="26" t="s">
        <v>8</v>
      </c>
      <c r="B18" s="28"/>
      <c r="C18" s="28"/>
      <c r="D18" s="28"/>
      <c r="E18" s="28"/>
      <c r="F18" s="28"/>
      <c r="G18" s="29"/>
      <c r="I18" s="16"/>
      <c r="J18" s="16"/>
      <c r="K18" s="16"/>
      <c r="L18" s="16"/>
    </row>
    <row r="19" spans="1:27" ht="38.25" x14ac:dyDescent="0.2">
      <c r="A19" s="27"/>
      <c r="B19" s="27"/>
      <c r="C19" s="25" t="s">
        <v>23</v>
      </c>
      <c r="D19" s="25" t="s">
        <v>24</v>
      </c>
      <c r="E19" s="25" t="s">
        <v>25</v>
      </c>
      <c r="F19" s="25" t="s">
        <v>26</v>
      </c>
      <c r="G19" s="25" t="s">
        <v>27</v>
      </c>
      <c r="H19" s="6"/>
      <c r="J19" s="16"/>
      <c r="K19" s="16"/>
      <c r="L19" s="16"/>
    </row>
    <row r="20" spans="1:27" ht="25.5" customHeight="1" x14ac:dyDescent="0.2">
      <c r="A20" s="4"/>
      <c r="B20" s="44" t="s">
        <v>0</v>
      </c>
      <c r="C20" s="48" t="str">
        <f>(IF(B12="","",B12))</f>
        <v>Cost of installation</v>
      </c>
      <c r="D20" s="48" t="str">
        <f>(IF(B13="","",B13))</f>
        <v>Power</v>
      </c>
      <c r="E20" s="48" t="str">
        <f>(IF(B14="","",B14))</f>
        <v>Weight</v>
      </c>
      <c r="F20" s="48" t="str">
        <f>(IF(B15="","",B15))</f>
        <v>Facilities Required</v>
      </c>
      <c r="G20" s="48" t="str">
        <f>(IF(B16="","",B16))</f>
        <v>Range of Capability</v>
      </c>
      <c r="H20" s="6"/>
      <c r="J20" s="16"/>
      <c r="K20" s="16"/>
      <c r="L20" s="16"/>
    </row>
    <row r="21" spans="1:27" ht="25.5" x14ac:dyDescent="0.2">
      <c r="A21" s="4"/>
      <c r="B21" s="4" t="s">
        <v>40</v>
      </c>
      <c r="C21" s="32" t="str">
        <f>(IF(D12="","",D12))</f>
        <v>USD</v>
      </c>
      <c r="D21" s="32" t="str">
        <f>(IF(D13="","",D13))</f>
        <v>Watts</v>
      </c>
      <c r="E21" s="32" t="str">
        <f>(IF(D14="","",D14))</f>
        <v>lbs</v>
      </c>
      <c r="F21" s="32" t="str">
        <f>(IF(D15="","",D15))</f>
        <v>Space</v>
      </c>
      <c r="G21" s="32" t="str">
        <f>(IF(B16="","",B16))</f>
        <v>Range of Capability</v>
      </c>
      <c r="H21" s="6"/>
      <c r="J21" s="16"/>
      <c r="K21" s="16"/>
      <c r="L21" s="16"/>
    </row>
    <row r="22" spans="1:27" x14ac:dyDescent="0.2">
      <c r="A22" s="4" t="s">
        <v>33</v>
      </c>
      <c r="B22" s="39" t="s">
        <v>56</v>
      </c>
      <c r="C22" s="40">
        <v>742.18</v>
      </c>
      <c r="D22" s="40">
        <v>14</v>
      </c>
      <c r="E22" s="40">
        <v>12.73</v>
      </c>
      <c r="F22" s="40">
        <v>0.5</v>
      </c>
      <c r="G22" s="40">
        <v>1</v>
      </c>
      <c r="H22" s="7"/>
      <c r="J22" s="16"/>
      <c r="K22" s="16"/>
      <c r="L22" s="16"/>
    </row>
    <row r="23" spans="1:27" x14ac:dyDescent="0.2">
      <c r="A23" s="4" t="s">
        <v>34</v>
      </c>
      <c r="B23" s="39" t="s">
        <v>57</v>
      </c>
      <c r="C23" s="40">
        <v>726.98</v>
      </c>
      <c r="D23" s="40">
        <v>990</v>
      </c>
      <c r="E23" s="40">
        <v>85.51</v>
      </c>
      <c r="F23" s="40">
        <v>1</v>
      </c>
      <c r="G23" s="40">
        <v>0.5</v>
      </c>
      <c r="H23" s="7"/>
      <c r="J23" s="7"/>
      <c r="K23" s="66" t="s">
        <v>39</v>
      </c>
      <c r="L23" s="66"/>
      <c r="M23" s="66"/>
    </row>
    <row r="24" spans="1:27" x14ac:dyDescent="0.2">
      <c r="A24" s="4" t="s">
        <v>35</v>
      </c>
      <c r="B24" s="39"/>
      <c r="C24" s="40"/>
      <c r="D24" s="40"/>
      <c r="E24" s="40"/>
      <c r="F24" s="40"/>
      <c r="G24" s="40"/>
      <c r="H24" s="7"/>
      <c r="J24" s="7"/>
      <c r="K24" s="67" t="s">
        <v>59</v>
      </c>
      <c r="L24" s="68"/>
      <c r="M24" s="69"/>
    </row>
    <row r="25" spans="1:27" x14ac:dyDescent="0.2">
      <c r="A25" s="4" t="s">
        <v>36</v>
      </c>
      <c r="B25" s="39"/>
      <c r="C25" s="40"/>
      <c r="D25" s="40"/>
      <c r="E25" s="40"/>
      <c r="F25" s="40"/>
      <c r="G25" s="40"/>
      <c r="H25" s="7"/>
      <c r="J25" s="7"/>
      <c r="K25" s="70"/>
      <c r="L25" s="71"/>
      <c r="M25" s="72"/>
    </row>
    <row r="26" spans="1:27" x14ac:dyDescent="0.2">
      <c r="A26" s="4" t="s">
        <v>37</v>
      </c>
      <c r="B26" s="39"/>
      <c r="C26" s="40"/>
      <c r="D26" s="40"/>
      <c r="E26" s="40"/>
      <c r="F26" s="40"/>
      <c r="G26" s="40"/>
      <c r="H26" s="7"/>
      <c r="J26" s="7"/>
      <c r="L26" s="7"/>
    </row>
    <row r="27" spans="1:27" ht="12.75" customHeight="1" x14ac:dyDescent="0.2">
      <c r="A27" s="22"/>
      <c r="B27" s="23" t="s">
        <v>16</v>
      </c>
      <c r="C27" s="40">
        <v>742.18</v>
      </c>
      <c r="D27" s="40">
        <v>14</v>
      </c>
      <c r="E27" s="40">
        <v>12.73</v>
      </c>
      <c r="F27" s="40">
        <v>0.5</v>
      </c>
      <c r="G27" s="40">
        <v>1</v>
      </c>
      <c r="H27" s="7"/>
      <c r="J27" s="7"/>
      <c r="L27" s="7"/>
    </row>
    <row r="28" spans="1:27" ht="8.1" customHeight="1" x14ac:dyDescent="0.2"/>
    <row r="29" spans="1:27" ht="22.5" customHeight="1" x14ac:dyDescent="0.25">
      <c r="A29" s="31" t="s">
        <v>30</v>
      </c>
    </row>
    <row r="30" spans="1:27" ht="15.75" x14ac:dyDescent="0.25">
      <c r="A30" s="26" t="s">
        <v>28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9"/>
      <c r="O30" s="12"/>
    </row>
    <row r="31" spans="1:27" x14ac:dyDescent="0.2">
      <c r="A31" s="24"/>
      <c r="B31" s="30" t="s">
        <v>29</v>
      </c>
      <c r="C31" s="62" t="str">
        <f>(IF(B12="","",B12))</f>
        <v>Cost of installation</v>
      </c>
      <c r="D31" s="62"/>
      <c r="E31" s="62" t="str">
        <f>(IF(B13="","",B13))</f>
        <v>Power</v>
      </c>
      <c r="F31" s="62"/>
      <c r="G31" s="62" t="str">
        <f>(IF(B14="","",B14))</f>
        <v>Weight</v>
      </c>
      <c r="H31" s="62"/>
      <c r="I31" s="62" t="str">
        <f>(IF(B15="","",B15))</f>
        <v>Facilities Required</v>
      </c>
      <c r="J31" s="62"/>
      <c r="K31" s="62" t="str">
        <f>(IF(B16="","",B16))</f>
        <v>Range of Capability</v>
      </c>
      <c r="L31" s="62"/>
      <c r="M31" s="42" t="s">
        <v>38</v>
      </c>
      <c r="N31" s="9"/>
      <c r="O31" s="1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">
      <c r="A32" s="2"/>
      <c r="B32" s="8" t="s">
        <v>15</v>
      </c>
      <c r="C32" s="50">
        <v>0.4</v>
      </c>
      <c r="D32" s="50"/>
      <c r="E32" s="50">
        <v>0.1</v>
      </c>
      <c r="F32" s="50"/>
      <c r="G32" s="50">
        <v>0.1</v>
      </c>
      <c r="H32" s="50"/>
      <c r="I32" s="63">
        <v>0.2</v>
      </c>
      <c r="J32" s="63"/>
      <c r="K32" s="63">
        <v>0.2</v>
      </c>
      <c r="L32" s="63"/>
      <c r="M32" s="41">
        <f>SUM(C32:L32)</f>
        <v>1</v>
      </c>
      <c r="N32" s="9"/>
      <c r="O32" s="1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38.25" x14ac:dyDescent="0.2">
      <c r="A33" s="2"/>
      <c r="B33" s="4" t="s">
        <v>0</v>
      </c>
      <c r="C33" s="3" t="s">
        <v>31</v>
      </c>
      <c r="D33" s="3" t="s">
        <v>4</v>
      </c>
      <c r="E33" s="3" t="s">
        <v>32</v>
      </c>
      <c r="F33" s="3" t="s">
        <v>4</v>
      </c>
      <c r="G33" s="3" t="s">
        <v>31</v>
      </c>
      <c r="H33" s="3" t="s">
        <v>4</v>
      </c>
      <c r="I33" s="3" t="s">
        <v>31</v>
      </c>
      <c r="J33" s="3" t="s">
        <v>4</v>
      </c>
      <c r="K33" s="3" t="s">
        <v>31</v>
      </c>
      <c r="L33" s="3" t="s">
        <v>4</v>
      </c>
      <c r="M33" s="3" t="s">
        <v>5</v>
      </c>
      <c r="N33" s="6"/>
      <c r="O33" s="14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">
      <c r="A34" s="4" t="s">
        <v>33</v>
      </c>
      <c r="B34" s="21" t="str">
        <f>IF(B22="","",B22)</f>
        <v>Raspberry Pi Units</v>
      </c>
      <c r="C34" s="20">
        <f>IF(B22="",0,IF($B$12="",0,IF($E$12=$N$12,(C22/$C$27),($C$27/C22))))</f>
        <v>1</v>
      </c>
      <c r="D34" s="20">
        <f>$C$32*C34</f>
        <v>0.4</v>
      </c>
      <c r="E34" s="20">
        <f>IF(B22="",0,IF($B$13="",0,IF($E$13=$N$12,(D22/$D$27),($D$27/D22))))</f>
        <v>1</v>
      </c>
      <c r="F34" s="20">
        <f>$E$32*E34</f>
        <v>0.1</v>
      </c>
      <c r="G34" s="20">
        <f>IF(B22="",0,IF($B$14="",0,IF($E$14=$N$12,(E22/$E$27),($E$27/E22))))</f>
        <v>1</v>
      </c>
      <c r="H34" s="20">
        <f>$G$32*G34</f>
        <v>0.1</v>
      </c>
      <c r="I34" s="20">
        <f>IF(B22="",0,IF($B$15="",0,IF($E$15=$N$12,(F22/$F$27),($F$27/F22))))</f>
        <v>1</v>
      </c>
      <c r="J34" s="20">
        <f>$I$32*I34</f>
        <v>0.2</v>
      </c>
      <c r="K34" s="20">
        <f>IF(B22="",0,IF($B$16="",0,IF($E$16=$N$12,(G22/$G$27),($G$27/G22))))</f>
        <v>1</v>
      </c>
      <c r="L34" s="20">
        <f>$K$32*K34</f>
        <v>0.2</v>
      </c>
      <c r="M34" s="20">
        <f>D34+F34+H34+J34+L34</f>
        <v>1</v>
      </c>
      <c r="N34" s="7"/>
      <c r="O34" s="15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4" t="s">
        <v>34</v>
      </c>
      <c r="B35" s="21" t="str">
        <f>IF(B23="","",B23)</f>
        <v>Servers/Virtual Machines</v>
      </c>
      <c r="C35" s="20">
        <f>IF(B23="",0,IF($B$12="",0,IF($E$12=$N$12,(C23/$C$27),($C$27/C23))))</f>
        <v>0.97951979304211922</v>
      </c>
      <c r="D35" s="20">
        <f>$C$32*C35</f>
        <v>0.39180791721684771</v>
      </c>
      <c r="E35" s="20">
        <f>IF(B23="",0,IF($B$13="",0,IF($E$13=$N$12,(D23/$D$27),($D$27/D23))))</f>
        <v>1.4141414141414142E-2</v>
      </c>
      <c r="F35" s="20">
        <f>$E$32*E35</f>
        <v>1.4141414141414144E-3</v>
      </c>
      <c r="G35" s="20">
        <f>IF(B23="",0,IF($B$14="",0,IF($E$14=$N$12,(E23/$E$27),($E$27/E23))))</f>
        <v>0.14887147702023154</v>
      </c>
      <c r="H35" s="20">
        <f>$G$32*G35</f>
        <v>1.4887147702023155E-2</v>
      </c>
      <c r="I35" s="20">
        <f>IF(B23="",0,IF($B$15="",0,IF($E$15=$N$12,(F23/$F$27),($F$27/F23))))</f>
        <v>0.5</v>
      </c>
      <c r="J35" s="20">
        <f>$I$32*I35</f>
        <v>0.1</v>
      </c>
      <c r="K35" s="20">
        <f>IF(B23="",0,IF($B$16="",0,IF($E$16=$N$12,(G23/$G$27),($G$27/G23))))</f>
        <v>0.5</v>
      </c>
      <c r="L35" s="20">
        <f>$K$32*K35</f>
        <v>0.1</v>
      </c>
      <c r="M35" s="20">
        <f>D35+F35+H35+J35+L35</f>
        <v>0.60810920633301224</v>
      </c>
      <c r="N35" s="7"/>
      <c r="O35" s="15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4" t="s">
        <v>35</v>
      </c>
      <c r="B36" s="21" t="str">
        <f>IF(B24="","",B24)</f>
        <v/>
      </c>
      <c r="C36" s="20">
        <f>IF(B24="",0,IF($B$12="",0,IF($E$12=$N$12,(C24/$C$27),($C$27/C24))))</f>
        <v>0</v>
      </c>
      <c r="D36" s="20">
        <f>$C$32*C36</f>
        <v>0</v>
      </c>
      <c r="E36" s="20">
        <f>IF(B24="",0,IF($B$13="",0,IF($E$13=$N$12,(D24/$D$27),($D$27/D24))))</f>
        <v>0</v>
      </c>
      <c r="F36" s="20">
        <f>$E$32*E36</f>
        <v>0</v>
      </c>
      <c r="G36" s="20">
        <f>IF(B24="",0,IF($B$14="",0,IF($E$14=$N$12,(E24/$E$27),($E$27/E24))))</f>
        <v>0</v>
      </c>
      <c r="H36" s="20">
        <f>$G$32*G36</f>
        <v>0</v>
      </c>
      <c r="I36" s="20">
        <f>IF(B24="",0,IF($B$15="",0,IF($E$15=$N$12,(F24/$F$27),($F$27/F24))))</f>
        <v>0</v>
      </c>
      <c r="J36" s="20">
        <f>$I$32*I36</f>
        <v>0</v>
      </c>
      <c r="K36" s="20">
        <f>IF(B24="",0,IF($B$16="",0,IF($E$16=$N$12,(G24/$G$27),($G$27/G24))))</f>
        <v>0</v>
      </c>
      <c r="L36" s="20">
        <f>$K$32*K36</f>
        <v>0</v>
      </c>
      <c r="M36" s="20">
        <f>D36+F36+H36+J36+L36</f>
        <v>0</v>
      </c>
      <c r="N36" s="7"/>
      <c r="O36" s="15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4" t="s">
        <v>36</v>
      </c>
      <c r="B37" s="21" t="str">
        <f>IF(B25="","",B25)</f>
        <v/>
      </c>
      <c r="C37" s="20">
        <f>IF(B25="",0,IF($B$12="",0,IF($E$12=$N$12,(C25/$C$27),($C$27/C25))))</f>
        <v>0</v>
      </c>
      <c r="D37" s="20">
        <f>$C$32*C37</f>
        <v>0</v>
      </c>
      <c r="E37" s="20">
        <f>IF(B25="",0,IF($B$13="",0,IF($E$13=$N$12,(D25/$D$27),($D$27/D25))))</f>
        <v>0</v>
      </c>
      <c r="F37" s="20">
        <f>$E$32*E37</f>
        <v>0</v>
      </c>
      <c r="G37" s="20">
        <f>IF(B25="",0,IF($B$14="",0,IF($E$14=$N$12,(E25/$E$27),($E$27/E25))))</f>
        <v>0</v>
      </c>
      <c r="H37" s="20">
        <f>$G$32*G37</f>
        <v>0</v>
      </c>
      <c r="I37" s="20">
        <f>IF(B25="",0,IF($B$15="",0,IF($E$15=$N$12,(F25/$F$27),($F$27/F25))))</f>
        <v>0</v>
      </c>
      <c r="J37" s="20">
        <f>$I$32*I37</f>
        <v>0</v>
      </c>
      <c r="K37" s="20">
        <f>IF(B25="",0,IF($B$16="",0,IF($E$16=$N$12,(G25/$G$27),($G$27/G25))))</f>
        <v>0</v>
      </c>
      <c r="L37" s="20">
        <f>$K$32*K37</f>
        <v>0</v>
      </c>
      <c r="M37" s="20">
        <f>D37+F37+H37+J37+L37</f>
        <v>0</v>
      </c>
      <c r="N37" s="7"/>
      <c r="O37" s="15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4" t="s">
        <v>37</v>
      </c>
      <c r="B38" s="21" t="str">
        <f>IF(B26="","",B26)</f>
        <v/>
      </c>
      <c r="C38" s="20">
        <f>IF(B26="",0,IF($B$12="",0,IF($E$12=$N$12,(C26/$C$27),($C$27/C26))))</f>
        <v>0</v>
      </c>
      <c r="D38" s="20">
        <f>$C$32*C38</f>
        <v>0</v>
      </c>
      <c r="E38" s="20">
        <f>IF(B26="",0,IF($B$13="",0,IF($E$13=$N$12,(D26/$D$27),($D$27/D26))))</f>
        <v>0</v>
      </c>
      <c r="F38" s="20">
        <f>$E$32*E38</f>
        <v>0</v>
      </c>
      <c r="G38" s="20">
        <f>IF(B26="",0,IF($B$14="",0,IF($E$14=$N$12,(E26/$E$27),($E$27/E26))))</f>
        <v>0</v>
      </c>
      <c r="H38" s="20">
        <f>$G$32*G38</f>
        <v>0</v>
      </c>
      <c r="I38" s="20">
        <f>IF(B26="",0,IF($B$15="",0,IF($E$15=$N$12,(F26/$F$27),($F$27/F26))))</f>
        <v>0</v>
      </c>
      <c r="J38" s="20">
        <f>$I$32*I38</f>
        <v>0</v>
      </c>
      <c r="K38" s="20">
        <f>IF(B26="",0,IF($B$16="",0,IF($E$16=$N$12,(G26/$G$27),($G$27/G26))))</f>
        <v>0</v>
      </c>
      <c r="L38" s="20">
        <f>$K$32*K38</f>
        <v>0</v>
      </c>
      <c r="M38" s="20">
        <f>D38+F38+H38+J38+L38</f>
        <v>0</v>
      </c>
      <c r="N38" s="7"/>
      <c r="O38" s="15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41" spans="1:27" x14ac:dyDescent="0.2">
      <c r="A41" s="17"/>
    </row>
    <row r="42" spans="1:27" x14ac:dyDescent="0.2">
      <c r="A42" s="17"/>
    </row>
    <row r="43" spans="1:27" x14ac:dyDescent="0.2">
      <c r="A43" s="17"/>
    </row>
  </sheetData>
  <sheetProtection formatCells="0" formatColumns="0" formatRows="0"/>
  <mergeCells count="31">
    <mergeCell ref="B11:C11"/>
    <mergeCell ref="K23:M23"/>
    <mergeCell ref="K24:M25"/>
    <mergeCell ref="B12:C12"/>
    <mergeCell ref="B13:C13"/>
    <mergeCell ref="B14:C14"/>
    <mergeCell ref="B15:C15"/>
    <mergeCell ref="B16:C16"/>
    <mergeCell ref="K32:L32"/>
    <mergeCell ref="C32:D32"/>
    <mergeCell ref="E32:F32"/>
    <mergeCell ref="G32:H32"/>
    <mergeCell ref="I32:J32"/>
    <mergeCell ref="C31:D31"/>
    <mergeCell ref="E31:F31"/>
    <mergeCell ref="K31:L31"/>
    <mergeCell ref="G31:H31"/>
    <mergeCell ref="I31:J31"/>
    <mergeCell ref="B6:E6"/>
    <mergeCell ref="B7:E7"/>
    <mergeCell ref="B8:E8"/>
    <mergeCell ref="H9:L9"/>
    <mergeCell ref="H10:L10"/>
    <mergeCell ref="A10:D10"/>
    <mergeCell ref="C1:I1"/>
    <mergeCell ref="L3:M3"/>
    <mergeCell ref="L4:M4"/>
    <mergeCell ref="I5:J5"/>
    <mergeCell ref="B4:E4"/>
    <mergeCell ref="B5:E5"/>
    <mergeCell ref="B3:E3"/>
  </mergeCells>
  <phoneticPr fontId="0" type="noConversion"/>
  <conditionalFormatting sqref="C38">
    <cfRule type="expression" dxfId="11" priority="13">
      <formula>$M38=0</formula>
    </cfRule>
  </conditionalFormatting>
  <conditionalFormatting sqref="D38:M38">
    <cfRule type="expression" dxfId="10" priority="12">
      <formula>$M$38=0</formula>
    </cfRule>
  </conditionalFormatting>
  <conditionalFormatting sqref="C37">
    <cfRule type="expression" dxfId="9" priority="10">
      <formula>$M37=0</formula>
    </cfRule>
  </conditionalFormatting>
  <conditionalFormatting sqref="C36">
    <cfRule type="expression" dxfId="8" priority="9">
      <formula>$M36=0</formula>
    </cfRule>
  </conditionalFormatting>
  <conditionalFormatting sqref="C35">
    <cfRule type="expression" dxfId="7" priority="8">
      <formula>$M35=0</formula>
    </cfRule>
  </conditionalFormatting>
  <conditionalFormatting sqref="C34">
    <cfRule type="expression" dxfId="6" priority="7">
      <formula>$M34=0</formula>
    </cfRule>
  </conditionalFormatting>
  <conditionalFormatting sqref="D37:M37">
    <cfRule type="expression" dxfId="5" priority="6">
      <formula>$M37=0</formula>
    </cfRule>
  </conditionalFormatting>
  <conditionalFormatting sqref="D36:M36">
    <cfRule type="expression" dxfId="4" priority="5">
      <formula>$M36=0</formula>
    </cfRule>
  </conditionalFormatting>
  <conditionalFormatting sqref="D35:M35">
    <cfRule type="expression" dxfId="3" priority="4">
      <formula>$M35=0</formula>
    </cfRule>
  </conditionalFormatting>
  <conditionalFormatting sqref="D34:M34">
    <cfRule type="expression" dxfId="2" priority="3">
      <formula>$M34=0</formula>
    </cfRule>
  </conditionalFormatting>
  <conditionalFormatting sqref="D38:M38">
    <cfRule type="expression" dxfId="1" priority="2">
      <formula>$M38=0</formula>
    </cfRule>
  </conditionalFormatting>
  <conditionalFormatting sqref="M32">
    <cfRule type="cellIs" dxfId="0" priority="1" operator="equal">
      <formula>1</formula>
    </cfRule>
  </conditionalFormatting>
  <dataValidations count="1">
    <dataValidation type="list" allowBlank="1" showInputMessage="1" showErrorMessage="1" sqref="E12:E16">
      <formula1>$N$12:$N$13</formula1>
    </dataValidation>
  </dataValidations>
  <pageMargins left="0.17" right="0.17" top="0.67" bottom="0.52" header="0.5" footer="0.5"/>
  <pageSetup scale="87" orientation="landscape" r:id="rId1"/>
  <headerFooter alignWithMargins="0"/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_dlc_DocId xmlns="7cc51211-38e5-4b5f-97b7-82fd95e7ad44">64XY5C7RXM7M-147-455</_dlc_DocId>
    <_dlc_DocIdUrl xmlns="7cc51211-38e5-4b5f-97b7-82fd95e7ad44">
      <Url>https://sharepoint.usafa.edu/academics/civilengineering/E101/_layouts/15/DocIdRedir.aspx?ID=64XY5C7RXM7M-147-455</Url>
      <Description>64XY5C7RXM7M-147-455</Description>
    </_dlc_DocIdUrl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812ABCAB11446B20898292C5EE379" ma:contentTypeVersion="1" ma:contentTypeDescription="Create a new document." ma:contentTypeScope="" ma:versionID="cde2247ab451c373020d75b47c1b0a2a">
  <xsd:schema xmlns:xsd="http://www.w3.org/2001/XMLSchema" xmlns:xs="http://www.w3.org/2001/XMLSchema" xmlns:p="http://schemas.microsoft.com/office/2006/metadata/properties" xmlns:ns2="7cc51211-38e5-4b5f-97b7-82fd95e7ad44" targetNamespace="http://schemas.microsoft.com/office/2006/metadata/properties" ma:root="true" ma:fieldsID="b75c01d7d71e87a9eb800e17a9a42e60" ns2:_="">
    <xsd:import namespace="7cc51211-38e5-4b5f-97b7-82fd95e7ad4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51211-38e5-4b5f-97b7-82fd95e7ad4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87C1CE-5738-46BC-9145-619BA490DA0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cc51211-38e5-4b5f-97b7-82fd95e7ad4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04DA36-31C3-4875-88AA-4047E11C92D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1E9567A-333A-4752-ADD3-61743A1DCEA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F9166F8-1E9D-46C9-BCD4-5FF76EC8583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FAD1464-3C54-4779-9F25-3970C0631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51211-38e5-4b5f-97b7-82fd95e7a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Enter Data</vt:lpstr>
      <vt:lpstr>'Enter Data'!Print_Area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Decision Spreadsheet</dc:title>
  <dc:creator>joel.sloan</dc:creator>
  <cp:lastModifiedBy>Martin, Brett M C1C USAF USAFA CW/CS07</cp:lastModifiedBy>
  <cp:lastPrinted>2015-12-21T21:43:46Z</cp:lastPrinted>
  <dcterms:created xsi:type="dcterms:W3CDTF">2007-02-01T16:24:22Z</dcterms:created>
  <dcterms:modified xsi:type="dcterms:W3CDTF">2019-09-07T00:51:48Z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0x0101009C6812ABCAB11446B20898292C5EE379</vt:lpwstr>
  </property>
  <property fmtid="{D5CDD505-2E9C-101B-9397-08002B2CF9AE}" pid="4" name="_dlc_DocIdItemGuid">
    <vt:lpwstr>f35a102b-2965-4646-8a93-c095abf34991</vt:lpwstr>
  </property>
</Properties>
</file>