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520" yWindow="560" windowWidth="24100" windowHeight="15040" tabRatio="754" firstSheet="1" activeTab="4"/>
  </bookViews>
  <sheets>
    <sheet name="pie-chart-legibility (2)" sheetId="14" r:id="rId1"/>
    <sheet name="pie-chart-similarity" sheetId="11" r:id="rId2"/>
    <sheet name="pie-chart-attractiveness" sheetId="10" r:id="rId3"/>
    <sheet name="pie-chart-legibility" sheetId="9" r:id="rId4"/>
    <sheet name="bar-chart-similarity" sheetId="7" r:id="rId5"/>
    <sheet name="bar-chart-attractiveness" sheetId="6" r:id="rId6"/>
    <sheet name="bar-chart-legibility" sheetId="5" r:id="rId7"/>
    <sheet name="results" sheetId="1" r:id="rId8"/>
    <sheet name="survey1" sheetId="2" r:id="rId9"/>
    <sheet name="survey2" sheetId="3" r:id="rId10"/>
    <sheet name="survey3" sheetId="4"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8" i="1" l="1"/>
  <c r="O18" i="1"/>
  <c r="P18" i="1"/>
  <c r="Q18" i="1"/>
  <c r="M18" i="1"/>
  <c r="D18" i="1"/>
  <c r="E18" i="1"/>
  <c r="F18" i="1"/>
  <c r="G18" i="1"/>
  <c r="C18" i="1"/>
  <c r="I18" i="1"/>
  <c r="J18" i="1"/>
  <c r="K18" i="1"/>
  <c r="L18" i="1"/>
  <c r="H18" i="1"/>
  <c r="T21" i="1"/>
  <c r="T20" i="1"/>
  <c r="V17" i="1"/>
  <c r="U17" i="1"/>
  <c r="V12" i="1"/>
  <c r="V7" i="1"/>
  <c r="V3" i="1"/>
  <c r="T19" i="1"/>
  <c r="D4" i="14"/>
  <c r="C4" i="14"/>
  <c r="B4" i="14"/>
  <c r="D3" i="14"/>
  <c r="C3" i="14"/>
  <c r="B3" i="14"/>
  <c r="D2" i="14"/>
  <c r="C2" i="14"/>
  <c r="B2" i="14"/>
  <c r="E16" i="9"/>
  <c r="D16" i="9"/>
  <c r="E14" i="9"/>
  <c r="E3" i="9"/>
  <c r="E4" i="9"/>
  <c r="E5" i="9"/>
  <c r="E6" i="9"/>
  <c r="E7" i="9"/>
  <c r="E8" i="9"/>
  <c r="E9" i="9"/>
  <c r="E10" i="9"/>
  <c r="E11" i="9"/>
  <c r="E12" i="9"/>
  <c r="E13" i="9"/>
  <c r="E2" i="9"/>
  <c r="D3" i="9"/>
  <c r="D4" i="9"/>
  <c r="D5" i="9"/>
  <c r="D6" i="9"/>
  <c r="D7" i="9"/>
  <c r="D8" i="9"/>
  <c r="D9" i="9"/>
  <c r="D10" i="9"/>
  <c r="D11" i="9"/>
  <c r="D12" i="9"/>
  <c r="D13" i="9"/>
  <c r="D14" i="9"/>
  <c r="D2" i="9"/>
  <c r="C3" i="11"/>
  <c r="D3" i="11"/>
  <c r="E3" i="11"/>
  <c r="F3" i="11"/>
  <c r="G3" i="11"/>
  <c r="C4" i="11"/>
  <c r="D4" i="11"/>
  <c r="E4" i="11"/>
  <c r="F4" i="11"/>
  <c r="G4" i="11"/>
  <c r="C5" i="11"/>
  <c r="D5" i="11"/>
  <c r="E5" i="11"/>
  <c r="F5" i="11"/>
  <c r="G5" i="11"/>
  <c r="C6" i="11"/>
  <c r="D6" i="11"/>
  <c r="E6" i="11"/>
  <c r="F6" i="11"/>
  <c r="G6" i="11"/>
  <c r="C7" i="11"/>
  <c r="D7" i="11"/>
  <c r="E7" i="11"/>
  <c r="F7" i="11"/>
  <c r="G7" i="11"/>
  <c r="C8" i="11"/>
  <c r="D8" i="11"/>
  <c r="E8" i="11"/>
  <c r="F8" i="11"/>
  <c r="G8" i="11"/>
  <c r="C9" i="11"/>
  <c r="D9" i="11"/>
  <c r="E9" i="11"/>
  <c r="F9" i="11"/>
  <c r="G9" i="11"/>
  <c r="C10" i="11"/>
  <c r="D10" i="11"/>
  <c r="E10" i="11"/>
  <c r="F10" i="11"/>
  <c r="G10" i="11"/>
  <c r="C11" i="11"/>
  <c r="D11" i="11"/>
  <c r="E11" i="11"/>
  <c r="F11" i="11"/>
  <c r="G11" i="11"/>
  <c r="C12" i="11"/>
  <c r="D12" i="11"/>
  <c r="E12" i="11"/>
  <c r="F12" i="11"/>
  <c r="G12" i="11"/>
  <c r="C13" i="11"/>
  <c r="D13" i="11"/>
  <c r="E13" i="11"/>
  <c r="F13" i="11"/>
  <c r="G13" i="11"/>
  <c r="C14" i="11"/>
  <c r="D14" i="11"/>
  <c r="E14" i="11"/>
  <c r="F14" i="11"/>
  <c r="G14" i="11"/>
  <c r="G2" i="11"/>
  <c r="F2" i="11"/>
  <c r="E2" i="11"/>
  <c r="D2" i="11"/>
  <c r="C2" i="11"/>
  <c r="G16" i="11"/>
  <c r="C16" i="11"/>
  <c r="D16" i="11"/>
  <c r="E16" i="11"/>
  <c r="F16" i="11"/>
  <c r="G17" i="11"/>
  <c r="F17" i="11"/>
  <c r="E17" i="11"/>
  <c r="D17" i="11"/>
  <c r="C17" i="11"/>
  <c r="C3" i="10"/>
  <c r="D3" i="10"/>
  <c r="E3" i="10"/>
  <c r="F3" i="10"/>
  <c r="G3" i="10"/>
  <c r="C4" i="10"/>
  <c r="D4" i="10"/>
  <c r="E4" i="10"/>
  <c r="F4" i="10"/>
  <c r="G4" i="10"/>
  <c r="C5" i="10"/>
  <c r="D5" i="10"/>
  <c r="E5" i="10"/>
  <c r="F5" i="10"/>
  <c r="G5" i="10"/>
  <c r="C6" i="10"/>
  <c r="D6" i="10"/>
  <c r="E6" i="10"/>
  <c r="F6" i="10"/>
  <c r="G6" i="10"/>
  <c r="C7" i="10"/>
  <c r="D7" i="10"/>
  <c r="E7" i="10"/>
  <c r="F7" i="10"/>
  <c r="G7" i="10"/>
  <c r="C8" i="10"/>
  <c r="D8" i="10"/>
  <c r="E8" i="10"/>
  <c r="F8" i="10"/>
  <c r="G8" i="10"/>
  <c r="C9" i="10"/>
  <c r="D9" i="10"/>
  <c r="E9" i="10"/>
  <c r="F9" i="10"/>
  <c r="G9" i="10"/>
  <c r="C10" i="10"/>
  <c r="D10" i="10"/>
  <c r="E10" i="10"/>
  <c r="F10" i="10"/>
  <c r="G10" i="10"/>
  <c r="C11" i="10"/>
  <c r="D11" i="10"/>
  <c r="E11" i="10"/>
  <c r="F11" i="10"/>
  <c r="G11" i="10"/>
  <c r="C12" i="10"/>
  <c r="D12" i="10"/>
  <c r="E12" i="10"/>
  <c r="F12" i="10"/>
  <c r="G12" i="10"/>
  <c r="C13" i="10"/>
  <c r="D13" i="10"/>
  <c r="E13" i="10"/>
  <c r="F13" i="10"/>
  <c r="G13" i="10"/>
  <c r="C14" i="10"/>
  <c r="D14" i="10"/>
  <c r="E14" i="10"/>
  <c r="F14" i="10"/>
  <c r="G14" i="10"/>
  <c r="G2" i="10"/>
  <c r="F2" i="10"/>
  <c r="E2" i="10"/>
  <c r="D2" i="10"/>
  <c r="C2" i="10"/>
  <c r="G16" i="10"/>
  <c r="C16" i="10"/>
  <c r="D16" i="10"/>
  <c r="E16" i="10"/>
  <c r="F16" i="10"/>
  <c r="G17" i="10"/>
  <c r="F17" i="10"/>
  <c r="E17" i="10"/>
  <c r="D17" i="10"/>
  <c r="C17" i="10"/>
  <c r="G17" i="9"/>
  <c r="F17" i="9"/>
  <c r="E17" i="9"/>
  <c r="D17" i="9"/>
  <c r="C17" i="9"/>
  <c r="C3" i="9"/>
  <c r="C4" i="9"/>
  <c r="C5" i="9"/>
  <c r="C6" i="9"/>
  <c r="C7" i="9"/>
  <c r="C8" i="9"/>
  <c r="C9" i="9"/>
  <c r="C10" i="9"/>
  <c r="C11" i="9"/>
  <c r="C12" i="9"/>
  <c r="C13" i="9"/>
  <c r="C14" i="9"/>
  <c r="C2" i="9"/>
  <c r="F16" i="9"/>
  <c r="G16" i="9"/>
  <c r="C16" i="9"/>
  <c r="G14" i="9"/>
  <c r="F14" i="9"/>
  <c r="G13" i="9"/>
  <c r="F13" i="9"/>
  <c r="G12" i="9"/>
  <c r="F12" i="9"/>
  <c r="G11" i="9"/>
  <c r="F11" i="9"/>
  <c r="G10" i="9"/>
  <c r="F10" i="9"/>
  <c r="G9" i="9"/>
  <c r="F9" i="9"/>
  <c r="G8" i="9"/>
  <c r="F8" i="9"/>
  <c r="G7" i="9"/>
  <c r="F7" i="9"/>
  <c r="G6" i="9"/>
  <c r="F6" i="9"/>
  <c r="G5" i="9"/>
  <c r="F5" i="9"/>
  <c r="G4" i="9"/>
  <c r="F4" i="9"/>
  <c r="G3" i="9"/>
  <c r="F3" i="9"/>
  <c r="G2" i="9"/>
  <c r="F2" i="9"/>
  <c r="C14" i="7"/>
  <c r="D14" i="7"/>
  <c r="E14" i="7"/>
  <c r="F14" i="7"/>
  <c r="G14" i="7"/>
  <c r="H14" i="7"/>
  <c r="C3" i="7"/>
  <c r="D3" i="7"/>
  <c r="E3" i="7"/>
  <c r="F3" i="7"/>
  <c r="G3" i="7"/>
  <c r="H3" i="7"/>
  <c r="C4" i="7"/>
  <c r="D4" i="7"/>
  <c r="E4" i="7"/>
  <c r="F4" i="7"/>
  <c r="G4" i="7"/>
  <c r="H4" i="7"/>
  <c r="C5" i="7"/>
  <c r="D5" i="7"/>
  <c r="E5" i="7"/>
  <c r="F5" i="7"/>
  <c r="G5" i="7"/>
  <c r="H5" i="7"/>
  <c r="C6" i="7"/>
  <c r="D6" i="7"/>
  <c r="E6" i="7"/>
  <c r="F6" i="7"/>
  <c r="G6" i="7"/>
  <c r="H6" i="7"/>
  <c r="C7" i="7"/>
  <c r="D7" i="7"/>
  <c r="E7" i="7"/>
  <c r="F7" i="7"/>
  <c r="G7" i="7"/>
  <c r="H7" i="7"/>
  <c r="C8" i="7"/>
  <c r="D8" i="7"/>
  <c r="E8" i="7"/>
  <c r="F8" i="7"/>
  <c r="G8" i="7"/>
  <c r="H8" i="7"/>
  <c r="C9" i="7"/>
  <c r="D9" i="7"/>
  <c r="E9" i="7"/>
  <c r="F9" i="7"/>
  <c r="G9" i="7"/>
  <c r="H9" i="7"/>
  <c r="C10" i="7"/>
  <c r="D10" i="7"/>
  <c r="E10" i="7"/>
  <c r="F10" i="7"/>
  <c r="G10" i="7"/>
  <c r="H10" i="7"/>
  <c r="C11" i="7"/>
  <c r="D11" i="7"/>
  <c r="E11" i="7"/>
  <c r="F11" i="7"/>
  <c r="G11" i="7"/>
  <c r="H11" i="7"/>
  <c r="C12" i="7"/>
  <c r="D12" i="7"/>
  <c r="E12" i="7"/>
  <c r="F12" i="7"/>
  <c r="G12" i="7"/>
  <c r="H12" i="7"/>
  <c r="C13" i="7"/>
  <c r="D13" i="7"/>
  <c r="E13" i="7"/>
  <c r="F13" i="7"/>
  <c r="G13" i="7"/>
  <c r="H13" i="7"/>
  <c r="H2" i="7"/>
  <c r="G2" i="7"/>
  <c r="E2" i="7"/>
  <c r="D2" i="7"/>
  <c r="F2" i="7"/>
  <c r="C2" i="7"/>
  <c r="C3" i="6"/>
  <c r="D3" i="6"/>
  <c r="E3" i="6"/>
  <c r="F3" i="6"/>
  <c r="G3" i="6"/>
  <c r="H3" i="6"/>
  <c r="C4" i="6"/>
  <c r="D4" i="6"/>
  <c r="E4" i="6"/>
  <c r="F4" i="6"/>
  <c r="G4" i="6"/>
  <c r="H4" i="6"/>
  <c r="C5" i="6"/>
  <c r="D5" i="6"/>
  <c r="E5" i="6"/>
  <c r="F5" i="6"/>
  <c r="G5" i="6"/>
  <c r="H5" i="6"/>
  <c r="C6" i="6"/>
  <c r="D6" i="6"/>
  <c r="E6" i="6"/>
  <c r="F6" i="6"/>
  <c r="G6" i="6"/>
  <c r="H6" i="6"/>
  <c r="C7" i="6"/>
  <c r="D7" i="6"/>
  <c r="E7" i="6"/>
  <c r="F7" i="6"/>
  <c r="G7" i="6"/>
  <c r="H7" i="6"/>
  <c r="C8" i="6"/>
  <c r="D8" i="6"/>
  <c r="E8" i="6"/>
  <c r="F8" i="6"/>
  <c r="G8" i="6"/>
  <c r="H8" i="6"/>
  <c r="C9" i="6"/>
  <c r="D9" i="6"/>
  <c r="E9" i="6"/>
  <c r="F9" i="6"/>
  <c r="G9" i="6"/>
  <c r="H9" i="6"/>
  <c r="C10" i="6"/>
  <c r="D10" i="6"/>
  <c r="E10" i="6"/>
  <c r="F10" i="6"/>
  <c r="G10" i="6"/>
  <c r="H10" i="6"/>
  <c r="C11" i="6"/>
  <c r="D11" i="6"/>
  <c r="E11" i="6"/>
  <c r="F11" i="6"/>
  <c r="G11" i="6"/>
  <c r="H11" i="6"/>
  <c r="C12" i="6"/>
  <c r="D12" i="6"/>
  <c r="E12" i="6"/>
  <c r="F12" i="6"/>
  <c r="G12" i="6"/>
  <c r="H12" i="6"/>
  <c r="C13" i="6"/>
  <c r="D13" i="6"/>
  <c r="E13" i="6"/>
  <c r="F13" i="6"/>
  <c r="G13" i="6"/>
  <c r="H13" i="6"/>
  <c r="C14" i="6"/>
  <c r="D14" i="6"/>
  <c r="E14" i="6"/>
  <c r="F14" i="6"/>
  <c r="G14" i="6"/>
  <c r="H14" i="6"/>
  <c r="H2" i="6"/>
  <c r="G2" i="6"/>
  <c r="E2" i="6"/>
  <c r="D2" i="6"/>
  <c r="F2" i="6"/>
  <c r="C2" i="6"/>
  <c r="E3" i="5"/>
  <c r="E4" i="5"/>
  <c r="E5" i="5"/>
  <c r="E6" i="5"/>
  <c r="E7" i="5"/>
  <c r="E8" i="5"/>
  <c r="E9" i="5"/>
  <c r="E10" i="5"/>
  <c r="E11" i="5"/>
  <c r="E12" i="5"/>
  <c r="E13" i="5"/>
  <c r="E14" i="5"/>
  <c r="E2" i="5"/>
  <c r="D3" i="5"/>
  <c r="D4" i="5"/>
  <c r="D5" i="5"/>
  <c r="D6" i="5"/>
  <c r="D7" i="5"/>
  <c r="D8" i="5"/>
  <c r="D9" i="5"/>
  <c r="D10" i="5"/>
  <c r="D11" i="5"/>
  <c r="D12" i="5"/>
  <c r="D13" i="5"/>
  <c r="D14" i="5"/>
  <c r="D2" i="5"/>
  <c r="C3" i="5"/>
  <c r="F3" i="5"/>
  <c r="G3" i="5"/>
  <c r="H3" i="5"/>
  <c r="C4" i="5"/>
  <c r="F4" i="5"/>
  <c r="G4" i="5"/>
  <c r="H4" i="5"/>
  <c r="C5" i="5"/>
  <c r="F5" i="5"/>
  <c r="G5" i="5"/>
  <c r="H5" i="5"/>
  <c r="C6" i="5"/>
  <c r="F6" i="5"/>
  <c r="G6" i="5"/>
  <c r="H6" i="5"/>
  <c r="C7" i="5"/>
  <c r="F7" i="5"/>
  <c r="G7" i="5"/>
  <c r="H7" i="5"/>
  <c r="C8" i="5"/>
  <c r="F8" i="5"/>
  <c r="G8" i="5"/>
  <c r="H8" i="5"/>
  <c r="C9" i="5"/>
  <c r="F9" i="5"/>
  <c r="G9" i="5"/>
  <c r="H9" i="5"/>
  <c r="C10" i="5"/>
  <c r="F10" i="5"/>
  <c r="G10" i="5"/>
  <c r="H10" i="5"/>
  <c r="C11" i="5"/>
  <c r="F11" i="5"/>
  <c r="G11" i="5"/>
  <c r="H11" i="5"/>
  <c r="C12" i="5"/>
  <c r="F12" i="5"/>
  <c r="G12" i="5"/>
  <c r="H12" i="5"/>
  <c r="C13" i="5"/>
  <c r="F13" i="5"/>
  <c r="G13" i="5"/>
  <c r="H13" i="5"/>
  <c r="C14" i="5"/>
  <c r="F14" i="5"/>
  <c r="G14" i="5"/>
  <c r="H14" i="5"/>
  <c r="H2" i="5"/>
  <c r="G2" i="5"/>
  <c r="F2" i="5"/>
  <c r="C2" i="5"/>
  <c r="P21" i="1"/>
  <c r="O21" i="1"/>
  <c r="M21" i="1"/>
  <c r="K21" i="1"/>
  <c r="J21" i="1"/>
  <c r="H21" i="1"/>
  <c r="F21" i="1"/>
  <c r="E21" i="1"/>
  <c r="C21" i="1"/>
  <c r="P20" i="1"/>
  <c r="O20" i="1"/>
  <c r="M20" i="1"/>
  <c r="K20" i="1"/>
  <c r="J20" i="1"/>
  <c r="H20" i="1"/>
  <c r="F20" i="1"/>
  <c r="E20" i="1"/>
  <c r="C20" i="1"/>
  <c r="D17" i="1"/>
  <c r="E17" i="1"/>
  <c r="F17" i="1"/>
  <c r="G17" i="1"/>
  <c r="H17" i="1"/>
  <c r="I17" i="1"/>
  <c r="J17" i="1"/>
  <c r="K17" i="1"/>
  <c r="L17" i="1"/>
  <c r="M17" i="1"/>
  <c r="N17" i="1"/>
  <c r="O17" i="1"/>
  <c r="P17" i="1"/>
  <c r="Q17" i="1"/>
  <c r="R17" i="1"/>
  <c r="S17" i="1"/>
  <c r="T17" i="1"/>
  <c r="C17" i="1"/>
  <c r="T12" i="1"/>
  <c r="T7" i="1"/>
  <c r="T3" i="1"/>
  <c r="R12" i="1"/>
  <c r="R7" i="1"/>
  <c r="R3" i="1"/>
  <c r="Q15" i="1"/>
  <c r="P15" i="1"/>
  <c r="O15" i="1"/>
  <c r="N15" i="1"/>
  <c r="M15" i="1"/>
  <c r="L15" i="1"/>
  <c r="K15" i="1"/>
  <c r="J15" i="1"/>
  <c r="I15" i="1"/>
  <c r="H15" i="1"/>
  <c r="G15" i="1"/>
  <c r="F15" i="1"/>
  <c r="E15" i="1"/>
  <c r="D15" i="1"/>
  <c r="C15" i="1"/>
  <c r="Q14" i="1"/>
  <c r="P14" i="1"/>
  <c r="O14" i="1"/>
  <c r="N14" i="1"/>
  <c r="M14" i="1"/>
  <c r="L14" i="1"/>
  <c r="K14" i="1"/>
  <c r="J14" i="1"/>
  <c r="I14" i="1"/>
  <c r="H14" i="1"/>
  <c r="G14" i="1"/>
  <c r="F14" i="1"/>
  <c r="E14" i="1"/>
  <c r="D14" i="1"/>
  <c r="C14" i="1"/>
  <c r="Q13" i="1"/>
  <c r="P13" i="1"/>
  <c r="O13" i="1"/>
  <c r="N13" i="1"/>
  <c r="M13" i="1"/>
  <c r="L13" i="1"/>
  <c r="K13" i="1"/>
  <c r="J13" i="1"/>
  <c r="I13" i="1"/>
  <c r="H13" i="1"/>
  <c r="G13" i="1"/>
  <c r="F13" i="1"/>
  <c r="E13" i="1"/>
  <c r="D13" i="1"/>
  <c r="C13" i="1"/>
  <c r="Q12" i="1"/>
  <c r="P12" i="1"/>
  <c r="O12" i="1"/>
  <c r="N12" i="1"/>
  <c r="M12" i="1"/>
  <c r="L12" i="1"/>
  <c r="K12" i="1"/>
  <c r="J12" i="1"/>
  <c r="I12" i="1"/>
  <c r="H12" i="1"/>
  <c r="G12" i="1"/>
  <c r="F12" i="1"/>
  <c r="E12" i="1"/>
  <c r="D12" i="1"/>
  <c r="C12" i="1"/>
  <c r="Q11" i="1"/>
  <c r="P11" i="1"/>
  <c r="O11" i="1"/>
  <c r="N11" i="1"/>
  <c r="M11" i="1"/>
  <c r="L11" i="1"/>
  <c r="K11" i="1"/>
  <c r="J11" i="1"/>
  <c r="I11" i="1"/>
  <c r="H11" i="1"/>
  <c r="G11" i="1"/>
  <c r="F11" i="1"/>
  <c r="E11" i="1"/>
  <c r="D11" i="1"/>
  <c r="C11" i="1"/>
  <c r="Q10" i="1"/>
  <c r="P10" i="1"/>
  <c r="O10" i="1"/>
  <c r="N10" i="1"/>
  <c r="M10" i="1"/>
  <c r="L10" i="1"/>
  <c r="K10" i="1"/>
  <c r="J10" i="1"/>
  <c r="I10" i="1"/>
  <c r="H10" i="1"/>
  <c r="G10" i="1"/>
  <c r="F10" i="1"/>
  <c r="E10" i="1"/>
  <c r="D10" i="1"/>
  <c r="C10" i="1"/>
  <c r="Q9" i="1"/>
  <c r="P9" i="1"/>
  <c r="O9" i="1"/>
  <c r="N9" i="1"/>
  <c r="M9" i="1"/>
  <c r="L9" i="1"/>
  <c r="K9" i="1"/>
  <c r="J9" i="1"/>
  <c r="I9" i="1"/>
  <c r="H9" i="1"/>
  <c r="G9" i="1"/>
  <c r="F9" i="1"/>
  <c r="E9" i="1"/>
  <c r="D9" i="1"/>
  <c r="C9" i="1"/>
  <c r="Q8" i="1"/>
  <c r="P8" i="1"/>
  <c r="O8" i="1"/>
  <c r="N8" i="1"/>
  <c r="M8" i="1"/>
  <c r="L8" i="1"/>
  <c r="K8" i="1"/>
  <c r="J8" i="1"/>
  <c r="I8" i="1"/>
  <c r="H8" i="1"/>
  <c r="G8" i="1"/>
  <c r="F8" i="1"/>
  <c r="E8" i="1"/>
  <c r="D8" i="1"/>
  <c r="C8" i="1"/>
  <c r="Q7" i="1"/>
  <c r="P7" i="1"/>
  <c r="O7" i="1"/>
  <c r="N7" i="1"/>
  <c r="M7" i="1"/>
  <c r="L7" i="1"/>
  <c r="K7" i="1"/>
  <c r="J7" i="1"/>
  <c r="I7" i="1"/>
  <c r="H7" i="1"/>
  <c r="G7" i="1"/>
  <c r="F7" i="1"/>
  <c r="E7" i="1"/>
  <c r="D7" i="1"/>
  <c r="C7" i="1"/>
  <c r="Q6" i="1"/>
  <c r="P6" i="1"/>
  <c r="O6" i="1"/>
  <c r="N6" i="1"/>
  <c r="M6" i="1"/>
  <c r="L6" i="1"/>
  <c r="K6" i="1"/>
  <c r="J6" i="1"/>
  <c r="I6" i="1"/>
  <c r="H6" i="1"/>
  <c r="G6" i="1"/>
  <c r="F6" i="1"/>
  <c r="E6" i="1"/>
  <c r="D6" i="1"/>
  <c r="C6" i="1"/>
  <c r="Q5" i="1"/>
  <c r="P5" i="1"/>
  <c r="O5" i="1"/>
  <c r="N5" i="1"/>
  <c r="M5" i="1"/>
  <c r="L5" i="1"/>
  <c r="K5" i="1"/>
  <c r="J5" i="1"/>
  <c r="I5" i="1"/>
  <c r="H5" i="1"/>
  <c r="G5" i="1"/>
  <c r="F5" i="1"/>
  <c r="E5" i="1"/>
  <c r="D5" i="1"/>
  <c r="C5" i="1"/>
  <c r="Q4" i="1"/>
  <c r="P4" i="1"/>
  <c r="O4" i="1"/>
  <c r="N4" i="1"/>
  <c r="M4" i="1"/>
  <c r="L4" i="1"/>
  <c r="K4" i="1"/>
  <c r="J4" i="1"/>
  <c r="I4" i="1"/>
  <c r="H4" i="1"/>
  <c r="G4" i="1"/>
  <c r="F4" i="1"/>
  <c r="E4" i="1"/>
  <c r="D4" i="1"/>
  <c r="C4" i="1"/>
  <c r="Q3" i="1"/>
  <c r="P3" i="1"/>
  <c r="O3" i="1"/>
  <c r="N3" i="1"/>
  <c r="M3" i="1"/>
  <c r="L3" i="1"/>
  <c r="K3" i="1"/>
  <c r="J3" i="1"/>
  <c r="I3" i="1"/>
  <c r="H3" i="1"/>
  <c r="G3" i="1"/>
  <c r="F3" i="1"/>
  <c r="E3" i="1"/>
  <c r="D3" i="1"/>
  <c r="C3" i="1"/>
</calcChain>
</file>

<file path=xl/sharedStrings.xml><?xml version="1.0" encoding="utf-8"?>
<sst xmlns="http://schemas.openxmlformats.org/spreadsheetml/2006/main" count="1815" uniqueCount="392">
  <si>
    <t>StartDate</t>
  </si>
  <si>
    <t>legibility</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</si>
  <si>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</si>
  <si>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</si>
  <si>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</si>
  <si>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</si>
  <si>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</si>
  <si>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</si>
  <si>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</si>
  <si>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</si>
  <si>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</si>
  <si>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</si>
  <si>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</si>
  <si>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</si>
  <si>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</si>
  <si>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</si>
  <si>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</si>
  <si>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</si>
  <si>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QMeta_Browser</t>
  </si>
  <si>
    <t>QMeta_Version</t>
  </si>
  <si>
    <t>QMeta_Operating System</t>
  </si>
  <si>
    <t>QMeta_Resolution</t>
  </si>
  <si>
    <t>QPre</t>
  </si>
  <si>
    <t>QRate_1</t>
  </si>
  <si>
    <t>QRate_2</t>
  </si>
  <si>
    <t>QRate_3</t>
  </si>
  <si>
    <t>QExplain</t>
  </si>
  <si>
    <t>MTurkCode</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</si>
  <si>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</si>
  <si>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</si>
  <si>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</si>
  <si>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</si>
  <si>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</si>
  <si>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</si>
  <si>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</si>
  <si>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</si>
  <si>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</si>
  <si>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</si>
  <si>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</si>
  <si>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</si>
  <si>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</si>
  <si>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</si>
  <si>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Browser Meta Info - Browser</t>
  </si>
  <si>
    <t>Browser Meta Info - Version</t>
  </si>
  <si>
    <t>Browser Meta Info - Operating System</t>
  </si>
  <si>
    <t>Browser Meta Info - Resolution</t>
  </si>
  <si>
    <t>On each survey screen, you will be shown a web page that will undergo automatic translation to another language (e.g., English to Spanish). We are evaluating two techniques in terms of their ability to generate translated pages that are similar in appearance to the original. For each web page, you will be shown portions of the original (reference) page and the corresponding parts of the two translated pages. You will be asked to rate the output of the two techniques for attractiveness and legibility (readability), and compare the outputs to the reference in terms of their appearance similarity, which includes aspects such as text size, spacing, and alignment. 
Does the sample image shown below fit completely on your screen? (Please resize the browser window, if required.)</t>
  </si>
  <si>
    <t>Q. For the below images, how would you rate the legibility and attractiveness of Version 1 and Version 2, and their appearance similarity to the Reference? 
Reference
Version 1
Version 2 - Which version is more legible?
(Legible = are the letters clear? easy to read?)</t>
  </si>
  <si>
    <t>Q. For the below images, how would you rate the legibility and attractiveness of Version 1 and Version 2, and their appearance similarity to the Reference? 
Reference
Version 1
Version 2 - Which version is more attractive?
(Attractive = looks visually appealing?)</t>
  </si>
  <si>
    <t>Q. For the below images, how would you rate the legibility and attractiveness of Version 1 and Version 2, and their appearance similarity to the Reference? 
Reference
Version 1
Version 2 - Which version is more legible?
(Legible = are the letters clear? easy to read?)</t>
  </si>
  <si>
    <t>Q. For the below images, how would you rate the legibility and attractiveness of Version 1 and Version 2, and their appearance similarity to the Reference? 
Reference
Version 1
Version 2 - Which version is more similar in appearance to the Reference?
(Appearance similarity = similar text size, spacing, alignment?)</t>
  </si>
  <si>
    <t>Q. For the below images, how would you rate the legibility and attractiveness of Version 1 and Version 2, and their appearance similarity to the Reference? 
Reference
Version 1
Version 2 - Which version is more attractive?
(Attractive = looks visually appealing?)</t>
  </si>
  <si>
    <t>Q. Could you explain your answers? We would like to know the reasons for your choice of version for legibility, attractiveness, and appearance similarity. (Optional)</t>
  </si>
  <si>
    <t>Q. For the below images, how would you rate the legibility and attractiveness of Version 1 and Version 2, and their appearance similarity to the Reference? 
Reference
Version 1
Version 2 - Which version is more similar in appearance to the Reference?
(Appearance similarity = similar text size, spacing, alignment?)</t>
  </si>
  <si>
    <t>{"ImportId":"startDate","timeZone":"America/Denver"}</t>
  </si>
  <si>
    <t>attractivness</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</si>
  <si>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</si>
  <si>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</si>
  <si>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</si>
  <si>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</si>
  <si>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</si>
  <si>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</si>
  <si>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</si>
  <si>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</si>
  <si>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</si>
  <si>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</si>
  <si>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</si>
  <si>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</si>
  <si>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</si>
  <si>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</si>
  <si>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</si>
  <si>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</si>
  <si>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{"ImportId":"QID74_BROWSER"}</t>
  </si>
  <si>
    <t>{"ImportId":"QID74_VERSION"}</t>
  </si>
  <si>
    <t>{"ImportId":"QID74_OS"}</t>
  </si>
  <si>
    <t>{"ImportId":"QID74_RESOLUTION"}</t>
  </si>
  <si>
    <t>{"ImportId":"QID72"}</t>
  </si>
  <si>
    <t>{"ImportId":"QID101_1"}</t>
  </si>
  <si>
    <t>{"ImportId":"QID101_2"}</t>
  </si>
  <si>
    <t>{"ImportId":"QID101_3"}</t>
  </si>
  <si>
    <t>{"ImportId":"QID100_TEXT"}</t>
  </si>
  <si>
    <t>{"ImportId":"QID116_1"}</t>
  </si>
  <si>
    <t>{"ImportId":"QID116_2"}</t>
  </si>
  <si>
    <t>{"ImportId":"QID124_1"}</t>
  </si>
  <si>
    <t>{"ImportId":"QID116_3"}</t>
  </si>
  <si>
    <t>{"ImportId":"QID124_2"}</t>
  </si>
  <si>
    <t>{"ImportId":"QID117_TEXT"}</t>
  </si>
  <si>
    <t>{"ImportId":"QID124_3"}</t>
  </si>
  <si>
    <t>{"ImportId":"QID118_1"}</t>
  </si>
  <si>
    <t>{"ImportId":"QID125_TEXT"}</t>
  </si>
  <si>
    <t>{"ImportId":"QID118_2"}</t>
  </si>
  <si>
    <t>{"ImportId":"QID118_3"}</t>
  </si>
  <si>
    <t>{"ImportId":"QID126_1"}</t>
  </si>
  <si>
    <t>{"ImportId":"QID119_TEXT"}</t>
  </si>
  <si>
    <t>{"ImportId":"QID126_2"}</t>
  </si>
  <si>
    <t>{"ImportId":"QID122_1"}</t>
  </si>
  <si>
    <t>{"ImportId":"QID126_3"}</t>
  </si>
  <si>
    <t>{"ImportId":"QID122_2"}</t>
  </si>
  <si>
    <t>{"ImportId":"QID127_TEXT"}</t>
  </si>
  <si>
    <t>{"ImportId":"QID122_3"}</t>
  </si>
  <si>
    <t>{"ImportId":"QID128_1"}</t>
  </si>
  <si>
    <t>{"ImportId":"QID123_TEXT"}</t>
  </si>
  <si>
    <t>{"ImportId":"QID128_2"}</t>
  </si>
  <si>
    <t>{"ImportId":"MTurkCode"}</t>
  </si>
  <si>
    <t>{"ImportId":"QID128_3"}</t>
  </si>
  <si>
    <t>{"ImportId":"QID129_TEXT"}</t>
  </si>
  <si>
    <t>similarity</t>
  </si>
  <si>
    <t>{"ImportId":"QID130_1"}</t>
  </si>
  <si>
    <t>{"ImportId":"QID130_2"}</t>
  </si>
  <si>
    <t>{"ImportId":"QID130_3"}</t>
  </si>
  <si>
    <t>{"ImportId":"QID131_TEXT"}</t>
  </si>
  <si>
    <t>{"ImportId":"QID132_1"}</t>
  </si>
  <si>
    <t>{"ImportId":"QID132_2"}</t>
  </si>
  <si>
    <t>{"ImportId":"QID132_3"}</t>
  </si>
  <si>
    <t>{"ImportId":"QID133_TEXT"}</t>
  </si>
  <si>
    <t>Survey</t>
  </si>
  <si>
    <t>24.163.56.107</t>
  </si>
  <si>
    <t>R_2rVHTbDc3NszJ4d</t>
  </si>
  <si>
    <t>anonymous</t>
  </si>
  <si>
    <t>EN</t>
  </si>
  <si>
    <t>Firefox</t>
  </si>
  <si>
    <t>Macintosh</t>
  </si>
  <si>
    <t>1440x900</t>
  </si>
  <si>
    <t>Yes</t>
  </si>
  <si>
    <t>Version 2 is much better than Version 1</t>
  </si>
  <si>
    <t>Version 2 is somewhat better than Version 1</t>
  </si>
  <si>
    <t>Both versions are the same</t>
  </si>
  <si>
    <t>Subject</t>
  </si>
  <si>
    <t>I believe that Version 2 looks a lot better than Version 1 due to the letter font sizes and more options on the bottom.</t>
  </si>
  <si>
    <t>I believe version 2 is better looking than 1 due to font size.</t>
  </si>
  <si>
    <t>65.175.166.137</t>
  </si>
  <si>
    <t>R_2ANzM0vVerO3DFy</t>
  </si>
  <si>
    <t>Chrome</t>
  </si>
  <si>
    <t>71.0.3578.98</t>
  </si>
  <si>
    <t>Windows NT 6.1</t>
  </si>
  <si>
    <t>1280x720</t>
  </si>
  <si>
    <t>Version 1 is somewhat better than Version 2</t>
  </si>
  <si>
    <t>The font size for 1 at the bottom is a little too small I feel. But the spacing is better than 2</t>
  </si>
  <si>
    <t>old much better</t>
  </si>
  <si>
    <t>They are nearly identical aside from the font size</t>
  </si>
  <si>
    <t>Version 1 is much better than Version 2</t>
  </si>
  <si>
    <t>104.176.145.107</t>
  </si>
  <si>
    <t>R_1ocZijmx214EoMW</t>
  </si>
  <si>
    <t>1920x1080</t>
  </si>
  <si>
    <t>old somewhat better</t>
  </si>
  <si>
    <t>Version 1 was more attractive because there was more spacing between the subject words at the bottom.</t>
  </si>
  <si>
    <t>64.183.42.241</t>
  </si>
  <si>
    <t>R_uephAtUX1LpndyV</t>
  </si>
  <si>
    <t>72.0.3626.96</t>
  </si>
  <si>
    <t>Android 8.1.0</t>
  </si>
  <si>
    <t>360x640</t>
  </si>
  <si>
    <t>I am not able to decide</t>
  </si>
  <si>
    <t xml:space="preserve">They both look identical to each other so I it was hard for me to find any difference between the two.
</t>
  </si>
  <si>
    <t>same</t>
  </si>
  <si>
    <t>173.174.205.243</t>
  </si>
  <si>
    <t>R_1gG5fcOZlOHOSUa</t>
  </si>
  <si>
    <t>1280x800</t>
  </si>
  <si>
    <t xml:space="preserve">Version 2 appears to be less cluttered which makes it easier to read </t>
  </si>
  <si>
    <t>This one is tricky do to the mixed fonts and captialzation</t>
  </si>
  <si>
    <t>45.32.171.224</t>
  </si>
  <si>
    <t>R_4Np2O6Ln30kvqil</t>
  </si>
  <si>
    <t>72.0.3626.97</t>
  </si>
  <si>
    <t>CrOS x86_64 11316.123.0</t>
  </si>
  <si>
    <t>1366x768</t>
  </si>
  <si>
    <t>new somewhat better</t>
  </si>
  <si>
    <t>new much better</t>
  </si>
  <si>
    <t>It's easier to read everything in version 2 because the font is larger.</t>
  </si>
  <si>
    <t>96.250.198.23</t>
  </si>
  <si>
    <t>162.231.57.35</t>
  </si>
  <si>
    <t>R_1f6EHhRhUFzm9qR</t>
  </si>
  <si>
    <t>R_23gFtTPWsFwWkQO</t>
  </si>
  <si>
    <t>I could not tell any differences between the three images.</t>
  </si>
  <si>
    <t>I see no differences except for the language.</t>
  </si>
  <si>
    <t>They look the exact same minus the language difference.</t>
  </si>
  <si>
    <t>I like them all. No real preference.</t>
  </si>
  <si>
    <t>survey1 (4)</t>
  </si>
  <si>
    <t>79.106.126.1</t>
  </si>
  <si>
    <t>R_3exaPOpPeTCJWRH</t>
  </si>
  <si>
    <t>R_1CDrFd0cWcwAX2Z</t>
  </si>
  <si>
    <t>Windows NT 10.0</t>
  </si>
  <si>
    <t>The version 1 has a button which is slightly bigger than on version 2 so that makes version 1 slightly better in that aspect.</t>
  </si>
  <si>
    <t>The grey writings in version 2 are larger so are more legible.</t>
  </si>
  <si>
    <t>Version 1 fonts are larger and more legible, that makes it much better than version 2.</t>
  </si>
  <si>
    <t>Slightly larger fonts on version 2.</t>
  </si>
  <si>
    <t>Version 1 seems to have sharper fonts so that makes it more legible.</t>
  </si>
  <si>
    <t>To me they look the same.</t>
  </si>
  <si>
    <t>The fonts are larger on version 1 and on version 2 the fonts are very small.</t>
  </si>
  <si>
    <t>Version 2 has the more similar search button to the reference image.</t>
  </si>
  <si>
    <t>Fonts on version 2 are a bit larger so that makes them more legible.</t>
  </si>
  <si>
    <t>akamai</t>
  </si>
  <si>
    <t>148.75.1.59</t>
  </si>
  <si>
    <t>73.79.228.126</t>
  </si>
  <si>
    <t>R_1eJNEvpcbpWplF5</t>
  </si>
  <si>
    <t>R_2OHyV39OX83Avxq</t>
  </si>
  <si>
    <t>Version 1 looks a little bigger and easier to read</t>
  </si>
  <si>
    <t>Version is easier to read</t>
  </si>
  <si>
    <t>1 is easier to read</t>
  </si>
  <si>
    <t>12.219.246.158</t>
  </si>
  <si>
    <t>71.28.37.81</t>
  </si>
  <si>
    <t>R_2Cjt7zjII7z8BxS</t>
  </si>
  <si>
    <t>R_3rRfIXI6B50TWr7</t>
  </si>
  <si>
    <t>72.0.3626.81</t>
  </si>
  <si>
    <t>1600x900</t>
  </si>
  <si>
    <t>I think version 1 was slightly larger in scale overall</t>
  </si>
  <si>
    <t>Version one is larger and clearer</t>
  </si>
  <si>
    <t>Larger scale is more attractive</t>
  </si>
  <si>
    <t>185.17.206.230</t>
  </si>
  <si>
    <t>R_7ZE23eUCwg1IVIB</t>
  </si>
  <si>
    <t>1680x1050</t>
  </si>
  <si>
    <t>202.134.13.130</t>
  </si>
  <si>
    <t>R_2EoT8K6KKEIrXAL</t>
  </si>
  <si>
    <t>68.175.20.87</t>
  </si>
  <si>
    <t>71.0.3578.83</t>
  </si>
  <si>
    <t>Linux x86_64</t>
  </si>
  <si>
    <t>R_2xQPsoZvFAQ0WGa</t>
  </si>
  <si>
    <t>451x770</t>
  </si>
  <si>
    <t>2560x1440</t>
  </si>
  <si>
    <t>All 3 are extremely similar to each other. hard to really determine how one makes another more attractive because its too similiar.</t>
  </si>
  <si>
    <t>45.55.176.216</t>
  </si>
  <si>
    <t>R_1Cq1R7XVUG5LgOp</t>
  </si>
  <si>
    <t>201.74.8.90</t>
  </si>
  <si>
    <t>R_2y7wjx3znhtYjjQ</t>
  </si>
  <si>
    <t>99.59.117.76</t>
  </si>
  <si>
    <t>R_2A0iZ5R2T6cJqmT</t>
  </si>
  <si>
    <t>R_SDg2T3aVfBsCXCh</t>
  </si>
  <si>
    <t>looks better, easier to read. more legible.  these are very subtle but they are there.</t>
  </si>
  <si>
    <t>it is the visual appearance though they are almost same.</t>
  </si>
  <si>
    <t>81.91.28.187</t>
  </si>
  <si>
    <t>R_3jYX1gPZZXtfRih</t>
  </si>
  <si>
    <t>R_3Jscq3H4VkK8E69</t>
  </si>
  <si>
    <t>24.96.234.72</t>
  </si>
  <si>
    <t>R_2Sc3z93R3Lugycj</t>
  </si>
  <si>
    <t>R_2Bn8e93EL9Hgute</t>
  </si>
  <si>
    <t>49.0.2623.112</t>
  </si>
  <si>
    <t>1920x1200</t>
  </si>
  <si>
    <t>They are both pretty similar in appearance to me overall. I would say that version 1 might be just a tad more my choice than version 2.</t>
  </si>
  <si>
    <t>The size of the font in version 2 is just too small and difficult to see and just doesn't look like it fits.</t>
  </si>
  <si>
    <t>I like the fact that version 1 matches the reference well. It doesn't have headers running over to another line.</t>
  </si>
  <si>
    <t>In regards to the font size, version 1 is much better overall than version 2. It is more pleasing to the eye.</t>
  </si>
  <si>
    <t>69.207.193.50</t>
  </si>
  <si>
    <t>I think version 2 is much closer in similarity than version 1. The font size seems to be the same as the reference and is easier to read.</t>
  </si>
  <si>
    <t>R_2Emyk1Tx11ApGke</t>
  </si>
  <si>
    <t>185.180.198.66</t>
  </si>
  <si>
    <t>R_6YxoorgTJNsQypb</t>
  </si>
  <si>
    <t>1093x615</t>
  </si>
  <si>
    <t>While the text of version two looked more cramped, the letters were bigger. Version 1 seemed to automatically change the font size to fit the words into the frame. So, on the very right "about our ads" was translated into a very tiny font in version 1.</t>
  </si>
  <si>
    <t>The font size is more similar to the original in version 2</t>
  </si>
  <si>
    <t>I could not find any difference between the two versions</t>
  </si>
  <si>
    <t>73.147.3.42</t>
  </si>
  <si>
    <t>R_3sspuYUPC6Fg5CU</t>
  </si>
  <si>
    <t>Chrome iPad</t>
  </si>
  <si>
    <t>71.0.3578.89</t>
  </si>
  <si>
    <t>iPad</t>
  </si>
  <si>
    <t>768x1024</t>
  </si>
  <si>
    <t xml:space="preserve"> Both images are equally clear, and both versions are remarkably similar. Having to pick, I would say version two looks slightly more like the reference, at least at the bottom.</t>
  </si>
  <si>
    <t xml:space="preserve"> The font is slightly fuzzier in version one. Also I think the font is too small in version one. Version two is definitely closer to the reference.</t>
  </si>
  <si>
    <t xml:space="preserve"> The only real difference here is the clarity of the text, being forced to decide, I will pick version one here. </t>
  </si>
  <si>
    <t xml:space="preserve"> As with the last one, the choice here mainly comes down to clarity of text. I vote for version one.  Version two is very small.</t>
  </si>
  <si>
    <t xml:space="preserve"> This one here I simply see very little difference. </t>
  </si>
  <si>
    <t>204.195.9.83</t>
  </si>
  <si>
    <t>R_33rJWNX7AoPr5x7</t>
  </si>
  <si>
    <t>1536x864</t>
  </si>
  <si>
    <t xml:space="preserve">The two translated screens look exactly the same. </t>
  </si>
  <si>
    <t>The text of version 2 is too small making it difficult to read</t>
  </si>
  <si>
    <t>the 2 versions look the same</t>
  </si>
  <si>
    <t>The text of version 2 is too small.</t>
  </si>
  <si>
    <t>the text of Version 1 is too small</t>
  </si>
  <si>
    <t>73.5.212.126</t>
  </si>
  <si>
    <t>R_3iQhpPKDYk4eDfR</t>
  </si>
  <si>
    <t>The differences between 1 and 2 are very small, but I preferred 1 by a slight margin because "Rezervasyon Yapin" is slightly larger. and the green bar in the lower right is longer.</t>
  </si>
  <si>
    <t>On version 1, the the along the bottom of the page is larger, and easier to read than that of version 2.</t>
  </si>
  <si>
    <t>I could only discern very small differences between 1 and 2, none of which I favored over the other.</t>
  </si>
  <si>
    <t>The text in version 1 is larger, and easier to read, than that of version 2.</t>
  </si>
  <si>
    <t>The text in version 2 is larger, and easier to read, than that of version 1.</t>
  </si>
  <si>
    <t>37.134.25.239</t>
  </si>
  <si>
    <t>R_3sgNAnjuDLrUMlp</t>
  </si>
  <si>
    <t>Windows NT 6.0</t>
  </si>
  <si>
    <t>1280x1024</t>
  </si>
  <si>
    <t>There are just little differences, almost unidentifiable</t>
  </si>
  <si>
    <t>45.17.3.207</t>
  </si>
  <si>
    <t>R_2wALOFJS3k9oyiS</t>
  </si>
  <si>
    <t>72.0.3626.105</t>
  </si>
  <si>
    <t>Android 6.0</t>
  </si>
  <si>
    <t xml:space="preserve">Version one has larger buttons, easier to read. </t>
  </si>
  <si>
    <t>Version 1 matches the org better, it is easier to read. the letters are bigger in the tabs</t>
  </si>
  <si>
    <t>old</t>
  </si>
  <si>
    <t>Version 1</t>
  </si>
  <si>
    <t>Version 2</t>
  </si>
  <si>
    <t>new</t>
  </si>
  <si>
    <t>doctor</t>
  </si>
  <si>
    <t>192.184.124.4</t>
  </si>
  <si>
    <t>R_2799HXkwXibboqi</t>
  </si>
  <si>
    <t>68.0.3440.75</t>
  </si>
  <si>
    <t>I don't see any noticeable difference between version one and two,</t>
  </si>
  <si>
    <t>Version 2 is easier to read</t>
  </si>
  <si>
    <t>98.18.26.15</t>
  </si>
  <si>
    <t>R_1rxHfzcYzBwzIIJ</t>
  </si>
  <si>
    <t>65.0.3325.181</t>
  </si>
  <si>
    <t>Linux armv7l</t>
  </si>
  <si>
    <t>They look basically exactly the same. There might be a slight difference in pixel size, but I have a large display and don't notice anything.</t>
  </si>
  <si>
    <t>Version 2 has the same size map as the reference, but Version 1's map is larger and more legible.</t>
  </si>
  <si>
    <t>Version 2's button has more of a margin around the text.</t>
  </si>
  <si>
    <t>Version 2's buttons have the same size font as the reference, but Version 1's buttons have the same margin.</t>
  </si>
  <si>
    <t>R_29nrhUjQOkKui9n</t>
  </si>
  <si>
    <t xml:space="preserve">version 2 have a floating words on search box 
 </t>
  </si>
  <si>
    <t>1 has big map</t>
  </si>
  <si>
    <t>76.219.73.98</t>
  </si>
  <si>
    <t>R_4SZWoSiuP1QyG7T</t>
  </si>
  <si>
    <t xml:space="preserve">Version 1 looks as if it has a higher sharpness. I am unsure if my eyes are playing tricks on me, but it looks a tad bit sharper than version 2. Otherwise they look identical. </t>
  </si>
  <si>
    <t xml:space="preserve">Version 1 is spaced a bit more properly. The green location and black plus sign icons are in more balanced positions . It makes it feel more balanced as a whole in terms of design. </t>
  </si>
  <si>
    <t>They look identical, except for the blue button that says "Se Connecter". It has space on both sides making it look like a well balanced button rather than in version 1 where it looks squished in.</t>
  </si>
  <si>
    <t>I think version 1 looks better overall, as there is more space where it needs to be. Version 2 is too large and feels squished/packed in some areas.</t>
  </si>
  <si>
    <t>R_2xAaXQ04B0SCNBW</t>
  </si>
  <si>
    <t>If there is any difference, it is not noticable, to me they look the same.</t>
  </si>
  <si>
    <t>The map size on version 2 is more similar to the reference image.</t>
  </si>
  <si>
    <t>Log in button on version 2 is better optimized.</t>
  </si>
  <si>
    <t>Font size, and button size are slightly larger on version 2 and that to me makes it slightly better than version 1</t>
  </si>
  <si>
    <t>96.35.224.226</t>
  </si>
  <si>
    <t>R_2rx7rxg9AhCKPu4</t>
  </si>
  <si>
    <t xml:space="preserve">Seems like the text in version one is slightly bigger, which makes it easier to read. </t>
  </si>
  <si>
    <t xml:space="preserve">I like how version one's map is bigger that makes it more appealing to me. </t>
  </si>
  <si>
    <t>Blue box text in version one sees kind of  "crammed" in the box, second version looks better visually.</t>
  </si>
  <si>
    <t>R_xsgysZ8XOsoGoyl</t>
  </si>
  <si>
    <t>R_A6z212m6NzYi2Gt</t>
  </si>
  <si>
    <t>els</t>
  </si>
  <si>
    <t>75.17.157.121</t>
  </si>
  <si>
    <t>R_2X6gQyJOL2hrxv1</t>
  </si>
  <si>
    <t>I can not find any difference between version 1 and version 2.</t>
  </si>
  <si>
    <t>Size of the map in version 1 is more appealing, although version 2's map is more similar to reference.</t>
  </si>
  <si>
    <t>The text for login in version #2 has more space on each side of the blue are and is more consistent with the reference a well as being more appealing.</t>
  </si>
  <si>
    <t>Tricky! I just find version #1 to be more visually appealing.</t>
  </si>
  <si>
    <t>172.56.12.99</t>
  </si>
  <si>
    <t>R_O7PzLFAlahewMwx</t>
  </si>
  <si>
    <t>70.0.3538.110</t>
  </si>
  <si>
    <t>Android 4.4.2</t>
  </si>
  <si>
    <t>320x480</t>
  </si>
  <si>
    <t>to me version two gives the option for those who d</t>
  </si>
  <si>
    <t>72.211.156.29</t>
  </si>
  <si>
    <t>R_1FrJTg7D1Rvl5E7</t>
  </si>
  <si>
    <t>I do not see any differences between the two versions</t>
  </si>
  <si>
    <t>I like the bigger map in version 1</t>
  </si>
  <si>
    <t>I like the bigger button in version 2, there is more space around the text</t>
  </si>
  <si>
    <t>I like the button size of version 2 but it is easier to read what's on the buttons on version 1; also the text size in the navigation is not consistent in version 1</t>
  </si>
  <si>
    <t>173.125.103.36</t>
  </si>
  <si>
    <t>R_DpgDxJ6Hx7vBMFb</t>
  </si>
  <si>
    <t>Safari iPad</t>
  </si>
  <si>
    <t>flynas1</t>
  </si>
  <si>
    <t>survey2 (5)</t>
  </si>
  <si>
    <t>flynas2</t>
  </si>
  <si>
    <t>qualitrol</t>
  </si>
  <si>
    <t>rentalCars</t>
  </si>
  <si>
    <t>twitterHelp</t>
  </si>
  <si>
    <t>westin</t>
  </si>
  <si>
    <t>survey3 (4)</t>
  </si>
  <si>
    <t>deptOfEducation2</t>
  </si>
  <si>
    <t>marionCounty</t>
  </si>
  <si>
    <t>bookCrossing</t>
  </si>
  <si>
    <t>tenable</t>
  </si>
  <si>
    <t>#participants</t>
  </si>
  <si>
    <t>#ipfs</t>
  </si>
  <si>
    <t>#partcipant-responses</t>
  </si>
  <si>
    <t xml:space="preserve"> </t>
  </si>
  <si>
    <t>total</t>
  </si>
  <si>
    <t>percentage</t>
  </si>
  <si>
    <t>#IPF</t>
  </si>
  <si>
    <t>same -ve half</t>
  </si>
  <si>
    <t>1a</t>
  </si>
  <si>
    <t>5a</t>
  </si>
  <si>
    <t>6a</t>
  </si>
  <si>
    <t>8a</t>
  </si>
  <si>
    <t>8b</t>
  </si>
  <si>
    <t>17a</t>
  </si>
  <si>
    <t>18a</t>
  </si>
  <si>
    <t>21a</t>
  </si>
  <si>
    <t>22a</t>
  </si>
  <si>
    <t>24b</t>
  </si>
  <si>
    <t>26a</t>
  </si>
  <si>
    <t>36a</t>
  </si>
  <si>
    <t>45a</t>
  </si>
  <si>
    <t>IFix somewhat better</t>
  </si>
  <si>
    <t>IFix much better</t>
  </si>
  <si>
    <t>IFix++ somewhat better</t>
  </si>
  <si>
    <t>IFix++ much better</t>
  </si>
  <si>
    <t>Legibility</t>
  </si>
  <si>
    <t>Attractiveness</t>
  </si>
  <si>
    <t>Similarity</t>
  </si>
  <si>
    <t>ifix better</t>
  </si>
  <si>
    <t>ifix++ better</t>
  </si>
  <si>
    <t>actual participant responses</t>
  </si>
  <si>
    <t>#expected participants</t>
  </si>
  <si>
    <t>#expected particpant responses</t>
  </si>
  <si>
    <t>attractiveness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</si>
</sst>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11" x14ac:knownFonts="1">
    <font>
      <sz val="10"/>
      <color rgb="FF000000"/>
      <name val="Arial"/>
    </font>
    <font>
      <sz val="10"/>
      <name val="Arial"/>
    </font>
    <font>
      <b/>
      <sz val="10"/>
      <name val="Arial"/>
    </font>
    <font>
      <b/>
      <sz val="11"/>
      <color rgb="FF000000"/>
      <name val="Arial"/>
    </font>
    <font>
      <sz val="12"/>
      <color rgb="FF000000"/>
      <name val="Calibri"/>
    </font>
    <font>
      <sz val="11"/>
      <name val="Arial"/>
    </font>
    <font>
      <sz val="11"/>
      <color rgb="FF000000"/>
      <name val="Arial"/>
    </font>
    <font>
      <sz val="12"/>
      <name val="Calibri"/>
    </font>
    <font>
      <sz val="10"/>
      <name val="Arial"/>
    </font>
    <font>
      <u/>
      <sz val="10"/>
      <color theme="10"/>
      <name val="Arial"/>
    </font>
    <font>
      <u/>
      <sz val="10"/>
      <color theme="11"/>
      <name val="Arial"/>
    </font>
  </fonts>
  <fills count="10">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FFFF95"/>
        <bgColor rgb="FFFFFF95"/>
      </patternFill>
    </fill>
    <fill>
      <patternFill patternType="solid">
        <fgColor rgb="FFEBF1DE"/>
        <bgColor rgb="FFEBF1DE"/>
      </patternFill>
    </fill>
    <fill>
      <patternFill patternType="solid">
        <fgColor rgb="FFFDE9D9"/>
        <bgColor rgb="FFFDE9D9"/>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n">
        <color auto="1"/>
      </left>
      <right style="thin">
        <color auto="1"/>
      </right>
      <top style="thin">
        <color auto="1"/>
      </top>
      <bottom style="thin">
        <color auto="1"/>
      </bottom>
      <diagonal/>
    </border>
    <border>
      <left style="thin">
        <color rgb="FF000000"/>
      </left>
      <right style="thin">
        <color auto="1"/>
      </right>
      <top style="thin">
        <color auto="1"/>
      </top>
      <bottom style="thin">
        <color auto="1"/>
      </bottom>
      <diagonal/>
    </border>
    <border>
      <left style="thin">
        <color rgb="FF000000"/>
      </left>
      <right/>
      <top/>
      <bottom style="thick">
        <color rgb="FF000000"/>
      </bottom>
      <diagonal/>
    </border>
    <border>
      <left style="thin">
        <color auto="1"/>
      </left>
      <right style="thin">
        <color auto="1"/>
      </right>
      <top/>
      <bottom/>
      <diagonal/>
    </border>
    <border>
      <left style="thin">
        <color auto="1"/>
      </left>
      <right/>
      <top/>
      <bottom/>
      <diagonal/>
    </border>
  </borders>
  <cellStyleXfs count="11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43">
    <xf numFmtId="0" fontId="0" fillId="0" borderId="0" xfId="0" applyFont="1" applyAlignment="1"/>
    <xf numFmtId="0" fontId="1" fillId="0" borderId="0" xfId="0" applyFont="1" applyAlignment="1"/>
    <xf numFmtId="164" fontId="1" fillId="0" borderId="0" xfId="0" applyNumberFormat="1" applyFont="1" applyAlignment="1"/>
    <xf numFmtId="0" fontId="3" fillId="3" borderId="4" xfId="0" applyFont="1" applyFill="1" applyBorder="1" applyAlignment="1"/>
    <xf numFmtId="0" fontId="3" fillId="3" borderId="5" xfId="0" applyFont="1" applyFill="1" applyBorder="1" applyAlignment="1"/>
    <xf numFmtId="0" fontId="4" fillId="4" borderId="6" xfId="0" applyFont="1" applyFill="1" applyBorder="1" applyAlignment="1"/>
    <xf numFmtId="0" fontId="4" fillId="4" borderId="7" xfId="0" applyFont="1" applyFill="1" applyBorder="1" applyAlignment="1"/>
    <xf numFmtId="0" fontId="4" fillId="4" borderId="7" xfId="0" applyFont="1" applyFill="1" applyBorder="1" applyAlignment="1"/>
    <xf numFmtId="0" fontId="4" fillId="4" borderId="8" xfId="0" applyFont="1" applyFill="1" applyBorder="1" applyAlignment="1"/>
    <xf numFmtId="0" fontId="6" fillId="5" borderId="10" xfId="0" applyFont="1" applyFill="1" applyBorder="1" applyAlignment="1"/>
    <xf numFmtId="0" fontId="1" fillId="0" borderId="11" xfId="0" applyFont="1" applyBorder="1"/>
    <xf numFmtId="0" fontId="1" fillId="0" borderId="12" xfId="0" applyFont="1" applyBorder="1"/>
    <xf numFmtId="0" fontId="7" fillId="0" borderId="0" xfId="0" applyFont="1" applyAlignment="1"/>
    <xf numFmtId="0" fontId="1" fillId="0" borderId="13" xfId="0" applyFont="1" applyBorder="1"/>
    <xf numFmtId="0" fontId="1" fillId="0" borderId="9" xfId="0" applyFont="1" applyBorder="1"/>
    <xf numFmtId="0" fontId="6" fillId="6" borderId="10" xfId="0" applyFont="1" applyFill="1" applyBorder="1" applyAlignment="1"/>
    <xf numFmtId="0" fontId="1" fillId="0" borderId="14" xfId="0" applyFont="1" applyBorder="1"/>
    <xf numFmtId="0" fontId="1" fillId="0" borderId="15" xfId="0" applyFont="1" applyBorder="1"/>
    <xf numFmtId="0" fontId="1" fillId="0" borderId="16" xfId="0" applyFont="1" applyBorder="1"/>
    <xf numFmtId="0" fontId="8" fillId="0" borderId="0" xfId="0" applyFont="1" applyAlignment="1"/>
    <xf numFmtId="0" fontId="0" fillId="0" borderId="17" xfId="0" applyFont="1" applyBorder="1" applyAlignment="1"/>
    <xf numFmtId="0" fontId="1" fillId="0" borderId="19" xfId="0" applyFont="1" applyBorder="1"/>
    <xf numFmtId="0" fontId="6" fillId="0" borderId="0" xfId="0" applyFont="1" applyFill="1" applyBorder="1" applyAlignment="1"/>
    <xf numFmtId="0" fontId="3" fillId="3" borderId="18" xfId="0" applyFont="1" applyFill="1" applyBorder="1" applyAlignment="1"/>
    <xf numFmtId="0" fontId="0" fillId="9" borderId="17" xfId="0" applyFont="1" applyFill="1" applyBorder="1" applyAlignment="1"/>
    <xf numFmtId="0" fontId="6" fillId="0" borderId="18" xfId="0" applyFont="1" applyFill="1" applyBorder="1" applyAlignment="1"/>
    <xf numFmtId="0" fontId="0" fillId="0" borderId="0" xfId="0" applyFont="1" applyFill="1" applyAlignment="1"/>
    <xf numFmtId="0" fontId="2" fillId="2" borderId="1" xfId="0" applyFont="1" applyFill="1" applyBorder="1" applyAlignment="1">
      <alignment horizontal="center"/>
    </xf>
    <xf numFmtId="0" fontId="1" fillId="0" borderId="2" xfId="0" applyFont="1" applyBorder="1"/>
    <xf numFmtId="0" fontId="1" fillId="0" borderId="3" xfId="0" applyFont="1" applyBorder="1"/>
    <xf numFmtId="0" fontId="2" fillId="2" borderId="2" xfId="0" applyFont="1" applyFill="1" applyBorder="1" applyAlignment="1">
      <alignment horizontal="center"/>
    </xf>
    <xf numFmtId="0" fontId="5" fillId="5" borderId="9" xfId="0" applyFont="1" applyFill="1" applyBorder="1"/>
    <xf numFmtId="0" fontId="1" fillId="0" borderId="9" xfId="0" applyFont="1" applyBorder="1"/>
    <xf numFmtId="0" fontId="5" fillId="6" borderId="9" xfId="0" applyFont="1" applyFill="1" applyBorder="1"/>
    <xf numFmtId="0" fontId="5" fillId="5" borderId="9" xfId="0" applyFont="1" applyFill="1" applyBorder="1" applyAlignment="1"/>
    <xf numFmtId="0" fontId="0" fillId="7" borderId="18" xfId="0" applyFont="1" applyFill="1" applyBorder="1" applyAlignment="1">
      <alignment horizontal="center"/>
    </xf>
    <xf numFmtId="0" fontId="0" fillId="7" borderId="17" xfId="0" applyFont="1" applyFill="1" applyBorder="1" applyAlignment="1">
      <alignment horizontal="center"/>
    </xf>
    <xf numFmtId="0" fontId="0" fillId="8" borderId="18" xfId="0" applyFont="1" applyFill="1" applyBorder="1" applyAlignment="1">
      <alignment horizontal="center"/>
    </xf>
    <xf numFmtId="0" fontId="0" fillId="8" borderId="17" xfId="0" applyFont="1" applyFill="1" applyBorder="1" applyAlignment="1">
      <alignment horizontal="center"/>
    </xf>
    <xf numFmtId="0" fontId="8" fillId="0" borderId="0" xfId="0" applyFont="1" applyAlignment="1">
      <alignment horizontal="center"/>
    </xf>
    <xf numFmtId="0" fontId="0" fillId="0" borderId="0" xfId="0" applyFont="1" applyAlignment="1">
      <alignment horizontal="center"/>
    </xf>
    <xf numFmtId="0" fontId="0" fillId="0" borderId="20" xfId="0" applyFont="1" applyFill="1" applyBorder="1" applyAlignment="1"/>
    <xf numFmtId="0" fontId="0" fillId="0" borderId="21" xfId="0" applyFont="1" applyBorder="1" applyAlignment="1">
      <alignment horizontal="center"/>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0"/>
  <tableStyles count="0" defaultTableStyle="TableStyleMedium9" defaultPivotStyle="PivotStyleMedium4"/>
  <colors>
    <mruColors>
      <color rgb="FF404F21"/>
      <color rgb="FF4F4F4F"/>
      <color rgb="FFA30003"/>
      <color rgb="FF632523"/>
      <color rgb="FF0B60AC"/>
      <color rgb="FF02244E"/>
    </mru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'pie-chart-legibility (2)'!$B$1</c:f>
              <c:strCache>
                <c:ptCount val="1"/>
                <c:pt idx="0">
                  <c:v>same</c:v>
                </c:pt>
              </c:strCache>
            </c:strRef>
          </c:tx>
          <c:invertIfNegative val="0"/>
          <c:cat>
            <c:strRef>
              <c:f>'pie-chart-legibility (2)'!$A$2:$A$4</c:f>
              <c:strCache>
                <c:ptCount val="3"/>
                <c:pt idx="0">
                  <c:v>Legibility</c:v>
                </c:pt>
                <c:pt idx="1">
                  <c:v>Attractiveness</c:v>
                </c:pt>
                <c:pt idx="2">
                  <c:v>Similarity</c:v>
                </c:pt>
              </c:strCache>
            </c:strRef>
          </c:cat>
          <c:val>
            <c:numRef>
              <c:f>'pie-chart-legibility (2)'!$B$2:$B$4</c:f>
              <c:numCache>
                <c:formatCode>General</c:formatCode>
                <c:ptCount val="3"/>
                <c:pt idx="0">
                  <c:v>35.42857142857142</c:v>
                </c:pt>
                <c:pt idx="1">
                  <c:v>36.57142857142857</c:v>
                </c:pt>
                <c:pt idx="2">
                  <c:v>36.41618497109826</c:v>
                </c:pt>
              </c:numCache>
            </c:numRef>
          </c:val>
        </c:ser>
        <c:ser>
          <c:idx val="1"/>
          <c:order val="1"/>
          <c:tx>
            <c:strRef>
              <c:f>'pie-chart-legibility (2)'!$C$1</c:f>
              <c:strCache>
                <c:ptCount val="1"/>
                <c:pt idx="0">
                  <c:v>ifix better</c:v>
                </c:pt>
              </c:strCache>
            </c:strRef>
          </c:tx>
          <c:invertIfNegative val="0"/>
          <c:cat>
            <c:strRef>
              <c:f>'pie-chart-legibility (2)'!$A$2:$A$4</c:f>
              <c:strCache>
                <c:ptCount val="3"/>
                <c:pt idx="0">
                  <c:v>Legibility</c:v>
                </c:pt>
                <c:pt idx="1">
                  <c:v>Attractiveness</c:v>
                </c:pt>
                <c:pt idx="2">
                  <c:v>Similarity</c:v>
                </c:pt>
              </c:strCache>
            </c:strRef>
          </c:cat>
          <c:val>
            <c:numRef>
              <c:f>'pie-chart-legibility (2)'!$C$2:$C$4</c:f>
              <c:numCache>
                <c:formatCode>General</c:formatCode>
                <c:ptCount val="3"/>
                <c:pt idx="0">
                  <c:v>16.57142857142857</c:v>
                </c:pt>
                <c:pt idx="1">
                  <c:v>21.71428571428571</c:v>
                </c:pt>
                <c:pt idx="2">
                  <c:v>22.54335260115607</c:v>
                </c:pt>
              </c:numCache>
            </c:numRef>
          </c:val>
        </c:ser>
        <c:ser>
          <c:idx val="2"/>
          <c:order val="2"/>
          <c:tx>
            <c:strRef>
              <c:f>'pie-chart-legibility (2)'!$D$1</c:f>
              <c:strCache>
                <c:ptCount val="1"/>
                <c:pt idx="0">
                  <c:v>ifix++ better</c:v>
                </c:pt>
              </c:strCache>
            </c:strRef>
          </c:tx>
          <c:invertIfNegative val="0"/>
          <c:cat>
            <c:strRef>
              <c:f>'pie-chart-legibility (2)'!$A$2:$A$4</c:f>
              <c:strCache>
                <c:ptCount val="3"/>
                <c:pt idx="0">
                  <c:v>Legibility</c:v>
                </c:pt>
                <c:pt idx="1">
                  <c:v>Attractiveness</c:v>
                </c:pt>
                <c:pt idx="2">
                  <c:v>Similarity</c:v>
                </c:pt>
              </c:strCache>
            </c:strRef>
          </c:cat>
          <c:val>
            <c:numRef>
              <c:f>'pie-chart-legibility (2)'!$D$2:$D$4</c:f>
              <c:numCache>
                <c:formatCode>General</c:formatCode>
                <c:ptCount val="3"/>
                <c:pt idx="0">
                  <c:v>48.0</c:v>
                </c:pt>
                <c:pt idx="1">
                  <c:v>41.71428571428571</c:v>
                </c:pt>
                <c:pt idx="2">
                  <c:v>41.04046242774567</c:v>
                </c:pt>
              </c:numCache>
            </c:numRef>
          </c:val>
        </c:ser>
        <c:dLbls>
          <c:showLegendKey val="0"/>
          <c:showVal val="0"/>
          <c:showCatName val="0"/>
          <c:showSerName val="0"/>
          <c:showPercent val="0"/>
          <c:showBubbleSize val="0"/>
        </c:dLbls>
        <c:gapWidth val="150"/>
        <c:axId val="2132774568"/>
        <c:axId val="2132612472"/>
      </c:barChart>
      <c:catAx>
        <c:axId val="2132774568"/>
        <c:scaling>
          <c:orientation val="minMax"/>
        </c:scaling>
        <c:delete val="0"/>
        <c:axPos val="b"/>
        <c:majorTickMark val="out"/>
        <c:minorTickMark val="none"/>
        <c:tickLblPos val="nextTo"/>
        <c:crossAx val="2132612472"/>
        <c:crosses val="autoZero"/>
        <c:auto val="1"/>
        <c:lblAlgn val="ctr"/>
        <c:lblOffset val="100"/>
        <c:noMultiLvlLbl val="0"/>
      </c:catAx>
      <c:valAx>
        <c:axId val="2132612472"/>
        <c:scaling>
          <c:orientation val="minMax"/>
          <c:max val="50.0"/>
        </c:scaling>
        <c:delete val="0"/>
        <c:axPos val="l"/>
        <c:majorGridlines/>
        <c:numFmt formatCode="General" sourceLinked="1"/>
        <c:majorTickMark val="out"/>
        <c:minorTickMark val="none"/>
        <c:tickLblPos val="nextTo"/>
        <c:crossAx val="21327745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30728888246767"/>
          <c:y val="0.168942411610313"/>
          <c:w val="0.448394712128874"/>
          <c:h val="0.684524140364807"/>
        </c:manualLayout>
      </c:layout>
      <c:pieChart>
        <c:varyColors val="1"/>
        <c:ser>
          <c:idx val="0"/>
          <c:order val="0"/>
          <c:spPr>
            <a:effectLst/>
          </c:spPr>
          <c:dPt>
            <c:idx val="0"/>
            <c:bubble3D val="0"/>
            <c:spPr>
              <a:solidFill>
                <a:srgbClr val="898897"/>
              </a:solidFill>
              <a:ln>
                <a:solidFill>
                  <a:schemeClr val="bg1"/>
                </a:solidFill>
              </a:ln>
              <a:effectLst/>
            </c:spPr>
          </c:dPt>
          <c:dPt>
            <c:idx val="1"/>
            <c:bubble3D val="0"/>
            <c:spPr>
              <a:solidFill>
                <a:srgbClr val="A40003"/>
              </a:solidFill>
              <a:effectLst/>
            </c:spPr>
          </c:dPt>
          <c:dPt>
            <c:idx val="2"/>
            <c:bubble3D val="0"/>
            <c:spPr>
              <a:solidFill>
                <a:srgbClr val="632523"/>
              </a:solidFill>
              <a:effectLst/>
            </c:spPr>
          </c:dPt>
          <c:dPt>
            <c:idx val="3"/>
            <c:bubble3D val="0"/>
            <c:spPr>
              <a:solidFill>
                <a:srgbClr val="0B60AC"/>
              </a:solidFill>
              <a:effectLst/>
            </c:spPr>
          </c:dPt>
          <c:dPt>
            <c:idx val="4"/>
            <c:bubble3D val="0"/>
            <c:spPr>
              <a:solidFill>
                <a:srgbClr val="02264F"/>
              </a:solidFill>
              <a:effectLst/>
            </c:spPr>
          </c:dPt>
          <c:dLbls>
            <c:dLbl>
              <c:idx val="0"/>
              <c:layout>
                <c:manualLayout>
                  <c:x val="-0.126956006645958"/>
                  <c:y val="0.108816030349147"/>
                </c:manualLayout>
              </c:layout>
              <c:spPr/>
              <c:txPr>
                <a:bodyPr/>
                <a:lstStyle/>
                <a:p>
                  <a:pPr>
                    <a:defRPr sz="1400">
                      <a:solidFill>
                        <a:schemeClr val="tx1"/>
                      </a:solidFill>
                      <a:latin typeface="Arial"/>
                    </a:defRPr>
                  </a:pPr>
                  <a:endParaRPr lang="en-US"/>
                </a:p>
              </c:txPr>
              <c:dLblPos val="bestFit"/>
              <c:showLegendKey val="0"/>
              <c:showVal val="0"/>
              <c:showCatName val="0"/>
              <c:showSerName val="0"/>
              <c:showPercent val="1"/>
              <c:showBubbleSize val="0"/>
            </c:dLbl>
            <c:dLbl>
              <c:idx val="1"/>
              <c:layout>
                <c:manualLayout>
                  <c:x val="-0.0720553348262659"/>
                  <c:y val="-0.168260217472816"/>
                </c:manualLayout>
              </c:layout>
              <c:dLblPos val="bestFit"/>
              <c:showLegendKey val="0"/>
              <c:showVal val="0"/>
              <c:showCatName val="0"/>
              <c:showSerName val="0"/>
              <c:showPercent val="1"/>
              <c:showBubbleSize val="0"/>
            </c:dLbl>
            <c:dLbl>
              <c:idx val="2"/>
              <c:layout>
                <c:manualLayout>
                  <c:x val="0.0420547569168533"/>
                  <c:y val="-0.143950241513928"/>
                </c:manualLayout>
              </c:layout>
              <c:dLblPos val="bestFit"/>
              <c:showLegendKey val="0"/>
              <c:showVal val="0"/>
              <c:showCatName val="0"/>
              <c:showSerName val="0"/>
              <c:showPercent val="1"/>
              <c:showBubbleSize val="0"/>
            </c:dLbl>
            <c:dLbl>
              <c:idx val="3"/>
              <c:layout>
                <c:manualLayout>
                  <c:x val="0.132681644152279"/>
                  <c:y val="-0.0695855665100686"/>
                </c:manualLayout>
              </c:layout>
              <c:dLblPos val="bestFit"/>
              <c:showLegendKey val="0"/>
              <c:showVal val="0"/>
              <c:showCatName val="0"/>
              <c:showSerName val="0"/>
              <c:showPercent val="1"/>
              <c:showBubbleSize val="0"/>
            </c:dLbl>
            <c:dLbl>
              <c:idx val="4"/>
              <c:layout>
                <c:manualLayout>
                  <c:x val="0.0964863107707866"/>
                  <c:y val="0.161679790026247"/>
                </c:manualLayout>
              </c:layout>
              <c:dLblPos val="bestFit"/>
              <c:showLegendKey val="0"/>
              <c:showVal val="0"/>
              <c:showCatName val="0"/>
              <c:showSerName val="0"/>
              <c:showPercent val="1"/>
              <c:showBubbleSize val="0"/>
            </c:dLbl>
            <c:txPr>
              <a:bodyPr/>
              <a:lstStyle/>
              <a:p>
                <a:pPr>
                  <a:defRPr sz="1400">
                    <a:solidFill>
                      <a:schemeClr val="bg1"/>
                    </a:solidFill>
                    <a:latin typeface="Arial"/>
                  </a:defRPr>
                </a:pPr>
                <a:endParaRPr lang="en-US"/>
              </a:p>
            </c:txPr>
            <c:dLblPos val="ctr"/>
            <c:showLegendKey val="0"/>
            <c:showVal val="0"/>
            <c:showCatName val="0"/>
            <c:showSerName val="0"/>
            <c:showPercent val="1"/>
            <c:showBubbleSize val="0"/>
            <c:showLeaderLines val="0"/>
          </c:dLbls>
          <c:cat>
            <c:strRef>
              <c:f>'pie-chart-similarity'!$C$1:$G$1</c:f>
              <c:strCache>
                <c:ptCount val="5"/>
                <c:pt idx="0">
                  <c:v>same</c:v>
                </c:pt>
                <c:pt idx="1">
                  <c:v>IFix somewhat better</c:v>
                </c:pt>
                <c:pt idx="2">
                  <c:v>IFix much better</c:v>
                </c:pt>
                <c:pt idx="3">
                  <c:v>IFix++ somewhat better</c:v>
                </c:pt>
                <c:pt idx="4">
                  <c:v>IFix++ much better</c:v>
                </c:pt>
              </c:strCache>
            </c:strRef>
          </c:cat>
          <c:val>
            <c:numRef>
              <c:f>'pie-chart-similarity'!$C$16:$G$16</c:f>
              <c:numCache>
                <c:formatCode>General</c:formatCode>
                <c:ptCount val="5"/>
                <c:pt idx="0">
                  <c:v>63.0</c:v>
                </c:pt>
                <c:pt idx="1">
                  <c:v>23.0</c:v>
                </c:pt>
                <c:pt idx="2">
                  <c:v>16.0</c:v>
                </c:pt>
                <c:pt idx="3">
                  <c:v>33.0</c:v>
                </c:pt>
                <c:pt idx="4">
                  <c:v>38.0</c:v>
                </c:pt>
              </c:numCache>
            </c:numRef>
          </c:val>
        </c:ser>
        <c:dLbls>
          <c:dLblPos val="bestFit"/>
          <c:showLegendKey val="0"/>
          <c:showVal val="0"/>
          <c:showCatName val="0"/>
          <c:showSerName val="0"/>
          <c:showPercent val="1"/>
          <c:showBubbleSize val="0"/>
          <c:showLeaderLines val="0"/>
        </c:dLbls>
        <c:firstSliceAng val="0"/>
      </c:pieChart>
    </c:plotArea>
    <c:plotVisOnly val="1"/>
    <c:dispBlanksAs val="gap"/>
    <c:showDLblsOverMax val="0"/>
  </c:chart>
  <c:spPr>
    <a:ln>
      <a:noFill/>
    </a:ln>
  </c:spPr>
  <c:printSettings>
    <c:headerFooter/>
    <c:pageMargins b="1.0" l="0.75" r="0.75" t="1.0"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30728888246767"/>
          <c:y val="0.168942411610313"/>
          <c:w val="0.448394712128874"/>
          <c:h val="0.684524140364807"/>
        </c:manualLayout>
      </c:layout>
      <c:pieChart>
        <c:varyColors val="1"/>
        <c:ser>
          <c:idx val="0"/>
          <c:order val="0"/>
          <c:spPr>
            <a:effectLst/>
          </c:spPr>
          <c:dPt>
            <c:idx val="0"/>
            <c:bubble3D val="0"/>
            <c:spPr>
              <a:solidFill>
                <a:srgbClr val="898897"/>
              </a:solidFill>
              <a:ln>
                <a:solidFill>
                  <a:schemeClr val="bg1"/>
                </a:solidFill>
              </a:ln>
              <a:effectLst/>
            </c:spPr>
          </c:dPt>
          <c:dPt>
            <c:idx val="1"/>
            <c:bubble3D val="0"/>
            <c:spPr>
              <a:solidFill>
                <a:srgbClr val="A40003"/>
              </a:solidFill>
              <a:effectLst/>
            </c:spPr>
          </c:dPt>
          <c:dPt>
            <c:idx val="2"/>
            <c:bubble3D val="0"/>
            <c:spPr>
              <a:solidFill>
                <a:srgbClr val="632523"/>
              </a:solidFill>
              <a:effectLst/>
            </c:spPr>
          </c:dPt>
          <c:dPt>
            <c:idx val="3"/>
            <c:bubble3D val="0"/>
            <c:spPr>
              <a:solidFill>
                <a:srgbClr val="0B60AC"/>
              </a:solidFill>
              <a:effectLst/>
            </c:spPr>
          </c:dPt>
          <c:dPt>
            <c:idx val="4"/>
            <c:bubble3D val="0"/>
            <c:spPr>
              <a:solidFill>
                <a:srgbClr val="02264F"/>
              </a:solidFill>
              <a:effectLst/>
            </c:spPr>
          </c:dPt>
          <c:dLbls>
            <c:dLbl>
              <c:idx val="0"/>
              <c:layout>
                <c:manualLayout>
                  <c:x val="-0.126956006645958"/>
                  <c:y val="0.108816030349147"/>
                </c:manualLayout>
              </c:layout>
              <c:spPr/>
              <c:txPr>
                <a:bodyPr/>
                <a:lstStyle/>
                <a:p>
                  <a:pPr>
                    <a:defRPr sz="1400">
                      <a:solidFill>
                        <a:schemeClr val="tx1"/>
                      </a:solidFill>
                      <a:latin typeface="Arial"/>
                    </a:defRPr>
                  </a:pPr>
                  <a:endParaRPr lang="en-US"/>
                </a:p>
              </c:txPr>
              <c:dLblPos val="bestFit"/>
              <c:showLegendKey val="0"/>
              <c:showVal val="0"/>
              <c:showCatName val="0"/>
              <c:showSerName val="0"/>
              <c:showPercent val="1"/>
              <c:showBubbleSize val="0"/>
            </c:dLbl>
            <c:dLbl>
              <c:idx val="1"/>
              <c:layout>
                <c:manualLayout>
                  <c:x val="-0.0720553348262659"/>
                  <c:y val="-0.168260217472816"/>
                </c:manualLayout>
              </c:layout>
              <c:dLblPos val="bestFit"/>
              <c:showLegendKey val="0"/>
              <c:showVal val="0"/>
              <c:showCatName val="0"/>
              <c:showSerName val="0"/>
              <c:showPercent val="1"/>
              <c:showBubbleSize val="0"/>
            </c:dLbl>
            <c:dLbl>
              <c:idx val="2"/>
              <c:layout>
                <c:manualLayout>
                  <c:x val="0.0420547569168533"/>
                  <c:y val="-0.143950241513928"/>
                </c:manualLayout>
              </c:layout>
              <c:dLblPos val="bestFit"/>
              <c:showLegendKey val="0"/>
              <c:showVal val="0"/>
              <c:showCatName val="0"/>
              <c:showSerName val="0"/>
              <c:showPercent val="1"/>
              <c:showBubbleSize val="0"/>
            </c:dLbl>
            <c:dLbl>
              <c:idx val="3"/>
              <c:layout>
                <c:manualLayout>
                  <c:x val="0.132681644152279"/>
                  <c:y val="-0.0695855665100686"/>
                </c:manualLayout>
              </c:layout>
              <c:dLblPos val="bestFit"/>
              <c:showLegendKey val="0"/>
              <c:showVal val="0"/>
              <c:showCatName val="0"/>
              <c:showSerName val="0"/>
              <c:showPercent val="1"/>
              <c:showBubbleSize val="0"/>
            </c:dLbl>
            <c:dLbl>
              <c:idx val="4"/>
              <c:layout>
                <c:manualLayout>
                  <c:x val="0.0964863107707866"/>
                  <c:y val="0.161679790026247"/>
                </c:manualLayout>
              </c:layout>
              <c:dLblPos val="bestFit"/>
              <c:showLegendKey val="0"/>
              <c:showVal val="0"/>
              <c:showCatName val="0"/>
              <c:showSerName val="0"/>
              <c:showPercent val="1"/>
              <c:showBubbleSize val="0"/>
            </c:dLbl>
            <c:txPr>
              <a:bodyPr/>
              <a:lstStyle/>
              <a:p>
                <a:pPr>
                  <a:defRPr sz="1400">
                    <a:solidFill>
                      <a:schemeClr val="bg1"/>
                    </a:solidFill>
                    <a:latin typeface="Arial"/>
                  </a:defRPr>
                </a:pPr>
                <a:endParaRPr lang="en-US"/>
              </a:p>
            </c:txPr>
            <c:dLblPos val="ctr"/>
            <c:showLegendKey val="0"/>
            <c:showVal val="0"/>
            <c:showCatName val="0"/>
            <c:showSerName val="0"/>
            <c:showPercent val="1"/>
            <c:showBubbleSize val="0"/>
            <c:showLeaderLines val="0"/>
          </c:dLbls>
          <c:cat>
            <c:strRef>
              <c:f>'pie-chart-attractiveness'!$C$1:$G$1</c:f>
              <c:strCache>
                <c:ptCount val="5"/>
                <c:pt idx="0">
                  <c:v>same</c:v>
                </c:pt>
                <c:pt idx="1">
                  <c:v>IFix somewhat better</c:v>
                </c:pt>
                <c:pt idx="2">
                  <c:v>IFix much better</c:v>
                </c:pt>
                <c:pt idx="3">
                  <c:v>IFix++ somewhat better</c:v>
                </c:pt>
                <c:pt idx="4">
                  <c:v>IFix++ much better</c:v>
                </c:pt>
              </c:strCache>
            </c:strRef>
          </c:cat>
          <c:val>
            <c:numRef>
              <c:f>'pie-chart-attractiveness'!$C$16:$G$16</c:f>
              <c:numCache>
                <c:formatCode>General</c:formatCode>
                <c:ptCount val="5"/>
                <c:pt idx="0">
                  <c:v>64.0</c:v>
                </c:pt>
                <c:pt idx="1">
                  <c:v>25.0</c:v>
                </c:pt>
                <c:pt idx="2">
                  <c:v>13.0</c:v>
                </c:pt>
                <c:pt idx="3">
                  <c:v>39.0</c:v>
                </c:pt>
                <c:pt idx="4">
                  <c:v>34.0</c:v>
                </c:pt>
              </c:numCache>
            </c:numRef>
          </c:val>
        </c:ser>
        <c:dLbls>
          <c:dLblPos val="bestFit"/>
          <c:showLegendKey val="0"/>
          <c:showVal val="0"/>
          <c:showCatName val="0"/>
          <c:showSerName val="0"/>
          <c:showPercent val="1"/>
          <c:showBubbleSize val="0"/>
          <c:showLeaderLines val="0"/>
        </c:dLbls>
        <c:firstSliceAng val="0"/>
      </c:pieChart>
    </c:plotArea>
    <c:plotVisOnly val="1"/>
    <c:dispBlanksAs val="gap"/>
    <c:showDLblsOverMax val="0"/>
  </c:chart>
  <c:spPr>
    <a:ln>
      <a:noFill/>
    </a:ln>
  </c:spPr>
  <c:printSettings>
    <c:headerFooter/>
    <c:pageMargins b="1.0" l="0.75" r="0.75" t="1.0"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30728888246767"/>
          <c:y val="0.168942411610313"/>
          <c:w val="0.448394712128874"/>
          <c:h val="0.684524140364807"/>
        </c:manualLayout>
      </c:layout>
      <c:pieChart>
        <c:varyColors val="1"/>
        <c:ser>
          <c:idx val="0"/>
          <c:order val="0"/>
          <c:spPr>
            <a:effectLst/>
          </c:spPr>
          <c:dPt>
            <c:idx val="0"/>
            <c:bubble3D val="0"/>
            <c:spPr>
              <a:solidFill>
                <a:srgbClr val="898897"/>
              </a:solidFill>
              <a:ln>
                <a:solidFill>
                  <a:schemeClr val="bg1"/>
                </a:solidFill>
              </a:ln>
              <a:effectLst/>
            </c:spPr>
          </c:dPt>
          <c:dPt>
            <c:idx val="1"/>
            <c:bubble3D val="0"/>
            <c:spPr>
              <a:solidFill>
                <a:srgbClr val="A40003"/>
              </a:solidFill>
              <a:effectLst/>
            </c:spPr>
          </c:dPt>
          <c:dPt>
            <c:idx val="2"/>
            <c:bubble3D val="0"/>
            <c:spPr>
              <a:solidFill>
                <a:srgbClr val="632523"/>
              </a:solidFill>
              <a:effectLst/>
            </c:spPr>
          </c:dPt>
          <c:dPt>
            <c:idx val="3"/>
            <c:bubble3D val="0"/>
            <c:spPr>
              <a:solidFill>
                <a:srgbClr val="0B60AC"/>
              </a:solidFill>
              <a:effectLst/>
            </c:spPr>
          </c:dPt>
          <c:dPt>
            <c:idx val="4"/>
            <c:bubble3D val="0"/>
            <c:spPr>
              <a:solidFill>
                <a:srgbClr val="02264F"/>
              </a:solidFill>
              <a:effectLst/>
            </c:spPr>
          </c:dPt>
          <c:dLbls>
            <c:dLbl>
              <c:idx val="0"/>
              <c:layout>
                <c:manualLayout>
                  <c:x val="-0.126956006645958"/>
                  <c:y val="0.108816030349147"/>
                </c:manualLayout>
              </c:layout>
              <c:spPr/>
              <c:txPr>
                <a:bodyPr/>
                <a:lstStyle/>
                <a:p>
                  <a:pPr>
                    <a:defRPr sz="1400">
                      <a:solidFill>
                        <a:schemeClr val="tx1"/>
                      </a:solidFill>
                      <a:latin typeface="Arial"/>
                    </a:defRPr>
                  </a:pPr>
                  <a:endParaRPr lang="en-US"/>
                </a:p>
              </c:txPr>
              <c:dLblPos val="bestFit"/>
              <c:showLegendKey val="0"/>
              <c:showVal val="0"/>
              <c:showCatName val="0"/>
              <c:showSerName val="0"/>
              <c:showPercent val="1"/>
              <c:showBubbleSize val="0"/>
            </c:dLbl>
            <c:dLbl>
              <c:idx val="1"/>
              <c:layout>
                <c:manualLayout>
                  <c:x val="-0.0867342339088348"/>
                  <c:y val="-0.15145349478374"/>
                </c:manualLayout>
              </c:layout>
              <c:dLblPos val="bestFit"/>
              <c:showLegendKey val="0"/>
              <c:showVal val="0"/>
              <c:showCatName val="0"/>
              <c:showSerName val="0"/>
              <c:showPercent val="1"/>
              <c:showBubbleSize val="0"/>
            </c:dLbl>
            <c:dLbl>
              <c:idx val="2"/>
              <c:layout>
                <c:manualLayout>
                  <c:x val="-0.0129911146427797"/>
                  <c:y val="-0.13554688016939"/>
                </c:manualLayout>
              </c:layout>
              <c:dLblPos val="bestFit"/>
              <c:showLegendKey val="0"/>
              <c:showVal val="0"/>
              <c:showCatName val="0"/>
              <c:showSerName val="0"/>
              <c:showPercent val="1"/>
              <c:showBubbleSize val="0"/>
            </c:dLbl>
            <c:dLbl>
              <c:idx val="3"/>
              <c:layout>
                <c:manualLayout>
                  <c:x val="0.121672469840353"/>
                  <c:y val="-0.156420300403626"/>
                </c:manualLayout>
              </c:layout>
              <c:dLblPos val="bestFit"/>
              <c:showLegendKey val="0"/>
              <c:showVal val="0"/>
              <c:showCatName val="0"/>
              <c:showSerName val="0"/>
              <c:showPercent val="1"/>
              <c:showBubbleSize val="0"/>
            </c:dLbl>
            <c:dLbl>
              <c:idx val="4"/>
              <c:layout>
                <c:manualLayout>
                  <c:x val="0.111165209853355"/>
                  <c:y val="0.139270826440813"/>
                </c:manualLayout>
              </c:layout>
              <c:dLblPos val="bestFit"/>
              <c:showLegendKey val="0"/>
              <c:showVal val="0"/>
              <c:showCatName val="0"/>
              <c:showSerName val="0"/>
              <c:showPercent val="1"/>
              <c:showBubbleSize val="0"/>
            </c:dLbl>
            <c:txPr>
              <a:bodyPr/>
              <a:lstStyle/>
              <a:p>
                <a:pPr>
                  <a:defRPr sz="1400">
                    <a:solidFill>
                      <a:schemeClr val="bg1"/>
                    </a:solidFill>
                    <a:latin typeface="Arial"/>
                  </a:defRPr>
                </a:pPr>
                <a:endParaRPr lang="en-US"/>
              </a:p>
            </c:txPr>
            <c:dLblPos val="ctr"/>
            <c:showLegendKey val="0"/>
            <c:showVal val="0"/>
            <c:showCatName val="0"/>
            <c:showSerName val="0"/>
            <c:showPercent val="1"/>
            <c:showBubbleSize val="0"/>
            <c:showLeaderLines val="0"/>
          </c:dLbls>
          <c:cat>
            <c:strRef>
              <c:f>'pie-chart-legibility'!$C$1:$G$1</c:f>
              <c:strCache>
                <c:ptCount val="5"/>
                <c:pt idx="0">
                  <c:v>same</c:v>
                </c:pt>
                <c:pt idx="1">
                  <c:v>IFix somewhat better</c:v>
                </c:pt>
                <c:pt idx="2">
                  <c:v>IFix much better</c:v>
                </c:pt>
                <c:pt idx="3">
                  <c:v>IFix++ somewhat better</c:v>
                </c:pt>
                <c:pt idx="4">
                  <c:v>IFix++ much better</c:v>
                </c:pt>
              </c:strCache>
            </c:strRef>
          </c:cat>
          <c:val>
            <c:numRef>
              <c:f>'pie-chart-legibility'!$C$16:$G$16</c:f>
              <c:numCache>
                <c:formatCode>General</c:formatCode>
                <c:ptCount val="5"/>
                <c:pt idx="0">
                  <c:v>62.0</c:v>
                </c:pt>
                <c:pt idx="1">
                  <c:v>18.0</c:v>
                </c:pt>
                <c:pt idx="2">
                  <c:v>11.0</c:v>
                </c:pt>
                <c:pt idx="3">
                  <c:v>42.0</c:v>
                </c:pt>
                <c:pt idx="4">
                  <c:v>42.0</c:v>
                </c:pt>
              </c:numCache>
            </c:numRef>
          </c:val>
        </c:ser>
        <c:dLbls>
          <c:dLblPos val="bestFit"/>
          <c:showLegendKey val="0"/>
          <c:showVal val="0"/>
          <c:showCatName val="0"/>
          <c:showSerName val="0"/>
          <c:showPercent val="1"/>
          <c:showBubbleSize val="0"/>
          <c:showLeaderLines val="0"/>
        </c:dLbls>
        <c:firstSliceAng val="0"/>
      </c:pieChart>
    </c:plotArea>
    <c:plotVisOnly val="1"/>
    <c:dispBlanksAs val="gap"/>
    <c:showDLblsOverMax val="0"/>
  </c:chart>
  <c:spPr>
    <a:ln>
      <a:noFill/>
    </a:ln>
  </c:spPr>
  <c:printSettings>
    <c:headerFooter/>
    <c:pageMargins b="1.0" l="0.75" r="0.75" t="1.0"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'bar-chart-similarity'!$C$1</c:f>
              <c:strCache>
                <c:ptCount val="1"/>
                <c:pt idx="0">
                  <c:v>same -ve half</c:v>
                </c:pt>
              </c:strCache>
            </c:strRef>
          </c:tx>
          <c:spPr>
            <a:solidFill>
              <a:srgbClr val="898997"/>
            </a:solidFill>
            <a:ln>
              <a:solidFill>
                <a:schemeClr val="tx1">
                  <a:lumMod val="65000"/>
                  <a:lumOff val="35000"/>
                </a:schemeClr>
              </a:solidFill>
            </a:ln>
          </c:spPr>
          <c:invertIfNegative val="0"/>
          <c:cat>
            <c:strRef>
              <c:f>'bar-chart-similarity'!$B$2:$B$14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'bar-chart-similarity'!$C$2:$C$14</c:f>
              <c:numCache>
                <c:formatCode>General</c:formatCode>
                <c:ptCount val="13"/>
                <c:pt idx="0">
                  <c:v>-2.0</c:v>
                </c:pt>
                <c:pt idx="1">
                  <c:v>-2.0</c:v>
                </c:pt>
                <c:pt idx="2">
                  <c:v>-3.0</c:v>
                </c:pt>
                <c:pt idx="3">
                  <c:v>-4.0</c:v>
                </c:pt>
                <c:pt idx="4">
                  <c:v>-3.5</c:v>
                </c:pt>
                <c:pt idx="5">
                  <c:v>-1.0</c:v>
                </c:pt>
                <c:pt idx="6">
                  <c:v>-3.5</c:v>
                </c:pt>
                <c:pt idx="7">
                  <c:v>-1.5</c:v>
                </c:pt>
                <c:pt idx="8">
                  <c:v>-2.0</c:v>
                </c:pt>
                <c:pt idx="9">
                  <c:v>-4.5</c:v>
                </c:pt>
                <c:pt idx="10">
                  <c:v>-1.5</c:v>
                </c:pt>
                <c:pt idx="11">
                  <c:v>-1.5</c:v>
                </c:pt>
                <c:pt idx="12">
                  <c:v>-1.5</c:v>
                </c:pt>
              </c:numCache>
            </c:numRef>
          </c:val>
        </c:ser>
        <c:ser>
          <c:idx val="1"/>
          <c:order val="1"/>
          <c:tx>
            <c:strRef>
              <c:f>'bar-chart-similarity'!$D$1</c:f>
              <c:strCache>
                <c:ptCount val="1"/>
                <c:pt idx="0">
                  <c:v>IFix somewhat better</c:v>
                </c:pt>
              </c:strCache>
            </c:strRef>
          </c:tx>
          <c:spPr>
            <a:solidFill>
              <a:srgbClr val="A40003"/>
            </a:solidFill>
            <a:ln>
              <a:solidFill>
                <a:schemeClr val="tx1">
                  <a:lumMod val="65000"/>
                  <a:lumOff val="35000"/>
                </a:schemeClr>
              </a:solidFill>
            </a:ln>
          </c:spPr>
          <c:invertIfNegative val="0"/>
          <c:cat>
            <c:strRef>
              <c:f>'bar-chart-similarity'!$B$2:$B$14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'bar-chart-similarity'!$D$2:$D$14</c:f>
              <c:numCache>
                <c:formatCode>General</c:formatCode>
                <c:ptCount val="13"/>
                <c:pt idx="0">
                  <c:v>-4.0</c:v>
                </c:pt>
                <c:pt idx="1">
                  <c:v>0.0</c:v>
                </c:pt>
                <c:pt idx="2">
                  <c:v>-1.0</c:v>
                </c:pt>
                <c:pt idx="3">
                  <c:v>-2.0</c:v>
                </c:pt>
                <c:pt idx="4">
                  <c:v>-3.0</c:v>
                </c:pt>
                <c:pt idx="5">
                  <c:v>-1.0</c:v>
                </c:pt>
                <c:pt idx="6">
                  <c:v>-2.0</c:v>
                </c:pt>
                <c:pt idx="7">
                  <c:v>0.0</c:v>
                </c:pt>
                <c:pt idx="8">
                  <c:v>-3.0</c:v>
                </c:pt>
                <c:pt idx="9">
                  <c:v>-1.0</c:v>
                </c:pt>
                <c:pt idx="10">
                  <c:v>-1.0</c:v>
                </c:pt>
                <c:pt idx="11">
                  <c:v>-4.0</c:v>
                </c:pt>
                <c:pt idx="12">
                  <c:v>-1.0</c:v>
                </c:pt>
              </c:numCache>
            </c:numRef>
          </c:val>
        </c:ser>
        <c:ser>
          <c:idx val="2"/>
          <c:order val="2"/>
          <c:tx>
            <c:strRef>
              <c:f>'bar-chart-similarity'!$E$1</c:f>
              <c:strCache>
                <c:ptCount val="1"/>
                <c:pt idx="0">
                  <c:v>IFix much better</c:v>
                </c:pt>
              </c:strCache>
            </c:strRef>
          </c:tx>
          <c:spPr>
            <a:solidFill>
              <a:schemeClr val="accent2">
                <a:lumMod val="50000"/>
              </a:schemeClr>
            </a:solidFill>
            <a:ln>
              <a:solidFill>
                <a:schemeClr val="tx1">
                  <a:lumMod val="65000"/>
                  <a:lumOff val="35000"/>
                </a:schemeClr>
              </a:solidFill>
            </a:ln>
          </c:spPr>
          <c:invertIfNegative val="0"/>
          <c:cat>
            <c:strRef>
              <c:f>'bar-chart-similarity'!$B$2:$B$14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'bar-chart-similarity'!$E$2:$E$14</c:f>
              <c:numCache>
                <c:formatCode>General</c:formatCode>
                <c:ptCount val="13"/>
                <c:pt idx="0">
                  <c:v>-4.0</c:v>
                </c:pt>
                <c:pt idx="1">
                  <c:v>0.0</c:v>
                </c:pt>
                <c:pt idx="2">
                  <c:v>-3.0</c:v>
                </c:pt>
                <c:pt idx="3">
                  <c:v>-1.0</c:v>
                </c:pt>
                <c:pt idx="4">
                  <c:v>-1.0</c:v>
                </c:pt>
                <c:pt idx="5">
                  <c:v>0.0</c:v>
                </c:pt>
                <c:pt idx="6">
                  <c:v>-1.0</c:v>
                </c:pt>
                <c:pt idx="7">
                  <c:v>0.0</c:v>
                </c:pt>
                <c:pt idx="8">
                  <c:v>0.0</c:v>
                </c:pt>
                <c:pt idx="9">
                  <c:v>0.0</c:v>
                </c:pt>
                <c:pt idx="10">
                  <c:v>-1.0</c:v>
                </c:pt>
                <c:pt idx="11">
                  <c:v>-3.0</c:v>
                </c:pt>
                <c:pt idx="12">
                  <c:v>-2.0</c:v>
                </c:pt>
              </c:numCache>
            </c:numRef>
          </c:val>
        </c:ser>
        <c:ser>
          <c:idx val="3"/>
          <c:order val="3"/>
          <c:tx>
            <c:strRef>
              <c:f>'bar-chart-similarity'!$F$1</c:f>
              <c:strCache>
                <c:ptCount val="1"/>
                <c:pt idx="0">
                  <c:v>same</c:v>
                </c:pt>
              </c:strCache>
            </c:strRef>
          </c:tx>
          <c:spPr>
            <a:solidFill>
              <a:srgbClr val="898997"/>
            </a:solidFill>
            <a:ln>
              <a:solidFill>
                <a:schemeClr val="tx1">
                  <a:lumMod val="65000"/>
                  <a:lumOff val="35000"/>
                </a:schemeClr>
              </a:solidFill>
            </a:ln>
          </c:spPr>
          <c:invertIfNegative val="0"/>
          <c:cat>
            <c:strRef>
              <c:f>'bar-chart-similarity'!$B$2:$B$14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'bar-chart-similarity'!$F$2:$F$14</c:f>
              <c:numCache>
                <c:formatCode>General</c:formatCode>
                <c:ptCount val="13"/>
                <c:pt idx="0">
                  <c:v>2.0</c:v>
                </c:pt>
                <c:pt idx="1">
                  <c:v>2.0</c:v>
                </c:pt>
                <c:pt idx="2">
                  <c:v>3.0</c:v>
                </c:pt>
                <c:pt idx="3">
                  <c:v>4.0</c:v>
                </c:pt>
                <c:pt idx="4">
                  <c:v>3.5</c:v>
                </c:pt>
                <c:pt idx="5">
                  <c:v>1.0</c:v>
                </c:pt>
                <c:pt idx="6">
                  <c:v>3.5</c:v>
                </c:pt>
                <c:pt idx="7">
                  <c:v>1.5</c:v>
                </c:pt>
                <c:pt idx="8">
                  <c:v>2.0</c:v>
                </c:pt>
                <c:pt idx="9">
                  <c:v>4.5</c:v>
                </c:pt>
                <c:pt idx="10">
                  <c:v>1.5</c:v>
                </c:pt>
                <c:pt idx="11">
                  <c:v>1.5</c:v>
                </c:pt>
                <c:pt idx="12">
                  <c:v>1.5</c:v>
                </c:pt>
              </c:numCache>
            </c:numRef>
          </c:val>
        </c:ser>
        <c:ser>
          <c:idx val="4"/>
          <c:order val="4"/>
          <c:tx>
            <c:strRef>
              <c:f>'bar-chart-similarity'!$G$1</c:f>
              <c:strCache>
                <c:ptCount val="1"/>
                <c:pt idx="0">
                  <c:v>IFix++ somewhat better</c:v>
                </c:pt>
              </c:strCache>
            </c:strRef>
          </c:tx>
          <c:spPr>
            <a:solidFill>
              <a:srgbClr val="0B60AC"/>
            </a:solidFill>
            <a:ln>
              <a:solidFill>
                <a:schemeClr val="tx1">
                  <a:lumMod val="65000"/>
                  <a:lumOff val="35000"/>
                </a:schemeClr>
              </a:solidFill>
            </a:ln>
          </c:spPr>
          <c:invertIfNegative val="0"/>
          <c:cat>
            <c:strRef>
              <c:f>'bar-chart-similarity'!$B$2:$B$14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'bar-chart-similarity'!$G$2:$G$14</c:f>
              <c:numCache>
                <c:formatCode>General</c:formatCode>
                <c:ptCount val="13"/>
                <c:pt idx="0">
                  <c:v>1.0</c:v>
                </c:pt>
                <c:pt idx="1">
                  <c:v>4.0</c:v>
                </c:pt>
                <c:pt idx="2">
                  <c:v>5.0</c:v>
                </c:pt>
                <c:pt idx="3">
                  <c:v>1.0</c:v>
                </c:pt>
                <c:pt idx="4">
                  <c:v>1.0</c:v>
                </c:pt>
                <c:pt idx="5">
                  <c:v>4.0</c:v>
                </c:pt>
                <c:pt idx="6">
                  <c:v>1.0</c:v>
                </c:pt>
                <c:pt idx="7">
                  <c:v>7.0</c:v>
                </c:pt>
                <c:pt idx="8">
                  <c:v>3.0</c:v>
                </c:pt>
                <c:pt idx="9">
                  <c:v>0.0</c:v>
                </c:pt>
                <c:pt idx="10">
                  <c:v>2.0</c:v>
                </c:pt>
                <c:pt idx="11">
                  <c:v>0.0</c:v>
                </c:pt>
                <c:pt idx="12">
                  <c:v>4.0</c:v>
                </c:pt>
              </c:numCache>
            </c:numRef>
          </c:val>
        </c:ser>
        <c:ser>
          <c:idx val="5"/>
          <c:order val="5"/>
          <c:tx>
            <c:strRef>
              <c:f>'bar-chart-similarity'!$H$1</c:f>
              <c:strCache>
                <c:ptCount val="1"/>
                <c:pt idx="0">
                  <c:v>IFix++ much better</c:v>
                </c:pt>
              </c:strCache>
            </c:strRef>
          </c:tx>
          <c:spPr>
            <a:solidFill>
              <a:srgbClr val="02254E"/>
            </a:solidFill>
            <a:ln>
              <a:solidFill>
                <a:schemeClr val="tx1">
                  <a:lumMod val="65000"/>
                  <a:lumOff val="35000"/>
                </a:schemeClr>
              </a:solidFill>
            </a:ln>
          </c:spPr>
          <c:invertIfNegative val="0"/>
          <c:cat>
            <c:strRef>
              <c:f>'bar-chart-similarity'!$B$2:$B$14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'bar-chart-similarity'!$H$2:$H$14</c:f>
              <c:numCache>
                <c:formatCode>General</c:formatCode>
                <c:ptCount val="13"/>
                <c:pt idx="0">
                  <c:v>1.0</c:v>
                </c:pt>
                <c:pt idx="1">
                  <c:v>6.0</c:v>
                </c:pt>
                <c:pt idx="2">
                  <c:v>0.0</c:v>
                </c:pt>
                <c:pt idx="3">
                  <c:v>1.0</c:v>
                </c:pt>
                <c:pt idx="4">
                  <c:v>2.0</c:v>
                </c:pt>
                <c:pt idx="5">
                  <c:v>8.0</c:v>
                </c:pt>
                <c:pt idx="6">
                  <c:v>3.0</c:v>
                </c:pt>
                <c:pt idx="7">
                  <c:v>5.0</c:v>
                </c:pt>
                <c:pt idx="8">
                  <c:v>5.0</c:v>
                </c:pt>
                <c:pt idx="9">
                  <c:v>1.0</c:v>
                </c:pt>
                <c:pt idx="10">
                  <c:v>4.0</c:v>
                </c:pt>
                <c:pt idx="11">
                  <c:v>1.0</c:v>
                </c:pt>
                <c:pt idx="12">
                  <c:v>1.0</c:v>
                </c:pt>
              </c:numCache>
            </c:numRef>
          </c:val>
        </c:ser>
        <c:dLbls>
          <c:showLegendKey val="0"/>
          <c:showVal val="0"/>
          <c:showCatName val="0"/>
          <c:showSerName val="0"/>
          <c:showPercent val="0"/>
          <c:showBubbleSize val="0"/>
        </c:dLbls>
        <c:gapWidth val="100"/>
        <c:overlap val="100"/>
        <c:axId val="2137577960"/>
        <c:axId val="2137584248"/>
      </c:barChart>
      <c:catAx>
        <c:axId val="2137577960"/>
        <c:scaling>
          <c:orientation val="minMax"/>
        </c:scaling>
        <c:delete val="0"/>
        <c:axPos val="b"/>
        <c:title>
          <c:tx>
            <c:rich>
              <a:bodyPr/>
              <a:lstStyle/>
              <a:p>
                <a:pPr>
                  <a:defRPr sz="1200">
                    <a:latin typeface="Arial"/>
                    <a:cs typeface="Arial"/>
                  </a:defRPr>
                </a:pPr>
                <a:r>
                  <a:rPr lang="en-US" sz="1200" b="1" i="0" baseline="0">
                    <a:effectLst/>
                    <a:latin typeface="Arial"/>
                    <a:cs typeface="Arial"/>
                  </a:rPr>
                  <a:t>IPFs from subjects with different repairs</a:t>
                </a:r>
                <a:endParaRPr lang="en-US" sz="1200">
                  <a:effectLst/>
                  <a:latin typeface="Arial"/>
                  <a:cs typeface="Arial"/>
                </a:endParaRPr>
              </a:p>
            </c:rich>
          </c:tx>
          <c:layout/>
          <c:overlay val="0"/>
        </c:title>
        <c:majorTickMark val="none"/>
        <c:minorTickMark val="none"/>
        <c:tickLblPos val="low"/>
        <c:spPr>
          <a:ln>
            <a:solidFill>
              <a:schemeClr val="tx1">
                <a:lumMod val="50000"/>
                <a:lumOff val="50000"/>
              </a:schemeClr>
            </a:solidFill>
          </a:ln>
        </c:spPr>
        <c:txPr>
          <a:bodyPr/>
          <a:lstStyle/>
          <a:p>
            <a:pPr>
              <a:defRPr sz="1100">
                <a:latin typeface="Arial"/>
              </a:defRPr>
            </a:pPr>
            <a:endParaRPr lang="en-US"/>
          </a:p>
        </c:txPr>
        <c:crossAx val="2137584248"/>
        <c:crosses val="autoZero"/>
        <c:auto val="1"/>
        <c:lblAlgn val="ctr"/>
        <c:lblOffset val="100"/>
        <c:tickLblSkip val="1"/>
        <c:noMultiLvlLbl val="0"/>
      </c:catAx>
      <c:valAx>
        <c:axId val="2137584248"/>
        <c:scaling>
          <c:orientation val="minMax"/>
          <c:max val="14.0"/>
          <c:min val="-14.0"/>
        </c:scaling>
        <c:delete val="0"/>
        <c:axPos val="l"/>
        <c:majorGridlines>
          <c:spPr>
            <a:ln>
              <a:solidFill>
                <a:srgbClr val="E2E2E2"/>
              </a:solidFill>
            </a:ln>
          </c:spPr>
        </c:majorGridlines>
        <c:title>
          <c:tx>
            <c:rich>
              <a:bodyPr rot="-5400000" vert="horz"/>
              <a:lstStyle/>
              <a:p>
                <a:pPr>
                  <a:defRPr sz="1200">
                    <a:latin typeface="Arial"/>
                  </a:defRPr>
                </a:pPr>
                <a:r>
                  <a:rPr lang="en-US" sz="1200">
                    <a:latin typeface="Arial"/>
                  </a:rPr>
                  <a:t>Number of particpant reponses</a:t>
                </a:r>
              </a:p>
            </c:rich>
          </c:tx>
          <c:layout>
            <c:manualLayout>
              <c:xMode val="edge"/>
              <c:yMode val="edge"/>
              <c:x val="0.0176983738584111"/>
              <c:y val="0.224133748927303"/>
            </c:manualLayout>
          </c:layout>
          <c:overlay val="0"/>
        </c:title>
        <c:numFmt formatCode="General" sourceLinked="1"/>
        <c:majorTickMark val="out"/>
        <c:minorTickMark val="none"/>
        <c:tickLblPos val="nextTo"/>
        <c:txPr>
          <a:bodyPr/>
          <a:lstStyle/>
          <a:p>
            <a:pPr>
              <a:defRPr sz="1100">
                <a:latin typeface="Arial"/>
              </a:defRPr>
            </a:pPr>
            <a:endParaRPr lang="en-US"/>
          </a:p>
        </c:txPr>
        <c:crossAx val="2137577960"/>
        <c:crosses val="autoZero"/>
        <c:crossBetween val="between"/>
        <c:majorUnit val="2.0"/>
        <c:minorUnit val="1.0"/>
      </c:valAx>
    </c:plotArea>
    <c:legend>
      <c:legendPos val="b"/>
      <c:legendEntry>
        <c:idx val="0"/>
        <c:delete val="1"/>
      </c:legendEntry>
      <c:layout>
        <c:manualLayout>
          <c:xMode val="edge"/>
          <c:yMode val="edge"/>
          <c:x val="0.123734214701667"/>
          <c:y val="0.734076774905913"/>
          <c:w val="0.872452123784216"/>
          <c:h val="0.118701640841616"/>
        </c:manualLayout>
      </c:layout>
      <c:overlay val="1"/>
      <c:txPr>
        <a:bodyPr/>
        <a:lstStyle/>
        <a:p>
          <a:pPr>
            <a:defRPr sz="1200">
              <a:latin typeface="Arial"/>
              <a:cs typeface="Arial"/>
            </a:defRPr>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'bar-chart-attractiveness'!$C$1</c:f>
              <c:strCache>
                <c:ptCount val="1"/>
                <c:pt idx="0">
                  <c:v>same -ve half</c:v>
                </c:pt>
              </c:strCache>
            </c:strRef>
          </c:tx>
          <c:spPr>
            <a:solidFill>
              <a:srgbClr val="898997"/>
            </a:solidFill>
            <a:ln>
              <a:solidFill>
                <a:schemeClr val="tx1">
                  <a:lumMod val="65000"/>
                  <a:lumOff val="35000"/>
                </a:schemeClr>
              </a:solidFill>
            </a:ln>
          </c:spPr>
          <c:invertIfNegative val="0"/>
          <c:cat>
            <c:strRef>
              <c:f>'bar-chart-attractiveness'!$B$2:$B$14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'bar-chart-attractiveness'!$C$2:$C$14</c:f>
              <c:numCache>
                <c:formatCode>General</c:formatCode>
                <c:ptCount val="13"/>
                <c:pt idx="0">
                  <c:v>-2.0</c:v>
                </c:pt>
                <c:pt idx="1">
                  <c:v>-2.0</c:v>
                </c:pt>
                <c:pt idx="2">
                  <c:v>-5.0</c:v>
                </c:pt>
                <c:pt idx="3">
                  <c:v>-4.5</c:v>
                </c:pt>
                <c:pt idx="4">
                  <c:v>-3.0</c:v>
                </c:pt>
                <c:pt idx="5">
                  <c:v>-1.0</c:v>
                </c:pt>
                <c:pt idx="6">
                  <c:v>-4.0</c:v>
                </c:pt>
                <c:pt idx="7">
                  <c:v>-1.0</c:v>
                </c:pt>
                <c:pt idx="8">
                  <c:v>-2.5</c:v>
                </c:pt>
                <c:pt idx="9">
                  <c:v>-4.5</c:v>
                </c:pt>
                <c:pt idx="10">
                  <c:v>-1.5</c:v>
                </c:pt>
                <c:pt idx="11">
                  <c:v>-0.5</c:v>
                </c:pt>
                <c:pt idx="12">
                  <c:v>-0.5</c:v>
                </c:pt>
              </c:numCache>
            </c:numRef>
          </c:val>
        </c:ser>
        <c:ser>
          <c:idx val="1"/>
          <c:order val="1"/>
          <c:tx>
            <c:strRef>
              <c:f>'bar-chart-attractiveness'!$D$1</c:f>
              <c:strCache>
                <c:ptCount val="1"/>
                <c:pt idx="0">
                  <c:v>IFix somewhat better</c:v>
                </c:pt>
              </c:strCache>
            </c:strRef>
          </c:tx>
          <c:spPr>
            <a:solidFill>
              <a:srgbClr val="A40003"/>
            </a:solidFill>
            <a:ln>
              <a:solidFill>
                <a:schemeClr val="tx1">
                  <a:lumMod val="65000"/>
                  <a:lumOff val="35000"/>
                </a:schemeClr>
              </a:solidFill>
            </a:ln>
          </c:spPr>
          <c:invertIfNegative val="0"/>
          <c:cat>
            <c:strRef>
              <c:f>'bar-chart-attractiveness'!$B$2:$B$14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'bar-chart-attractiveness'!$D$2:$D$14</c:f>
              <c:numCache>
                <c:formatCode>General</c:formatCode>
                <c:ptCount val="13"/>
                <c:pt idx="0">
                  <c:v>-2.0</c:v>
                </c:pt>
                <c:pt idx="1">
                  <c:v>0.0</c:v>
                </c:pt>
                <c:pt idx="2">
                  <c:v>-3.0</c:v>
                </c:pt>
                <c:pt idx="3">
                  <c:v>-1.0</c:v>
                </c:pt>
                <c:pt idx="4">
                  <c:v>-2.0</c:v>
                </c:pt>
                <c:pt idx="5">
                  <c:v>0.0</c:v>
                </c:pt>
                <c:pt idx="6">
                  <c:v>-2.0</c:v>
                </c:pt>
                <c:pt idx="7">
                  <c:v>0.0</c:v>
                </c:pt>
                <c:pt idx="8">
                  <c:v>-3.0</c:v>
                </c:pt>
                <c:pt idx="9">
                  <c:v>0.0</c:v>
                </c:pt>
                <c:pt idx="10">
                  <c:v>-5.0</c:v>
                </c:pt>
                <c:pt idx="11">
                  <c:v>-4.0</c:v>
                </c:pt>
                <c:pt idx="12">
                  <c:v>-3.0</c:v>
                </c:pt>
              </c:numCache>
            </c:numRef>
          </c:val>
        </c:ser>
        <c:ser>
          <c:idx val="2"/>
          <c:order val="2"/>
          <c:tx>
            <c:strRef>
              <c:f>'bar-chart-attractiveness'!$E$1</c:f>
              <c:strCache>
                <c:ptCount val="1"/>
                <c:pt idx="0">
                  <c:v>IFix much better</c:v>
                </c:pt>
              </c:strCache>
            </c:strRef>
          </c:tx>
          <c:spPr>
            <a:solidFill>
              <a:schemeClr val="accent2">
                <a:lumMod val="50000"/>
              </a:schemeClr>
            </a:solidFill>
            <a:ln>
              <a:solidFill>
                <a:schemeClr val="tx1">
                  <a:lumMod val="65000"/>
                  <a:lumOff val="35000"/>
                </a:schemeClr>
              </a:solidFill>
            </a:ln>
          </c:spPr>
          <c:invertIfNegative val="0"/>
          <c:cat>
            <c:strRef>
              <c:f>'bar-chart-attractiveness'!$B$2:$B$14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'bar-chart-attractiveness'!$E$2:$E$14</c:f>
              <c:numCache>
                <c:formatCode>General</c:formatCode>
                <c:ptCount val="13"/>
                <c:pt idx="0">
                  <c:v>-3.0</c:v>
                </c:pt>
                <c:pt idx="1">
                  <c:v>-1.0</c:v>
                </c:pt>
                <c:pt idx="2">
                  <c:v>-1.0</c:v>
                </c:pt>
                <c:pt idx="3">
                  <c:v>0.0</c:v>
                </c:pt>
                <c:pt idx="4">
                  <c:v>0.0</c:v>
                </c:pt>
                <c:pt idx="5">
                  <c:v>0.0</c:v>
                </c:pt>
                <c:pt idx="6">
                  <c:v>-1.0</c:v>
                </c:pt>
                <c:pt idx="7">
                  <c:v>-1.0</c:v>
                </c:pt>
                <c:pt idx="8">
                  <c:v>0.0</c:v>
                </c:pt>
                <c:pt idx="9">
                  <c:v>-1.0</c:v>
                </c:pt>
                <c:pt idx="10">
                  <c:v>0.0</c:v>
                </c:pt>
                <c:pt idx="11">
                  <c:v>-3.0</c:v>
                </c:pt>
                <c:pt idx="12">
                  <c:v>-2.0</c:v>
                </c:pt>
              </c:numCache>
            </c:numRef>
          </c:val>
        </c:ser>
        <c:ser>
          <c:idx val="3"/>
          <c:order val="3"/>
          <c:tx>
            <c:strRef>
              <c:f>'bar-chart-attractiveness'!$F$1</c:f>
              <c:strCache>
                <c:ptCount val="1"/>
                <c:pt idx="0">
                  <c:v>same</c:v>
                </c:pt>
              </c:strCache>
            </c:strRef>
          </c:tx>
          <c:spPr>
            <a:solidFill>
              <a:srgbClr val="898997"/>
            </a:solidFill>
            <a:ln>
              <a:solidFill>
                <a:schemeClr val="tx1">
                  <a:lumMod val="65000"/>
                  <a:lumOff val="35000"/>
                </a:schemeClr>
              </a:solidFill>
            </a:ln>
          </c:spPr>
          <c:invertIfNegative val="0"/>
          <c:cat>
            <c:strRef>
              <c:f>'bar-chart-attractiveness'!$B$2:$B$14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'bar-chart-attractiveness'!$F$2:$F$14</c:f>
              <c:numCache>
                <c:formatCode>General</c:formatCode>
                <c:ptCount val="13"/>
                <c:pt idx="0">
                  <c:v>2.0</c:v>
                </c:pt>
                <c:pt idx="1">
                  <c:v>2.0</c:v>
                </c:pt>
                <c:pt idx="2">
                  <c:v>5.0</c:v>
                </c:pt>
                <c:pt idx="3">
                  <c:v>4.5</c:v>
                </c:pt>
                <c:pt idx="4">
                  <c:v>3.0</c:v>
                </c:pt>
                <c:pt idx="5">
                  <c:v>1.0</c:v>
                </c:pt>
                <c:pt idx="6">
                  <c:v>4.0</c:v>
                </c:pt>
                <c:pt idx="7">
                  <c:v>1.0</c:v>
                </c:pt>
                <c:pt idx="8">
                  <c:v>2.5</c:v>
                </c:pt>
                <c:pt idx="9">
                  <c:v>4.5</c:v>
                </c:pt>
                <c:pt idx="10">
                  <c:v>1.5</c:v>
                </c:pt>
                <c:pt idx="11">
                  <c:v>0.5</c:v>
                </c:pt>
                <c:pt idx="12">
                  <c:v>0.5</c:v>
                </c:pt>
              </c:numCache>
            </c:numRef>
          </c:val>
        </c:ser>
        <c:ser>
          <c:idx val="4"/>
          <c:order val="4"/>
          <c:tx>
            <c:strRef>
              <c:f>'bar-chart-attractiveness'!$G$1</c:f>
              <c:strCache>
                <c:ptCount val="1"/>
                <c:pt idx="0">
                  <c:v>IFix++ somewhat better</c:v>
                </c:pt>
              </c:strCache>
            </c:strRef>
          </c:tx>
          <c:spPr>
            <a:solidFill>
              <a:srgbClr val="0B60AC"/>
            </a:solidFill>
            <a:ln>
              <a:solidFill>
                <a:schemeClr val="tx1">
                  <a:lumMod val="65000"/>
                  <a:lumOff val="35000"/>
                </a:schemeClr>
              </a:solidFill>
            </a:ln>
          </c:spPr>
          <c:invertIfNegative val="0"/>
          <c:cat>
            <c:strRef>
              <c:f>'bar-chart-attractiveness'!$B$2:$B$14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'bar-chart-attractiveness'!$G$2:$G$14</c:f>
              <c:numCache>
                <c:formatCode>General</c:formatCode>
                <c:ptCount val="13"/>
                <c:pt idx="0">
                  <c:v>4.0</c:v>
                </c:pt>
                <c:pt idx="1">
                  <c:v>4.0</c:v>
                </c:pt>
                <c:pt idx="2">
                  <c:v>1.0</c:v>
                </c:pt>
                <c:pt idx="3">
                  <c:v>3.0</c:v>
                </c:pt>
                <c:pt idx="4">
                  <c:v>3.0</c:v>
                </c:pt>
                <c:pt idx="5">
                  <c:v>6.0</c:v>
                </c:pt>
                <c:pt idx="6">
                  <c:v>2.0</c:v>
                </c:pt>
                <c:pt idx="7">
                  <c:v>8.0</c:v>
                </c:pt>
                <c:pt idx="8">
                  <c:v>3.0</c:v>
                </c:pt>
                <c:pt idx="9">
                  <c:v>1.0</c:v>
                </c:pt>
                <c:pt idx="10">
                  <c:v>1.0</c:v>
                </c:pt>
                <c:pt idx="11">
                  <c:v>0.0</c:v>
                </c:pt>
                <c:pt idx="12">
                  <c:v>3.0</c:v>
                </c:pt>
              </c:numCache>
            </c:numRef>
          </c:val>
        </c:ser>
        <c:ser>
          <c:idx val="5"/>
          <c:order val="5"/>
          <c:tx>
            <c:strRef>
              <c:f>'bar-chart-attractiveness'!$H$1</c:f>
              <c:strCache>
                <c:ptCount val="1"/>
                <c:pt idx="0">
                  <c:v>IFix++ much better</c:v>
                </c:pt>
              </c:strCache>
            </c:strRef>
          </c:tx>
          <c:spPr>
            <a:solidFill>
              <a:srgbClr val="02254E"/>
            </a:solidFill>
            <a:ln>
              <a:solidFill>
                <a:schemeClr val="tx1">
                  <a:lumMod val="65000"/>
                  <a:lumOff val="35000"/>
                </a:schemeClr>
              </a:solidFill>
            </a:ln>
          </c:spPr>
          <c:invertIfNegative val="0"/>
          <c:cat>
            <c:strRef>
              <c:f>'bar-chart-attractiveness'!$B$2:$B$14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'bar-chart-attractiveness'!$H$2:$H$14</c:f>
              <c:numCache>
                <c:formatCode>General</c:formatCode>
                <c:ptCount val="13"/>
                <c:pt idx="0">
                  <c:v>2.0</c:v>
                </c:pt>
                <c:pt idx="1">
                  <c:v>5.0</c:v>
                </c:pt>
                <c:pt idx="2">
                  <c:v>0.0</c:v>
                </c:pt>
                <c:pt idx="3">
                  <c:v>0.0</c:v>
                </c:pt>
                <c:pt idx="4">
                  <c:v>2.0</c:v>
                </c:pt>
                <c:pt idx="5">
                  <c:v>7.0</c:v>
                </c:pt>
                <c:pt idx="6">
                  <c:v>3.0</c:v>
                </c:pt>
                <c:pt idx="7">
                  <c:v>4.0</c:v>
                </c:pt>
                <c:pt idx="8">
                  <c:v>3.0</c:v>
                </c:pt>
                <c:pt idx="9">
                  <c:v>0.0</c:v>
                </c:pt>
                <c:pt idx="10">
                  <c:v>2.0</c:v>
                </c:pt>
                <c:pt idx="11">
                  <c:v>3.0</c:v>
                </c:pt>
                <c:pt idx="12">
                  <c:v>3.0</c:v>
                </c:pt>
              </c:numCache>
            </c:numRef>
          </c:val>
        </c:ser>
        <c:dLbls>
          <c:showLegendKey val="0"/>
          <c:showVal val="0"/>
          <c:showCatName val="0"/>
          <c:showSerName val="0"/>
          <c:showPercent val="0"/>
          <c:showBubbleSize val="0"/>
        </c:dLbls>
        <c:gapWidth val="100"/>
        <c:overlap val="100"/>
        <c:axId val="-2142541208"/>
        <c:axId val="-2145025144"/>
      </c:barChart>
      <c:catAx>
        <c:axId val="-2142541208"/>
        <c:scaling>
          <c:orientation val="minMax"/>
        </c:scaling>
        <c:delete val="0"/>
        <c:axPos val="b"/>
        <c:title>
          <c:tx>
            <c:rich>
              <a:bodyPr/>
              <a:lstStyle/>
              <a:p>
                <a:pPr>
                  <a:defRPr sz="1200">
                    <a:latin typeface="Arial"/>
                    <a:cs typeface="Arial"/>
                  </a:defRPr>
                </a:pPr>
                <a:r>
                  <a:rPr lang="en-US" sz="1200" b="1" i="0" baseline="0">
                    <a:effectLst/>
                    <a:latin typeface="Arial"/>
                    <a:cs typeface="Arial"/>
                  </a:rPr>
                  <a:t>IPFs from subjects with different repairs</a:t>
                </a:r>
                <a:endParaRPr lang="en-US" sz="1200">
                  <a:effectLst/>
                  <a:latin typeface="Arial"/>
                  <a:cs typeface="Arial"/>
                </a:endParaRPr>
              </a:p>
            </c:rich>
          </c:tx>
          <c:layout/>
          <c:overlay val="0"/>
        </c:title>
        <c:majorTickMark val="none"/>
        <c:minorTickMark val="none"/>
        <c:tickLblPos val="low"/>
        <c:spPr>
          <a:ln>
            <a:solidFill>
              <a:schemeClr val="tx1">
                <a:lumMod val="50000"/>
                <a:lumOff val="50000"/>
              </a:schemeClr>
            </a:solidFill>
          </a:ln>
        </c:spPr>
        <c:txPr>
          <a:bodyPr/>
          <a:lstStyle/>
          <a:p>
            <a:pPr>
              <a:defRPr sz="1100">
                <a:latin typeface="Arial"/>
              </a:defRPr>
            </a:pPr>
            <a:endParaRPr lang="en-US"/>
          </a:p>
        </c:txPr>
        <c:crossAx val="-2145025144"/>
        <c:crosses val="autoZero"/>
        <c:auto val="1"/>
        <c:lblAlgn val="ctr"/>
        <c:lblOffset val="100"/>
        <c:tickLblSkip val="1"/>
        <c:noMultiLvlLbl val="0"/>
      </c:catAx>
      <c:valAx>
        <c:axId val="-2145025144"/>
        <c:scaling>
          <c:orientation val="minMax"/>
          <c:max val="14.0"/>
          <c:min val="-14.0"/>
        </c:scaling>
        <c:delete val="0"/>
        <c:axPos val="l"/>
        <c:majorGridlines>
          <c:spPr>
            <a:ln>
              <a:solidFill>
                <a:srgbClr val="E2E2E2"/>
              </a:solidFill>
            </a:ln>
          </c:spPr>
        </c:majorGridlines>
        <c:title>
          <c:tx>
            <c:rich>
              <a:bodyPr rot="-5400000" vert="horz"/>
              <a:lstStyle/>
              <a:p>
                <a:pPr>
                  <a:defRPr sz="1200">
                    <a:latin typeface="Arial"/>
                  </a:defRPr>
                </a:pPr>
                <a:r>
                  <a:rPr lang="en-US" sz="1200">
                    <a:latin typeface="Arial"/>
                  </a:rPr>
                  <a:t>Number of particpant reponses</a:t>
                </a:r>
              </a:p>
            </c:rich>
          </c:tx>
          <c:layout>
            <c:manualLayout>
              <c:xMode val="edge"/>
              <c:yMode val="edge"/>
              <c:x val="0.0176983738584111"/>
              <c:y val="0.224133748927303"/>
            </c:manualLayout>
          </c:layout>
          <c:overlay val="0"/>
        </c:title>
        <c:numFmt formatCode="General" sourceLinked="1"/>
        <c:majorTickMark val="out"/>
        <c:minorTickMark val="none"/>
        <c:tickLblPos val="nextTo"/>
        <c:txPr>
          <a:bodyPr/>
          <a:lstStyle/>
          <a:p>
            <a:pPr>
              <a:defRPr sz="1100">
                <a:latin typeface="Arial"/>
              </a:defRPr>
            </a:pPr>
            <a:endParaRPr lang="en-US"/>
          </a:p>
        </c:txPr>
        <c:crossAx val="-2142541208"/>
        <c:crosses val="autoZero"/>
        <c:crossBetween val="between"/>
        <c:majorUnit val="2.0"/>
        <c:minorUnit val="1.0"/>
      </c:valAx>
    </c:plotArea>
    <c:legend>
      <c:legendPos val="b"/>
      <c:legendEntry>
        <c:idx val="0"/>
        <c:delete val="1"/>
      </c:legendEntry>
      <c:layout>
        <c:manualLayout>
          <c:xMode val="edge"/>
          <c:yMode val="edge"/>
          <c:x val="0.131968650938928"/>
          <c:y val="0.729326256267387"/>
          <c:w val="0.857721308064763"/>
          <c:h val="0.11081394753708"/>
        </c:manualLayout>
      </c:layout>
      <c:overlay val="1"/>
      <c:txPr>
        <a:bodyPr/>
        <a:lstStyle/>
        <a:p>
          <a:pPr>
            <a:defRPr sz="1200">
              <a:latin typeface="Arial"/>
              <a:cs typeface="Arial"/>
            </a:defRPr>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'bar-chart-legibility'!$C$1</c:f>
              <c:strCache>
                <c:ptCount val="1"/>
                <c:pt idx="0">
                  <c:v>same -ve half</c:v>
                </c:pt>
              </c:strCache>
            </c:strRef>
          </c:tx>
          <c:spPr>
            <a:solidFill>
              <a:srgbClr val="898997"/>
            </a:solidFill>
            <a:ln>
              <a:solidFill>
                <a:schemeClr val="tx1">
                  <a:lumMod val="65000"/>
                  <a:lumOff val="35000"/>
                </a:schemeClr>
              </a:solidFill>
            </a:ln>
          </c:spPr>
          <c:invertIfNegative val="0"/>
          <c:cat>
            <c:strRef>
              <c:f>'bar-chart-legibility'!$B$2:$B$14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'bar-chart-legibility'!$C$2:$C$14</c:f>
              <c:numCache>
                <c:formatCode>General</c:formatCode>
                <c:ptCount val="13"/>
                <c:pt idx="0">
                  <c:v>-1.0</c:v>
                </c:pt>
                <c:pt idx="1">
                  <c:v>-1.5</c:v>
                </c:pt>
                <c:pt idx="2">
                  <c:v>-4.5</c:v>
                </c:pt>
                <c:pt idx="3">
                  <c:v>-5.0</c:v>
                </c:pt>
                <c:pt idx="4">
                  <c:v>-2.5</c:v>
                </c:pt>
                <c:pt idx="5">
                  <c:v>-1.0</c:v>
                </c:pt>
                <c:pt idx="6">
                  <c:v>-4.0</c:v>
                </c:pt>
                <c:pt idx="7">
                  <c:v>-1.0</c:v>
                </c:pt>
                <c:pt idx="8">
                  <c:v>-1.5</c:v>
                </c:pt>
                <c:pt idx="9">
                  <c:v>-3.5</c:v>
                </c:pt>
                <c:pt idx="10">
                  <c:v>-3.0</c:v>
                </c:pt>
                <c:pt idx="11">
                  <c:v>-1.0</c:v>
                </c:pt>
                <c:pt idx="12">
                  <c:v>-1.5</c:v>
                </c:pt>
              </c:numCache>
            </c:numRef>
          </c:val>
        </c:ser>
        <c:ser>
          <c:idx val="1"/>
          <c:order val="1"/>
          <c:tx>
            <c:strRef>
              <c:f>'bar-chart-legibility'!$D$1</c:f>
              <c:strCache>
                <c:ptCount val="1"/>
                <c:pt idx="0">
                  <c:v>IFix somewhat better</c:v>
                </c:pt>
              </c:strCache>
            </c:strRef>
          </c:tx>
          <c:spPr>
            <a:solidFill>
              <a:srgbClr val="A40003"/>
            </a:solidFill>
            <a:ln>
              <a:solidFill>
                <a:schemeClr val="tx1">
                  <a:lumMod val="65000"/>
                  <a:lumOff val="35000"/>
                </a:schemeClr>
              </a:solidFill>
            </a:ln>
          </c:spPr>
          <c:invertIfNegative val="0"/>
          <c:cat>
            <c:strRef>
              <c:f>'bar-chart-legibility'!$B$2:$B$14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'bar-chart-legibility'!$D$2:$D$14</c:f>
              <c:numCache>
                <c:formatCode>General</c:formatCode>
                <c:ptCount val="13"/>
                <c:pt idx="0">
                  <c:v>-3.0</c:v>
                </c:pt>
                <c:pt idx="1">
                  <c:v>0.0</c:v>
                </c:pt>
                <c:pt idx="2">
                  <c:v>-1.0</c:v>
                </c:pt>
                <c:pt idx="3">
                  <c:v>-2.0</c:v>
                </c:pt>
                <c:pt idx="4">
                  <c:v>0.0</c:v>
                </c:pt>
                <c:pt idx="5">
                  <c:v>0.0</c:v>
                </c:pt>
                <c:pt idx="6">
                  <c:v>-1.0</c:v>
                </c:pt>
                <c:pt idx="7">
                  <c:v>0.0</c:v>
                </c:pt>
                <c:pt idx="8">
                  <c:v>-1.0</c:v>
                </c:pt>
                <c:pt idx="9">
                  <c:v>-2.0</c:v>
                </c:pt>
                <c:pt idx="10">
                  <c:v>-2.0</c:v>
                </c:pt>
                <c:pt idx="11">
                  <c:v>-6.0</c:v>
                </c:pt>
                <c:pt idx="12">
                  <c:v>0.0</c:v>
                </c:pt>
              </c:numCache>
            </c:numRef>
          </c:val>
        </c:ser>
        <c:ser>
          <c:idx val="2"/>
          <c:order val="2"/>
          <c:tx>
            <c:strRef>
              <c:f>'bar-chart-legibility'!$E$1</c:f>
              <c:strCache>
                <c:ptCount val="1"/>
                <c:pt idx="0">
                  <c:v>IFix much better</c:v>
                </c:pt>
              </c:strCache>
            </c:strRef>
          </c:tx>
          <c:spPr>
            <a:solidFill>
              <a:schemeClr val="accent2">
                <a:lumMod val="50000"/>
              </a:schemeClr>
            </a:solidFill>
            <a:ln>
              <a:solidFill>
                <a:schemeClr val="tx1">
                  <a:lumMod val="65000"/>
                  <a:lumOff val="35000"/>
                </a:schemeClr>
              </a:solidFill>
            </a:ln>
          </c:spPr>
          <c:invertIfNegative val="0"/>
          <c:cat>
            <c:strRef>
              <c:f>'bar-chart-legibility'!$B$2:$B$14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'bar-chart-legibility'!$E$2:$E$14</c:f>
              <c:numCache>
                <c:formatCode>General</c:formatCode>
                <c:ptCount val="13"/>
                <c:pt idx="0">
                  <c:v>-2.0</c:v>
                </c:pt>
                <c:pt idx="1">
                  <c:v>-2.0</c:v>
                </c:pt>
                <c:pt idx="2">
                  <c:v>-1.0</c:v>
                </c:pt>
                <c:pt idx="3">
                  <c:v>0.0</c:v>
                </c:pt>
                <c:pt idx="4">
                  <c:v>0.0</c:v>
                </c:pt>
                <c:pt idx="5">
                  <c:v>0.0</c:v>
                </c:pt>
                <c:pt idx="6">
                  <c:v>0.0</c:v>
                </c:pt>
                <c:pt idx="7">
                  <c:v>0.0</c:v>
                </c:pt>
                <c:pt idx="8">
                  <c:v>-1.0</c:v>
                </c:pt>
                <c:pt idx="9">
                  <c:v>0.0</c:v>
                </c:pt>
                <c:pt idx="10">
                  <c:v>-1.0</c:v>
                </c:pt>
                <c:pt idx="11">
                  <c:v>-3.0</c:v>
                </c:pt>
                <c:pt idx="12">
                  <c:v>-1.0</c:v>
                </c:pt>
              </c:numCache>
            </c:numRef>
          </c:val>
        </c:ser>
        <c:ser>
          <c:idx val="3"/>
          <c:order val="3"/>
          <c:tx>
            <c:strRef>
              <c:f>'bar-chart-legibility'!$F$1</c:f>
              <c:strCache>
                <c:ptCount val="1"/>
                <c:pt idx="0">
                  <c:v>same</c:v>
                </c:pt>
              </c:strCache>
            </c:strRef>
          </c:tx>
          <c:spPr>
            <a:solidFill>
              <a:srgbClr val="898997"/>
            </a:solidFill>
            <a:ln>
              <a:solidFill>
                <a:schemeClr val="tx1">
                  <a:lumMod val="65000"/>
                  <a:lumOff val="35000"/>
                </a:schemeClr>
              </a:solidFill>
            </a:ln>
          </c:spPr>
          <c:invertIfNegative val="0"/>
          <c:cat>
            <c:strRef>
              <c:f>'bar-chart-legibility'!$B$2:$B$14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'bar-chart-legibility'!$F$2:$F$14</c:f>
              <c:numCache>
                <c:formatCode>General</c:formatCode>
                <c:ptCount val="13"/>
                <c:pt idx="0">
                  <c:v>1.0</c:v>
                </c:pt>
                <c:pt idx="1">
                  <c:v>1.5</c:v>
                </c:pt>
                <c:pt idx="2">
                  <c:v>4.5</c:v>
                </c:pt>
                <c:pt idx="3">
                  <c:v>5.0</c:v>
                </c:pt>
                <c:pt idx="4">
                  <c:v>2.5</c:v>
                </c:pt>
                <c:pt idx="5">
                  <c:v>1.0</c:v>
                </c:pt>
                <c:pt idx="6">
                  <c:v>4.0</c:v>
                </c:pt>
                <c:pt idx="7">
                  <c:v>1.0</c:v>
                </c:pt>
                <c:pt idx="8">
                  <c:v>1.5</c:v>
                </c:pt>
                <c:pt idx="9">
                  <c:v>3.5</c:v>
                </c:pt>
                <c:pt idx="10">
                  <c:v>3.0</c:v>
                </c:pt>
                <c:pt idx="11">
                  <c:v>1.0</c:v>
                </c:pt>
                <c:pt idx="12">
                  <c:v>1.5</c:v>
                </c:pt>
              </c:numCache>
            </c:numRef>
          </c:val>
        </c:ser>
        <c:ser>
          <c:idx val="4"/>
          <c:order val="4"/>
          <c:tx>
            <c:strRef>
              <c:f>'bar-chart-legibility'!$G$1</c:f>
              <c:strCache>
                <c:ptCount val="1"/>
                <c:pt idx="0">
                  <c:v>IFix++ somewhat better</c:v>
                </c:pt>
              </c:strCache>
            </c:strRef>
          </c:tx>
          <c:spPr>
            <a:solidFill>
              <a:srgbClr val="0B60AC"/>
            </a:solidFill>
            <a:ln>
              <a:solidFill>
                <a:schemeClr val="tx1">
                  <a:lumMod val="65000"/>
                  <a:lumOff val="35000"/>
                </a:schemeClr>
              </a:solidFill>
            </a:ln>
          </c:spPr>
          <c:invertIfNegative val="0"/>
          <c:cat>
            <c:strRef>
              <c:f>'bar-chart-legibility'!$B$2:$B$14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'bar-chart-legibility'!$G$2:$G$14</c:f>
              <c:numCache>
                <c:formatCode>General</c:formatCode>
                <c:ptCount val="13"/>
                <c:pt idx="0">
                  <c:v>3.0</c:v>
                </c:pt>
                <c:pt idx="1">
                  <c:v>5.0</c:v>
                </c:pt>
                <c:pt idx="2">
                  <c:v>3.0</c:v>
                </c:pt>
                <c:pt idx="3">
                  <c:v>1.0</c:v>
                </c:pt>
                <c:pt idx="4">
                  <c:v>4.0</c:v>
                </c:pt>
                <c:pt idx="5">
                  <c:v>6.0</c:v>
                </c:pt>
                <c:pt idx="6">
                  <c:v>4.0</c:v>
                </c:pt>
                <c:pt idx="7">
                  <c:v>4.0</c:v>
                </c:pt>
                <c:pt idx="8">
                  <c:v>5.0</c:v>
                </c:pt>
                <c:pt idx="9">
                  <c:v>2.0</c:v>
                </c:pt>
                <c:pt idx="10">
                  <c:v>0.0</c:v>
                </c:pt>
                <c:pt idx="11">
                  <c:v>0.0</c:v>
                </c:pt>
                <c:pt idx="12">
                  <c:v>5.0</c:v>
                </c:pt>
              </c:numCache>
            </c:numRef>
          </c:val>
        </c:ser>
        <c:ser>
          <c:idx val="5"/>
          <c:order val="5"/>
          <c:tx>
            <c:strRef>
              <c:f>'bar-chart-legibility'!$H$1</c:f>
              <c:strCache>
                <c:ptCount val="1"/>
                <c:pt idx="0">
                  <c:v>IFix++ much better</c:v>
                </c:pt>
              </c:strCache>
            </c:strRef>
          </c:tx>
          <c:spPr>
            <a:solidFill>
              <a:srgbClr val="02254E"/>
            </a:solidFill>
            <a:ln>
              <a:solidFill>
                <a:schemeClr val="tx1">
                  <a:lumMod val="65000"/>
                  <a:lumOff val="35000"/>
                </a:schemeClr>
              </a:solidFill>
            </a:ln>
          </c:spPr>
          <c:invertIfNegative val="0"/>
          <c:cat>
            <c:strRef>
              <c:f>'bar-chart-legibility'!$B$2:$B$14</c:f>
              <c:strCache>
                <c:ptCount val="13"/>
                <c:pt idx="0">
                  <c:v>1a</c:v>
                </c:pt>
                <c:pt idx="1">
                  <c:v>5a</c:v>
                </c:pt>
                <c:pt idx="2">
                  <c:v>6a</c:v>
                </c:pt>
                <c:pt idx="3">
                  <c:v>8a</c:v>
                </c:pt>
                <c:pt idx="4">
                  <c:v>8b</c:v>
                </c:pt>
                <c:pt idx="5">
                  <c:v>17a</c:v>
                </c:pt>
                <c:pt idx="6">
                  <c:v>18a</c:v>
                </c:pt>
                <c:pt idx="7">
                  <c:v>21a</c:v>
                </c:pt>
                <c:pt idx="8">
                  <c:v>22a</c:v>
                </c:pt>
                <c:pt idx="9">
                  <c:v>24b</c:v>
                </c:pt>
                <c:pt idx="10">
                  <c:v>26a</c:v>
                </c:pt>
                <c:pt idx="11">
                  <c:v>36a</c:v>
                </c:pt>
                <c:pt idx="12">
                  <c:v>45a</c:v>
                </c:pt>
              </c:strCache>
            </c:strRef>
          </c:cat>
          <c:val>
            <c:numRef>
              <c:f>'bar-chart-legibility'!$H$2:$H$14</c:f>
              <c:numCache>
                <c:formatCode>General</c:formatCode>
                <c:ptCount val="13"/>
                <c:pt idx="0">
                  <c:v>4.0</c:v>
                </c:pt>
                <c:pt idx="1">
                  <c:v>5.0</c:v>
                </c:pt>
                <c:pt idx="2">
                  <c:v>1.0</c:v>
                </c:pt>
                <c:pt idx="3">
                  <c:v>0.0</c:v>
                </c:pt>
                <c:pt idx="4">
                  <c:v>4.0</c:v>
                </c:pt>
                <c:pt idx="5">
                  <c:v>7.0</c:v>
                </c:pt>
                <c:pt idx="6">
                  <c:v>2.0</c:v>
                </c:pt>
                <c:pt idx="7">
                  <c:v>9.0</c:v>
                </c:pt>
                <c:pt idx="8">
                  <c:v>4.0</c:v>
                </c:pt>
                <c:pt idx="9">
                  <c:v>0.0</c:v>
                </c:pt>
                <c:pt idx="10">
                  <c:v>2.0</c:v>
                </c:pt>
                <c:pt idx="11">
                  <c:v>1.0</c:v>
                </c:pt>
                <c:pt idx="12">
                  <c:v>3.0</c:v>
                </c:pt>
              </c:numCache>
            </c:numRef>
          </c:val>
        </c:ser>
        <c:dLbls>
          <c:showLegendKey val="0"/>
          <c:showVal val="0"/>
          <c:showCatName val="0"/>
          <c:showSerName val="0"/>
          <c:showPercent val="0"/>
          <c:showBubbleSize val="0"/>
        </c:dLbls>
        <c:gapWidth val="100"/>
        <c:overlap val="100"/>
        <c:axId val="-2142583240"/>
        <c:axId val="2137020504"/>
      </c:barChart>
      <c:catAx>
        <c:axId val="-2142583240"/>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Arial"/>
                    <a:ea typeface="+mn-ea"/>
                    <a:cs typeface="Arial"/>
                  </a:defRPr>
                </a:pPr>
                <a:r>
                  <a:rPr lang="en-US" sz="1200">
                    <a:latin typeface="Arial"/>
                    <a:cs typeface="Arial"/>
                  </a:rPr>
                  <a:t>IPFs from subjects with different repairs</a:t>
                </a:r>
              </a:p>
            </c:rich>
          </c:tx>
          <c:layout/>
          <c:overlay val="0"/>
        </c:title>
        <c:majorTickMark val="none"/>
        <c:minorTickMark val="none"/>
        <c:tickLblPos val="low"/>
        <c:spPr>
          <a:ln>
            <a:solidFill>
              <a:schemeClr val="tx1">
                <a:lumMod val="50000"/>
                <a:lumOff val="50000"/>
              </a:schemeClr>
            </a:solidFill>
          </a:ln>
        </c:spPr>
        <c:txPr>
          <a:bodyPr/>
          <a:lstStyle/>
          <a:p>
            <a:pPr>
              <a:defRPr sz="1100">
                <a:latin typeface="Arial"/>
              </a:defRPr>
            </a:pPr>
            <a:endParaRPr lang="en-US"/>
          </a:p>
        </c:txPr>
        <c:crossAx val="2137020504"/>
        <c:crosses val="autoZero"/>
        <c:auto val="1"/>
        <c:lblAlgn val="ctr"/>
        <c:lblOffset val="100"/>
        <c:tickLblSkip val="1"/>
        <c:noMultiLvlLbl val="0"/>
      </c:catAx>
      <c:valAx>
        <c:axId val="2137020504"/>
        <c:scaling>
          <c:orientation val="minMax"/>
          <c:max val="14.0"/>
          <c:min val="-14.0"/>
        </c:scaling>
        <c:delete val="0"/>
        <c:axPos val="l"/>
        <c:majorGridlines>
          <c:spPr>
            <a:ln>
              <a:solidFill>
                <a:srgbClr val="E2E2E2"/>
              </a:solidFill>
            </a:ln>
          </c:spPr>
        </c:majorGridlines>
        <c:title>
          <c:tx>
            <c:rich>
              <a:bodyPr rot="-5400000" vert="horz"/>
              <a:lstStyle/>
              <a:p>
                <a:pPr>
                  <a:defRPr sz="1200">
                    <a:latin typeface="Arial"/>
                  </a:defRPr>
                </a:pPr>
                <a:r>
                  <a:rPr lang="en-US" sz="1200">
                    <a:latin typeface="Arial"/>
                  </a:rPr>
                  <a:t>Number of particpant reponses</a:t>
                </a:r>
              </a:p>
            </c:rich>
          </c:tx>
          <c:layout>
            <c:manualLayout>
              <c:xMode val="edge"/>
              <c:yMode val="edge"/>
              <c:x val="0.0176983738584111"/>
              <c:y val="0.224133748927303"/>
            </c:manualLayout>
          </c:layout>
          <c:overlay val="0"/>
        </c:title>
        <c:numFmt formatCode="General" sourceLinked="1"/>
        <c:majorTickMark val="out"/>
        <c:minorTickMark val="none"/>
        <c:tickLblPos val="nextTo"/>
        <c:txPr>
          <a:bodyPr/>
          <a:lstStyle/>
          <a:p>
            <a:pPr>
              <a:defRPr sz="1100">
                <a:latin typeface="Arial"/>
              </a:defRPr>
            </a:pPr>
            <a:endParaRPr lang="en-US"/>
          </a:p>
        </c:txPr>
        <c:crossAx val="-2142583240"/>
        <c:crosses val="autoZero"/>
        <c:crossBetween val="between"/>
        <c:majorUnit val="2.0"/>
        <c:minorUnit val="1.0"/>
      </c:valAx>
    </c:plotArea>
    <c:legend>
      <c:legendPos val="b"/>
      <c:legendEntry>
        <c:idx val="0"/>
        <c:delete val="1"/>
      </c:legendEntry>
      <c:layout>
        <c:manualLayout>
          <c:xMode val="edge"/>
          <c:yMode val="edge"/>
          <c:x val="0.149900013614695"/>
          <c:y val="0.729149572783449"/>
          <c:w val="0.85010004914666"/>
          <c:h val="0.106336615433193"/>
        </c:manualLayout>
      </c:layout>
      <c:overlay val="1"/>
      <c:txPr>
        <a:bodyPr/>
        <a:lstStyle/>
        <a:p>
          <a:pPr>
            <a:defRPr sz="1200">
              <a:latin typeface="Arial"/>
              <a:cs typeface="Arial"/>
            </a:defRPr>
          </a:pPr>
          <a:endParaRPr lang="en-US"/>
        </a:p>
      </c:txPr>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381000</xdr:colOff>
      <xdr:row>5</xdr:row>
      <xdr:rowOff>40640</xdr:rowOff>
    </xdr:from>
    <xdr:to>
      <xdr:col>12</xdr:col>
      <xdr:colOff>381000</xdr:colOff>
      <xdr:row>23</xdr:row>
      <xdr:rowOff>40640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802641</xdr:colOff>
      <xdr:row>0</xdr:row>
      <xdr:rowOff>132081</xdr:rowOff>
    </xdr:from>
    <xdr:to>
      <xdr:col>16</xdr:col>
      <xdr:colOff>548641</xdr:colOff>
      <xdr:row>28</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40640</xdr:colOff>
      <xdr:row>2</xdr:row>
      <xdr:rowOff>50800</xdr:rowOff>
    </xdr:from>
    <xdr:to>
      <xdr:col>16</xdr:col>
      <xdr:colOff>378460</xdr:colOff>
      <xdr:row>31</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0.51009</cdr:x>
      <cdr:y>0.29692</cdr:y>
    </cdr:from>
    <cdr:to>
      <cdr:x>0.55596</cdr:x>
      <cdr:y>0.39776</cdr:y>
    </cdr:to>
    <cdr:cxnSp macro="">
      <cdr:nvCxnSpPr>
        <cdr:cNvPr id="26" name="Straight Connector 25"/>
        <cdr:cNvCxnSpPr/>
      </cdr:nvCxnSpPr>
      <cdr:spPr>
        <a:xfrm xmlns:a="http://schemas.openxmlformats.org/drawingml/2006/main" flipV="1">
          <a:off x="3530611" y="1346198"/>
          <a:ext cx="317490" cy="457198"/>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0.55413</cdr:x>
      <cdr:y>0.29692</cdr:y>
    </cdr:from>
    <cdr:to>
      <cdr:x>0.58165</cdr:x>
      <cdr:y>0.29692</cdr:y>
    </cdr:to>
    <cdr:cxnSp macro="">
      <cdr:nvCxnSpPr>
        <cdr:cNvPr id="30" name="Straight Connector 29"/>
        <cdr:cNvCxnSpPr/>
      </cdr:nvCxnSpPr>
      <cdr:spPr>
        <a:xfrm xmlns:a="http://schemas.openxmlformats.org/drawingml/2006/main">
          <a:off x="3835434" y="1346198"/>
          <a:ext cx="19048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0.57798</cdr:x>
      <cdr:y>0.26051</cdr:y>
    </cdr:from>
    <cdr:to>
      <cdr:x>0.67339</cdr:x>
      <cdr:y>0.33053</cdr:y>
    </cdr:to>
    <cdr:sp macro="" textlink="">
      <cdr:nvSpPr>
        <cdr:cNvPr id="33" name="Rectangle 32"/>
        <cdr:cNvSpPr/>
      </cdr:nvSpPr>
      <cdr:spPr>
        <a:xfrm xmlns:a="http://schemas.openxmlformats.org/drawingml/2006/main">
          <a:off x="4000512" y="1181118"/>
          <a:ext cx="660380" cy="31746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a:solidFill>
                <a:srgbClr val="000000"/>
              </a:solidFill>
              <a:latin typeface="Arial"/>
              <a:cs typeface="Arial"/>
            </a:rPr>
            <a:t>same</a:t>
          </a:r>
        </a:p>
      </cdr:txBody>
    </cdr:sp>
  </cdr:relSizeAnchor>
  <cdr:relSizeAnchor xmlns:cdr="http://schemas.openxmlformats.org/drawingml/2006/chartDrawing">
    <cdr:from>
      <cdr:x>0.42715</cdr:x>
      <cdr:y>0.77311</cdr:y>
    </cdr:from>
    <cdr:to>
      <cdr:x>0.4844</cdr:x>
      <cdr:y>0.84482</cdr:y>
    </cdr:to>
    <cdr:cxnSp macro="">
      <cdr:nvCxnSpPr>
        <cdr:cNvPr id="34" name="Straight Connector 33"/>
        <cdr:cNvCxnSpPr/>
      </cdr:nvCxnSpPr>
      <cdr:spPr>
        <a:xfrm xmlns:a="http://schemas.openxmlformats.org/drawingml/2006/main">
          <a:off x="2956527" y="3505194"/>
          <a:ext cx="396256" cy="325126"/>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0.48257</cdr:x>
      <cdr:y>0.84313</cdr:y>
    </cdr:from>
    <cdr:to>
      <cdr:x>0.51009</cdr:x>
      <cdr:y>0.84313</cdr:y>
    </cdr:to>
    <cdr:cxnSp macro="">
      <cdr:nvCxnSpPr>
        <cdr:cNvPr id="35" name="Straight Connector 34"/>
        <cdr:cNvCxnSpPr/>
      </cdr:nvCxnSpPr>
      <cdr:spPr>
        <a:xfrm xmlns:a="http://schemas.openxmlformats.org/drawingml/2006/main">
          <a:off x="3340117" y="3822658"/>
          <a:ext cx="190479"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0.5233</cdr:x>
      <cdr:y>0.75182</cdr:y>
    </cdr:from>
    <cdr:to>
      <cdr:x>0.67009</cdr:x>
      <cdr:y>0.91709</cdr:y>
    </cdr:to>
    <cdr:sp macro="" textlink="">
      <cdr:nvSpPr>
        <cdr:cNvPr id="36" name="Rectangle 35"/>
        <cdr:cNvSpPr/>
      </cdr:nvSpPr>
      <cdr:spPr>
        <a:xfrm xmlns:a="http://schemas.openxmlformats.org/drawingml/2006/main">
          <a:off x="3622029" y="3408667"/>
          <a:ext cx="1016007" cy="7493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somewhat better</a:t>
          </a:r>
        </a:p>
      </cdr:txBody>
    </cdr:sp>
  </cdr:relSizeAnchor>
  <cdr:relSizeAnchor xmlns:cdr="http://schemas.openxmlformats.org/drawingml/2006/chartDrawing">
    <cdr:from>
      <cdr:x>0.26569</cdr:x>
      <cdr:y>0.79328</cdr:y>
    </cdr:from>
    <cdr:to>
      <cdr:x>0.29945</cdr:x>
      <cdr:y>0.92999</cdr:y>
    </cdr:to>
    <cdr:cxnSp macro="">
      <cdr:nvCxnSpPr>
        <cdr:cNvPr id="37" name="Straight Connector 36"/>
        <cdr:cNvCxnSpPr/>
      </cdr:nvCxnSpPr>
      <cdr:spPr>
        <a:xfrm xmlns:a="http://schemas.openxmlformats.org/drawingml/2006/main" flipH="1">
          <a:off x="1838987" y="3596640"/>
          <a:ext cx="233653" cy="619841"/>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0.30128</cdr:x>
      <cdr:y>0.85155</cdr:y>
    </cdr:from>
    <cdr:to>
      <cdr:x>0.42788</cdr:x>
      <cdr:y>1</cdr:y>
    </cdr:to>
    <cdr:sp macro="" textlink="">
      <cdr:nvSpPr>
        <cdr:cNvPr id="39" name="Rectangle 38"/>
        <cdr:cNvSpPr/>
      </cdr:nvSpPr>
      <cdr:spPr>
        <a:xfrm xmlns:a="http://schemas.openxmlformats.org/drawingml/2006/main">
          <a:off x="2085323" y="3860842"/>
          <a:ext cx="876262" cy="67305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0.12477</cdr:x>
      <cdr:y>0.66106</cdr:y>
    </cdr:from>
    <cdr:to>
      <cdr:x>0.21872</cdr:x>
      <cdr:y>0.73725</cdr:y>
    </cdr:to>
    <cdr:cxnSp macro="">
      <cdr:nvCxnSpPr>
        <cdr:cNvPr id="42" name="Straight Connector 41"/>
        <cdr:cNvCxnSpPr/>
      </cdr:nvCxnSpPr>
      <cdr:spPr>
        <a:xfrm xmlns:a="http://schemas.openxmlformats.org/drawingml/2006/main" flipV="1">
          <a:off x="863600" y="2997200"/>
          <a:ext cx="650240" cy="34544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0.26532</cdr:x>
      <cdr:y>0.92999</cdr:y>
    </cdr:from>
    <cdr:to>
      <cdr:x>0.29284</cdr:x>
      <cdr:y>0.92999</cdr:y>
    </cdr:to>
    <cdr:cxnSp macro="">
      <cdr:nvCxnSpPr>
        <cdr:cNvPr id="43" name="Straight Connector 42"/>
        <cdr:cNvCxnSpPr/>
      </cdr:nvCxnSpPr>
      <cdr:spPr>
        <a:xfrm xmlns:a="http://schemas.openxmlformats.org/drawingml/2006/main">
          <a:off x="1836426" y="4216481"/>
          <a:ext cx="19048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0.07009</cdr:x>
      <cdr:y>0.73894</cdr:y>
    </cdr:from>
    <cdr:to>
      <cdr:x>0.24073</cdr:x>
      <cdr:y>0.8986</cdr:y>
    </cdr:to>
    <cdr:sp macro="" textlink="">
      <cdr:nvSpPr>
        <cdr:cNvPr id="44" name="Rectangle 43"/>
        <cdr:cNvSpPr/>
      </cdr:nvSpPr>
      <cdr:spPr>
        <a:xfrm xmlns:a="http://schemas.openxmlformats.org/drawingml/2006/main">
          <a:off x="485159" y="3350266"/>
          <a:ext cx="1181085" cy="72388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somewhat</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0.17431</cdr:x>
      <cdr:y>0.19888</cdr:y>
    </cdr:from>
    <cdr:to>
      <cdr:x>0.22752</cdr:x>
      <cdr:y>0.32493</cdr:y>
    </cdr:to>
    <cdr:cxnSp macro="">
      <cdr:nvCxnSpPr>
        <cdr:cNvPr id="47" name="Straight Connector 46"/>
        <cdr:cNvCxnSpPr/>
      </cdr:nvCxnSpPr>
      <cdr:spPr>
        <a:xfrm xmlns:a="http://schemas.openxmlformats.org/drawingml/2006/main">
          <a:off x="1206500" y="901700"/>
          <a:ext cx="368300" cy="5715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0.14679</cdr:x>
      <cdr:y>0.19888</cdr:y>
    </cdr:from>
    <cdr:to>
      <cdr:x>0.17431</cdr:x>
      <cdr:y>0.19888</cdr:y>
    </cdr:to>
    <cdr:cxnSp macro="">
      <cdr:nvCxnSpPr>
        <cdr:cNvPr id="48" name="Straight Connector 47"/>
        <cdr:cNvCxnSpPr/>
      </cdr:nvCxnSpPr>
      <cdr:spPr>
        <a:xfrm xmlns:a="http://schemas.openxmlformats.org/drawingml/2006/main">
          <a:off x="1016000" y="901700"/>
          <a:ext cx="19050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0.05505</cdr:x>
      <cdr:y>0.11485</cdr:y>
    </cdr:from>
    <cdr:to>
      <cdr:x>0.1633</cdr:x>
      <cdr:y>0.30532</cdr:y>
    </cdr:to>
    <cdr:sp macro="" textlink="">
      <cdr:nvSpPr>
        <cdr:cNvPr id="49" name="Rectangle 48"/>
        <cdr:cNvSpPr/>
      </cdr:nvSpPr>
      <cdr:spPr>
        <a:xfrm xmlns:a="http://schemas.openxmlformats.org/drawingml/2006/main">
          <a:off x="381000" y="520700"/>
          <a:ext cx="749300" cy="8636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a:t>
          </a:r>
          <a:r>
            <a:rPr lang="en-US" sz="1400" baseline="0">
              <a:solidFill>
                <a:srgbClr val="000000"/>
              </a:solidFill>
              <a:latin typeface="Arial"/>
              <a:cs typeface="Arial"/>
            </a:rPr>
            <a:t> </a:t>
          </a:r>
          <a:r>
            <a:rPr lang="en-US" sz="1400">
              <a:solidFill>
                <a:srgbClr val="000000"/>
              </a:solidFill>
              <a:latin typeface="Arial"/>
              <a:cs typeface="Arial"/>
            </a:rPr>
            <a:t>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40640</xdr:colOff>
      <xdr:row>2</xdr:row>
      <xdr:rowOff>50800</xdr:rowOff>
    </xdr:from>
    <xdr:to>
      <xdr:col>16</xdr:col>
      <xdr:colOff>378460</xdr:colOff>
      <xdr:row>31</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0.51009</cdr:x>
      <cdr:y>0.29692</cdr:y>
    </cdr:from>
    <cdr:to>
      <cdr:x>0.55596</cdr:x>
      <cdr:y>0.39776</cdr:y>
    </cdr:to>
    <cdr:cxnSp macro="">
      <cdr:nvCxnSpPr>
        <cdr:cNvPr id="26" name="Straight Connector 25"/>
        <cdr:cNvCxnSpPr/>
      </cdr:nvCxnSpPr>
      <cdr:spPr>
        <a:xfrm xmlns:a="http://schemas.openxmlformats.org/drawingml/2006/main" flipV="1">
          <a:off x="3530611" y="1346198"/>
          <a:ext cx="317490" cy="457198"/>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0.55413</cdr:x>
      <cdr:y>0.29692</cdr:y>
    </cdr:from>
    <cdr:to>
      <cdr:x>0.58165</cdr:x>
      <cdr:y>0.29692</cdr:y>
    </cdr:to>
    <cdr:cxnSp macro="">
      <cdr:nvCxnSpPr>
        <cdr:cNvPr id="30" name="Straight Connector 29"/>
        <cdr:cNvCxnSpPr/>
      </cdr:nvCxnSpPr>
      <cdr:spPr>
        <a:xfrm xmlns:a="http://schemas.openxmlformats.org/drawingml/2006/main">
          <a:off x="3835434" y="1346198"/>
          <a:ext cx="19048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0.57798</cdr:x>
      <cdr:y>0.26051</cdr:y>
    </cdr:from>
    <cdr:to>
      <cdr:x>0.67339</cdr:x>
      <cdr:y>0.33053</cdr:y>
    </cdr:to>
    <cdr:sp macro="" textlink="">
      <cdr:nvSpPr>
        <cdr:cNvPr id="33" name="Rectangle 32"/>
        <cdr:cNvSpPr/>
      </cdr:nvSpPr>
      <cdr:spPr>
        <a:xfrm xmlns:a="http://schemas.openxmlformats.org/drawingml/2006/main">
          <a:off x="4000512" y="1181118"/>
          <a:ext cx="660380" cy="31746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a:solidFill>
                <a:srgbClr val="000000"/>
              </a:solidFill>
              <a:latin typeface="Arial"/>
              <a:cs typeface="Arial"/>
            </a:rPr>
            <a:t>same</a:t>
          </a:r>
        </a:p>
      </cdr:txBody>
    </cdr:sp>
  </cdr:relSizeAnchor>
  <cdr:relSizeAnchor xmlns:cdr="http://schemas.openxmlformats.org/drawingml/2006/chartDrawing">
    <cdr:from>
      <cdr:x>0.42715</cdr:x>
      <cdr:y>0.77311</cdr:y>
    </cdr:from>
    <cdr:to>
      <cdr:x>0.4844</cdr:x>
      <cdr:y>0.84482</cdr:y>
    </cdr:to>
    <cdr:cxnSp macro="">
      <cdr:nvCxnSpPr>
        <cdr:cNvPr id="34" name="Straight Connector 33"/>
        <cdr:cNvCxnSpPr/>
      </cdr:nvCxnSpPr>
      <cdr:spPr>
        <a:xfrm xmlns:a="http://schemas.openxmlformats.org/drawingml/2006/main">
          <a:off x="2956519" y="3505203"/>
          <a:ext cx="396256" cy="325126"/>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0.48257</cdr:x>
      <cdr:y>0.84313</cdr:y>
    </cdr:from>
    <cdr:to>
      <cdr:x>0.51009</cdr:x>
      <cdr:y>0.84313</cdr:y>
    </cdr:to>
    <cdr:cxnSp macro="">
      <cdr:nvCxnSpPr>
        <cdr:cNvPr id="35" name="Straight Connector 34"/>
        <cdr:cNvCxnSpPr/>
      </cdr:nvCxnSpPr>
      <cdr:spPr>
        <a:xfrm xmlns:a="http://schemas.openxmlformats.org/drawingml/2006/main">
          <a:off x="3340108" y="3822667"/>
          <a:ext cx="19048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0.5233</cdr:x>
      <cdr:y>0.75182</cdr:y>
    </cdr:from>
    <cdr:to>
      <cdr:x>0.67009</cdr:x>
      <cdr:y>0.91709</cdr:y>
    </cdr:to>
    <cdr:sp macro="" textlink="">
      <cdr:nvSpPr>
        <cdr:cNvPr id="36" name="Rectangle 35"/>
        <cdr:cNvSpPr/>
      </cdr:nvSpPr>
      <cdr:spPr>
        <a:xfrm xmlns:a="http://schemas.openxmlformats.org/drawingml/2006/main">
          <a:off x="3622021" y="3408677"/>
          <a:ext cx="1016007" cy="74931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a:t>
          </a:r>
          <a:r>
            <a:rPr lang="en-US" sz="1400" baseline="0">
              <a:solidFill>
                <a:srgbClr val="000000"/>
              </a:solidFill>
              <a:latin typeface="Arial"/>
              <a:cs typeface="Arial"/>
            </a:rPr>
            <a:t> </a:t>
          </a:r>
          <a:r>
            <a:rPr lang="en-US" sz="1400">
              <a:solidFill>
                <a:srgbClr val="000000"/>
              </a:solidFill>
              <a:latin typeface="Arial"/>
              <a:cs typeface="Arial"/>
            </a:rPr>
            <a:t>somewhat better</a:t>
          </a:r>
        </a:p>
      </cdr:txBody>
    </cdr:sp>
  </cdr:relSizeAnchor>
  <cdr:relSizeAnchor xmlns:cdr="http://schemas.openxmlformats.org/drawingml/2006/chartDrawing">
    <cdr:from>
      <cdr:x>0.26569</cdr:x>
      <cdr:y>0.79328</cdr:y>
    </cdr:from>
    <cdr:to>
      <cdr:x>0.29945</cdr:x>
      <cdr:y>0.92999</cdr:y>
    </cdr:to>
    <cdr:cxnSp macro="">
      <cdr:nvCxnSpPr>
        <cdr:cNvPr id="37" name="Straight Connector 36"/>
        <cdr:cNvCxnSpPr/>
      </cdr:nvCxnSpPr>
      <cdr:spPr>
        <a:xfrm xmlns:a="http://schemas.openxmlformats.org/drawingml/2006/main" flipH="1">
          <a:off x="1838987" y="3596640"/>
          <a:ext cx="233653" cy="619841"/>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0.30128</cdr:x>
      <cdr:y>0.85155</cdr:y>
    </cdr:from>
    <cdr:to>
      <cdr:x>0.42788</cdr:x>
      <cdr:y>1</cdr:y>
    </cdr:to>
    <cdr:sp macro="" textlink="">
      <cdr:nvSpPr>
        <cdr:cNvPr id="39" name="Rectangle 38"/>
        <cdr:cNvSpPr/>
      </cdr:nvSpPr>
      <cdr:spPr>
        <a:xfrm xmlns:a="http://schemas.openxmlformats.org/drawingml/2006/main">
          <a:off x="2085323" y="3860842"/>
          <a:ext cx="876262" cy="67305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0.12477</cdr:x>
      <cdr:y>0.66106</cdr:y>
    </cdr:from>
    <cdr:to>
      <cdr:x>0.21872</cdr:x>
      <cdr:y>0.73725</cdr:y>
    </cdr:to>
    <cdr:cxnSp macro="">
      <cdr:nvCxnSpPr>
        <cdr:cNvPr id="42" name="Straight Connector 41"/>
        <cdr:cNvCxnSpPr/>
      </cdr:nvCxnSpPr>
      <cdr:spPr>
        <a:xfrm xmlns:a="http://schemas.openxmlformats.org/drawingml/2006/main" flipV="1">
          <a:off x="863600" y="2997200"/>
          <a:ext cx="650240" cy="34544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0.26532</cdr:x>
      <cdr:y>0.92999</cdr:y>
    </cdr:from>
    <cdr:to>
      <cdr:x>0.29284</cdr:x>
      <cdr:y>0.92999</cdr:y>
    </cdr:to>
    <cdr:cxnSp macro="">
      <cdr:nvCxnSpPr>
        <cdr:cNvPr id="43" name="Straight Connector 42"/>
        <cdr:cNvCxnSpPr/>
      </cdr:nvCxnSpPr>
      <cdr:spPr>
        <a:xfrm xmlns:a="http://schemas.openxmlformats.org/drawingml/2006/main">
          <a:off x="1836426" y="4216481"/>
          <a:ext cx="19048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0.07009</cdr:x>
      <cdr:y>0.73894</cdr:y>
    </cdr:from>
    <cdr:to>
      <cdr:x>0.24073</cdr:x>
      <cdr:y>0.8986</cdr:y>
    </cdr:to>
    <cdr:sp macro="" textlink="">
      <cdr:nvSpPr>
        <cdr:cNvPr id="44" name="Rectangle 43"/>
        <cdr:cNvSpPr/>
      </cdr:nvSpPr>
      <cdr:spPr>
        <a:xfrm xmlns:a="http://schemas.openxmlformats.org/drawingml/2006/main">
          <a:off x="485159" y="3350266"/>
          <a:ext cx="1181085" cy="72388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somewhat</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0.17431</cdr:x>
      <cdr:y>0.19888</cdr:y>
    </cdr:from>
    <cdr:to>
      <cdr:x>0.22752</cdr:x>
      <cdr:y>0.32493</cdr:y>
    </cdr:to>
    <cdr:cxnSp macro="">
      <cdr:nvCxnSpPr>
        <cdr:cNvPr id="47" name="Straight Connector 46"/>
        <cdr:cNvCxnSpPr/>
      </cdr:nvCxnSpPr>
      <cdr:spPr>
        <a:xfrm xmlns:a="http://schemas.openxmlformats.org/drawingml/2006/main">
          <a:off x="1206500" y="901700"/>
          <a:ext cx="368300" cy="5715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0.14679</cdr:x>
      <cdr:y>0.19888</cdr:y>
    </cdr:from>
    <cdr:to>
      <cdr:x>0.17431</cdr:x>
      <cdr:y>0.19888</cdr:y>
    </cdr:to>
    <cdr:cxnSp macro="">
      <cdr:nvCxnSpPr>
        <cdr:cNvPr id="48" name="Straight Connector 47"/>
        <cdr:cNvCxnSpPr/>
      </cdr:nvCxnSpPr>
      <cdr:spPr>
        <a:xfrm xmlns:a="http://schemas.openxmlformats.org/drawingml/2006/main">
          <a:off x="1016000" y="901700"/>
          <a:ext cx="19050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0.05505</cdr:x>
      <cdr:y>0.11485</cdr:y>
    </cdr:from>
    <cdr:to>
      <cdr:x>0.1633</cdr:x>
      <cdr:y>0.30532</cdr:y>
    </cdr:to>
    <cdr:sp macro="" textlink="">
      <cdr:nvSpPr>
        <cdr:cNvPr id="49" name="Rectangle 48"/>
        <cdr:cNvSpPr/>
      </cdr:nvSpPr>
      <cdr:spPr>
        <a:xfrm xmlns:a="http://schemas.openxmlformats.org/drawingml/2006/main">
          <a:off x="381000" y="520700"/>
          <a:ext cx="749300" cy="8636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40640</xdr:colOff>
      <xdr:row>2</xdr:row>
      <xdr:rowOff>50800</xdr:rowOff>
    </xdr:from>
    <xdr:to>
      <xdr:col>16</xdr:col>
      <xdr:colOff>378460</xdr:colOff>
      <xdr:row>31</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0.51009</cdr:x>
      <cdr:y>0.29692</cdr:y>
    </cdr:from>
    <cdr:to>
      <cdr:x>0.55596</cdr:x>
      <cdr:y>0.39776</cdr:y>
    </cdr:to>
    <cdr:cxnSp macro="">
      <cdr:nvCxnSpPr>
        <cdr:cNvPr id="26" name="Straight Connector 25"/>
        <cdr:cNvCxnSpPr/>
      </cdr:nvCxnSpPr>
      <cdr:spPr>
        <a:xfrm xmlns:a="http://schemas.openxmlformats.org/drawingml/2006/main" flipV="1">
          <a:off x="3530611" y="1346198"/>
          <a:ext cx="317490" cy="457198"/>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0.55413</cdr:x>
      <cdr:y>0.29692</cdr:y>
    </cdr:from>
    <cdr:to>
      <cdr:x>0.58165</cdr:x>
      <cdr:y>0.29692</cdr:y>
    </cdr:to>
    <cdr:cxnSp macro="">
      <cdr:nvCxnSpPr>
        <cdr:cNvPr id="30" name="Straight Connector 29"/>
        <cdr:cNvCxnSpPr/>
      </cdr:nvCxnSpPr>
      <cdr:spPr>
        <a:xfrm xmlns:a="http://schemas.openxmlformats.org/drawingml/2006/main">
          <a:off x="3835434" y="1346198"/>
          <a:ext cx="19048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0.57798</cdr:x>
      <cdr:y>0.26051</cdr:y>
    </cdr:from>
    <cdr:to>
      <cdr:x>0.67339</cdr:x>
      <cdr:y>0.33053</cdr:y>
    </cdr:to>
    <cdr:sp macro="" textlink="">
      <cdr:nvSpPr>
        <cdr:cNvPr id="33" name="Rectangle 32"/>
        <cdr:cNvSpPr/>
      </cdr:nvSpPr>
      <cdr:spPr>
        <a:xfrm xmlns:a="http://schemas.openxmlformats.org/drawingml/2006/main">
          <a:off x="4000512" y="1181118"/>
          <a:ext cx="660380" cy="31746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a:solidFill>
                <a:srgbClr val="000000"/>
              </a:solidFill>
              <a:latin typeface="Arial"/>
              <a:cs typeface="Arial"/>
            </a:rPr>
            <a:t>same</a:t>
          </a:r>
        </a:p>
      </cdr:txBody>
    </cdr:sp>
  </cdr:relSizeAnchor>
  <cdr:relSizeAnchor xmlns:cdr="http://schemas.openxmlformats.org/drawingml/2006/chartDrawing">
    <cdr:from>
      <cdr:x>0.4477</cdr:x>
      <cdr:y>0.75294</cdr:y>
    </cdr:from>
    <cdr:to>
      <cdr:x>0.50495</cdr:x>
      <cdr:y>0.82465</cdr:y>
    </cdr:to>
    <cdr:cxnSp macro="">
      <cdr:nvCxnSpPr>
        <cdr:cNvPr id="34" name="Straight Connector 33"/>
        <cdr:cNvCxnSpPr/>
      </cdr:nvCxnSpPr>
      <cdr:spPr>
        <a:xfrm xmlns:a="http://schemas.openxmlformats.org/drawingml/2006/main">
          <a:off x="3098767" y="3413754"/>
          <a:ext cx="396256" cy="325126"/>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0.50312</cdr:x>
      <cdr:y>0.82296</cdr:y>
    </cdr:from>
    <cdr:to>
      <cdr:x>0.53064</cdr:x>
      <cdr:y>0.82296</cdr:y>
    </cdr:to>
    <cdr:cxnSp macro="">
      <cdr:nvCxnSpPr>
        <cdr:cNvPr id="35" name="Straight Connector 34"/>
        <cdr:cNvCxnSpPr/>
      </cdr:nvCxnSpPr>
      <cdr:spPr>
        <a:xfrm xmlns:a="http://schemas.openxmlformats.org/drawingml/2006/main">
          <a:off x="3482357" y="3731218"/>
          <a:ext cx="190479"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0.53358</cdr:x>
      <cdr:y>0.74285</cdr:y>
    </cdr:from>
    <cdr:to>
      <cdr:x>0.68037</cdr:x>
      <cdr:y>0.90812</cdr:y>
    </cdr:to>
    <cdr:sp macro="" textlink="">
      <cdr:nvSpPr>
        <cdr:cNvPr id="36" name="Rectangle 35"/>
        <cdr:cNvSpPr/>
      </cdr:nvSpPr>
      <cdr:spPr>
        <a:xfrm xmlns:a="http://schemas.openxmlformats.org/drawingml/2006/main">
          <a:off x="3693149" y="3368027"/>
          <a:ext cx="1016007" cy="7493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somewhat better</a:t>
          </a:r>
        </a:p>
      </cdr:txBody>
    </cdr:sp>
  </cdr:relSizeAnchor>
  <cdr:relSizeAnchor xmlns:cdr="http://schemas.openxmlformats.org/drawingml/2006/chartDrawing">
    <cdr:from>
      <cdr:x>0.37174</cdr:x>
      <cdr:y>0.85155</cdr:y>
    </cdr:from>
    <cdr:to>
      <cdr:x>0.49834</cdr:x>
      <cdr:y>1</cdr:y>
    </cdr:to>
    <cdr:sp macro="" textlink="">
      <cdr:nvSpPr>
        <cdr:cNvPr id="39" name="Rectangle 38"/>
        <cdr:cNvSpPr/>
      </cdr:nvSpPr>
      <cdr:spPr>
        <a:xfrm xmlns:a="http://schemas.openxmlformats.org/drawingml/2006/main">
          <a:off x="2573003" y="3860842"/>
          <a:ext cx="876262" cy="67305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0.12477</cdr:x>
      <cdr:y>0.66106</cdr:y>
    </cdr:from>
    <cdr:to>
      <cdr:x>0.21872</cdr:x>
      <cdr:y>0.73725</cdr:y>
    </cdr:to>
    <cdr:cxnSp macro="">
      <cdr:nvCxnSpPr>
        <cdr:cNvPr id="42" name="Straight Connector 41"/>
        <cdr:cNvCxnSpPr/>
      </cdr:nvCxnSpPr>
      <cdr:spPr>
        <a:xfrm xmlns:a="http://schemas.openxmlformats.org/drawingml/2006/main" flipV="1">
          <a:off x="863600" y="2997200"/>
          <a:ext cx="650240" cy="34544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0.07009</cdr:x>
      <cdr:y>0.73894</cdr:y>
    </cdr:from>
    <cdr:to>
      <cdr:x>0.24073</cdr:x>
      <cdr:y>0.8986</cdr:y>
    </cdr:to>
    <cdr:sp macro="" textlink="">
      <cdr:nvSpPr>
        <cdr:cNvPr id="44" name="Rectangle 43"/>
        <cdr:cNvSpPr/>
      </cdr:nvSpPr>
      <cdr:spPr>
        <a:xfrm xmlns:a="http://schemas.openxmlformats.org/drawingml/2006/main">
          <a:off x="485159" y="3350266"/>
          <a:ext cx="1181085" cy="72388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somewhat</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0.17431</cdr:x>
      <cdr:y>0.19888</cdr:y>
    </cdr:from>
    <cdr:to>
      <cdr:x>0.22752</cdr:x>
      <cdr:y>0.32493</cdr:y>
    </cdr:to>
    <cdr:cxnSp macro="">
      <cdr:nvCxnSpPr>
        <cdr:cNvPr id="47" name="Straight Connector 46"/>
        <cdr:cNvCxnSpPr/>
      </cdr:nvCxnSpPr>
      <cdr:spPr>
        <a:xfrm xmlns:a="http://schemas.openxmlformats.org/drawingml/2006/main">
          <a:off x="1206500" y="901700"/>
          <a:ext cx="368300" cy="5715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0.14679</cdr:x>
      <cdr:y>0.19888</cdr:y>
    </cdr:from>
    <cdr:to>
      <cdr:x>0.17431</cdr:x>
      <cdr:y>0.19888</cdr:y>
    </cdr:to>
    <cdr:cxnSp macro="">
      <cdr:nvCxnSpPr>
        <cdr:cNvPr id="48" name="Straight Connector 47"/>
        <cdr:cNvCxnSpPr/>
      </cdr:nvCxnSpPr>
      <cdr:spPr>
        <a:xfrm xmlns:a="http://schemas.openxmlformats.org/drawingml/2006/main">
          <a:off x="1016000" y="901700"/>
          <a:ext cx="19050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0.05505</cdr:x>
      <cdr:y>0.11485</cdr:y>
    </cdr:from>
    <cdr:to>
      <cdr:x>0.1633</cdr:x>
      <cdr:y>0.30532</cdr:y>
    </cdr:to>
    <cdr:sp macro="" textlink="">
      <cdr:nvSpPr>
        <cdr:cNvPr id="49" name="Rectangle 48"/>
        <cdr:cNvSpPr/>
      </cdr:nvSpPr>
      <cdr:spPr>
        <a:xfrm xmlns:a="http://schemas.openxmlformats.org/drawingml/2006/main">
          <a:off x="381000" y="520700"/>
          <a:ext cx="749300" cy="8636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IFix++ 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0.33174</cdr:x>
      <cdr:y>0.80448</cdr:y>
    </cdr:from>
    <cdr:to>
      <cdr:x>0.3655</cdr:x>
      <cdr:y>0.94119</cdr:y>
    </cdr:to>
    <cdr:cxnSp macro="">
      <cdr:nvCxnSpPr>
        <cdr:cNvPr id="16" name="Straight Connector 15"/>
        <cdr:cNvCxnSpPr/>
      </cdr:nvCxnSpPr>
      <cdr:spPr>
        <a:xfrm xmlns:a="http://schemas.openxmlformats.org/drawingml/2006/main" flipH="1">
          <a:off x="2296160" y="3647440"/>
          <a:ext cx="233670" cy="61983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0.33137</cdr:x>
      <cdr:y>0.94119</cdr:y>
    </cdr:from>
    <cdr:to>
      <cdr:x>0.35889</cdr:x>
      <cdr:y>0.94119</cdr:y>
    </cdr:to>
    <cdr:cxnSp macro="">
      <cdr:nvCxnSpPr>
        <cdr:cNvPr id="17" name="Straight Connector 16"/>
        <cdr:cNvCxnSpPr/>
      </cdr:nvCxnSpPr>
      <cdr:spPr>
        <a:xfrm xmlns:a="http://schemas.openxmlformats.org/drawingml/2006/main">
          <a:off x="2293599" y="4267270"/>
          <a:ext cx="19048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9</xdr:col>
      <xdr:colOff>1</xdr:colOff>
      <xdr:row>0</xdr:row>
      <xdr:rowOff>132081</xdr:rowOff>
    </xdr:from>
    <xdr:to>
      <xdr:col>16</xdr:col>
      <xdr:colOff>579120</xdr:colOff>
      <xdr:row>28</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751840</xdr:colOff>
      <xdr:row>0</xdr:row>
      <xdr:rowOff>132081</xdr:rowOff>
    </xdr:from>
    <xdr:to>
      <xdr:col>16</xdr:col>
      <xdr:colOff>507999</xdr:colOff>
      <xdr:row>28</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125" zoomScaleNormal="125" zoomScalePageLayoutView="125" workbookViewId="0">
      <selection sqref="A1:D4"/>
    </sheetView>
  </sheetViews>
  <sheetFormatPr baseColWidth="10" defaultRowHeight="12" x14ac:dyDescent="0"/>
  <cols>
    <col min="1" max="1" width="16" bestFit="1" customWidth="1"/>
    <col min="2" max="2" width="4.83203125" bestFit="1" customWidth="1"/>
    <col min="3" max="4" width="6.5" customWidth="1"/>
    <col min="5" max="5" width="6.6640625" customWidth="1"/>
    <col min="6" max="6" width="5.83203125" customWidth="1"/>
    <col min="7" max="7" width="6" customWidth="1"/>
  </cols>
  <sheetData>
    <row r="1" spans="1:4">
      <c r="B1" t="s">
        <v>153</v>
      </c>
      <c r="C1" t="s">
        <v>386</v>
      </c>
      <c r="D1" t="s">
        <v>387</v>
      </c>
    </row>
    <row r="2" spans="1:4">
      <c r="A2" t="s">
        <v>383</v>
      </c>
      <c r="B2">
        <f>'pie-chart-legibility'!C17</f>
        <v>35.428571428571423</v>
      </c>
      <c r="C2">
        <f>'pie-chart-legibility'!D17+'pie-chart-legibility'!E17</f>
        <v>16.571428571428569</v>
      </c>
      <c r="D2">
        <f>'pie-chart-legibility'!F17+'pie-chart-legibility'!G17</f>
        <v>48</v>
      </c>
    </row>
    <row r="3" spans="1:4">
      <c r="A3" t="s">
        <v>384</v>
      </c>
      <c r="B3">
        <f>'pie-chart-attractiveness'!C17</f>
        <v>36.571428571428569</v>
      </c>
      <c r="C3">
        <f>'pie-chart-attractiveness'!D17+'pie-chart-attractiveness'!E17</f>
        <v>21.714285714285715</v>
      </c>
      <c r="D3">
        <f>'pie-chart-attractiveness'!F17+'pie-chart-attractiveness'!G17</f>
        <v>41.714285714285708</v>
      </c>
    </row>
    <row r="4" spans="1:4">
      <c r="A4" t="s">
        <v>385</v>
      </c>
      <c r="B4">
        <f>'pie-chart-similarity'!C17</f>
        <v>36.416184971098261</v>
      </c>
      <c r="C4">
        <f>'pie-chart-similarity'!D17+'pie-chart-similarity'!E17</f>
        <v>22.543352601156066</v>
      </c>
      <c r="D4">
        <f>'pie-chart-similarity'!F17+'pie-chart-similarity'!G17</f>
        <v>41.040462427745666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Q41"/>
  <sheetViews>
    <sheetView topLeftCell="AD1" workbookViewId="0">
      <selection activeCell="AP17" sqref="AP17"/>
    </sheetView>
  </sheetViews>
  <sheetFormatPr baseColWidth="10" defaultColWidth="14.5" defaultRowHeight="15.75" customHeight="1" x14ac:dyDescent="0"/>
  <sheetData>
    <row r="1" spans="1:43" ht="15.75" customHeight="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23</v>
      </c>
      <c r="AB1" s="1" t="s">
        <v>24</v>
      </c>
      <c r="AC1" s="1" t="s">
        <v>25</v>
      </c>
      <c r="AD1" s="1" t="s">
        <v>26</v>
      </c>
      <c r="AE1" s="1" t="s">
        <v>23</v>
      </c>
      <c r="AF1" s="1" t="s">
        <v>24</v>
      </c>
      <c r="AG1" s="1" t="s">
        <v>25</v>
      </c>
      <c r="AH1" s="1" t="s">
        <v>26</v>
      </c>
      <c r="AI1" s="1" t="s">
        <v>23</v>
      </c>
      <c r="AJ1" s="1" t="s">
        <v>24</v>
      </c>
      <c r="AK1" s="1" t="s">
        <v>25</v>
      </c>
      <c r="AL1" s="1" t="s">
        <v>26</v>
      </c>
      <c r="AM1" s="1" t="s">
        <v>23</v>
      </c>
      <c r="AN1" s="1" t="s">
        <v>24</v>
      </c>
      <c r="AO1" s="1" t="s">
        <v>25</v>
      </c>
      <c r="AP1" s="1" t="s">
        <v>26</v>
      </c>
      <c r="AQ1" s="1" t="s">
        <v>27</v>
      </c>
    </row>
    <row r="2" spans="1:43" ht="15.75" customHeight="1">
      <c r="A2" s="1" t="s">
        <v>28</v>
      </c>
      <c r="B2" s="1" t="s">
        <v>29</v>
      </c>
      <c r="C2" s="1" t="s">
        <v>30</v>
      </c>
      <c r="D2" s="1" t="s">
        <v>31</v>
      </c>
      <c r="E2" s="1" t="s">
        <v>5</v>
      </c>
      <c r="F2" s="1" t="s">
        <v>6</v>
      </c>
      <c r="G2" s="1" t="s">
        <v>7</v>
      </c>
      <c r="H2" s="1" t="s">
        <v>32</v>
      </c>
      <c r="I2" s="1" t="s">
        <v>33</v>
      </c>
      <c r="J2" s="1" t="s">
        <v>34</v>
      </c>
      <c r="K2" s="1" t="s">
        <v>35</v>
      </c>
      <c r="L2" s="1" t="s">
        <v>36</v>
      </c>
      <c r="M2" s="1" t="s">
        <v>37</v>
      </c>
      <c r="N2" s="1" t="s">
        <v>38</v>
      </c>
      <c r="O2" s="1" t="s">
        <v>39</v>
      </c>
      <c r="P2" s="1" t="s">
        <v>40</v>
      </c>
      <c r="Q2" s="1" t="s">
        <v>41</v>
      </c>
      <c r="R2" s="1" t="s">
        <v>42</v>
      </c>
      <c r="S2" s="1" t="s">
        <v>43</v>
      </c>
      <c r="T2" s="1" t="s">
        <v>44</v>
      </c>
      <c r="U2" s="1" t="s">
        <v>45</v>
      </c>
      <c r="V2" s="1" t="s">
        <v>46</v>
      </c>
      <c r="W2" s="1" t="s">
        <v>49</v>
      </c>
      <c r="X2" s="1" t="s">
        <v>51</v>
      </c>
      <c r="Y2" s="1" t="s">
        <v>53</v>
      </c>
      <c r="Z2" s="1" t="s">
        <v>52</v>
      </c>
      <c r="AA2" s="1" t="s">
        <v>47</v>
      </c>
      <c r="AB2" s="1" t="s">
        <v>48</v>
      </c>
      <c r="AC2" s="1" t="s">
        <v>50</v>
      </c>
      <c r="AD2" s="1" t="s">
        <v>52</v>
      </c>
      <c r="AE2" s="1" t="s">
        <v>47</v>
      </c>
      <c r="AF2" s="1" t="s">
        <v>48</v>
      </c>
      <c r="AG2" s="1" t="s">
        <v>50</v>
      </c>
      <c r="AH2" s="1" t="s">
        <v>52</v>
      </c>
      <c r="AI2" s="1" t="s">
        <v>47</v>
      </c>
      <c r="AJ2" s="1" t="s">
        <v>48</v>
      </c>
      <c r="AK2" s="1" t="s">
        <v>50</v>
      </c>
      <c r="AL2" s="1" t="s">
        <v>52</v>
      </c>
      <c r="AM2" s="1" t="s">
        <v>47</v>
      </c>
      <c r="AN2" s="1" t="s">
        <v>48</v>
      </c>
      <c r="AO2" s="1" t="s">
        <v>50</v>
      </c>
      <c r="AP2" s="1" t="s">
        <v>52</v>
      </c>
      <c r="AQ2" s="1" t="s">
        <v>27</v>
      </c>
    </row>
    <row r="3" spans="1:43" ht="15.75" customHeight="1">
      <c r="A3" s="1" t="s">
        <v>54</v>
      </c>
      <c r="B3" s="1" t="s">
        <v>56</v>
      </c>
      <c r="C3" s="1" t="s">
        <v>57</v>
      </c>
      <c r="D3" s="1" t="s">
        <v>58</v>
      </c>
      <c r="E3" s="1" t="s">
        <v>59</v>
      </c>
      <c r="F3" s="1" t="s">
        <v>60</v>
      </c>
      <c r="G3" s="1" t="s">
        <v>61</v>
      </c>
      <c r="H3" s="1" t="s">
        <v>62</v>
      </c>
      <c r="I3" s="1" t="s">
        <v>63</v>
      </c>
      <c r="J3" s="1" t="s">
        <v>64</v>
      </c>
      <c r="K3" s="1" t="s">
        <v>65</v>
      </c>
      <c r="L3" s="1" t="s">
        <v>66</v>
      </c>
      <c r="M3" s="1" t="s">
        <v>67</v>
      </c>
      <c r="N3" s="1" t="s">
        <v>68</v>
      </c>
      <c r="O3" s="1" t="s">
        <v>69</v>
      </c>
      <c r="P3" s="1" t="s">
        <v>70</v>
      </c>
      <c r="Q3" s="1" t="s">
        <v>71</v>
      </c>
      <c r="R3" s="1" t="s">
        <v>72</v>
      </c>
      <c r="S3" s="1" t="s">
        <v>73</v>
      </c>
      <c r="T3" s="1" t="s">
        <v>74</v>
      </c>
      <c r="U3" s="1" t="s">
        <v>75</v>
      </c>
      <c r="V3" s="1" t="s">
        <v>76</v>
      </c>
      <c r="W3" s="1" t="s">
        <v>83</v>
      </c>
      <c r="X3" s="1" t="s">
        <v>85</v>
      </c>
      <c r="Y3" s="1" t="s">
        <v>87</v>
      </c>
      <c r="Z3" s="1" t="s">
        <v>89</v>
      </c>
      <c r="AA3" s="1" t="s">
        <v>92</v>
      </c>
      <c r="AB3" s="1" t="s">
        <v>94</v>
      </c>
      <c r="AC3" s="1" t="s">
        <v>96</v>
      </c>
      <c r="AD3" s="1" t="s">
        <v>98</v>
      </c>
      <c r="AE3" s="1" t="s">
        <v>100</v>
      </c>
      <c r="AF3" s="1" t="s">
        <v>102</v>
      </c>
      <c r="AG3" s="1" t="s">
        <v>104</v>
      </c>
      <c r="AH3" s="1" t="s">
        <v>105</v>
      </c>
      <c r="AI3" s="1" t="s">
        <v>107</v>
      </c>
      <c r="AJ3" s="1" t="s">
        <v>108</v>
      </c>
      <c r="AK3" s="1" t="s">
        <v>109</v>
      </c>
      <c r="AL3" s="1" t="s">
        <v>110</v>
      </c>
      <c r="AM3" s="1" t="s">
        <v>111</v>
      </c>
      <c r="AN3" s="1" t="s">
        <v>112</v>
      </c>
      <c r="AO3" s="1" t="s">
        <v>113</v>
      </c>
      <c r="AP3" s="1" t="s">
        <v>114</v>
      </c>
      <c r="AQ3" s="1" t="s">
        <v>103</v>
      </c>
    </row>
    <row r="4" spans="1:43" ht="15.75" customHeight="1">
      <c r="A4" s="2">
        <v>43508.534837962965</v>
      </c>
      <c r="B4" s="2">
        <v>43508.536736111113</v>
      </c>
      <c r="C4" s="1" t="s">
        <v>31</v>
      </c>
      <c r="D4" s="1" t="s">
        <v>167</v>
      </c>
      <c r="E4" s="1">
        <v>100</v>
      </c>
      <c r="F4" s="1">
        <v>163</v>
      </c>
      <c r="G4" s="1" t="b">
        <v>1</v>
      </c>
      <c r="H4" s="2">
        <v>43508.536736111113</v>
      </c>
      <c r="I4" s="1" t="s">
        <v>169</v>
      </c>
      <c r="N4" s="1">
        <v>40.664306640625</v>
      </c>
      <c r="O4" s="1">
        <v>-73.976303100585895</v>
      </c>
      <c r="P4" s="1" t="s">
        <v>118</v>
      </c>
      <c r="Q4" s="1" t="s">
        <v>119</v>
      </c>
      <c r="R4" s="1" t="s">
        <v>132</v>
      </c>
      <c r="S4" s="1" t="s">
        <v>133</v>
      </c>
      <c r="T4" s="1" t="s">
        <v>121</v>
      </c>
      <c r="U4" s="1" t="s">
        <v>156</v>
      </c>
      <c r="V4" s="1" t="s">
        <v>123</v>
      </c>
      <c r="W4" s="1" t="s">
        <v>126</v>
      </c>
      <c r="X4" s="1" t="s">
        <v>126</v>
      </c>
      <c r="Y4" s="1" t="s">
        <v>126</v>
      </c>
      <c r="AA4" s="1" t="s">
        <v>126</v>
      </c>
      <c r="AB4" s="1" t="s">
        <v>126</v>
      </c>
      <c r="AC4" s="1" t="s">
        <v>126</v>
      </c>
      <c r="AE4" s="1" t="s">
        <v>126</v>
      </c>
      <c r="AF4" s="1" t="s">
        <v>126</v>
      </c>
      <c r="AG4" s="1" t="s">
        <v>126</v>
      </c>
      <c r="AI4" s="1" t="s">
        <v>126</v>
      </c>
      <c r="AJ4" s="1" t="s">
        <v>126</v>
      </c>
      <c r="AK4" s="1" t="s">
        <v>126</v>
      </c>
      <c r="AM4" s="1" t="s">
        <v>126</v>
      </c>
      <c r="AN4" s="1" t="s">
        <v>126</v>
      </c>
      <c r="AO4" s="1" t="s">
        <v>126</v>
      </c>
      <c r="AQ4" s="1">
        <v>32891</v>
      </c>
    </row>
    <row r="5" spans="1:43" ht="15.75" customHeight="1">
      <c r="A5" s="2">
        <v>43508.535324074073</v>
      </c>
      <c r="B5" s="2">
        <v>43508.538043981483</v>
      </c>
      <c r="C5" s="1" t="s">
        <v>31</v>
      </c>
      <c r="D5" s="1" t="s">
        <v>176</v>
      </c>
      <c r="E5" s="1">
        <v>100</v>
      </c>
      <c r="F5" s="1">
        <v>234</v>
      </c>
      <c r="G5" s="1" t="b">
        <v>1</v>
      </c>
      <c r="H5" s="2">
        <v>43508.538043981483</v>
      </c>
      <c r="I5" s="1" t="s">
        <v>177</v>
      </c>
      <c r="N5" s="1">
        <v>41.327499389648402</v>
      </c>
      <c r="O5" s="1">
        <v>19.818893432617099</v>
      </c>
      <c r="P5" s="1" t="s">
        <v>118</v>
      </c>
      <c r="Q5" s="1" t="s">
        <v>119</v>
      </c>
      <c r="R5" s="1" t="s">
        <v>132</v>
      </c>
      <c r="S5" s="1" t="s">
        <v>133</v>
      </c>
      <c r="T5" s="1" t="s">
        <v>179</v>
      </c>
      <c r="U5" s="1" t="s">
        <v>156</v>
      </c>
      <c r="V5" s="1" t="s">
        <v>123</v>
      </c>
      <c r="W5" s="1" t="s">
        <v>136</v>
      </c>
      <c r="X5" s="1" t="s">
        <v>126</v>
      </c>
      <c r="Y5" s="1" t="s">
        <v>126</v>
      </c>
      <c r="Z5" s="1" t="s">
        <v>180</v>
      </c>
      <c r="AA5" s="1" t="s">
        <v>140</v>
      </c>
      <c r="AB5" s="1" t="s">
        <v>140</v>
      </c>
      <c r="AC5" s="1" t="s">
        <v>140</v>
      </c>
      <c r="AD5" s="1" t="s">
        <v>182</v>
      </c>
      <c r="AE5" s="1" t="s">
        <v>136</v>
      </c>
      <c r="AF5" s="1" t="s">
        <v>126</v>
      </c>
      <c r="AG5" s="1" t="s">
        <v>126</v>
      </c>
      <c r="AH5" s="1" t="s">
        <v>184</v>
      </c>
      <c r="AI5" s="1" t="s">
        <v>140</v>
      </c>
      <c r="AJ5" s="1" t="s">
        <v>136</v>
      </c>
      <c r="AK5" s="1" t="s">
        <v>136</v>
      </c>
      <c r="AL5" s="1" t="s">
        <v>186</v>
      </c>
      <c r="AM5" s="1" t="s">
        <v>125</v>
      </c>
      <c r="AN5" s="1" t="s">
        <v>126</v>
      </c>
      <c r="AO5" s="1" t="s">
        <v>126</v>
      </c>
      <c r="AP5" s="1" t="s">
        <v>188</v>
      </c>
      <c r="AQ5" s="1">
        <v>80003</v>
      </c>
    </row>
    <row r="6" spans="1:43" ht="15.75" customHeight="1">
      <c r="A6" s="2">
        <v>43508.540370370371</v>
      </c>
      <c r="B6" s="2">
        <v>43508.543136574073</v>
      </c>
      <c r="C6" s="1" t="s">
        <v>31</v>
      </c>
      <c r="D6" s="1" t="s">
        <v>191</v>
      </c>
      <c r="E6" s="1">
        <v>100</v>
      </c>
      <c r="F6" s="1">
        <v>239</v>
      </c>
      <c r="G6" s="1" t="b">
        <v>1</v>
      </c>
      <c r="H6" s="2">
        <v>43508.543136574073</v>
      </c>
      <c r="I6" s="1" t="s">
        <v>193</v>
      </c>
      <c r="N6" s="1">
        <v>40.442306518554602</v>
      </c>
      <c r="O6" s="1">
        <v>-79.983001708984304</v>
      </c>
      <c r="P6" s="1" t="s">
        <v>118</v>
      </c>
      <c r="Q6" s="1" t="s">
        <v>119</v>
      </c>
      <c r="R6" s="1" t="s">
        <v>132</v>
      </c>
      <c r="S6" s="1" t="s">
        <v>148</v>
      </c>
      <c r="T6" s="1" t="s">
        <v>179</v>
      </c>
      <c r="U6" s="1" t="s">
        <v>163</v>
      </c>
      <c r="V6" s="1" t="s">
        <v>123</v>
      </c>
      <c r="W6" s="1" t="s">
        <v>140</v>
      </c>
      <c r="X6" s="1" t="s">
        <v>136</v>
      </c>
      <c r="Y6" s="1" t="s">
        <v>140</v>
      </c>
      <c r="Z6" s="1" t="s">
        <v>194</v>
      </c>
      <c r="AA6" s="1" t="s">
        <v>136</v>
      </c>
      <c r="AB6" s="1" t="s">
        <v>136</v>
      </c>
      <c r="AC6" s="1" t="s">
        <v>136</v>
      </c>
      <c r="AD6" s="1" t="s">
        <v>195</v>
      </c>
      <c r="AE6" s="1" t="s">
        <v>140</v>
      </c>
      <c r="AF6" s="1" t="s">
        <v>136</v>
      </c>
      <c r="AG6" s="1" t="s">
        <v>140</v>
      </c>
      <c r="AI6" s="1" t="s">
        <v>140</v>
      </c>
      <c r="AJ6" s="1" t="s">
        <v>140</v>
      </c>
      <c r="AK6" s="1" t="s">
        <v>140</v>
      </c>
      <c r="AL6" s="1" t="s">
        <v>196</v>
      </c>
      <c r="AM6" s="1" t="s">
        <v>126</v>
      </c>
      <c r="AN6" s="1" t="s">
        <v>126</v>
      </c>
      <c r="AO6" s="1" t="s">
        <v>126</v>
      </c>
      <c r="AQ6" s="1">
        <v>73502</v>
      </c>
    </row>
    <row r="7" spans="1:43" ht="15.75" customHeight="1">
      <c r="A7" s="2">
        <v>43508.543240740742</v>
      </c>
      <c r="B7" s="2">
        <v>43508.546886574077</v>
      </c>
      <c r="C7" s="1" t="s">
        <v>31</v>
      </c>
      <c r="D7" s="1" t="s">
        <v>198</v>
      </c>
      <c r="E7" s="1">
        <v>100</v>
      </c>
      <c r="F7" s="1">
        <v>314</v>
      </c>
      <c r="G7" s="1" t="b">
        <v>1</v>
      </c>
      <c r="H7" s="2">
        <v>43508.546898148146</v>
      </c>
      <c r="I7" s="1" t="s">
        <v>199</v>
      </c>
      <c r="N7" s="1">
        <v>31.7247924804687</v>
      </c>
      <c r="O7" s="1">
        <v>-83.249496459960895</v>
      </c>
      <c r="P7" s="1" t="s">
        <v>118</v>
      </c>
      <c r="Q7" s="1" t="s">
        <v>119</v>
      </c>
      <c r="R7" s="1" t="s">
        <v>132</v>
      </c>
      <c r="S7" s="1" t="s">
        <v>201</v>
      </c>
      <c r="T7" s="1" t="s">
        <v>134</v>
      </c>
      <c r="U7" s="1" t="s">
        <v>202</v>
      </c>
      <c r="V7" s="1" t="s">
        <v>123</v>
      </c>
      <c r="W7" s="1" t="s">
        <v>136</v>
      </c>
      <c r="X7" s="1" t="s">
        <v>136</v>
      </c>
      <c r="Y7" s="1" t="s">
        <v>136</v>
      </c>
      <c r="Z7" s="1" t="s">
        <v>203</v>
      </c>
      <c r="AA7" s="1" t="s">
        <v>140</v>
      </c>
      <c r="AB7" s="1" t="s">
        <v>140</v>
      </c>
      <c r="AC7" s="1" t="s">
        <v>140</v>
      </c>
      <c r="AD7" s="1" t="s">
        <v>204</v>
      </c>
      <c r="AE7" s="1" t="s">
        <v>126</v>
      </c>
      <c r="AF7" s="1" t="s">
        <v>126</v>
      </c>
      <c r="AG7" s="1" t="s">
        <v>126</v>
      </c>
      <c r="AI7" s="1" t="s">
        <v>136</v>
      </c>
      <c r="AJ7" s="1" t="s">
        <v>136</v>
      </c>
      <c r="AK7" s="1" t="s">
        <v>136</v>
      </c>
      <c r="AM7" s="1" t="s">
        <v>125</v>
      </c>
      <c r="AN7" s="1" t="s">
        <v>125</v>
      </c>
      <c r="AO7" s="1" t="s">
        <v>125</v>
      </c>
      <c r="AP7" s="1" t="s">
        <v>205</v>
      </c>
      <c r="AQ7" s="1">
        <v>38969</v>
      </c>
    </row>
    <row r="8" spans="1:43" ht="15.75" customHeight="1">
      <c r="A8" s="2">
        <v>43508.547280092593</v>
      </c>
      <c r="B8" s="2">
        <v>43508.548877314817</v>
      </c>
      <c r="C8" s="1" t="s">
        <v>31</v>
      </c>
      <c r="D8" s="1" t="s">
        <v>206</v>
      </c>
      <c r="E8" s="1">
        <v>100</v>
      </c>
      <c r="F8" s="1">
        <v>137</v>
      </c>
      <c r="G8" s="1" t="b">
        <v>1</v>
      </c>
      <c r="H8" s="2">
        <v>43508.548888888887</v>
      </c>
      <c r="I8" s="1" t="s">
        <v>207</v>
      </c>
      <c r="N8" s="1">
        <v>50.166702270507798</v>
      </c>
      <c r="O8" s="1">
        <v>9.1000061035156197</v>
      </c>
      <c r="P8" s="1" t="s">
        <v>118</v>
      </c>
      <c r="Q8" s="1" t="s">
        <v>119</v>
      </c>
      <c r="R8" s="1" t="s">
        <v>132</v>
      </c>
      <c r="S8" s="1" t="s">
        <v>133</v>
      </c>
      <c r="T8" s="1" t="s">
        <v>179</v>
      </c>
      <c r="U8" s="1" t="s">
        <v>208</v>
      </c>
      <c r="V8" s="1" t="s">
        <v>123</v>
      </c>
      <c r="W8" s="1" t="s">
        <v>151</v>
      </c>
      <c r="X8" s="1" t="s">
        <v>151</v>
      </c>
      <c r="Y8" s="1" t="s">
        <v>151</v>
      </c>
      <c r="AA8" s="1" t="s">
        <v>140</v>
      </c>
      <c r="AB8" s="1" t="s">
        <v>140</v>
      </c>
      <c r="AC8" s="1" t="s">
        <v>140</v>
      </c>
      <c r="AE8" s="1" t="s">
        <v>126</v>
      </c>
      <c r="AF8" s="1" t="s">
        <v>140</v>
      </c>
      <c r="AG8" s="1" t="s">
        <v>140</v>
      </c>
      <c r="AI8" s="1" t="s">
        <v>140</v>
      </c>
      <c r="AJ8" s="1" t="s">
        <v>140</v>
      </c>
      <c r="AK8" s="1" t="s">
        <v>140</v>
      </c>
      <c r="AM8" s="1" t="s">
        <v>124</v>
      </c>
      <c r="AN8" s="1" t="s">
        <v>124</v>
      </c>
      <c r="AO8" s="1" t="s">
        <v>124</v>
      </c>
      <c r="AQ8" s="1">
        <v>83765</v>
      </c>
    </row>
    <row r="9" spans="1:43" ht="15.75" customHeight="1">
      <c r="A9" s="2">
        <v>43508.547789351855</v>
      </c>
      <c r="B9" s="2">
        <v>43508.549259259256</v>
      </c>
      <c r="C9" s="1" t="s">
        <v>31</v>
      </c>
      <c r="D9" s="1" t="s">
        <v>211</v>
      </c>
      <c r="E9" s="1">
        <v>100</v>
      </c>
      <c r="F9" s="1">
        <v>127</v>
      </c>
      <c r="G9" s="1" t="b">
        <v>1</v>
      </c>
      <c r="H9" s="2">
        <v>43508.549259259256</v>
      </c>
      <c r="I9" s="1" t="s">
        <v>214</v>
      </c>
      <c r="N9" s="1">
        <v>40.7149047851562</v>
      </c>
      <c r="O9" s="1">
        <v>-73.989303588867102</v>
      </c>
      <c r="P9" s="1" t="s">
        <v>118</v>
      </c>
      <c r="Q9" s="1" t="s">
        <v>119</v>
      </c>
      <c r="R9" s="1" t="s">
        <v>132</v>
      </c>
      <c r="S9" s="1" t="s">
        <v>148</v>
      </c>
      <c r="T9" s="1" t="s">
        <v>179</v>
      </c>
      <c r="U9" s="1" t="s">
        <v>216</v>
      </c>
      <c r="V9" s="1" t="s">
        <v>123</v>
      </c>
      <c r="W9" s="1" t="s">
        <v>151</v>
      </c>
      <c r="X9" s="1" t="s">
        <v>151</v>
      </c>
      <c r="Y9" s="1" t="s">
        <v>126</v>
      </c>
      <c r="Z9" s="1" t="s">
        <v>217</v>
      </c>
      <c r="AA9" s="1" t="s">
        <v>126</v>
      </c>
      <c r="AB9" s="1" t="s">
        <v>126</v>
      </c>
      <c r="AC9" s="1" t="s">
        <v>126</v>
      </c>
      <c r="AE9" s="1" t="s">
        <v>126</v>
      </c>
      <c r="AF9" s="1" t="s">
        <v>126</v>
      </c>
      <c r="AG9" s="1" t="s">
        <v>126</v>
      </c>
      <c r="AI9" s="1" t="s">
        <v>126</v>
      </c>
      <c r="AJ9" s="1" t="s">
        <v>126</v>
      </c>
      <c r="AK9" s="1" t="s">
        <v>126</v>
      </c>
      <c r="AM9" s="1" t="s">
        <v>136</v>
      </c>
      <c r="AN9" s="1" t="s">
        <v>136</v>
      </c>
      <c r="AO9" s="1" t="s">
        <v>126</v>
      </c>
      <c r="AQ9" s="1">
        <v>95833</v>
      </c>
    </row>
    <row r="10" spans="1:43" ht="15.75" customHeight="1">
      <c r="A10" s="2">
        <v>43508.546099537038</v>
      </c>
      <c r="B10" s="2">
        <v>43508.549583333333</v>
      </c>
      <c r="C10" s="1" t="s">
        <v>31</v>
      </c>
      <c r="D10" s="1" t="s">
        <v>220</v>
      </c>
      <c r="E10" s="1">
        <v>100</v>
      </c>
      <c r="F10" s="1">
        <v>301</v>
      </c>
      <c r="G10" s="1" t="b">
        <v>1</v>
      </c>
      <c r="H10" s="2">
        <v>43508.54959490741</v>
      </c>
      <c r="I10" s="1" t="s">
        <v>221</v>
      </c>
      <c r="N10" s="1">
        <v>-23.6242980957031</v>
      </c>
      <c r="O10" s="1">
        <v>-46.562393188476499</v>
      </c>
      <c r="P10" s="1" t="s">
        <v>118</v>
      </c>
      <c r="Q10" s="1" t="s">
        <v>119</v>
      </c>
      <c r="R10" s="1" t="s">
        <v>132</v>
      </c>
      <c r="S10" s="1" t="s">
        <v>133</v>
      </c>
      <c r="T10" s="1" t="s">
        <v>179</v>
      </c>
      <c r="U10" s="1" t="s">
        <v>163</v>
      </c>
      <c r="V10" s="1" t="s">
        <v>123</v>
      </c>
      <c r="W10" s="1" t="s">
        <v>140</v>
      </c>
      <c r="X10" s="1" t="s">
        <v>140</v>
      </c>
      <c r="Y10" s="1" t="s">
        <v>140</v>
      </c>
      <c r="AA10" s="1" t="s">
        <v>140</v>
      </c>
      <c r="AB10" s="1" t="s">
        <v>140</v>
      </c>
      <c r="AC10" s="1" t="s">
        <v>140</v>
      </c>
      <c r="AE10" s="1" t="s">
        <v>140</v>
      </c>
      <c r="AF10" s="1" t="s">
        <v>126</v>
      </c>
      <c r="AG10" s="1" t="s">
        <v>126</v>
      </c>
      <c r="AI10" s="1" t="s">
        <v>140</v>
      </c>
      <c r="AJ10" s="1" t="s">
        <v>136</v>
      </c>
      <c r="AK10" s="1" t="s">
        <v>136</v>
      </c>
      <c r="AM10" s="1" t="s">
        <v>140</v>
      </c>
      <c r="AN10" s="1" t="s">
        <v>136</v>
      </c>
      <c r="AO10" s="1" t="s">
        <v>136</v>
      </c>
      <c r="AQ10" s="1">
        <v>33927</v>
      </c>
    </row>
    <row r="11" spans="1:43" ht="15.75" customHeight="1">
      <c r="A11" s="2">
        <v>43508.549050925925</v>
      </c>
      <c r="B11" s="2">
        <v>43508.550011574072</v>
      </c>
      <c r="C11" s="1" t="s">
        <v>31</v>
      </c>
      <c r="D11" s="1" t="s">
        <v>190</v>
      </c>
      <c r="E11" s="1">
        <v>100</v>
      </c>
      <c r="F11" s="1">
        <v>83</v>
      </c>
      <c r="G11" s="1" t="b">
        <v>1</v>
      </c>
      <c r="H11" s="2">
        <v>43508.550023148149</v>
      </c>
      <c r="I11" s="1" t="s">
        <v>223</v>
      </c>
      <c r="N11" s="1">
        <v>40.742401123046797</v>
      </c>
      <c r="O11" s="1">
        <v>-74.032501220703097</v>
      </c>
      <c r="P11" s="1" t="s">
        <v>118</v>
      </c>
      <c r="Q11" s="1" t="s">
        <v>119</v>
      </c>
      <c r="R11" s="1" t="s">
        <v>132</v>
      </c>
      <c r="S11" s="1" t="s">
        <v>133</v>
      </c>
      <c r="T11" s="1" t="s">
        <v>121</v>
      </c>
      <c r="U11" s="1" t="s">
        <v>156</v>
      </c>
      <c r="V11" s="1" t="s">
        <v>123</v>
      </c>
      <c r="W11" s="1" t="s">
        <v>126</v>
      </c>
      <c r="X11" s="1" t="s">
        <v>126</v>
      </c>
      <c r="Y11" s="1" t="s">
        <v>125</v>
      </c>
      <c r="AA11" s="1" t="s">
        <v>136</v>
      </c>
      <c r="AB11" s="1" t="s">
        <v>136</v>
      </c>
      <c r="AC11" s="1" t="s">
        <v>140</v>
      </c>
      <c r="AE11" s="1" t="s">
        <v>126</v>
      </c>
      <c r="AF11" s="1" t="s">
        <v>126</v>
      </c>
      <c r="AG11" s="1" t="s">
        <v>125</v>
      </c>
      <c r="AI11" s="1" t="s">
        <v>136</v>
      </c>
      <c r="AJ11" s="1" t="s">
        <v>136</v>
      </c>
      <c r="AK11" s="1" t="s">
        <v>136</v>
      </c>
      <c r="AM11" s="1" t="s">
        <v>126</v>
      </c>
      <c r="AN11" s="1" t="s">
        <v>126</v>
      </c>
      <c r="AO11" s="1" t="s">
        <v>136</v>
      </c>
      <c r="AQ11" s="1">
        <v>73890</v>
      </c>
    </row>
    <row r="12" spans="1:43" ht="15.75" customHeight="1">
      <c r="A12" s="2">
        <v>43508.547731481478</v>
      </c>
      <c r="B12" s="2">
        <v>43508.55028935185</v>
      </c>
      <c r="C12" s="1" t="s">
        <v>31</v>
      </c>
      <c r="D12" s="1" t="s">
        <v>227</v>
      </c>
      <c r="E12" s="1">
        <v>100</v>
      </c>
      <c r="F12" s="1">
        <v>221</v>
      </c>
      <c r="G12" s="1" t="b">
        <v>1</v>
      </c>
      <c r="H12" s="2">
        <v>43508.550300925926</v>
      </c>
      <c r="I12" s="1" t="s">
        <v>229</v>
      </c>
      <c r="N12" s="1">
        <v>15.3547058105468</v>
      </c>
      <c r="O12" s="1">
        <v>44.206695556640597</v>
      </c>
      <c r="P12" s="1" t="s">
        <v>118</v>
      </c>
      <c r="Q12" s="1" t="s">
        <v>119</v>
      </c>
      <c r="R12" s="1" t="s">
        <v>132</v>
      </c>
      <c r="S12" s="1" t="s">
        <v>148</v>
      </c>
      <c r="T12" s="1" t="s">
        <v>179</v>
      </c>
      <c r="U12" s="1" t="s">
        <v>163</v>
      </c>
      <c r="V12" s="1" t="s">
        <v>123</v>
      </c>
      <c r="W12" s="1" t="s">
        <v>140</v>
      </c>
      <c r="X12" s="1" t="s">
        <v>125</v>
      </c>
      <c r="Y12" s="1" t="s">
        <v>126</v>
      </c>
      <c r="AA12" s="1" t="s">
        <v>136</v>
      </c>
      <c r="AB12" s="1" t="s">
        <v>136</v>
      </c>
      <c r="AC12" s="1" t="s">
        <v>125</v>
      </c>
      <c r="AE12" s="1" t="s">
        <v>126</v>
      </c>
      <c r="AF12" s="1" t="s">
        <v>140</v>
      </c>
      <c r="AG12" s="1" t="s">
        <v>124</v>
      </c>
      <c r="AI12" s="1" t="s">
        <v>140</v>
      </c>
      <c r="AJ12" s="1" t="s">
        <v>124</v>
      </c>
      <c r="AK12" s="1" t="s">
        <v>126</v>
      </c>
      <c r="AM12" s="1" t="s">
        <v>124</v>
      </c>
      <c r="AN12" s="1" t="s">
        <v>126</v>
      </c>
      <c r="AO12" s="1" t="s">
        <v>136</v>
      </c>
      <c r="AQ12" s="1">
        <v>91943</v>
      </c>
    </row>
    <row r="13" spans="1:43" ht="15.75" customHeight="1">
      <c r="A13" s="2">
        <v>43508.547627314816</v>
      </c>
      <c r="B13" s="2">
        <v>43508.553055555552</v>
      </c>
      <c r="C13" s="1" t="s">
        <v>31</v>
      </c>
      <c r="D13" s="1" t="s">
        <v>230</v>
      </c>
      <c r="E13" s="1">
        <v>100</v>
      </c>
      <c r="F13" s="1">
        <v>468</v>
      </c>
      <c r="G13" s="1" t="b">
        <v>1</v>
      </c>
      <c r="H13" s="2">
        <v>43508.553067129629</v>
      </c>
      <c r="I13" s="1" t="s">
        <v>232</v>
      </c>
      <c r="N13" s="1">
        <v>27.978103637695298</v>
      </c>
      <c r="O13" s="1">
        <v>-82.781501770019503</v>
      </c>
      <c r="P13" s="1" t="s">
        <v>118</v>
      </c>
      <c r="Q13" s="1" t="s">
        <v>119</v>
      </c>
      <c r="R13" s="1" t="s">
        <v>132</v>
      </c>
      <c r="S13" s="1" t="s">
        <v>233</v>
      </c>
      <c r="T13" s="1" t="s">
        <v>121</v>
      </c>
      <c r="U13" s="1" t="s">
        <v>234</v>
      </c>
      <c r="V13" s="1" t="s">
        <v>123</v>
      </c>
      <c r="W13" s="1" t="s">
        <v>136</v>
      </c>
      <c r="X13" s="1" t="s">
        <v>126</v>
      </c>
      <c r="Y13" s="1" t="s">
        <v>126</v>
      </c>
      <c r="Z13" s="1" t="s">
        <v>235</v>
      </c>
      <c r="AA13" s="1" t="s">
        <v>140</v>
      </c>
      <c r="AB13" s="1" t="s">
        <v>140</v>
      </c>
      <c r="AC13" s="1" t="s">
        <v>140</v>
      </c>
      <c r="AD13" s="1" t="s">
        <v>236</v>
      </c>
      <c r="AE13" s="1" t="s">
        <v>136</v>
      </c>
      <c r="AF13" s="1" t="s">
        <v>140</v>
      </c>
      <c r="AG13" s="1" t="s">
        <v>140</v>
      </c>
      <c r="AH13" s="1" t="s">
        <v>237</v>
      </c>
      <c r="AI13" s="1" t="s">
        <v>140</v>
      </c>
      <c r="AJ13" s="1" t="s">
        <v>136</v>
      </c>
      <c r="AK13" s="1" t="s">
        <v>140</v>
      </c>
      <c r="AL13" s="1" t="s">
        <v>238</v>
      </c>
      <c r="AM13" s="1" t="s">
        <v>125</v>
      </c>
      <c r="AN13" s="1" t="s">
        <v>125</v>
      </c>
      <c r="AO13" s="1" t="s">
        <v>124</v>
      </c>
      <c r="AP13" s="1" t="s">
        <v>240</v>
      </c>
      <c r="AQ13" s="1">
        <v>24084</v>
      </c>
    </row>
    <row r="14" spans="1:43" ht="15.75" customHeight="1">
      <c r="A14" s="2">
        <v>43508.548819444448</v>
      </c>
      <c r="B14" s="2">
        <v>43508.553333333337</v>
      </c>
      <c r="C14" s="1" t="s">
        <v>31</v>
      </c>
      <c r="D14" s="1" t="s">
        <v>242</v>
      </c>
      <c r="E14" s="1">
        <v>100</v>
      </c>
      <c r="F14" s="1">
        <v>390</v>
      </c>
      <c r="G14" s="1" t="b">
        <v>1</v>
      </c>
      <c r="H14" s="2">
        <v>43508.553344907406</v>
      </c>
      <c r="I14" s="1" t="s">
        <v>243</v>
      </c>
      <c r="N14" s="1">
        <v>37.549697875976499</v>
      </c>
      <c r="O14" s="1">
        <v>-121.962097167968</v>
      </c>
      <c r="P14" s="1" t="s">
        <v>118</v>
      </c>
      <c r="Q14" s="1" t="s">
        <v>119</v>
      </c>
      <c r="R14" s="1" t="s">
        <v>132</v>
      </c>
      <c r="S14" s="1" t="s">
        <v>133</v>
      </c>
      <c r="T14" s="1" t="s">
        <v>134</v>
      </c>
      <c r="U14" s="1" t="s">
        <v>244</v>
      </c>
      <c r="V14" s="1" t="s">
        <v>123</v>
      </c>
      <c r="W14" s="1" t="s">
        <v>151</v>
      </c>
      <c r="X14" s="1" t="s">
        <v>151</v>
      </c>
      <c r="Y14" s="1" t="s">
        <v>151</v>
      </c>
      <c r="AA14" s="1" t="s">
        <v>151</v>
      </c>
      <c r="AB14" s="1" t="s">
        <v>151</v>
      </c>
      <c r="AC14" s="1" t="s">
        <v>151</v>
      </c>
      <c r="AE14" s="1" t="s">
        <v>151</v>
      </c>
      <c r="AF14" s="1" t="s">
        <v>124</v>
      </c>
      <c r="AG14" s="1" t="s">
        <v>151</v>
      </c>
      <c r="AI14" s="1" t="s">
        <v>151</v>
      </c>
      <c r="AJ14" s="1" t="s">
        <v>151</v>
      </c>
      <c r="AK14" s="1" t="s">
        <v>151</v>
      </c>
      <c r="AM14" s="1" t="s">
        <v>151</v>
      </c>
      <c r="AN14" s="1" t="s">
        <v>151</v>
      </c>
      <c r="AO14" s="1" t="s">
        <v>151</v>
      </c>
      <c r="AQ14" s="1">
        <v>89490</v>
      </c>
    </row>
    <row r="15" spans="1:43" ht="15.75" customHeight="1">
      <c r="A15" s="2">
        <v>43508.547569444447</v>
      </c>
      <c r="B15" s="2">
        <v>43508.553923611114</v>
      </c>
      <c r="C15" s="1" t="s">
        <v>31</v>
      </c>
      <c r="D15" s="1" t="s">
        <v>248</v>
      </c>
      <c r="E15" s="1">
        <v>100</v>
      </c>
      <c r="F15" s="1">
        <v>548</v>
      </c>
      <c r="G15" s="1" t="b">
        <v>1</v>
      </c>
      <c r="H15" s="2">
        <v>43508.553935185184</v>
      </c>
      <c r="I15" s="1" t="s">
        <v>249</v>
      </c>
      <c r="N15" s="1">
        <v>37.453094482421797</v>
      </c>
      <c r="O15" s="1">
        <v>-79.114097595214801</v>
      </c>
      <c r="P15" s="1" t="s">
        <v>118</v>
      </c>
      <c r="Q15" s="1" t="s">
        <v>119</v>
      </c>
      <c r="R15" s="1" t="s">
        <v>250</v>
      </c>
      <c r="S15" s="1" t="s">
        <v>251</v>
      </c>
      <c r="T15" s="1" t="s">
        <v>252</v>
      </c>
      <c r="U15" s="1" t="s">
        <v>253</v>
      </c>
      <c r="V15" s="1" t="s">
        <v>123</v>
      </c>
      <c r="W15" s="1" t="s">
        <v>126</v>
      </c>
      <c r="X15" s="1" t="s">
        <v>125</v>
      </c>
      <c r="Y15" s="1" t="s">
        <v>125</v>
      </c>
      <c r="Z15" s="1" t="s">
        <v>254</v>
      </c>
      <c r="AA15" s="1" t="s">
        <v>136</v>
      </c>
      <c r="AB15" s="1" t="s">
        <v>136</v>
      </c>
      <c r="AC15" s="1" t="s">
        <v>136</v>
      </c>
      <c r="AD15" s="1" t="s">
        <v>255</v>
      </c>
      <c r="AE15" s="1" t="s">
        <v>136</v>
      </c>
      <c r="AF15" s="1" t="s">
        <v>136</v>
      </c>
      <c r="AG15" s="1" t="s">
        <v>136</v>
      </c>
      <c r="AH15" s="1" t="s">
        <v>256</v>
      </c>
      <c r="AI15" s="1" t="s">
        <v>136</v>
      </c>
      <c r="AJ15" s="1" t="s">
        <v>136</v>
      </c>
      <c r="AK15" s="1" t="s">
        <v>136</v>
      </c>
      <c r="AL15" s="1" t="s">
        <v>257</v>
      </c>
      <c r="AM15" s="1" t="s">
        <v>151</v>
      </c>
      <c r="AN15" s="1" t="s">
        <v>151</v>
      </c>
      <c r="AO15" s="1" t="s">
        <v>125</v>
      </c>
      <c r="AP15" s="1" t="s">
        <v>258</v>
      </c>
      <c r="AQ15" s="1">
        <v>54719</v>
      </c>
    </row>
    <row r="16" spans="1:43" ht="15.75" customHeight="1">
      <c r="A16" s="2">
        <v>43508.551469907405</v>
      </c>
      <c r="B16" s="2">
        <v>43508.554259259261</v>
      </c>
      <c r="C16" s="1" t="s">
        <v>31</v>
      </c>
      <c r="D16" s="1" t="s">
        <v>259</v>
      </c>
      <c r="E16" s="1">
        <v>100</v>
      </c>
      <c r="F16" s="1">
        <v>241</v>
      </c>
      <c r="G16" s="1" t="b">
        <v>1</v>
      </c>
      <c r="H16" s="2">
        <v>43508.554270833331</v>
      </c>
      <c r="I16" s="1" t="s">
        <v>260</v>
      </c>
      <c r="N16" s="1">
        <v>45.378997802734297</v>
      </c>
      <c r="O16" s="1">
        <v>-122.222999572753</v>
      </c>
      <c r="P16" s="1" t="s">
        <v>118</v>
      </c>
      <c r="Q16" s="1" t="s">
        <v>119</v>
      </c>
      <c r="R16" s="1" t="s">
        <v>132</v>
      </c>
      <c r="S16" s="1" t="s">
        <v>133</v>
      </c>
      <c r="T16" s="1" t="s">
        <v>179</v>
      </c>
      <c r="U16" s="1" t="s">
        <v>261</v>
      </c>
      <c r="V16" s="1" t="s">
        <v>123</v>
      </c>
      <c r="W16" s="1" t="s">
        <v>126</v>
      </c>
      <c r="X16" s="1" t="s">
        <v>126</v>
      </c>
      <c r="Y16" s="1" t="s">
        <v>126</v>
      </c>
      <c r="Z16" s="1" t="s">
        <v>262</v>
      </c>
      <c r="AA16" s="1" t="s">
        <v>140</v>
      </c>
      <c r="AB16" s="1" t="s">
        <v>140</v>
      </c>
      <c r="AC16" s="1" t="s">
        <v>140</v>
      </c>
      <c r="AD16" s="1" t="s">
        <v>263</v>
      </c>
      <c r="AE16" s="1" t="s">
        <v>126</v>
      </c>
      <c r="AF16" s="1" t="s">
        <v>126</v>
      </c>
      <c r="AG16" s="1" t="s">
        <v>126</v>
      </c>
      <c r="AH16" s="1" t="s">
        <v>264</v>
      </c>
      <c r="AI16" s="1" t="s">
        <v>140</v>
      </c>
      <c r="AJ16" s="1" t="s">
        <v>140</v>
      </c>
      <c r="AK16" s="1" t="s">
        <v>140</v>
      </c>
      <c r="AL16" s="1" t="s">
        <v>265</v>
      </c>
      <c r="AM16" s="1" t="s">
        <v>124</v>
      </c>
      <c r="AN16" s="1" t="s">
        <v>124</v>
      </c>
      <c r="AO16" s="1" t="s">
        <v>124</v>
      </c>
      <c r="AP16" s="1" t="s">
        <v>266</v>
      </c>
      <c r="AQ16" s="1">
        <v>69557</v>
      </c>
    </row>
    <row r="17" spans="1:43" ht="15.75" customHeight="1">
      <c r="A17" s="2">
        <v>43508.547858796293</v>
      </c>
      <c r="B17" s="2">
        <v>43508.557256944441</v>
      </c>
      <c r="C17" s="1" t="s">
        <v>31</v>
      </c>
      <c r="D17" s="1" t="s">
        <v>267</v>
      </c>
      <c r="E17" s="1">
        <v>100</v>
      </c>
      <c r="F17" s="1">
        <v>811</v>
      </c>
      <c r="G17" s="1" t="b">
        <v>1</v>
      </c>
      <c r="H17" s="2">
        <v>43508.557256944441</v>
      </c>
      <c r="I17" s="1" t="s">
        <v>268</v>
      </c>
      <c r="N17" s="1">
        <v>29.1253051757812</v>
      </c>
      <c r="O17" s="1">
        <v>-82.008598327636705</v>
      </c>
      <c r="P17" s="1" t="s">
        <v>118</v>
      </c>
      <c r="Q17" s="1" t="s">
        <v>119</v>
      </c>
      <c r="R17" s="1" t="s">
        <v>132</v>
      </c>
      <c r="S17" s="1" t="s">
        <v>133</v>
      </c>
      <c r="T17" s="1" t="s">
        <v>179</v>
      </c>
      <c r="U17" s="1" t="s">
        <v>143</v>
      </c>
      <c r="V17" s="1" t="s">
        <v>123</v>
      </c>
      <c r="W17" s="1" t="s">
        <v>136</v>
      </c>
      <c r="X17" s="1" t="s">
        <v>136</v>
      </c>
      <c r="Y17" s="1" t="s">
        <v>125</v>
      </c>
      <c r="Z17" s="1" t="s">
        <v>269</v>
      </c>
      <c r="AA17" s="1" t="s">
        <v>136</v>
      </c>
      <c r="AB17" s="1" t="s">
        <v>136</v>
      </c>
      <c r="AC17" s="1" t="s">
        <v>136</v>
      </c>
      <c r="AD17" s="1" t="s">
        <v>270</v>
      </c>
      <c r="AE17" s="1" t="s">
        <v>126</v>
      </c>
      <c r="AF17" s="1" t="s">
        <v>126</v>
      </c>
      <c r="AG17" s="1" t="s">
        <v>126</v>
      </c>
      <c r="AH17" s="1" t="s">
        <v>271</v>
      </c>
      <c r="AI17" s="1" t="s">
        <v>136</v>
      </c>
      <c r="AJ17" s="1" t="s">
        <v>136</v>
      </c>
      <c r="AK17" s="1" t="s">
        <v>136</v>
      </c>
      <c r="AL17" s="1" t="s">
        <v>272</v>
      </c>
      <c r="AM17" s="1" t="s">
        <v>125</v>
      </c>
      <c r="AN17" s="1" t="s">
        <v>125</v>
      </c>
      <c r="AO17" s="1" t="s">
        <v>125</v>
      </c>
      <c r="AP17" s="1" t="s">
        <v>273</v>
      </c>
      <c r="AQ17" s="1">
        <v>33849</v>
      </c>
    </row>
    <row r="18" spans="1:43" ht="15.75" customHeight="1">
      <c r="A18" s="2">
        <v>43508.556215277778</v>
      </c>
      <c r="B18" s="2">
        <v>43508.562673611108</v>
      </c>
      <c r="C18" s="1" t="s">
        <v>31</v>
      </c>
      <c r="D18" s="1" t="s">
        <v>274</v>
      </c>
      <c r="E18" s="1">
        <v>100</v>
      </c>
      <c r="F18" s="1">
        <v>558</v>
      </c>
      <c r="G18" s="1" t="b">
        <v>1</v>
      </c>
      <c r="H18" s="2">
        <v>43508.562685185185</v>
      </c>
      <c r="I18" s="1" t="s">
        <v>275</v>
      </c>
      <c r="N18" s="1">
        <v>40.414306640625</v>
      </c>
      <c r="O18" s="1">
        <v>-3.70159912109375</v>
      </c>
      <c r="P18" s="1" t="s">
        <v>118</v>
      </c>
      <c r="Q18" s="1" t="s">
        <v>119</v>
      </c>
      <c r="R18" s="1" t="s">
        <v>132</v>
      </c>
      <c r="S18" s="1" t="s">
        <v>233</v>
      </c>
      <c r="T18" s="1" t="s">
        <v>276</v>
      </c>
      <c r="U18" s="1" t="s">
        <v>277</v>
      </c>
      <c r="V18" s="1" t="s">
        <v>123</v>
      </c>
      <c r="W18" s="1" t="s">
        <v>126</v>
      </c>
      <c r="X18" s="1" t="s">
        <v>126</v>
      </c>
      <c r="Y18" s="1" t="s">
        <v>126</v>
      </c>
      <c r="Z18" s="1" t="s">
        <v>278</v>
      </c>
      <c r="AA18" s="1" t="s">
        <v>136</v>
      </c>
      <c r="AB18" s="1" t="s">
        <v>136</v>
      </c>
      <c r="AC18" s="1" t="s">
        <v>136</v>
      </c>
      <c r="AE18" s="1" t="s">
        <v>136</v>
      </c>
      <c r="AF18" s="1" t="s">
        <v>125</v>
      </c>
      <c r="AG18" s="1" t="s">
        <v>151</v>
      </c>
      <c r="AI18" s="1" t="s">
        <v>140</v>
      </c>
      <c r="AJ18" s="1" t="s">
        <v>136</v>
      </c>
      <c r="AK18" s="1" t="s">
        <v>136</v>
      </c>
      <c r="AM18" s="1" t="s">
        <v>125</v>
      </c>
      <c r="AN18" s="1" t="s">
        <v>136</v>
      </c>
      <c r="AO18" s="1" t="s">
        <v>124</v>
      </c>
      <c r="AQ18" s="1">
        <v>84046</v>
      </c>
    </row>
    <row r="19" spans="1:43" ht="15.75" customHeight="1">
      <c r="A19" s="2">
        <v>43508.562407407408</v>
      </c>
      <c r="B19" s="2">
        <v>43508.56523148148</v>
      </c>
      <c r="C19" s="1" t="s">
        <v>31</v>
      </c>
      <c r="D19" s="1" t="s">
        <v>279</v>
      </c>
      <c r="E19" s="1">
        <v>100</v>
      </c>
      <c r="F19" s="1">
        <v>244</v>
      </c>
      <c r="G19" s="1" t="b">
        <v>1</v>
      </c>
      <c r="H19" s="2">
        <v>43508.565243055556</v>
      </c>
      <c r="I19" s="1" t="s">
        <v>280</v>
      </c>
      <c r="N19" s="1">
        <v>33.476806640625</v>
      </c>
      <c r="O19" s="1">
        <v>-84.055000305175696</v>
      </c>
      <c r="P19" s="1" t="s">
        <v>118</v>
      </c>
      <c r="Q19" s="1" t="s">
        <v>119</v>
      </c>
      <c r="R19" s="1" t="s">
        <v>132</v>
      </c>
      <c r="S19" s="1" t="s">
        <v>281</v>
      </c>
      <c r="T19" s="1" t="s">
        <v>282</v>
      </c>
      <c r="U19" s="1" t="s">
        <v>156</v>
      </c>
      <c r="V19" s="1" t="s">
        <v>123</v>
      </c>
      <c r="W19" s="1" t="s">
        <v>140</v>
      </c>
      <c r="X19" s="1" t="s">
        <v>140</v>
      </c>
      <c r="Y19" s="1" t="s">
        <v>124</v>
      </c>
      <c r="Z19" s="1" t="s">
        <v>283</v>
      </c>
      <c r="AA19" s="1" t="s">
        <v>140</v>
      </c>
      <c r="AB19" s="1" t="s">
        <v>140</v>
      </c>
      <c r="AC19" s="1" t="s">
        <v>140</v>
      </c>
      <c r="AD19" s="1" t="s">
        <v>284</v>
      </c>
      <c r="AE19" s="1" t="s">
        <v>125</v>
      </c>
      <c r="AF19" s="1" t="s">
        <v>125</v>
      </c>
      <c r="AG19" s="1" t="s">
        <v>125</v>
      </c>
      <c r="AI19" s="1" t="s">
        <v>140</v>
      </c>
      <c r="AJ19" s="1" t="s">
        <v>140</v>
      </c>
      <c r="AK19" s="1" t="s">
        <v>140</v>
      </c>
      <c r="AM19" s="1" t="s">
        <v>124</v>
      </c>
      <c r="AN19" s="1" t="s">
        <v>124</v>
      </c>
      <c r="AO19" s="1" t="s">
        <v>124</v>
      </c>
      <c r="AQ19" s="1">
        <v>70851</v>
      </c>
    </row>
    <row r="22" spans="1:43" ht="15">
      <c r="V22" s="12"/>
      <c r="W22" s="1"/>
      <c r="X22" s="1"/>
      <c r="Y22" s="1"/>
      <c r="AA22" s="1"/>
      <c r="AB22" s="1"/>
      <c r="AC22" s="1"/>
      <c r="AE22" s="1"/>
      <c r="AF22" s="1"/>
      <c r="AG22" s="1"/>
      <c r="AI22" s="1"/>
      <c r="AJ22" s="1"/>
      <c r="AK22" s="1"/>
      <c r="AM22" s="1"/>
      <c r="AN22" s="1"/>
      <c r="AO22" s="1"/>
    </row>
    <row r="23" spans="1:43" ht="15">
      <c r="V23" s="12"/>
      <c r="W23" s="1"/>
      <c r="X23" s="1"/>
      <c r="Y23" s="1"/>
      <c r="AA23" s="1"/>
      <c r="AB23" s="1"/>
      <c r="AC23" s="1"/>
      <c r="AE23" s="1"/>
      <c r="AF23" s="1"/>
      <c r="AG23" s="1"/>
      <c r="AI23" s="1"/>
      <c r="AJ23" s="1"/>
      <c r="AK23" s="1"/>
      <c r="AM23" s="1"/>
      <c r="AN23" s="1"/>
      <c r="AO23" s="1"/>
    </row>
    <row r="24" spans="1:43" ht="15">
      <c r="V24" s="12"/>
      <c r="W24" s="1"/>
      <c r="X24" s="1"/>
      <c r="Y24" s="1"/>
      <c r="AA24" s="1"/>
      <c r="AB24" s="1"/>
      <c r="AC24" s="1"/>
      <c r="AE24" s="1"/>
      <c r="AF24" s="1"/>
      <c r="AG24" s="1"/>
      <c r="AI24" s="1"/>
      <c r="AJ24" s="1"/>
      <c r="AK24" s="1"/>
      <c r="AM24" s="1"/>
      <c r="AN24" s="1"/>
      <c r="AO24" s="1"/>
    </row>
    <row r="25" spans="1:43" ht="15">
      <c r="V25" s="12"/>
      <c r="W25" s="1"/>
      <c r="X25" s="1"/>
      <c r="Y25" s="1"/>
      <c r="AA25" s="1"/>
      <c r="AB25" s="1"/>
      <c r="AC25" s="1"/>
      <c r="AE25" s="1"/>
      <c r="AF25" s="1"/>
      <c r="AG25" s="1"/>
      <c r="AI25" s="1"/>
      <c r="AJ25" s="1"/>
      <c r="AK25" s="1"/>
      <c r="AM25" s="1"/>
      <c r="AN25" s="1"/>
      <c r="AO25" s="1"/>
    </row>
    <row r="26" spans="1:43" ht="15">
      <c r="V26" s="12"/>
      <c r="W26" s="1"/>
      <c r="X26" s="1"/>
      <c r="Y26" s="1"/>
      <c r="AA26" s="1"/>
      <c r="AB26" s="1"/>
      <c r="AC26" s="1"/>
      <c r="AE26" s="1"/>
      <c r="AF26" s="1"/>
      <c r="AG26" s="1"/>
      <c r="AI26" s="1"/>
      <c r="AJ26" s="1"/>
      <c r="AK26" s="1"/>
      <c r="AM26" s="1"/>
      <c r="AN26" s="1"/>
      <c r="AO26" s="1"/>
    </row>
    <row r="27" spans="1:43" ht="15">
      <c r="V27" s="12"/>
      <c r="W27" s="1"/>
      <c r="X27" s="1"/>
      <c r="Y27" s="1"/>
      <c r="AA27" s="1"/>
      <c r="AB27" s="1"/>
      <c r="AC27" s="1"/>
      <c r="AE27" s="1"/>
      <c r="AF27" s="1"/>
      <c r="AG27" s="1"/>
      <c r="AI27" s="1"/>
      <c r="AJ27" s="1"/>
      <c r="AK27" s="1"/>
      <c r="AM27" s="1"/>
      <c r="AN27" s="1"/>
      <c r="AO27" s="1"/>
    </row>
    <row r="28" spans="1:43" ht="15">
      <c r="V28" s="12"/>
      <c r="W28" s="1"/>
      <c r="X28" s="1"/>
      <c r="Y28" s="1"/>
      <c r="AA28" s="1"/>
      <c r="AB28" s="1"/>
      <c r="AC28" s="1"/>
      <c r="AE28" s="1"/>
      <c r="AF28" s="1"/>
      <c r="AG28" s="1"/>
      <c r="AI28" s="1"/>
      <c r="AJ28" s="1"/>
      <c r="AK28" s="1"/>
      <c r="AM28" s="1"/>
      <c r="AN28" s="1"/>
      <c r="AO28" s="1"/>
    </row>
    <row r="29" spans="1:43" ht="15">
      <c r="V29" s="12"/>
      <c r="W29" s="1"/>
      <c r="X29" s="1"/>
      <c r="Y29" s="1"/>
      <c r="AA29" s="1"/>
      <c r="AB29" s="1"/>
      <c r="AC29" s="1"/>
      <c r="AE29" s="1"/>
      <c r="AF29" s="1"/>
      <c r="AG29" s="1"/>
      <c r="AI29" s="1"/>
      <c r="AJ29" s="1"/>
      <c r="AK29" s="1"/>
      <c r="AM29" s="1"/>
      <c r="AN29" s="1"/>
      <c r="AO29" s="1"/>
    </row>
    <row r="30" spans="1:43" ht="15">
      <c r="V30" s="12"/>
      <c r="W30" s="1"/>
      <c r="X30" s="1"/>
      <c r="Y30" s="1"/>
      <c r="AA30" s="1"/>
      <c r="AB30" s="1"/>
      <c r="AC30" s="1"/>
      <c r="AE30" s="1"/>
      <c r="AF30" s="1"/>
      <c r="AG30" s="1"/>
      <c r="AI30" s="1"/>
      <c r="AJ30" s="1"/>
      <c r="AK30" s="1"/>
      <c r="AM30" s="1"/>
      <c r="AN30" s="1"/>
      <c r="AO30" s="1"/>
    </row>
    <row r="31" spans="1:43" ht="15">
      <c r="V31" s="12"/>
      <c r="W31" s="1"/>
      <c r="X31" s="1"/>
      <c r="Y31" s="1"/>
      <c r="AA31" s="1"/>
      <c r="AB31" s="1"/>
      <c r="AC31" s="1"/>
      <c r="AE31" s="1"/>
      <c r="AF31" s="1"/>
      <c r="AG31" s="1"/>
      <c r="AI31" s="1"/>
      <c r="AJ31" s="1"/>
      <c r="AK31" s="1"/>
      <c r="AM31" s="1"/>
      <c r="AN31" s="1"/>
      <c r="AO31" s="1"/>
    </row>
    <row r="32" spans="1:43" ht="15">
      <c r="V32" s="12"/>
      <c r="W32" s="1"/>
      <c r="X32" s="1"/>
      <c r="Y32" s="1"/>
      <c r="AA32" s="1"/>
      <c r="AB32" s="1"/>
      <c r="AC32" s="1"/>
      <c r="AE32" s="1"/>
      <c r="AF32" s="1"/>
      <c r="AG32" s="1"/>
      <c r="AI32" s="1"/>
      <c r="AJ32" s="1"/>
      <c r="AK32" s="1"/>
      <c r="AM32" s="1"/>
      <c r="AN32" s="1"/>
      <c r="AO32" s="1"/>
    </row>
    <row r="33" spans="22:41" ht="15">
      <c r="V33" s="12"/>
      <c r="W33" s="1"/>
      <c r="X33" s="1"/>
      <c r="Y33" s="1"/>
      <c r="AA33" s="1"/>
      <c r="AB33" s="1"/>
      <c r="AC33" s="1"/>
      <c r="AE33" s="1"/>
      <c r="AF33" s="1"/>
      <c r="AG33" s="1"/>
      <c r="AI33" s="1"/>
      <c r="AJ33" s="1"/>
      <c r="AK33" s="1"/>
      <c r="AM33" s="1"/>
      <c r="AN33" s="1"/>
      <c r="AO33" s="1"/>
    </row>
    <row r="34" spans="22:41" ht="15">
      <c r="V34" s="12" t="s">
        <v>285</v>
      </c>
      <c r="W34" s="1" t="s">
        <v>287</v>
      </c>
      <c r="X34" s="1" t="s">
        <v>287</v>
      </c>
      <c r="Y34" s="1" t="s">
        <v>287</v>
      </c>
      <c r="AA34" s="1" t="s">
        <v>287</v>
      </c>
      <c r="AB34" s="1" t="s">
        <v>287</v>
      </c>
      <c r="AC34" s="1" t="s">
        <v>287</v>
      </c>
      <c r="AE34" s="1" t="s">
        <v>287</v>
      </c>
      <c r="AF34" s="1" t="s">
        <v>287</v>
      </c>
      <c r="AG34" s="1" t="s">
        <v>287</v>
      </c>
      <c r="AI34" s="1" t="s">
        <v>287</v>
      </c>
      <c r="AJ34" s="1" t="s">
        <v>287</v>
      </c>
      <c r="AK34" s="1" t="s">
        <v>287</v>
      </c>
      <c r="AM34" s="1" t="s">
        <v>286</v>
      </c>
      <c r="AN34" s="1" t="s">
        <v>286</v>
      </c>
      <c r="AO34" s="1" t="s">
        <v>286</v>
      </c>
    </row>
    <row r="35" spans="22:41" ht="15">
      <c r="V35" s="12" t="s">
        <v>288</v>
      </c>
      <c r="W35" s="1" t="s">
        <v>286</v>
      </c>
      <c r="X35" s="1" t="s">
        <v>286</v>
      </c>
      <c r="Y35" s="1" t="s">
        <v>286</v>
      </c>
      <c r="AA35" s="1" t="s">
        <v>286</v>
      </c>
      <c r="AB35" s="1" t="s">
        <v>286</v>
      </c>
      <c r="AC35" s="1" t="s">
        <v>286</v>
      </c>
      <c r="AE35" s="1" t="s">
        <v>286</v>
      </c>
      <c r="AF35" s="1" t="s">
        <v>286</v>
      </c>
      <c r="AG35" s="1" t="s">
        <v>286</v>
      </c>
      <c r="AI35" s="1" t="s">
        <v>286</v>
      </c>
      <c r="AJ35" s="1" t="s">
        <v>286</v>
      </c>
      <c r="AK35" s="1" t="s">
        <v>286</v>
      </c>
      <c r="AM35" s="1" t="s">
        <v>287</v>
      </c>
      <c r="AN35" s="1" t="s">
        <v>287</v>
      </c>
      <c r="AO35" s="1" t="s">
        <v>287</v>
      </c>
    </row>
    <row r="36" spans="22:41" ht="15">
      <c r="V36" s="12"/>
      <c r="W36" s="1"/>
      <c r="X36" s="1"/>
      <c r="Y36" s="1"/>
      <c r="AA36" s="1"/>
      <c r="AB36" s="1"/>
      <c r="AC36" s="1"/>
      <c r="AE36" s="1"/>
      <c r="AF36" s="1"/>
      <c r="AG36" s="1"/>
      <c r="AI36" s="1"/>
      <c r="AJ36" s="1"/>
      <c r="AK36" s="1"/>
      <c r="AM36" s="1"/>
      <c r="AN36" s="1"/>
      <c r="AO36" s="1"/>
    </row>
    <row r="37" spans="22:41" ht="15">
      <c r="V37" s="12"/>
      <c r="W37" s="1"/>
      <c r="X37" s="1"/>
      <c r="Y37" s="1"/>
      <c r="AA37" s="1"/>
      <c r="AB37" s="1"/>
      <c r="AC37" s="1"/>
      <c r="AE37" s="1"/>
      <c r="AF37" s="1"/>
      <c r="AG37" s="1"/>
      <c r="AI37" s="1"/>
      <c r="AJ37" s="1"/>
      <c r="AK37" s="1"/>
      <c r="AM37" s="1"/>
      <c r="AN37" s="1"/>
      <c r="AO37" s="1"/>
    </row>
    <row r="38" spans="22:41" ht="15">
      <c r="V38" s="12"/>
      <c r="W38" s="1"/>
      <c r="X38" s="1"/>
      <c r="Y38" s="1"/>
      <c r="AA38" s="1"/>
      <c r="AB38" s="1"/>
      <c r="AC38" s="1"/>
      <c r="AE38" s="1"/>
      <c r="AF38" s="1"/>
      <c r="AG38" s="1"/>
      <c r="AI38" s="1"/>
      <c r="AJ38" s="1"/>
      <c r="AK38" s="1"/>
      <c r="AM38" s="1"/>
      <c r="AN38" s="1"/>
      <c r="AO38" s="1"/>
    </row>
    <row r="39" spans="22:41" ht="15">
      <c r="V39" s="12"/>
      <c r="W39" s="1"/>
      <c r="X39" s="1"/>
      <c r="Y39" s="1"/>
      <c r="AA39" s="1"/>
      <c r="AB39" s="1"/>
      <c r="AC39" s="1"/>
      <c r="AE39" s="1"/>
      <c r="AF39" s="1"/>
      <c r="AG39" s="1"/>
      <c r="AI39" s="1"/>
      <c r="AJ39" s="1"/>
      <c r="AK39" s="1"/>
      <c r="AM39" s="1"/>
      <c r="AN39" s="1"/>
      <c r="AO39" s="1"/>
    </row>
    <row r="40" spans="22:41" ht="15">
      <c r="V40" s="12"/>
      <c r="W40" s="1"/>
      <c r="X40" s="1"/>
      <c r="Y40" s="1"/>
      <c r="AA40" s="1"/>
      <c r="AB40" s="1"/>
      <c r="AC40" s="1"/>
      <c r="AE40" s="1"/>
      <c r="AF40" s="1"/>
      <c r="AG40" s="1"/>
      <c r="AI40" s="1"/>
      <c r="AJ40" s="1"/>
      <c r="AK40" s="1"/>
      <c r="AM40" s="1"/>
      <c r="AN40" s="1"/>
      <c r="AO40" s="1"/>
    </row>
    <row r="41" spans="22:41" ht="15">
      <c r="V41" s="12"/>
      <c r="W41" s="1"/>
      <c r="X41" s="1"/>
      <c r="Y41" s="1"/>
      <c r="AA41" s="1"/>
      <c r="AB41" s="1"/>
      <c r="AC41" s="1"/>
      <c r="AE41" s="1"/>
      <c r="AF41" s="1"/>
      <c r="AG41" s="1"/>
      <c r="AI41" s="1"/>
      <c r="AJ41" s="1"/>
      <c r="AK41" s="1"/>
      <c r="AM41" s="1"/>
      <c r="AN41" s="1"/>
      <c r="AO41"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M42"/>
  <sheetViews>
    <sheetView topLeftCell="AD1" workbookViewId="0">
      <selection activeCell="AH14" sqref="AH14"/>
    </sheetView>
  </sheetViews>
  <sheetFormatPr baseColWidth="10" defaultColWidth="14.5" defaultRowHeight="15.75" customHeight="1" x14ac:dyDescent="0"/>
  <sheetData>
    <row r="1" spans="1:39" ht="15.75" customHeight="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23</v>
      </c>
      <c r="AB1" s="1" t="s">
        <v>24</v>
      </c>
      <c r="AC1" s="1" t="s">
        <v>25</v>
      </c>
      <c r="AD1" s="1" t="s">
        <v>26</v>
      </c>
      <c r="AE1" s="1" t="s">
        <v>23</v>
      </c>
      <c r="AF1" s="1" t="s">
        <v>24</v>
      </c>
      <c r="AG1" s="1" t="s">
        <v>25</v>
      </c>
      <c r="AH1" s="1" t="s">
        <v>26</v>
      </c>
      <c r="AI1" s="1" t="s">
        <v>23</v>
      </c>
      <c r="AJ1" s="1" t="s">
        <v>24</v>
      </c>
      <c r="AK1" s="1" t="s">
        <v>25</v>
      </c>
      <c r="AL1" s="1" t="s">
        <v>26</v>
      </c>
      <c r="AM1" s="1" t="s">
        <v>27</v>
      </c>
    </row>
    <row r="2" spans="1:39" ht="15.75" customHeight="1">
      <c r="A2" s="1" t="s">
        <v>28</v>
      </c>
      <c r="B2" s="1" t="s">
        <v>29</v>
      </c>
      <c r="C2" s="1" t="s">
        <v>30</v>
      </c>
      <c r="D2" s="1" t="s">
        <v>31</v>
      </c>
      <c r="E2" s="1" t="s">
        <v>5</v>
      </c>
      <c r="F2" s="1" t="s">
        <v>6</v>
      </c>
      <c r="G2" s="1" t="s">
        <v>7</v>
      </c>
      <c r="H2" s="1" t="s">
        <v>32</v>
      </c>
      <c r="I2" s="1" t="s">
        <v>33</v>
      </c>
      <c r="J2" s="1" t="s">
        <v>34</v>
      </c>
      <c r="K2" s="1" t="s">
        <v>35</v>
      </c>
      <c r="L2" s="1" t="s">
        <v>36</v>
      </c>
      <c r="M2" s="1" t="s">
        <v>37</v>
      </c>
      <c r="N2" s="1" t="s">
        <v>38</v>
      </c>
      <c r="O2" s="1" t="s">
        <v>39</v>
      </c>
      <c r="P2" s="1" t="s">
        <v>40</v>
      </c>
      <c r="Q2" s="1" t="s">
        <v>41</v>
      </c>
      <c r="R2" s="1" t="s">
        <v>42</v>
      </c>
      <c r="S2" s="1" t="s">
        <v>43</v>
      </c>
      <c r="T2" s="1" t="s">
        <v>44</v>
      </c>
      <c r="U2" s="1" t="s">
        <v>45</v>
      </c>
      <c r="V2" s="1" t="s">
        <v>46</v>
      </c>
      <c r="W2" s="1" t="s">
        <v>47</v>
      </c>
      <c r="X2" s="1" t="s">
        <v>48</v>
      </c>
      <c r="Y2" s="1" t="s">
        <v>50</v>
      </c>
      <c r="Z2" s="1" t="s">
        <v>52</v>
      </c>
      <c r="AA2" s="1" t="s">
        <v>47</v>
      </c>
      <c r="AB2" s="1" t="s">
        <v>48</v>
      </c>
      <c r="AC2" s="1" t="s">
        <v>50</v>
      </c>
      <c r="AD2" s="1" t="s">
        <v>52</v>
      </c>
      <c r="AE2" s="1" t="s">
        <v>47</v>
      </c>
      <c r="AF2" s="1" t="s">
        <v>48</v>
      </c>
      <c r="AG2" s="1" t="s">
        <v>50</v>
      </c>
      <c r="AH2" s="1" t="s">
        <v>52</v>
      </c>
      <c r="AI2" s="1" t="s">
        <v>47</v>
      </c>
      <c r="AJ2" s="1" t="s">
        <v>48</v>
      </c>
      <c r="AK2" s="1" t="s">
        <v>50</v>
      </c>
      <c r="AL2" s="1" t="s">
        <v>52</v>
      </c>
      <c r="AM2" s="1" t="s">
        <v>27</v>
      </c>
    </row>
    <row r="3" spans="1:39" ht="15.75" customHeight="1">
      <c r="A3" s="1" t="s">
        <v>54</v>
      </c>
      <c r="B3" s="1" t="s">
        <v>56</v>
      </c>
      <c r="C3" s="1" t="s">
        <v>57</v>
      </c>
      <c r="D3" s="1" t="s">
        <v>58</v>
      </c>
      <c r="E3" s="1" t="s">
        <v>59</v>
      </c>
      <c r="F3" s="1" t="s">
        <v>60</v>
      </c>
      <c r="G3" s="1" t="s">
        <v>61</v>
      </c>
      <c r="H3" s="1" t="s">
        <v>62</v>
      </c>
      <c r="I3" s="1" t="s">
        <v>63</v>
      </c>
      <c r="J3" s="1" t="s">
        <v>64</v>
      </c>
      <c r="K3" s="1" t="s">
        <v>65</v>
      </c>
      <c r="L3" s="1" t="s">
        <v>66</v>
      </c>
      <c r="M3" s="1" t="s">
        <v>67</v>
      </c>
      <c r="N3" s="1" t="s">
        <v>68</v>
      </c>
      <c r="O3" s="1" t="s">
        <v>69</v>
      </c>
      <c r="P3" s="1" t="s">
        <v>70</v>
      </c>
      <c r="Q3" s="1" t="s">
        <v>71</v>
      </c>
      <c r="R3" s="1" t="s">
        <v>72</v>
      </c>
      <c r="S3" s="1" t="s">
        <v>73</v>
      </c>
      <c r="T3" s="1" t="s">
        <v>74</v>
      </c>
      <c r="U3" s="1" t="s">
        <v>75</v>
      </c>
      <c r="V3" s="1" t="s">
        <v>76</v>
      </c>
      <c r="W3" s="1" t="s">
        <v>83</v>
      </c>
      <c r="X3" s="1" t="s">
        <v>85</v>
      </c>
      <c r="Y3" s="1" t="s">
        <v>87</v>
      </c>
      <c r="Z3" s="1" t="s">
        <v>89</v>
      </c>
      <c r="AA3" s="1" t="s">
        <v>92</v>
      </c>
      <c r="AB3" s="1" t="s">
        <v>94</v>
      </c>
      <c r="AC3" s="1" t="s">
        <v>96</v>
      </c>
      <c r="AD3" s="1" t="s">
        <v>98</v>
      </c>
      <c r="AE3" s="1" t="s">
        <v>100</v>
      </c>
      <c r="AF3" s="1" t="s">
        <v>102</v>
      </c>
      <c r="AG3" s="1" t="s">
        <v>104</v>
      </c>
      <c r="AH3" s="1" t="s">
        <v>105</v>
      </c>
      <c r="AI3" s="1" t="s">
        <v>111</v>
      </c>
      <c r="AJ3" s="1" t="s">
        <v>112</v>
      </c>
      <c r="AK3" s="1" t="s">
        <v>113</v>
      </c>
      <c r="AL3" s="1" t="s">
        <v>114</v>
      </c>
      <c r="AM3" s="1" t="s">
        <v>103</v>
      </c>
    </row>
    <row r="4" spans="1:39" ht="15.75" customHeight="1">
      <c r="A4" s="2">
        <v>43508.534872685188</v>
      </c>
      <c r="B4" s="2">
        <v>43508.536238425928</v>
      </c>
      <c r="C4" s="1" t="s">
        <v>31</v>
      </c>
      <c r="D4" s="1" t="s">
        <v>290</v>
      </c>
      <c r="E4" s="1">
        <v>100</v>
      </c>
      <c r="F4" s="1">
        <v>117</v>
      </c>
      <c r="G4" s="1" t="b">
        <v>1</v>
      </c>
      <c r="H4" s="2">
        <v>43508.536238425928</v>
      </c>
      <c r="I4" s="1" t="s">
        <v>291</v>
      </c>
      <c r="N4" s="1">
        <v>39.706695556640597</v>
      </c>
      <c r="O4" s="1">
        <v>-104.969398498535</v>
      </c>
      <c r="P4" s="1" t="s">
        <v>118</v>
      </c>
      <c r="Q4" s="1" t="s">
        <v>119</v>
      </c>
      <c r="R4" s="1" t="s">
        <v>132</v>
      </c>
      <c r="S4" s="1" t="s">
        <v>292</v>
      </c>
      <c r="T4" s="1" t="s">
        <v>134</v>
      </c>
      <c r="U4" s="1" t="s">
        <v>143</v>
      </c>
      <c r="V4" s="1" t="s">
        <v>123</v>
      </c>
      <c r="W4" s="1" t="s">
        <v>126</v>
      </c>
      <c r="X4" s="1" t="s">
        <v>126</v>
      </c>
      <c r="Y4" s="1" t="s">
        <v>125</v>
      </c>
      <c r="Z4" s="1" t="s">
        <v>293</v>
      </c>
      <c r="AA4" s="1" t="s">
        <v>126</v>
      </c>
      <c r="AB4" s="1" t="s">
        <v>126</v>
      </c>
      <c r="AC4" s="1" t="s">
        <v>126</v>
      </c>
      <c r="AE4" s="1" t="s">
        <v>125</v>
      </c>
      <c r="AF4" s="1" t="s">
        <v>125</v>
      </c>
      <c r="AG4" s="1" t="s">
        <v>125</v>
      </c>
      <c r="AH4" s="1" t="s">
        <v>294</v>
      </c>
      <c r="AI4" s="1" t="s">
        <v>126</v>
      </c>
      <c r="AJ4" s="1" t="s">
        <v>126</v>
      </c>
      <c r="AK4" s="1" t="s">
        <v>126</v>
      </c>
      <c r="AM4" s="1">
        <v>18098</v>
      </c>
    </row>
    <row r="5" spans="1:39" ht="15.75" customHeight="1">
      <c r="A5" s="2">
        <v>43508.540879629632</v>
      </c>
      <c r="B5" s="2">
        <v>43508.54583333333</v>
      </c>
      <c r="C5" s="1" t="s">
        <v>31</v>
      </c>
      <c r="D5" s="1" t="s">
        <v>295</v>
      </c>
      <c r="E5" s="1">
        <v>100</v>
      </c>
      <c r="F5" s="1">
        <v>427</v>
      </c>
      <c r="G5" s="1" t="b">
        <v>1</v>
      </c>
      <c r="H5" s="2">
        <v>43508.54583333333</v>
      </c>
      <c r="I5" s="1" t="s">
        <v>296</v>
      </c>
      <c r="N5" s="1">
        <v>29.8410034179687</v>
      </c>
      <c r="O5" s="1">
        <v>-82.6156005859375</v>
      </c>
      <c r="P5" s="1" t="s">
        <v>118</v>
      </c>
      <c r="Q5" s="1" t="s">
        <v>119</v>
      </c>
      <c r="R5" s="1" t="s">
        <v>132</v>
      </c>
      <c r="S5" s="1" t="s">
        <v>297</v>
      </c>
      <c r="T5" s="1" t="s">
        <v>298</v>
      </c>
      <c r="U5" s="1" t="s">
        <v>143</v>
      </c>
      <c r="V5" s="1" t="s">
        <v>123</v>
      </c>
      <c r="W5" s="1" t="s">
        <v>126</v>
      </c>
      <c r="X5" s="1" t="s">
        <v>126</v>
      </c>
      <c r="Y5" s="1" t="s">
        <v>126</v>
      </c>
      <c r="Z5" s="1" t="s">
        <v>299</v>
      </c>
      <c r="AA5" s="1" t="s">
        <v>136</v>
      </c>
      <c r="AB5" s="1" t="s">
        <v>136</v>
      </c>
      <c r="AC5" s="1" t="s">
        <v>125</v>
      </c>
      <c r="AD5" s="1" t="s">
        <v>300</v>
      </c>
      <c r="AE5" s="1" t="s">
        <v>125</v>
      </c>
      <c r="AF5" s="1" t="s">
        <v>125</v>
      </c>
      <c r="AG5" s="1" t="s">
        <v>125</v>
      </c>
      <c r="AH5" s="1" t="s">
        <v>301</v>
      </c>
      <c r="AI5" s="1" t="s">
        <v>125</v>
      </c>
      <c r="AJ5" s="1" t="s">
        <v>136</v>
      </c>
      <c r="AK5" s="1" t="s">
        <v>125</v>
      </c>
      <c r="AL5" s="1" t="s">
        <v>302</v>
      </c>
      <c r="AM5" s="1">
        <v>25682</v>
      </c>
    </row>
    <row r="6" spans="1:39" ht="15.75" customHeight="1">
      <c r="A6" s="2">
        <v>43508.542824074073</v>
      </c>
      <c r="B6" s="2">
        <v>43508.5468287037</v>
      </c>
      <c r="C6" s="1" t="s">
        <v>31</v>
      </c>
      <c r="D6" s="1" t="s">
        <v>209</v>
      </c>
      <c r="E6" s="1">
        <v>100</v>
      </c>
      <c r="F6" s="1">
        <v>345</v>
      </c>
      <c r="G6" s="1" t="b">
        <v>1</v>
      </c>
      <c r="H6" s="2">
        <v>43508.5468287037</v>
      </c>
      <c r="I6" s="1" t="s">
        <v>303</v>
      </c>
      <c r="N6" s="1">
        <v>23.7272033691406</v>
      </c>
      <c r="O6" s="1">
        <v>90.4093017578125</v>
      </c>
      <c r="P6" s="1" t="s">
        <v>118</v>
      </c>
      <c r="Q6" s="1" t="s">
        <v>119</v>
      </c>
      <c r="R6" s="1" t="s">
        <v>132</v>
      </c>
      <c r="S6" s="1" t="s">
        <v>212</v>
      </c>
      <c r="T6" s="1" t="s">
        <v>213</v>
      </c>
      <c r="U6" s="1" t="s">
        <v>215</v>
      </c>
      <c r="V6" s="1" t="s">
        <v>123</v>
      </c>
      <c r="W6" s="1" t="s">
        <v>125</v>
      </c>
      <c r="X6" s="1" t="s">
        <v>136</v>
      </c>
      <c r="Y6" s="1" t="s">
        <v>126</v>
      </c>
      <c r="Z6" s="1" t="s">
        <v>304</v>
      </c>
      <c r="AA6" s="1" t="s">
        <v>140</v>
      </c>
      <c r="AB6" s="1" t="s">
        <v>125</v>
      </c>
      <c r="AC6" s="1" t="s">
        <v>124</v>
      </c>
      <c r="AD6" s="1" t="s">
        <v>305</v>
      </c>
      <c r="AE6" s="1" t="s">
        <v>124</v>
      </c>
      <c r="AF6" s="1" t="s">
        <v>140</v>
      </c>
      <c r="AG6" s="1" t="s">
        <v>126</v>
      </c>
      <c r="AI6" s="1" t="s">
        <v>126</v>
      </c>
      <c r="AJ6" s="1" t="s">
        <v>124</v>
      </c>
      <c r="AK6" s="1" t="s">
        <v>126</v>
      </c>
      <c r="AM6" s="1">
        <v>43652</v>
      </c>
    </row>
    <row r="7" spans="1:39" ht="15.75" customHeight="1">
      <c r="A7" s="2">
        <v>43508.542500000003</v>
      </c>
      <c r="B7" s="2">
        <v>43508.548020833332</v>
      </c>
      <c r="C7" s="1" t="s">
        <v>31</v>
      </c>
      <c r="D7" s="1" t="s">
        <v>306</v>
      </c>
      <c r="E7" s="1">
        <v>100</v>
      </c>
      <c r="F7" s="1">
        <v>477</v>
      </c>
      <c r="G7" s="1" t="b">
        <v>1</v>
      </c>
      <c r="H7" s="2">
        <v>43508.548020833332</v>
      </c>
      <c r="I7" s="1" t="s">
        <v>307</v>
      </c>
      <c r="N7" s="1">
        <v>34.114700317382798</v>
      </c>
      <c r="O7" s="1">
        <v>-117.38449859619099</v>
      </c>
      <c r="P7" s="1" t="s">
        <v>118</v>
      </c>
      <c r="Q7" s="1" t="s">
        <v>119</v>
      </c>
      <c r="R7" s="1" t="s">
        <v>132</v>
      </c>
      <c r="S7" s="1" t="s">
        <v>148</v>
      </c>
      <c r="T7" s="1" t="s">
        <v>134</v>
      </c>
      <c r="U7" s="1" t="s">
        <v>143</v>
      </c>
      <c r="V7" s="1" t="s">
        <v>123</v>
      </c>
      <c r="W7" s="1" t="s">
        <v>136</v>
      </c>
      <c r="X7" s="1" t="s">
        <v>126</v>
      </c>
      <c r="Y7" s="1" t="s">
        <v>126</v>
      </c>
      <c r="Z7" s="1" t="s">
        <v>308</v>
      </c>
      <c r="AA7" s="1" t="s">
        <v>126</v>
      </c>
      <c r="AB7" s="1" t="s">
        <v>136</v>
      </c>
      <c r="AC7" s="1" t="s">
        <v>140</v>
      </c>
      <c r="AD7" s="1" t="s">
        <v>309</v>
      </c>
      <c r="AE7" s="1" t="s">
        <v>126</v>
      </c>
      <c r="AF7" s="1" t="s">
        <v>125</v>
      </c>
      <c r="AG7" s="1" t="s">
        <v>126</v>
      </c>
      <c r="AH7" s="1" t="s">
        <v>310</v>
      </c>
      <c r="AI7" s="1" t="s">
        <v>125</v>
      </c>
      <c r="AJ7" s="1" t="s">
        <v>136</v>
      </c>
      <c r="AK7" s="1" t="s">
        <v>126</v>
      </c>
      <c r="AL7" s="1" t="s">
        <v>311</v>
      </c>
      <c r="AM7" s="1">
        <v>70515</v>
      </c>
    </row>
    <row r="8" spans="1:39" ht="15.75" customHeight="1">
      <c r="A8" s="2">
        <v>43508.54724537037</v>
      </c>
      <c r="B8" s="2">
        <v>43508.549074074072</v>
      </c>
      <c r="C8" s="1" t="s">
        <v>31</v>
      </c>
      <c r="D8" s="1" t="s">
        <v>176</v>
      </c>
      <c r="E8" s="1">
        <v>100</v>
      </c>
      <c r="F8" s="1">
        <v>158</v>
      </c>
      <c r="G8" s="1" t="b">
        <v>1</v>
      </c>
      <c r="H8" s="2">
        <v>43508.549074074072</v>
      </c>
      <c r="I8" s="1" t="s">
        <v>312</v>
      </c>
      <c r="N8" s="1">
        <v>41.327499389648402</v>
      </c>
      <c r="O8" s="1">
        <v>19.818893432617099</v>
      </c>
      <c r="P8" s="1" t="s">
        <v>118</v>
      </c>
      <c r="Q8" s="1" t="s">
        <v>119</v>
      </c>
      <c r="R8" s="1" t="s">
        <v>132</v>
      </c>
      <c r="S8" s="1" t="s">
        <v>133</v>
      </c>
      <c r="T8" s="1" t="s">
        <v>179</v>
      </c>
      <c r="U8" s="1" t="s">
        <v>156</v>
      </c>
      <c r="V8" s="1" t="s">
        <v>123</v>
      </c>
      <c r="W8" s="1" t="s">
        <v>126</v>
      </c>
      <c r="X8" s="1" t="s">
        <v>126</v>
      </c>
      <c r="Y8" s="1" t="s">
        <v>126</v>
      </c>
      <c r="Z8" s="1" t="s">
        <v>313</v>
      </c>
      <c r="AA8" s="1" t="s">
        <v>126</v>
      </c>
      <c r="AB8" s="1" t="s">
        <v>126</v>
      </c>
      <c r="AC8" s="1" t="s">
        <v>125</v>
      </c>
      <c r="AD8" s="1" t="s">
        <v>314</v>
      </c>
      <c r="AE8" s="1" t="s">
        <v>126</v>
      </c>
      <c r="AF8" s="1" t="s">
        <v>126</v>
      </c>
      <c r="AG8" s="1" t="s">
        <v>125</v>
      </c>
      <c r="AH8" s="1" t="s">
        <v>315</v>
      </c>
      <c r="AI8" s="1" t="s">
        <v>125</v>
      </c>
      <c r="AJ8" s="1" t="s">
        <v>125</v>
      </c>
      <c r="AK8" s="1" t="s">
        <v>125</v>
      </c>
      <c r="AL8" s="1" t="s">
        <v>316</v>
      </c>
      <c r="AM8" s="1">
        <v>53312</v>
      </c>
    </row>
    <row r="9" spans="1:39" ht="15.75" customHeight="1">
      <c r="A9" s="2">
        <v>43508.544629629629</v>
      </c>
      <c r="B9" s="2">
        <v>43508.549502314818</v>
      </c>
      <c r="C9" s="1" t="s">
        <v>31</v>
      </c>
      <c r="D9" s="1" t="s">
        <v>317</v>
      </c>
      <c r="E9" s="1">
        <v>100</v>
      </c>
      <c r="F9" s="1">
        <v>420</v>
      </c>
      <c r="G9" s="1" t="b">
        <v>1</v>
      </c>
      <c r="H9" s="2">
        <v>43508.549502314818</v>
      </c>
      <c r="I9" s="1" t="s">
        <v>318</v>
      </c>
      <c r="N9" s="1">
        <v>37.31689453125</v>
      </c>
      <c r="O9" s="1">
        <v>-89.5458984375</v>
      </c>
      <c r="P9" s="1" t="s">
        <v>118</v>
      </c>
      <c r="Q9" s="1" t="s">
        <v>119</v>
      </c>
      <c r="R9" s="1" t="s">
        <v>132</v>
      </c>
      <c r="S9" s="1" t="s">
        <v>133</v>
      </c>
      <c r="T9" s="1" t="s">
        <v>179</v>
      </c>
      <c r="U9" s="1" t="s">
        <v>261</v>
      </c>
      <c r="V9" s="1" t="s">
        <v>123</v>
      </c>
      <c r="W9" s="1" t="s">
        <v>136</v>
      </c>
      <c r="X9" s="1" t="s">
        <v>126</v>
      </c>
      <c r="Y9" s="1" t="s">
        <v>126</v>
      </c>
      <c r="Z9" s="1" t="s">
        <v>319</v>
      </c>
      <c r="AA9" s="1" t="s">
        <v>126</v>
      </c>
      <c r="AB9" s="1" t="s">
        <v>136</v>
      </c>
      <c r="AC9" s="1" t="s">
        <v>126</v>
      </c>
      <c r="AD9" s="1" t="s">
        <v>320</v>
      </c>
      <c r="AE9" s="1" t="s">
        <v>125</v>
      </c>
      <c r="AF9" s="1" t="s">
        <v>151</v>
      </c>
      <c r="AG9" s="1" t="s">
        <v>151</v>
      </c>
      <c r="AH9" s="1" t="s">
        <v>321</v>
      </c>
      <c r="AI9" s="1" t="s">
        <v>124</v>
      </c>
      <c r="AJ9" s="1" t="s">
        <v>125</v>
      </c>
      <c r="AK9" s="1" t="s">
        <v>125</v>
      </c>
      <c r="AM9" s="1">
        <v>41261</v>
      </c>
    </row>
    <row r="10" spans="1:39" ht="15.75" customHeight="1">
      <c r="A10" s="2">
        <v>43508.548993055556</v>
      </c>
      <c r="B10" s="2">
        <v>43508.550069444442</v>
      </c>
      <c r="C10" s="1" t="s">
        <v>31</v>
      </c>
      <c r="D10" s="1" t="s">
        <v>206</v>
      </c>
      <c r="E10" s="1">
        <v>100</v>
      </c>
      <c r="F10" s="1">
        <v>92</v>
      </c>
      <c r="G10" s="1" t="b">
        <v>1</v>
      </c>
      <c r="H10" s="2">
        <v>43508.550069444442</v>
      </c>
      <c r="I10" s="1" t="s">
        <v>322</v>
      </c>
      <c r="N10" s="1">
        <v>50.166702270507798</v>
      </c>
      <c r="O10" s="1">
        <v>9.1000061035156197</v>
      </c>
      <c r="P10" s="1" t="s">
        <v>118</v>
      </c>
      <c r="Q10" s="1" t="s">
        <v>119</v>
      </c>
      <c r="R10" s="1" t="s">
        <v>132</v>
      </c>
      <c r="S10" s="1" t="s">
        <v>133</v>
      </c>
      <c r="T10" s="1" t="s">
        <v>179</v>
      </c>
      <c r="U10" s="1" t="s">
        <v>208</v>
      </c>
      <c r="V10" s="1" t="s">
        <v>123</v>
      </c>
      <c r="W10" s="1" t="s">
        <v>151</v>
      </c>
      <c r="X10" s="1" t="s">
        <v>151</v>
      </c>
      <c r="Y10" s="1" t="s">
        <v>151</v>
      </c>
      <c r="AA10" s="1" t="s">
        <v>124</v>
      </c>
      <c r="AB10" s="1" t="s">
        <v>124</v>
      </c>
      <c r="AC10" s="1" t="s">
        <v>124</v>
      </c>
      <c r="AE10" s="1" t="s">
        <v>124</v>
      </c>
      <c r="AF10" s="1" t="s">
        <v>124</v>
      </c>
      <c r="AG10" s="1" t="s">
        <v>124</v>
      </c>
      <c r="AI10" s="1" t="s">
        <v>124</v>
      </c>
      <c r="AJ10" s="1" t="s">
        <v>140</v>
      </c>
      <c r="AK10" s="1" t="s">
        <v>140</v>
      </c>
      <c r="AM10" s="1">
        <v>69490</v>
      </c>
    </row>
    <row r="11" spans="1:39" ht="15.75" customHeight="1">
      <c r="A11" s="2">
        <v>43508.553229166668</v>
      </c>
      <c r="B11" s="2">
        <v>43508.554085648146</v>
      </c>
      <c r="C11" s="1" t="s">
        <v>31</v>
      </c>
      <c r="D11" s="1" t="s">
        <v>220</v>
      </c>
      <c r="E11" s="1">
        <v>100</v>
      </c>
      <c r="F11" s="1">
        <v>73</v>
      </c>
      <c r="G11" s="1" t="b">
        <v>1</v>
      </c>
      <c r="H11" s="2">
        <v>43508.554085648146</v>
      </c>
      <c r="I11" s="1" t="s">
        <v>323</v>
      </c>
      <c r="N11" s="1">
        <v>-23.6242980957031</v>
      </c>
      <c r="O11" s="1">
        <v>-46.562393188476499</v>
      </c>
      <c r="P11" s="1" t="s">
        <v>118</v>
      </c>
      <c r="Q11" s="1" t="s">
        <v>119</v>
      </c>
      <c r="R11" s="1" t="s">
        <v>132</v>
      </c>
      <c r="S11" s="1" t="s">
        <v>133</v>
      </c>
      <c r="T11" s="1" t="s">
        <v>179</v>
      </c>
      <c r="U11" s="1" t="s">
        <v>163</v>
      </c>
      <c r="V11" s="1" t="s">
        <v>123</v>
      </c>
      <c r="W11" s="1" t="s">
        <v>126</v>
      </c>
      <c r="X11" s="1" t="s">
        <v>126</v>
      </c>
      <c r="Y11" s="1" t="s">
        <v>126</v>
      </c>
      <c r="AA11" s="1" t="s">
        <v>126</v>
      </c>
      <c r="AB11" s="1" t="s">
        <v>126</v>
      </c>
      <c r="AC11" s="1" t="s">
        <v>126</v>
      </c>
      <c r="AE11" s="1" t="s">
        <v>125</v>
      </c>
      <c r="AF11" s="1" t="s">
        <v>124</v>
      </c>
      <c r="AG11" s="1" t="s">
        <v>124</v>
      </c>
      <c r="AI11" s="1" t="s">
        <v>126</v>
      </c>
      <c r="AJ11" s="1" t="s">
        <v>124</v>
      </c>
      <c r="AK11" s="1" t="s">
        <v>151</v>
      </c>
      <c r="AM11" s="1">
        <v>54016</v>
      </c>
    </row>
    <row r="12" spans="1:39" ht="15.75" customHeight="1">
      <c r="A12" s="2">
        <v>43508.543055555558</v>
      </c>
      <c r="B12" s="2">
        <v>43508.554120370369</v>
      </c>
      <c r="C12" s="1" t="s">
        <v>31</v>
      </c>
      <c r="D12" s="1" t="s">
        <v>325</v>
      </c>
      <c r="E12" s="1">
        <v>100</v>
      </c>
      <c r="F12" s="1">
        <v>956</v>
      </c>
      <c r="G12" s="1" t="b">
        <v>1</v>
      </c>
      <c r="H12" s="2">
        <v>43508.554131944446</v>
      </c>
      <c r="I12" s="1" t="s">
        <v>326</v>
      </c>
      <c r="N12" s="1">
        <v>42.716094970703097</v>
      </c>
      <c r="O12" s="1">
        <v>-87.823303222656193</v>
      </c>
      <c r="P12" s="1" t="s">
        <v>118</v>
      </c>
      <c r="Q12" s="1" t="s">
        <v>119</v>
      </c>
      <c r="R12" s="1" t="s">
        <v>132</v>
      </c>
      <c r="S12" s="1" t="s">
        <v>148</v>
      </c>
      <c r="T12" s="1" t="s">
        <v>134</v>
      </c>
      <c r="U12" s="1" t="s">
        <v>135</v>
      </c>
      <c r="V12" s="1" t="s">
        <v>123</v>
      </c>
      <c r="W12" s="1" t="s">
        <v>126</v>
      </c>
      <c r="X12" s="1" t="s">
        <v>126</v>
      </c>
      <c r="Y12" s="1" t="s">
        <v>126</v>
      </c>
      <c r="Z12" s="1" t="s">
        <v>327</v>
      </c>
      <c r="AA12" s="1" t="s">
        <v>136</v>
      </c>
      <c r="AB12" s="1" t="s">
        <v>136</v>
      </c>
      <c r="AC12" s="1" t="s">
        <v>124</v>
      </c>
      <c r="AD12" s="1" t="s">
        <v>328</v>
      </c>
      <c r="AE12" s="1" t="s">
        <v>124</v>
      </c>
      <c r="AF12" s="1" t="s">
        <v>124</v>
      </c>
      <c r="AG12" s="1" t="s">
        <v>124</v>
      </c>
      <c r="AH12" s="1" t="s">
        <v>329</v>
      </c>
      <c r="AI12" s="1" t="s">
        <v>125</v>
      </c>
      <c r="AJ12" s="1" t="s">
        <v>136</v>
      </c>
      <c r="AK12" s="1" t="s">
        <v>125</v>
      </c>
      <c r="AL12" s="1" t="s">
        <v>330</v>
      </c>
      <c r="AM12" s="1">
        <v>98441</v>
      </c>
    </row>
    <row r="13" spans="1:39" ht="15.75" customHeight="1">
      <c r="A13" s="2">
        <v>43508.548483796294</v>
      </c>
      <c r="B13" s="2">
        <v>43508.554432870369</v>
      </c>
      <c r="C13" s="1" t="s">
        <v>31</v>
      </c>
      <c r="D13" s="1" t="s">
        <v>331</v>
      </c>
      <c r="E13" s="1">
        <v>100</v>
      </c>
      <c r="F13" s="1">
        <v>514</v>
      </c>
      <c r="G13" s="1" t="b">
        <v>1</v>
      </c>
      <c r="H13" s="2">
        <v>43508.554444444446</v>
      </c>
      <c r="I13" s="1" t="s">
        <v>332</v>
      </c>
      <c r="N13" s="1">
        <v>41.923004150390597</v>
      </c>
      <c r="O13" s="1">
        <v>-87.753097534179602</v>
      </c>
      <c r="P13" s="1" t="s">
        <v>118</v>
      </c>
      <c r="Q13" s="1" t="s">
        <v>119</v>
      </c>
      <c r="R13" s="1" t="s">
        <v>132</v>
      </c>
      <c r="S13" s="1" t="s">
        <v>333</v>
      </c>
      <c r="T13" s="1" t="s">
        <v>334</v>
      </c>
      <c r="U13" s="1" t="s">
        <v>335</v>
      </c>
      <c r="V13" s="1" t="s">
        <v>123</v>
      </c>
      <c r="W13" s="1" t="s">
        <v>125</v>
      </c>
      <c r="X13" s="1" t="s">
        <v>124</v>
      </c>
      <c r="Y13" s="1" t="s">
        <v>140</v>
      </c>
      <c r="Z13" s="1" t="s">
        <v>336</v>
      </c>
      <c r="AA13" s="1" t="s">
        <v>151</v>
      </c>
      <c r="AB13" s="1" t="s">
        <v>151</v>
      </c>
      <c r="AC13" s="1" t="s">
        <v>151</v>
      </c>
      <c r="AE13" s="1" t="s">
        <v>125</v>
      </c>
      <c r="AF13" s="1" t="s">
        <v>140</v>
      </c>
      <c r="AG13" s="1" t="s">
        <v>126</v>
      </c>
      <c r="AI13" s="1" t="s">
        <v>140</v>
      </c>
      <c r="AJ13" s="1" t="s">
        <v>140</v>
      </c>
      <c r="AK13" s="1" t="s">
        <v>140</v>
      </c>
      <c r="AM13" s="1">
        <v>75997</v>
      </c>
    </row>
    <row r="14" spans="1:39" ht="15.75" customHeight="1">
      <c r="A14" s="2">
        <v>43508.550787037035</v>
      </c>
      <c r="B14" s="2">
        <v>43508.558240740742</v>
      </c>
      <c r="C14" s="1" t="s">
        <v>31</v>
      </c>
      <c r="D14" s="1" t="s">
        <v>337</v>
      </c>
      <c r="E14" s="1">
        <v>100</v>
      </c>
      <c r="F14" s="1">
        <v>644</v>
      </c>
      <c r="G14" s="1" t="b">
        <v>1</v>
      </c>
      <c r="H14" s="2">
        <v>43508.558252314811</v>
      </c>
      <c r="I14" s="1" t="s">
        <v>338</v>
      </c>
      <c r="N14" s="1">
        <v>32.8905029296875</v>
      </c>
      <c r="O14" s="1">
        <v>-111.75399780273401</v>
      </c>
      <c r="P14" s="1" t="s">
        <v>118</v>
      </c>
      <c r="Q14" s="1" t="s">
        <v>119</v>
      </c>
      <c r="R14" s="1" t="s">
        <v>132</v>
      </c>
      <c r="S14" s="1" t="s">
        <v>148</v>
      </c>
      <c r="T14" s="1" t="s">
        <v>179</v>
      </c>
      <c r="U14" s="1" t="s">
        <v>163</v>
      </c>
      <c r="V14" s="1" t="s">
        <v>123</v>
      </c>
      <c r="W14" s="1" t="s">
        <v>126</v>
      </c>
      <c r="X14" s="1" t="s">
        <v>126</v>
      </c>
      <c r="Y14" s="1" t="s">
        <v>126</v>
      </c>
      <c r="Z14" s="1" t="s">
        <v>339</v>
      </c>
      <c r="AA14" s="1" t="s">
        <v>126</v>
      </c>
      <c r="AB14" s="1" t="s">
        <v>136</v>
      </c>
      <c r="AC14" s="1" t="s">
        <v>136</v>
      </c>
      <c r="AD14" s="1" t="s">
        <v>340</v>
      </c>
      <c r="AE14" s="1" t="s">
        <v>125</v>
      </c>
      <c r="AF14" s="1" t="s">
        <v>125</v>
      </c>
      <c r="AG14" s="1" t="s">
        <v>125</v>
      </c>
      <c r="AH14" s="1" t="s">
        <v>341</v>
      </c>
      <c r="AI14" s="1" t="s">
        <v>125</v>
      </c>
      <c r="AJ14" s="1" t="s">
        <v>125</v>
      </c>
      <c r="AK14" s="1" t="s">
        <v>136</v>
      </c>
      <c r="AL14" s="1" t="s">
        <v>342</v>
      </c>
      <c r="AM14" s="1">
        <v>94427</v>
      </c>
    </row>
    <row r="15" spans="1:39" ht="15.75" customHeight="1">
      <c r="A15" s="2">
        <v>43508.558530092596</v>
      </c>
      <c r="B15" s="2">
        <v>43508.559444444443</v>
      </c>
      <c r="C15" s="1" t="s">
        <v>31</v>
      </c>
      <c r="D15" s="1" t="s">
        <v>343</v>
      </c>
      <c r="E15" s="1">
        <v>100</v>
      </c>
      <c r="F15" s="1">
        <v>79</v>
      </c>
      <c r="G15" s="1" t="b">
        <v>1</v>
      </c>
      <c r="H15" s="2">
        <v>43508.55945601852</v>
      </c>
      <c r="I15" s="1" t="s">
        <v>344</v>
      </c>
      <c r="N15" s="1">
        <v>33.765701293945298</v>
      </c>
      <c r="O15" s="1">
        <v>-84.295097351074205</v>
      </c>
      <c r="P15" s="1" t="s">
        <v>118</v>
      </c>
      <c r="Q15" s="1" t="s">
        <v>119</v>
      </c>
      <c r="R15" s="1" t="s">
        <v>345</v>
      </c>
      <c r="S15" s="1">
        <v>12</v>
      </c>
      <c r="T15" s="1" t="s">
        <v>252</v>
      </c>
      <c r="U15" s="1" t="s">
        <v>253</v>
      </c>
      <c r="V15" s="1" t="s">
        <v>123</v>
      </c>
      <c r="W15" s="1" t="s">
        <v>126</v>
      </c>
      <c r="X15" s="1" t="s">
        <v>126</v>
      </c>
      <c r="Y15" s="1" t="s">
        <v>126</v>
      </c>
      <c r="AA15" s="1" t="s">
        <v>124</v>
      </c>
      <c r="AB15" s="1" t="s">
        <v>124</v>
      </c>
      <c r="AC15" s="1" t="s">
        <v>124</v>
      </c>
      <c r="AE15" s="1" t="s">
        <v>140</v>
      </c>
      <c r="AF15" s="1" t="s">
        <v>140</v>
      </c>
      <c r="AG15" s="1" t="s">
        <v>140</v>
      </c>
      <c r="AI15" s="1" t="s">
        <v>124</v>
      </c>
      <c r="AJ15" s="1" t="s">
        <v>124</v>
      </c>
      <c r="AK15" s="1" t="s">
        <v>124</v>
      </c>
      <c r="AM15" s="1">
        <v>22129</v>
      </c>
    </row>
    <row r="18" spans="22:37" ht="15">
      <c r="V18" s="12"/>
      <c r="W18" s="1"/>
      <c r="X18" s="1"/>
      <c r="Y18" s="1"/>
      <c r="AA18" s="1"/>
      <c r="AB18" s="1"/>
      <c r="AC18" s="1"/>
      <c r="AE18" s="1"/>
      <c r="AF18" s="1"/>
      <c r="AG18" s="1"/>
      <c r="AI18" s="1"/>
      <c r="AJ18" s="1"/>
      <c r="AK18" s="1"/>
    </row>
    <row r="19" spans="22:37" ht="15">
      <c r="V19" s="12"/>
      <c r="W19" s="1"/>
      <c r="X19" s="1"/>
      <c r="Y19" s="1"/>
      <c r="AA19" s="1"/>
      <c r="AB19" s="1"/>
      <c r="AC19" s="1"/>
      <c r="AE19" s="1"/>
      <c r="AF19" s="1"/>
      <c r="AG19" s="1"/>
      <c r="AI19" s="1"/>
      <c r="AJ19" s="1"/>
      <c r="AK19" s="1"/>
    </row>
    <row r="22" spans="22:37" ht="15">
      <c r="V22" s="12"/>
      <c r="W22" s="1"/>
      <c r="X22" s="1"/>
      <c r="Y22" s="1"/>
      <c r="AA22" s="1"/>
      <c r="AB22" s="1"/>
      <c r="AC22" s="1"/>
      <c r="AE22" s="1"/>
      <c r="AF22" s="1"/>
      <c r="AG22" s="1"/>
      <c r="AI22" s="1"/>
      <c r="AJ22" s="1"/>
      <c r="AK22" s="1"/>
    </row>
    <row r="23" spans="22:37" ht="15">
      <c r="V23" s="12"/>
      <c r="W23" s="1"/>
      <c r="X23" s="1"/>
      <c r="Y23" s="1"/>
      <c r="AA23" s="1"/>
      <c r="AB23" s="1"/>
      <c r="AC23" s="1"/>
      <c r="AE23" s="1"/>
      <c r="AF23" s="1"/>
      <c r="AG23" s="1"/>
      <c r="AI23" s="1"/>
      <c r="AJ23" s="1"/>
      <c r="AK23" s="1"/>
    </row>
    <row r="24" spans="22:37" ht="15">
      <c r="V24" s="12"/>
      <c r="W24" s="1"/>
      <c r="X24" s="1"/>
      <c r="Y24" s="1"/>
      <c r="AA24" s="1"/>
      <c r="AB24" s="1"/>
      <c r="AC24" s="1"/>
      <c r="AE24" s="1"/>
      <c r="AF24" s="1"/>
      <c r="AG24" s="1"/>
      <c r="AI24" s="1"/>
      <c r="AJ24" s="1"/>
      <c r="AK24" s="1"/>
    </row>
    <row r="25" spans="22:37" ht="15">
      <c r="V25" s="12"/>
      <c r="W25" s="1"/>
      <c r="X25" s="1"/>
      <c r="Y25" s="1"/>
      <c r="AA25" s="1"/>
      <c r="AB25" s="1"/>
      <c r="AC25" s="1"/>
      <c r="AE25" s="1"/>
      <c r="AF25" s="1"/>
      <c r="AG25" s="1"/>
      <c r="AI25" s="1"/>
      <c r="AJ25" s="1"/>
      <c r="AK25" s="1"/>
    </row>
    <row r="26" spans="22:37" ht="15">
      <c r="V26" s="12"/>
      <c r="W26" s="1"/>
      <c r="X26" s="1"/>
      <c r="Y26" s="1"/>
      <c r="AA26" s="1"/>
      <c r="AB26" s="1"/>
      <c r="AC26" s="1"/>
      <c r="AE26" s="1"/>
      <c r="AF26" s="1"/>
      <c r="AG26" s="1"/>
      <c r="AI26" s="1"/>
      <c r="AJ26" s="1"/>
      <c r="AK26" s="1"/>
    </row>
    <row r="27" spans="22:37" ht="15">
      <c r="V27" s="12"/>
      <c r="W27" s="1"/>
      <c r="X27" s="1"/>
      <c r="Y27" s="1"/>
      <c r="AA27" s="1"/>
      <c r="AB27" s="1"/>
      <c r="AC27" s="1"/>
      <c r="AE27" s="1"/>
      <c r="AF27" s="1"/>
      <c r="AG27" s="1"/>
      <c r="AI27" s="1"/>
      <c r="AJ27" s="1"/>
      <c r="AK27" s="1"/>
    </row>
    <row r="28" spans="22:37" ht="15">
      <c r="V28" s="12"/>
      <c r="W28" s="1"/>
      <c r="X28" s="1"/>
      <c r="Y28" s="1"/>
      <c r="AA28" s="1"/>
      <c r="AB28" s="1"/>
      <c r="AC28" s="1"/>
      <c r="AE28" s="1"/>
      <c r="AF28" s="1"/>
      <c r="AG28" s="1"/>
      <c r="AI28" s="1"/>
      <c r="AJ28" s="1"/>
      <c r="AK28" s="1"/>
    </row>
    <row r="29" spans="22:37" ht="15">
      <c r="V29" s="12"/>
      <c r="W29" s="1"/>
      <c r="X29" s="1"/>
      <c r="Y29" s="1"/>
      <c r="AA29" s="1"/>
      <c r="AB29" s="1"/>
      <c r="AC29" s="1"/>
      <c r="AE29" s="1"/>
      <c r="AF29" s="1"/>
      <c r="AG29" s="1"/>
      <c r="AI29" s="1"/>
      <c r="AJ29" s="1"/>
      <c r="AK29" s="1"/>
    </row>
    <row r="30" spans="22:37" ht="15">
      <c r="V30" s="12"/>
      <c r="W30" s="1"/>
      <c r="X30" s="1"/>
      <c r="Y30" s="1"/>
      <c r="AA30" s="1"/>
      <c r="AB30" s="1"/>
      <c r="AC30" s="1"/>
      <c r="AE30" s="1"/>
      <c r="AF30" s="1"/>
      <c r="AG30" s="1"/>
      <c r="AI30" s="1"/>
      <c r="AJ30" s="1"/>
      <c r="AK30" s="1"/>
    </row>
    <row r="31" spans="22:37" ht="15">
      <c r="V31" s="12"/>
      <c r="W31" s="1"/>
      <c r="X31" s="1"/>
      <c r="Y31" s="1"/>
      <c r="AA31" s="1"/>
      <c r="AB31" s="1"/>
      <c r="AC31" s="1"/>
      <c r="AE31" s="1"/>
      <c r="AF31" s="1"/>
      <c r="AG31" s="1"/>
      <c r="AI31" s="1"/>
      <c r="AJ31" s="1"/>
      <c r="AK31" s="1"/>
    </row>
    <row r="32" spans="22:37" ht="15">
      <c r="V32" s="12"/>
      <c r="W32" s="1"/>
      <c r="X32" s="1"/>
      <c r="Y32" s="1"/>
      <c r="AA32" s="1"/>
      <c r="AB32" s="1"/>
      <c r="AC32" s="1"/>
      <c r="AE32" s="1"/>
      <c r="AF32" s="1"/>
      <c r="AG32" s="1"/>
      <c r="AI32" s="1"/>
      <c r="AJ32" s="1"/>
      <c r="AK32" s="1"/>
    </row>
    <row r="33" spans="22:37" ht="15">
      <c r="V33" s="12"/>
      <c r="W33" s="1"/>
      <c r="X33" s="1"/>
      <c r="Y33" s="1"/>
      <c r="AA33" s="1"/>
      <c r="AB33" s="1"/>
      <c r="AC33" s="1"/>
      <c r="AE33" s="1"/>
      <c r="AF33" s="1"/>
      <c r="AG33" s="1"/>
      <c r="AI33" s="1"/>
      <c r="AJ33" s="1"/>
      <c r="AK33" s="1"/>
    </row>
    <row r="34" spans="22:37" ht="15">
      <c r="V34" s="12" t="s">
        <v>285</v>
      </c>
      <c r="W34" s="1" t="s">
        <v>287</v>
      </c>
      <c r="X34" s="1" t="s">
        <v>287</v>
      </c>
      <c r="Y34" s="1" t="s">
        <v>287</v>
      </c>
      <c r="AA34" s="1" t="s">
        <v>286</v>
      </c>
      <c r="AB34" s="1" t="s">
        <v>286</v>
      </c>
      <c r="AC34" s="1" t="s">
        <v>286</v>
      </c>
      <c r="AE34" s="1" t="s">
        <v>287</v>
      </c>
      <c r="AF34" s="1" t="s">
        <v>287</v>
      </c>
      <c r="AG34" s="1" t="s">
        <v>287</v>
      </c>
      <c r="AI34" s="1" t="s">
        <v>286</v>
      </c>
      <c r="AJ34" s="1" t="s">
        <v>286</v>
      </c>
      <c r="AK34" s="1" t="s">
        <v>286</v>
      </c>
    </row>
    <row r="35" spans="22:37" ht="15">
      <c r="V35" s="12" t="s">
        <v>288</v>
      </c>
      <c r="W35" s="1" t="s">
        <v>286</v>
      </c>
      <c r="X35" s="1" t="s">
        <v>286</v>
      </c>
      <c r="Y35" s="1" t="s">
        <v>286</v>
      </c>
      <c r="AA35" s="1" t="s">
        <v>287</v>
      </c>
      <c r="AB35" s="1" t="s">
        <v>287</v>
      </c>
      <c r="AC35" s="1" t="s">
        <v>287</v>
      </c>
      <c r="AE35" s="1" t="s">
        <v>286</v>
      </c>
      <c r="AF35" s="1" t="s">
        <v>286</v>
      </c>
      <c r="AG35" s="1" t="s">
        <v>286</v>
      </c>
      <c r="AI35" s="1" t="s">
        <v>287</v>
      </c>
      <c r="AJ35" s="1" t="s">
        <v>287</v>
      </c>
      <c r="AK35" s="1" t="s">
        <v>287</v>
      </c>
    </row>
    <row r="36" spans="22:37" ht="15">
      <c r="V36" s="12"/>
      <c r="W36" s="1"/>
      <c r="X36" s="1"/>
      <c r="Y36" s="1"/>
      <c r="AA36" s="1"/>
      <c r="AB36" s="1"/>
      <c r="AC36" s="1"/>
      <c r="AE36" s="1"/>
      <c r="AF36" s="1"/>
      <c r="AG36" s="1"/>
      <c r="AI36" s="1"/>
      <c r="AJ36" s="1"/>
      <c r="AK36" s="1"/>
    </row>
    <row r="37" spans="22:37" ht="15">
      <c r="V37" s="12"/>
      <c r="W37" s="1"/>
      <c r="X37" s="1"/>
      <c r="Y37" s="1"/>
      <c r="AA37" s="1"/>
      <c r="AB37" s="1"/>
      <c r="AC37" s="1"/>
      <c r="AE37" s="1"/>
      <c r="AF37" s="1"/>
      <c r="AG37" s="1"/>
      <c r="AI37" s="1"/>
      <c r="AJ37" s="1"/>
      <c r="AK37" s="1"/>
    </row>
    <row r="38" spans="22:37" ht="15">
      <c r="V38" s="12"/>
      <c r="W38" s="1"/>
      <c r="X38" s="1"/>
      <c r="Y38" s="1"/>
      <c r="AA38" s="1"/>
      <c r="AB38" s="1"/>
      <c r="AC38" s="1"/>
      <c r="AE38" s="1"/>
      <c r="AF38" s="1"/>
      <c r="AG38" s="1"/>
      <c r="AI38" s="1"/>
      <c r="AJ38" s="1"/>
      <c r="AK38" s="1"/>
    </row>
    <row r="39" spans="22:37" ht="15">
      <c r="V39" s="12"/>
      <c r="W39" s="1"/>
      <c r="X39" s="1"/>
      <c r="Y39" s="1"/>
      <c r="AA39" s="1"/>
      <c r="AB39" s="1"/>
      <c r="AC39" s="1"/>
      <c r="AE39" s="1"/>
      <c r="AF39" s="1"/>
      <c r="AG39" s="1"/>
      <c r="AI39" s="1"/>
      <c r="AJ39" s="1"/>
      <c r="AK39" s="1"/>
    </row>
    <row r="40" spans="22:37" ht="15">
      <c r="V40" s="12"/>
      <c r="W40" s="1"/>
      <c r="X40" s="1"/>
      <c r="Y40" s="1"/>
      <c r="AA40" s="1"/>
      <c r="AB40" s="1"/>
      <c r="AC40" s="1"/>
      <c r="AE40" s="1"/>
      <c r="AF40" s="1"/>
      <c r="AG40" s="1"/>
      <c r="AI40" s="1"/>
      <c r="AJ40" s="1"/>
      <c r="AK40" s="1"/>
    </row>
    <row r="41" spans="22:37" ht="15">
      <c r="V41" s="12"/>
      <c r="W41" s="1"/>
      <c r="X41" s="1"/>
      <c r="Y41" s="1"/>
      <c r="AA41" s="1"/>
      <c r="AB41" s="1"/>
      <c r="AC41" s="1"/>
      <c r="AE41" s="1"/>
      <c r="AF41" s="1"/>
      <c r="AG41" s="1"/>
      <c r="AI41" s="1"/>
      <c r="AJ41" s="1"/>
      <c r="AK41" s="1"/>
    </row>
    <row r="42" spans="22:37" ht="15">
      <c r="V42" s="12"/>
      <c r="W42" s="1"/>
      <c r="X42" s="1"/>
      <c r="Y42" s="1"/>
      <c r="AA42" s="1"/>
      <c r="AB42" s="1"/>
      <c r="AC42" s="1"/>
      <c r="AE42" s="1"/>
      <c r="AF42" s="1"/>
      <c r="AG42" s="1"/>
      <c r="AI42" s="1"/>
      <c r="AJ42" s="1"/>
      <c r="AK4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25" zoomScaleNormal="125" zoomScalePageLayoutView="125" workbookViewId="0">
      <selection activeCell="G20" sqref="G20"/>
    </sheetView>
  </sheetViews>
  <sheetFormatPr baseColWidth="10" defaultRowHeight="12" x14ac:dyDescent="0"/>
  <cols>
    <col min="1" max="1" width="16" bestFit="1" customWidth="1"/>
    <col min="2" max="2" width="4.83203125" bestFit="1" customWidth="1"/>
    <col min="3" max="4" width="6.5" customWidth="1"/>
    <col min="5" max="5" width="6.6640625" customWidth="1"/>
    <col min="6" max="6" width="5.83203125" customWidth="1"/>
    <col min="7" max="7" width="6" customWidth="1"/>
  </cols>
  <sheetData>
    <row r="1" spans="1:8" ht="13">
      <c r="A1" s="23" t="s">
        <v>127</v>
      </c>
      <c r="B1" s="24" t="s">
        <v>364</v>
      </c>
      <c r="C1" s="24" t="s">
        <v>153</v>
      </c>
      <c r="D1" s="24" t="s">
        <v>379</v>
      </c>
      <c r="E1" s="24" t="s">
        <v>380</v>
      </c>
      <c r="F1" s="24" t="s">
        <v>381</v>
      </c>
      <c r="G1" s="24" t="s">
        <v>382</v>
      </c>
      <c r="H1" s="26" t="s">
        <v>361</v>
      </c>
    </row>
    <row r="2" spans="1:8" ht="13">
      <c r="A2" s="25" t="s">
        <v>189</v>
      </c>
      <c r="B2" s="20" t="s">
        <v>366</v>
      </c>
      <c r="C2" s="20">
        <f>results!O3</f>
        <v>4</v>
      </c>
      <c r="D2" s="20">
        <f>results!N3*-1</f>
        <v>-4</v>
      </c>
      <c r="E2" s="20">
        <f>results!M3*-1</f>
        <v>-4</v>
      </c>
      <c r="F2" s="20">
        <f>results!P3</f>
        <v>1</v>
      </c>
      <c r="G2" s="20">
        <f>results!Q3</f>
        <v>1</v>
      </c>
    </row>
    <row r="3" spans="1:8" ht="13">
      <c r="A3" s="25" t="s">
        <v>289</v>
      </c>
      <c r="B3" s="20" t="s">
        <v>367</v>
      </c>
      <c r="C3" s="20">
        <f>results!O4</f>
        <v>4</v>
      </c>
      <c r="D3" s="20">
        <f>results!N4*-1</f>
        <v>0</v>
      </c>
      <c r="E3" s="20">
        <f>results!M4*-1</f>
        <v>0</v>
      </c>
      <c r="F3" s="20">
        <f>results!P4</f>
        <v>4</v>
      </c>
      <c r="G3" s="20">
        <f>results!Q4</f>
        <v>6</v>
      </c>
    </row>
    <row r="4" spans="1:8" ht="13">
      <c r="A4" s="25" t="s">
        <v>324</v>
      </c>
      <c r="B4" s="20" t="s">
        <v>368</v>
      </c>
      <c r="C4" s="20">
        <f>results!O5</f>
        <v>6</v>
      </c>
      <c r="D4" s="20">
        <f>results!N5*-1</f>
        <v>-1</v>
      </c>
      <c r="E4" s="20">
        <f>results!M5*-1</f>
        <v>-3</v>
      </c>
      <c r="F4" s="20">
        <f>results!P5</f>
        <v>5</v>
      </c>
      <c r="G4" s="20">
        <f>results!Q5</f>
        <v>0</v>
      </c>
    </row>
    <row r="5" spans="1:8" ht="13">
      <c r="A5" s="25" t="s">
        <v>346</v>
      </c>
      <c r="B5" s="20" t="s">
        <v>369</v>
      </c>
      <c r="C5" s="20">
        <f>results!O6</f>
        <v>8</v>
      </c>
      <c r="D5" s="20">
        <f>results!N6*-1</f>
        <v>-2</v>
      </c>
      <c r="E5" s="20">
        <f>results!M6*-1</f>
        <v>-1</v>
      </c>
      <c r="F5" s="20">
        <f>results!P6</f>
        <v>1</v>
      </c>
      <c r="G5" s="20">
        <f>results!Q6</f>
        <v>1</v>
      </c>
    </row>
    <row r="6" spans="1:8" ht="13">
      <c r="A6" s="25" t="s">
        <v>348</v>
      </c>
      <c r="B6" s="20" t="s">
        <v>370</v>
      </c>
      <c r="C6" s="20">
        <f>results!O7</f>
        <v>7</v>
      </c>
      <c r="D6" s="20">
        <f>results!N7*-1</f>
        <v>-3</v>
      </c>
      <c r="E6" s="20">
        <f>results!M7*-1</f>
        <v>-1</v>
      </c>
      <c r="F6" s="20">
        <f>results!P7</f>
        <v>1</v>
      </c>
      <c r="G6" s="20">
        <f>results!Q7</f>
        <v>2</v>
      </c>
    </row>
    <row r="7" spans="1:8" ht="13">
      <c r="A7" s="25" t="s">
        <v>349</v>
      </c>
      <c r="B7" s="20" t="s">
        <v>371</v>
      </c>
      <c r="C7" s="20">
        <f>results!O8</f>
        <v>2</v>
      </c>
      <c r="D7" s="20">
        <f>results!N8*-1</f>
        <v>-1</v>
      </c>
      <c r="E7" s="20">
        <f>results!M8*-1</f>
        <v>0</v>
      </c>
      <c r="F7" s="20">
        <f>results!P8</f>
        <v>4</v>
      </c>
      <c r="G7" s="20">
        <f>results!Q8</f>
        <v>8</v>
      </c>
    </row>
    <row r="8" spans="1:8" ht="13">
      <c r="A8" s="25" t="s">
        <v>350</v>
      </c>
      <c r="B8" s="20" t="s">
        <v>372</v>
      </c>
      <c r="C8" s="20">
        <f>results!O9</f>
        <v>7</v>
      </c>
      <c r="D8" s="20">
        <f>results!N9*-1</f>
        <v>-2</v>
      </c>
      <c r="E8" s="20">
        <f>results!M9*-1</f>
        <v>-1</v>
      </c>
      <c r="F8" s="20">
        <f>results!P9</f>
        <v>1</v>
      </c>
      <c r="G8" s="20">
        <f>results!Q9</f>
        <v>3</v>
      </c>
    </row>
    <row r="9" spans="1:8" ht="13">
      <c r="A9" s="25" t="s">
        <v>351</v>
      </c>
      <c r="B9" s="20" t="s">
        <v>373</v>
      </c>
      <c r="C9" s="20">
        <f>results!O10</f>
        <v>3</v>
      </c>
      <c r="D9" s="20">
        <f>results!N10*-1</f>
        <v>0</v>
      </c>
      <c r="E9" s="20">
        <f>results!M10*-1</f>
        <v>0</v>
      </c>
      <c r="F9" s="20">
        <f>results!P10</f>
        <v>7</v>
      </c>
      <c r="G9" s="20">
        <f>results!Q10</f>
        <v>5</v>
      </c>
    </row>
    <row r="10" spans="1:8" ht="13">
      <c r="A10" s="25" t="s">
        <v>352</v>
      </c>
      <c r="B10" s="20" t="s">
        <v>374</v>
      </c>
      <c r="C10" s="20">
        <f>results!O11</f>
        <v>4</v>
      </c>
      <c r="D10" s="20">
        <f>results!N11*-1</f>
        <v>-3</v>
      </c>
      <c r="E10" s="20">
        <f>results!M11*-1</f>
        <v>0</v>
      </c>
      <c r="F10" s="20">
        <f>results!P11</f>
        <v>3</v>
      </c>
      <c r="G10" s="20">
        <f>results!Q11</f>
        <v>5</v>
      </c>
    </row>
    <row r="11" spans="1:8" ht="13">
      <c r="A11" s="25" t="s">
        <v>354</v>
      </c>
      <c r="B11" s="20" t="s">
        <v>375</v>
      </c>
      <c r="C11" s="20">
        <f>results!O12</f>
        <v>9</v>
      </c>
      <c r="D11" s="20">
        <f>results!N12*-1</f>
        <v>-1</v>
      </c>
      <c r="E11" s="20">
        <f>results!M12*-1</f>
        <v>0</v>
      </c>
      <c r="F11" s="20">
        <f>results!P12</f>
        <v>0</v>
      </c>
      <c r="G11" s="20">
        <f>results!Q12</f>
        <v>1</v>
      </c>
    </row>
    <row r="12" spans="1:8" ht="13">
      <c r="A12" s="25" t="s">
        <v>355</v>
      </c>
      <c r="B12" s="20" t="s">
        <v>376</v>
      </c>
      <c r="C12" s="20">
        <f>results!O13</f>
        <v>3</v>
      </c>
      <c r="D12" s="20">
        <f>results!N13*-1</f>
        <v>-1</v>
      </c>
      <c r="E12" s="20">
        <f>results!M13*-1</f>
        <v>-1</v>
      </c>
      <c r="F12" s="20">
        <f>results!P13</f>
        <v>2</v>
      </c>
      <c r="G12" s="20">
        <f>results!Q13</f>
        <v>4</v>
      </c>
    </row>
    <row r="13" spans="1:8" ht="13">
      <c r="A13" s="25" t="s">
        <v>356</v>
      </c>
      <c r="B13" s="20" t="s">
        <v>377</v>
      </c>
      <c r="C13" s="20">
        <f>results!O14</f>
        <v>3</v>
      </c>
      <c r="D13" s="20">
        <f>results!N14*-1</f>
        <v>-4</v>
      </c>
      <c r="E13" s="20">
        <f>results!M14*-1</f>
        <v>-3</v>
      </c>
      <c r="F13" s="20">
        <f>results!P14</f>
        <v>0</v>
      </c>
      <c r="G13" s="20">
        <f>results!Q14</f>
        <v>1</v>
      </c>
    </row>
    <row r="14" spans="1:8" ht="13">
      <c r="A14" s="25" t="s">
        <v>357</v>
      </c>
      <c r="B14" s="20" t="s">
        <v>378</v>
      </c>
      <c r="C14" s="20">
        <f>results!O15</f>
        <v>3</v>
      </c>
      <c r="D14" s="20">
        <f>results!N15*-1</f>
        <v>-1</v>
      </c>
      <c r="E14" s="20">
        <f>results!M15*-1</f>
        <v>-2</v>
      </c>
      <c r="F14" s="20">
        <f>results!P15</f>
        <v>4</v>
      </c>
      <c r="G14" s="20">
        <f>results!Q15</f>
        <v>1</v>
      </c>
    </row>
    <row r="16" spans="1:8" ht="13">
      <c r="A16" s="22" t="s">
        <v>362</v>
      </c>
      <c r="C16">
        <f>SUM(C2:C14)</f>
        <v>63</v>
      </c>
      <c r="D16">
        <f>SUM(D2:D14)*-1</f>
        <v>23</v>
      </c>
      <c r="E16">
        <f>SUM(E2:E14)*-1</f>
        <v>16</v>
      </c>
      <c r="F16">
        <f t="shared" ref="F16:G16" si="0">SUM(F2:F14)</f>
        <v>33</v>
      </c>
      <c r="G16">
        <f t="shared" si="0"/>
        <v>38</v>
      </c>
    </row>
    <row r="17" spans="1:7" ht="13">
      <c r="A17" s="22" t="s">
        <v>363</v>
      </c>
      <c r="C17">
        <f>(C16/SUM(C16:G16))*100</f>
        <v>36.416184971098261</v>
      </c>
      <c r="D17">
        <f>(D16/SUM(C16:G16))*100</f>
        <v>13.294797687861271</v>
      </c>
      <c r="E17">
        <f>(E16/SUM(C16:G16))*100</f>
        <v>9.2485549132947966</v>
      </c>
      <c r="F17">
        <f>(F16/SUM(C16:G16))*100</f>
        <v>19.075144508670519</v>
      </c>
      <c r="G17">
        <f>(G16/SUM(C16:G16))*100</f>
        <v>21.965317919075144</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25" zoomScaleNormal="125" zoomScalePageLayoutView="125" workbookViewId="0">
      <selection activeCell="H31" sqref="H31"/>
    </sheetView>
  </sheetViews>
  <sheetFormatPr baseColWidth="10" defaultRowHeight="12" x14ac:dyDescent="0"/>
  <cols>
    <col min="1" max="1" width="16" bestFit="1" customWidth="1"/>
    <col min="2" max="2" width="4.83203125" bestFit="1" customWidth="1"/>
    <col min="3" max="4" width="6.5" customWidth="1"/>
    <col min="5" max="5" width="6.6640625" customWidth="1"/>
    <col min="6" max="6" width="5.83203125" customWidth="1"/>
    <col min="7" max="7" width="6" customWidth="1"/>
  </cols>
  <sheetData>
    <row r="1" spans="1:8" ht="13">
      <c r="A1" s="23" t="s">
        <v>127</v>
      </c>
      <c r="B1" s="24" t="s">
        <v>364</v>
      </c>
      <c r="C1" s="24" t="s">
        <v>153</v>
      </c>
      <c r="D1" s="24" t="s">
        <v>379</v>
      </c>
      <c r="E1" s="24" t="s">
        <v>380</v>
      </c>
      <c r="F1" s="24" t="s">
        <v>381</v>
      </c>
      <c r="G1" s="24" t="s">
        <v>382</v>
      </c>
      <c r="H1" s="26" t="s">
        <v>361</v>
      </c>
    </row>
    <row r="2" spans="1:8" ht="13">
      <c r="A2" s="25" t="s">
        <v>189</v>
      </c>
      <c r="B2" s="20" t="s">
        <v>366</v>
      </c>
      <c r="C2" s="20">
        <f>results!J3</f>
        <v>4</v>
      </c>
      <c r="D2" s="20">
        <f>results!I3*-1</f>
        <v>-2</v>
      </c>
      <c r="E2" s="20">
        <f>results!H3*-1</f>
        <v>-3</v>
      </c>
      <c r="F2" s="20">
        <f>results!K3</f>
        <v>4</v>
      </c>
      <c r="G2" s="20">
        <f>results!L3</f>
        <v>2</v>
      </c>
    </row>
    <row r="3" spans="1:8" ht="13">
      <c r="A3" s="25" t="s">
        <v>289</v>
      </c>
      <c r="B3" s="20" t="s">
        <v>367</v>
      </c>
      <c r="C3" s="20">
        <f>results!J4</f>
        <v>4</v>
      </c>
      <c r="D3" s="20">
        <f>results!I4*-1</f>
        <v>0</v>
      </c>
      <c r="E3" s="20">
        <f>results!H4*-1</f>
        <v>-1</v>
      </c>
      <c r="F3" s="20">
        <f>results!K4</f>
        <v>4</v>
      </c>
      <c r="G3" s="20">
        <f>results!L4</f>
        <v>5</v>
      </c>
    </row>
    <row r="4" spans="1:8" ht="13">
      <c r="A4" s="25" t="s">
        <v>324</v>
      </c>
      <c r="B4" s="20" t="s">
        <v>368</v>
      </c>
      <c r="C4" s="20">
        <f>results!J5</f>
        <v>10</v>
      </c>
      <c r="D4" s="20">
        <f>results!I5*-1</f>
        <v>-3</v>
      </c>
      <c r="E4" s="20">
        <f>results!H5*-1</f>
        <v>-1</v>
      </c>
      <c r="F4" s="20">
        <f>results!K5</f>
        <v>1</v>
      </c>
      <c r="G4" s="20">
        <f>results!L5</f>
        <v>0</v>
      </c>
    </row>
    <row r="5" spans="1:8" ht="13">
      <c r="A5" s="25" t="s">
        <v>346</v>
      </c>
      <c r="B5" s="20" t="s">
        <v>369</v>
      </c>
      <c r="C5" s="20">
        <f>results!J6</f>
        <v>9</v>
      </c>
      <c r="D5" s="20">
        <f>results!I6*-1</f>
        <v>-1</v>
      </c>
      <c r="E5" s="20">
        <f>results!H6*-1</f>
        <v>0</v>
      </c>
      <c r="F5" s="20">
        <f>results!K6</f>
        <v>3</v>
      </c>
      <c r="G5" s="20">
        <f>results!L6</f>
        <v>0</v>
      </c>
    </row>
    <row r="6" spans="1:8" ht="13">
      <c r="A6" s="25" t="s">
        <v>348</v>
      </c>
      <c r="B6" s="20" t="s">
        <v>370</v>
      </c>
      <c r="C6" s="20">
        <f>results!J7</f>
        <v>6</v>
      </c>
      <c r="D6" s="20">
        <f>results!I7*-1</f>
        <v>-2</v>
      </c>
      <c r="E6" s="20">
        <f>results!H7*-1</f>
        <v>0</v>
      </c>
      <c r="F6" s="20">
        <f>results!K7</f>
        <v>3</v>
      </c>
      <c r="G6" s="20">
        <f>results!L7</f>
        <v>2</v>
      </c>
    </row>
    <row r="7" spans="1:8" ht="13">
      <c r="A7" s="25" t="s">
        <v>349</v>
      </c>
      <c r="B7" s="20" t="s">
        <v>371</v>
      </c>
      <c r="C7" s="20">
        <f>results!J8</f>
        <v>2</v>
      </c>
      <c r="D7" s="20">
        <f>results!I8*-1</f>
        <v>0</v>
      </c>
      <c r="E7" s="20">
        <f>results!H8*-1</f>
        <v>0</v>
      </c>
      <c r="F7" s="20">
        <f>results!K8</f>
        <v>6</v>
      </c>
      <c r="G7" s="20">
        <f>results!L8</f>
        <v>7</v>
      </c>
    </row>
    <row r="8" spans="1:8" ht="13">
      <c r="A8" s="25" t="s">
        <v>350</v>
      </c>
      <c r="B8" s="20" t="s">
        <v>372</v>
      </c>
      <c r="C8" s="20">
        <f>results!J9</f>
        <v>8</v>
      </c>
      <c r="D8" s="20">
        <f>results!I9*-1</f>
        <v>-2</v>
      </c>
      <c r="E8" s="20">
        <f>results!H9*-1</f>
        <v>-1</v>
      </c>
      <c r="F8" s="20">
        <f>results!K9</f>
        <v>2</v>
      </c>
      <c r="G8" s="20">
        <f>results!L9</f>
        <v>3</v>
      </c>
    </row>
    <row r="9" spans="1:8" ht="13">
      <c r="A9" s="25" t="s">
        <v>351</v>
      </c>
      <c r="B9" s="20" t="s">
        <v>373</v>
      </c>
      <c r="C9" s="20">
        <f>results!J10</f>
        <v>2</v>
      </c>
      <c r="D9" s="20">
        <f>results!I10*-1</f>
        <v>0</v>
      </c>
      <c r="E9" s="20">
        <f>results!H10*-1</f>
        <v>-1</v>
      </c>
      <c r="F9" s="20">
        <f>results!K10</f>
        <v>8</v>
      </c>
      <c r="G9" s="20">
        <f>results!L10</f>
        <v>4</v>
      </c>
    </row>
    <row r="10" spans="1:8" ht="13">
      <c r="A10" s="25" t="s">
        <v>352</v>
      </c>
      <c r="B10" s="20" t="s">
        <v>374</v>
      </c>
      <c r="C10" s="20">
        <f>results!J11</f>
        <v>5</v>
      </c>
      <c r="D10" s="20">
        <f>results!I11*-1</f>
        <v>-3</v>
      </c>
      <c r="E10" s="20">
        <f>results!H11*-1</f>
        <v>0</v>
      </c>
      <c r="F10" s="20">
        <f>results!K11</f>
        <v>3</v>
      </c>
      <c r="G10" s="20">
        <f>results!L11</f>
        <v>3</v>
      </c>
    </row>
    <row r="11" spans="1:8" ht="13">
      <c r="A11" s="25" t="s">
        <v>354</v>
      </c>
      <c r="B11" s="20" t="s">
        <v>375</v>
      </c>
      <c r="C11" s="20">
        <f>results!J12</f>
        <v>9</v>
      </c>
      <c r="D11" s="20">
        <f>results!I12*-1</f>
        <v>0</v>
      </c>
      <c r="E11" s="20">
        <f>results!H12*-1</f>
        <v>-1</v>
      </c>
      <c r="F11" s="20">
        <f>results!K12</f>
        <v>1</v>
      </c>
      <c r="G11" s="20">
        <f>results!L12</f>
        <v>0</v>
      </c>
    </row>
    <row r="12" spans="1:8" ht="13">
      <c r="A12" s="25" t="s">
        <v>355</v>
      </c>
      <c r="B12" s="20" t="s">
        <v>376</v>
      </c>
      <c r="C12" s="20">
        <f>results!J13</f>
        <v>3</v>
      </c>
      <c r="D12" s="20">
        <f>results!I13*-1</f>
        <v>-5</v>
      </c>
      <c r="E12" s="20">
        <f>results!H13*-1</f>
        <v>0</v>
      </c>
      <c r="F12" s="20">
        <f>results!K13</f>
        <v>1</v>
      </c>
      <c r="G12" s="20">
        <f>results!L13</f>
        <v>2</v>
      </c>
    </row>
    <row r="13" spans="1:8" ht="13">
      <c r="A13" s="25" t="s">
        <v>356</v>
      </c>
      <c r="B13" s="20" t="s">
        <v>377</v>
      </c>
      <c r="C13" s="20">
        <f>results!J14</f>
        <v>1</v>
      </c>
      <c r="D13" s="20">
        <f>results!I14*-1</f>
        <v>-4</v>
      </c>
      <c r="E13" s="20">
        <f>results!H14*-1</f>
        <v>-3</v>
      </c>
      <c r="F13" s="20">
        <f>results!K14</f>
        <v>0</v>
      </c>
      <c r="G13" s="20">
        <f>results!L14</f>
        <v>3</v>
      </c>
    </row>
    <row r="14" spans="1:8" ht="13">
      <c r="A14" s="25" t="s">
        <v>357</v>
      </c>
      <c r="B14" s="20" t="s">
        <v>378</v>
      </c>
      <c r="C14" s="20">
        <f>results!J15</f>
        <v>1</v>
      </c>
      <c r="D14" s="20">
        <f>results!I15*-1</f>
        <v>-3</v>
      </c>
      <c r="E14" s="20">
        <f>results!H15*-1</f>
        <v>-2</v>
      </c>
      <c r="F14" s="20">
        <f>results!K15</f>
        <v>3</v>
      </c>
      <c r="G14" s="20">
        <f>results!L15</f>
        <v>3</v>
      </c>
    </row>
    <row r="16" spans="1:8" ht="13">
      <c r="A16" s="22" t="s">
        <v>362</v>
      </c>
      <c r="C16">
        <f>SUM(C2:C14)</f>
        <v>64</v>
      </c>
      <c r="D16">
        <f>SUM(D2:D14)*-1</f>
        <v>25</v>
      </c>
      <c r="E16">
        <f>SUM(E2:E14)*-1</f>
        <v>13</v>
      </c>
      <c r="F16">
        <f t="shared" ref="F16:G16" si="0">SUM(F2:F14)</f>
        <v>39</v>
      </c>
      <c r="G16">
        <f t="shared" si="0"/>
        <v>34</v>
      </c>
    </row>
    <row r="17" spans="1:7" ht="13">
      <c r="A17" s="22" t="s">
        <v>363</v>
      </c>
      <c r="C17">
        <f>(C16/SUM(C16:G16))*100</f>
        <v>36.571428571428569</v>
      </c>
      <c r="D17">
        <f>(D16/SUM(C16:G16))*100</f>
        <v>14.285714285714285</v>
      </c>
      <c r="E17">
        <f>(E16/SUM(C16:G16))*100</f>
        <v>7.4285714285714288</v>
      </c>
      <c r="F17">
        <f>(F16/SUM(C16:G16))*100</f>
        <v>22.285714285714285</v>
      </c>
      <c r="G17">
        <f>(G16/SUM(C16:G16))*100</f>
        <v>19.428571428571427</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25" zoomScaleNormal="125" zoomScalePageLayoutView="125" workbookViewId="0">
      <selection activeCell="A22" sqref="A22"/>
    </sheetView>
  </sheetViews>
  <sheetFormatPr baseColWidth="10" defaultRowHeight="12" x14ac:dyDescent="0"/>
  <cols>
    <col min="1" max="1" width="16" bestFit="1" customWidth="1"/>
    <col min="2" max="2" width="4.83203125" bestFit="1" customWidth="1"/>
    <col min="3" max="4" width="6.5" customWidth="1"/>
    <col min="5" max="5" width="6.6640625" customWidth="1"/>
    <col min="6" max="6" width="5.83203125" customWidth="1"/>
    <col min="7" max="7" width="6" customWidth="1"/>
  </cols>
  <sheetData>
    <row r="1" spans="1:8" ht="13">
      <c r="A1" s="23" t="s">
        <v>127</v>
      </c>
      <c r="B1" s="24" t="s">
        <v>364</v>
      </c>
      <c r="C1" s="24" t="s">
        <v>153</v>
      </c>
      <c r="D1" s="24" t="s">
        <v>379</v>
      </c>
      <c r="E1" s="24" t="s">
        <v>380</v>
      </c>
      <c r="F1" s="24" t="s">
        <v>381</v>
      </c>
      <c r="G1" s="24" t="s">
        <v>382</v>
      </c>
      <c r="H1" s="26" t="s">
        <v>361</v>
      </c>
    </row>
    <row r="2" spans="1:8" ht="13">
      <c r="A2" s="25" t="s">
        <v>189</v>
      </c>
      <c r="B2" s="20" t="s">
        <v>366</v>
      </c>
      <c r="C2" s="20">
        <f>results!E3</f>
        <v>2</v>
      </c>
      <c r="D2" s="20">
        <f>results!D3</f>
        <v>3</v>
      </c>
      <c r="E2" s="20">
        <f>results!C3</f>
        <v>2</v>
      </c>
      <c r="F2" s="20">
        <f>results!F3</f>
        <v>3</v>
      </c>
      <c r="G2" s="20">
        <f>results!G3</f>
        <v>4</v>
      </c>
    </row>
    <row r="3" spans="1:8" ht="13">
      <c r="A3" s="25" t="s">
        <v>289</v>
      </c>
      <c r="B3" s="20" t="s">
        <v>367</v>
      </c>
      <c r="C3" s="20">
        <f>results!E4</f>
        <v>3</v>
      </c>
      <c r="D3" s="20">
        <f>results!D4</f>
        <v>0</v>
      </c>
      <c r="E3" s="20">
        <f>results!C4</f>
        <v>2</v>
      </c>
      <c r="F3" s="20">
        <f>results!F4</f>
        <v>5</v>
      </c>
      <c r="G3" s="20">
        <f>results!G4</f>
        <v>5</v>
      </c>
    </row>
    <row r="4" spans="1:8" ht="13">
      <c r="A4" s="25" t="s">
        <v>324</v>
      </c>
      <c r="B4" s="20" t="s">
        <v>368</v>
      </c>
      <c r="C4" s="20">
        <f>results!E5</f>
        <v>9</v>
      </c>
      <c r="D4" s="20">
        <f>results!D5</f>
        <v>1</v>
      </c>
      <c r="E4" s="20">
        <f>results!C5</f>
        <v>1</v>
      </c>
      <c r="F4" s="20">
        <f>results!F5</f>
        <v>3</v>
      </c>
      <c r="G4" s="20">
        <f>results!G5</f>
        <v>1</v>
      </c>
    </row>
    <row r="5" spans="1:8" ht="13">
      <c r="A5" s="25" t="s">
        <v>346</v>
      </c>
      <c r="B5" s="20" t="s">
        <v>369</v>
      </c>
      <c r="C5" s="20">
        <f>results!E6</f>
        <v>10</v>
      </c>
      <c r="D5" s="20">
        <f>results!D6</f>
        <v>2</v>
      </c>
      <c r="E5" s="20">
        <f>results!C6</f>
        <v>0</v>
      </c>
      <c r="F5" s="20">
        <f>results!F6</f>
        <v>1</v>
      </c>
      <c r="G5" s="20">
        <f>results!G6</f>
        <v>0</v>
      </c>
    </row>
    <row r="6" spans="1:8" ht="13">
      <c r="A6" s="25" t="s">
        <v>348</v>
      </c>
      <c r="B6" s="20" t="s">
        <v>370</v>
      </c>
      <c r="C6" s="20">
        <f>results!E7</f>
        <v>5</v>
      </c>
      <c r="D6" s="20">
        <f>results!D7</f>
        <v>0</v>
      </c>
      <c r="E6" s="20">
        <f>results!C7</f>
        <v>0</v>
      </c>
      <c r="F6" s="20">
        <f>results!F7</f>
        <v>4</v>
      </c>
      <c r="G6" s="20">
        <f>results!G7</f>
        <v>4</v>
      </c>
    </row>
    <row r="7" spans="1:8" ht="13">
      <c r="A7" s="25" t="s">
        <v>349</v>
      </c>
      <c r="B7" s="20" t="s">
        <v>371</v>
      </c>
      <c r="C7" s="20">
        <f>results!E8</f>
        <v>2</v>
      </c>
      <c r="D7" s="20">
        <f>results!D8</f>
        <v>0</v>
      </c>
      <c r="E7" s="20">
        <f>results!C8</f>
        <v>0</v>
      </c>
      <c r="F7" s="20">
        <f>results!F8</f>
        <v>6</v>
      </c>
      <c r="G7" s="20">
        <f>results!G8</f>
        <v>7</v>
      </c>
    </row>
    <row r="8" spans="1:8" ht="13">
      <c r="A8" s="25" t="s">
        <v>350</v>
      </c>
      <c r="B8" s="20" t="s">
        <v>372</v>
      </c>
      <c r="C8" s="20">
        <f>results!E9</f>
        <v>8</v>
      </c>
      <c r="D8" s="20">
        <f>results!D9</f>
        <v>1</v>
      </c>
      <c r="E8" s="20">
        <f>results!C9</f>
        <v>0</v>
      </c>
      <c r="F8" s="20">
        <f>results!F9</f>
        <v>4</v>
      </c>
      <c r="G8" s="20">
        <f>results!G9</f>
        <v>2</v>
      </c>
    </row>
    <row r="9" spans="1:8" ht="13">
      <c r="A9" s="25" t="s">
        <v>351</v>
      </c>
      <c r="B9" s="20" t="s">
        <v>373</v>
      </c>
      <c r="C9" s="20">
        <f>results!E10</f>
        <v>2</v>
      </c>
      <c r="D9" s="20">
        <f>results!D10</f>
        <v>0</v>
      </c>
      <c r="E9" s="20">
        <f>results!C10</f>
        <v>0</v>
      </c>
      <c r="F9" s="20">
        <f>results!F10</f>
        <v>4</v>
      </c>
      <c r="G9" s="20">
        <f>results!G10</f>
        <v>9</v>
      </c>
    </row>
    <row r="10" spans="1:8" ht="13">
      <c r="A10" s="25" t="s">
        <v>352</v>
      </c>
      <c r="B10" s="20" t="s">
        <v>374</v>
      </c>
      <c r="C10" s="20">
        <f>results!E11</f>
        <v>3</v>
      </c>
      <c r="D10" s="20">
        <f>results!D11</f>
        <v>1</v>
      </c>
      <c r="E10" s="20">
        <f>results!C11</f>
        <v>1</v>
      </c>
      <c r="F10" s="20">
        <f>results!F11</f>
        <v>5</v>
      </c>
      <c r="G10" s="20">
        <f>results!G11</f>
        <v>4</v>
      </c>
    </row>
    <row r="11" spans="1:8" ht="13">
      <c r="A11" s="25" t="s">
        <v>354</v>
      </c>
      <c r="B11" s="20" t="s">
        <v>375</v>
      </c>
      <c r="C11" s="20">
        <f>results!E12</f>
        <v>7</v>
      </c>
      <c r="D11" s="20">
        <f>results!D12</f>
        <v>2</v>
      </c>
      <c r="E11" s="20">
        <f>results!C12</f>
        <v>0</v>
      </c>
      <c r="F11" s="20">
        <f>results!F12</f>
        <v>2</v>
      </c>
      <c r="G11" s="20">
        <f>results!G12</f>
        <v>0</v>
      </c>
    </row>
    <row r="12" spans="1:8" ht="13">
      <c r="A12" s="25" t="s">
        <v>355</v>
      </c>
      <c r="B12" s="20" t="s">
        <v>376</v>
      </c>
      <c r="C12" s="20">
        <f>results!E13</f>
        <v>6</v>
      </c>
      <c r="D12" s="20">
        <f>results!D13</f>
        <v>2</v>
      </c>
      <c r="E12" s="20">
        <f>results!C13</f>
        <v>1</v>
      </c>
      <c r="F12" s="20">
        <f>results!F13</f>
        <v>0</v>
      </c>
      <c r="G12" s="20">
        <f>results!G13</f>
        <v>2</v>
      </c>
    </row>
    <row r="13" spans="1:8" ht="13">
      <c r="A13" s="25" t="s">
        <v>356</v>
      </c>
      <c r="B13" s="20" t="s">
        <v>377</v>
      </c>
      <c r="C13" s="20">
        <f>results!E14</f>
        <v>2</v>
      </c>
      <c r="D13" s="20">
        <f>results!D14</f>
        <v>6</v>
      </c>
      <c r="E13" s="20">
        <f>results!C14</f>
        <v>3</v>
      </c>
      <c r="F13" s="20">
        <f>results!F14</f>
        <v>0</v>
      </c>
      <c r="G13" s="20">
        <f>results!G14</f>
        <v>1</v>
      </c>
    </row>
    <row r="14" spans="1:8" ht="13">
      <c r="A14" s="25" t="s">
        <v>357</v>
      </c>
      <c r="B14" s="20" t="s">
        <v>378</v>
      </c>
      <c r="C14" s="20">
        <f>results!E15</f>
        <v>3</v>
      </c>
      <c r="D14" s="20">
        <f>results!D15</f>
        <v>0</v>
      </c>
      <c r="E14" s="20">
        <f>results!C15</f>
        <v>1</v>
      </c>
      <c r="F14" s="20">
        <f>results!F15</f>
        <v>5</v>
      </c>
      <c r="G14" s="20">
        <f>results!G15</f>
        <v>3</v>
      </c>
    </row>
    <row r="16" spans="1:8" ht="13">
      <c r="A16" s="22" t="s">
        <v>362</v>
      </c>
      <c r="C16">
        <f>SUM(C2:C14)</f>
        <v>62</v>
      </c>
      <c r="D16">
        <f>SUM(D2:D14)</f>
        <v>18</v>
      </c>
      <c r="E16">
        <f>SUM(E2:E14)</f>
        <v>11</v>
      </c>
      <c r="F16">
        <f t="shared" ref="F16:G16" si="0">SUM(F2:F14)</f>
        <v>42</v>
      </c>
      <c r="G16">
        <f t="shared" si="0"/>
        <v>42</v>
      </c>
    </row>
    <row r="17" spans="1:7" ht="13">
      <c r="A17" s="22" t="s">
        <v>363</v>
      </c>
      <c r="C17">
        <f>(C16/SUM(C16:G16))*100</f>
        <v>35.428571428571423</v>
      </c>
      <c r="D17">
        <f>(D16/SUM(C16:G16))*100</f>
        <v>10.285714285714285</v>
      </c>
      <c r="E17">
        <f>(E16/SUM(C16:G16))*100</f>
        <v>6.2857142857142865</v>
      </c>
      <c r="F17">
        <f>(F16/SUM(C16:G16))*100</f>
        <v>24</v>
      </c>
      <c r="G17">
        <f>(G16/SUM(C16:G16))*100</f>
        <v>24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125" zoomScaleNormal="125" zoomScalePageLayoutView="125" workbookViewId="0">
      <selection activeCell="H23" sqref="H23"/>
    </sheetView>
  </sheetViews>
  <sheetFormatPr baseColWidth="10" defaultRowHeight="12" x14ac:dyDescent="0"/>
  <cols>
    <col min="1" max="1" width="16" bestFit="1" customWidth="1"/>
    <col min="2" max="2" width="4.83203125" bestFit="1" customWidth="1"/>
    <col min="3" max="4" width="6.5" customWidth="1"/>
    <col min="5" max="5" width="6.6640625" customWidth="1"/>
    <col min="6" max="6" width="5.1640625" customWidth="1"/>
    <col min="7" max="7" width="5.83203125" customWidth="1"/>
    <col min="8" max="8" width="6" customWidth="1"/>
  </cols>
  <sheetData>
    <row r="1" spans="1:9" ht="13">
      <c r="A1" s="23" t="s">
        <v>127</v>
      </c>
      <c r="B1" s="24" t="s">
        <v>364</v>
      </c>
      <c r="C1" s="24" t="s">
        <v>365</v>
      </c>
      <c r="D1" s="24" t="s">
        <v>379</v>
      </c>
      <c r="E1" s="24" t="s">
        <v>380</v>
      </c>
      <c r="F1" s="24" t="s">
        <v>153</v>
      </c>
      <c r="G1" s="24" t="s">
        <v>381</v>
      </c>
      <c r="H1" s="24" t="s">
        <v>382</v>
      </c>
      <c r="I1" s="26" t="s">
        <v>361</v>
      </c>
    </row>
    <row r="2" spans="1:9" ht="13">
      <c r="A2" s="25" t="s">
        <v>189</v>
      </c>
      <c r="B2" s="20" t="s">
        <v>366</v>
      </c>
      <c r="C2" s="20">
        <f>-1*results!O3/2</f>
        <v>-2</v>
      </c>
      <c r="D2" s="20">
        <f>results!N3*-1</f>
        <v>-4</v>
      </c>
      <c r="E2" s="20">
        <f>results!M3*-1</f>
        <v>-4</v>
      </c>
      <c r="F2" s="20">
        <f>results!O3/2</f>
        <v>2</v>
      </c>
      <c r="G2" s="20">
        <f>results!P3</f>
        <v>1</v>
      </c>
      <c r="H2" s="20">
        <f>results!Q3</f>
        <v>1</v>
      </c>
    </row>
    <row r="3" spans="1:9" ht="13">
      <c r="A3" s="25" t="s">
        <v>289</v>
      </c>
      <c r="B3" s="20" t="s">
        <v>367</v>
      </c>
      <c r="C3" s="20">
        <f>-1*results!O4/2</f>
        <v>-2</v>
      </c>
      <c r="D3" s="20">
        <f>results!N4*-1</f>
        <v>0</v>
      </c>
      <c r="E3" s="20">
        <f>results!M4*-1</f>
        <v>0</v>
      </c>
      <c r="F3" s="20">
        <f>results!O4/2</f>
        <v>2</v>
      </c>
      <c r="G3" s="20">
        <f>results!P4</f>
        <v>4</v>
      </c>
      <c r="H3" s="20">
        <f>results!Q4</f>
        <v>6</v>
      </c>
    </row>
    <row r="4" spans="1:9" ht="13">
      <c r="A4" s="25" t="s">
        <v>324</v>
      </c>
      <c r="B4" s="20" t="s">
        <v>368</v>
      </c>
      <c r="C4" s="20">
        <f>-1*results!O5/2</f>
        <v>-3</v>
      </c>
      <c r="D4" s="20">
        <f>results!N5*-1</f>
        <v>-1</v>
      </c>
      <c r="E4" s="20">
        <f>results!M5*-1</f>
        <v>-3</v>
      </c>
      <c r="F4" s="20">
        <f>results!O5/2</f>
        <v>3</v>
      </c>
      <c r="G4" s="20">
        <f>results!P5</f>
        <v>5</v>
      </c>
      <c r="H4" s="20">
        <f>results!Q5</f>
        <v>0</v>
      </c>
    </row>
    <row r="5" spans="1:9" ht="13">
      <c r="A5" s="25" t="s">
        <v>346</v>
      </c>
      <c r="B5" s="20" t="s">
        <v>369</v>
      </c>
      <c r="C5" s="20">
        <f>-1*results!O6/2</f>
        <v>-4</v>
      </c>
      <c r="D5" s="20">
        <f>results!N6*-1</f>
        <v>-2</v>
      </c>
      <c r="E5" s="20">
        <f>results!M6*-1</f>
        <v>-1</v>
      </c>
      <c r="F5" s="20">
        <f>results!O6/2</f>
        <v>4</v>
      </c>
      <c r="G5" s="20">
        <f>results!P6</f>
        <v>1</v>
      </c>
      <c r="H5" s="20">
        <f>results!Q6</f>
        <v>1</v>
      </c>
    </row>
    <row r="6" spans="1:9" ht="13">
      <c r="A6" s="25" t="s">
        <v>348</v>
      </c>
      <c r="B6" s="20" t="s">
        <v>370</v>
      </c>
      <c r="C6" s="20">
        <f>-1*results!O7/2</f>
        <v>-3.5</v>
      </c>
      <c r="D6" s="20">
        <f>results!N7*-1</f>
        <v>-3</v>
      </c>
      <c r="E6" s="20">
        <f>results!M7*-1</f>
        <v>-1</v>
      </c>
      <c r="F6" s="20">
        <f>results!O7/2</f>
        <v>3.5</v>
      </c>
      <c r="G6" s="20">
        <f>results!P7</f>
        <v>1</v>
      </c>
      <c r="H6" s="20">
        <f>results!Q7</f>
        <v>2</v>
      </c>
    </row>
    <row r="7" spans="1:9" ht="13">
      <c r="A7" s="25" t="s">
        <v>349</v>
      </c>
      <c r="B7" s="20" t="s">
        <v>371</v>
      </c>
      <c r="C7" s="20">
        <f>-1*results!O8/2</f>
        <v>-1</v>
      </c>
      <c r="D7" s="20">
        <f>results!N8*-1</f>
        <v>-1</v>
      </c>
      <c r="E7" s="20">
        <f>results!M8*-1</f>
        <v>0</v>
      </c>
      <c r="F7" s="20">
        <f>results!O8/2</f>
        <v>1</v>
      </c>
      <c r="G7" s="20">
        <f>results!P8</f>
        <v>4</v>
      </c>
      <c r="H7" s="20">
        <f>results!Q8</f>
        <v>8</v>
      </c>
    </row>
    <row r="8" spans="1:9" ht="13">
      <c r="A8" s="25" t="s">
        <v>350</v>
      </c>
      <c r="B8" s="20" t="s">
        <v>372</v>
      </c>
      <c r="C8" s="20">
        <f>-1*results!O9/2</f>
        <v>-3.5</v>
      </c>
      <c r="D8" s="20">
        <f>results!N9*-1</f>
        <v>-2</v>
      </c>
      <c r="E8" s="20">
        <f>results!M9*-1</f>
        <v>-1</v>
      </c>
      <c r="F8" s="20">
        <f>results!O9/2</f>
        <v>3.5</v>
      </c>
      <c r="G8" s="20">
        <f>results!P9</f>
        <v>1</v>
      </c>
      <c r="H8" s="20">
        <f>results!Q9</f>
        <v>3</v>
      </c>
    </row>
    <row r="9" spans="1:9" ht="13">
      <c r="A9" s="25" t="s">
        <v>351</v>
      </c>
      <c r="B9" s="20" t="s">
        <v>373</v>
      </c>
      <c r="C9" s="20">
        <f>-1*results!O10/2</f>
        <v>-1.5</v>
      </c>
      <c r="D9" s="20">
        <f>results!N10*-1</f>
        <v>0</v>
      </c>
      <c r="E9" s="20">
        <f>results!M10*-1</f>
        <v>0</v>
      </c>
      <c r="F9" s="20">
        <f>results!O10/2</f>
        <v>1.5</v>
      </c>
      <c r="G9" s="20">
        <f>results!P10</f>
        <v>7</v>
      </c>
      <c r="H9" s="20">
        <f>results!Q10</f>
        <v>5</v>
      </c>
    </row>
    <row r="10" spans="1:9" ht="13">
      <c r="A10" s="25" t="s">
        <v>352</v>
      </c>
      <c r="B10" s="20" t="s">
        <v>374</v>
      </c>
      <c r="C10" s="20">
        <f>-1*results!O11/2</f>
        <v>-2</v>
      </c>
      <c r="D10" s="20">
        <f>results!N11*-1</f>
        <v>-3</v>
      </c>
      <c r="E10" s="20">
        <f>results!M11*-1</f>
        <v>0</v>
      </c>
      <c r="F10" s="20">
        <f>results!O11/2</f>
        <v>2</v>
      </c>
      <c r="G10" s="20">
        <f>results!P11</f>
        <v>3</v>
      </c>
      <c r="H10" s="20">
        <f>results!Q11</f>
        <v>5</v>
      </c>
    </row>
    <row r="11" spans="1:9" ht="13">
      <c r="A11" s="25" t="s">
        <v>354</v>
      </c>
      <c r="B11" s="20" t="s">
        <v>375</v>
      </c>
      <c r="C11" s="20">
        <f>-1*results!O12/2</f>
        <v>-4.5</v>
      </c>
      <c r="D11" s="20">
        <f>results!N12*-1</f>
        <v>-1</v>
      </c>
      <c r="E11" s="20">
        <f>results!M12*-1</f>
        <v>0</v>
      </c>
      <c r="F11" s="20">
        <f>results!O12/2</f>
        <v>4.5</v>
      </c>
      <c r="G11" s="20">
        <f>results!P12</f>
        <v>0</v>
      </c>
      <c r="H11" s="20">
        <f>results!Q12</f>
        <v>1</v>
      </c>
    </row>
    <row r="12" spans="1:9" ht="13">
      <c r="A12" s="25" t="s">
        <v>355</v>
      </c>
      <c r="B12" s="20" t="s">
        <v>376</v>
      </c>
      <c r="C12" s="20">
        <f>-1*results!O13/2</f>
        <v>-1.5</v>
      </c>
      <c r="D12" s="20">
        <f>results!N13*-1</f>
        <v>-1</v>
      </c>
      <c r="E12" s="20">
        <f>results!M13*-1</f>
        <v>-1</v>
      </c>
      <c r="F12" s="20">
        <f>results!O13/2</f>
        <v>1.5</v>
      </c>
      <c r="G12" s="20">
        <f>results!P13</f>
        <v>2</v>
      </c>
      <c r="H12" s="20">
        <f>results!Q13</f>
        <v>4</v>
      </c>
    </row>
    <row r="13" spans="1:9" ht="13">
      <c r="A13" s="25" t="s">
        <v>356</v>
      </c>
      <c r="B13" s="20" t="s">
        <v>377</v>
      </c>
      <c r="C13" s="20">
        <f>-1*results!O14/2</f>
        <v>-1.5</v>
      </c>
      <c r="D13" s="20">
        <f>results!N14*-1</f>
        <v>-4</v>
      </c>
      <c r="E13" s="20">
        <f>results!M14*-1</f>
        <v>-3</v>
      </c>
      <c r="F13" s="20">
        <f>results!O14/2</f>
        <v>1.5</v>
      </c>
      <c r="G13" s="20">
        <f>results!P14</f>
        <v>0</v>
      </c>
      <c r="H13" s="20">
        <f>results!Q14</f>
        <v>1</v>
      </c>
    </row>
    <row r="14" spans="1:9" ht="13">
      <c r="A14" s="25" t="s">
        <v>357</v>
      </c>
      <c r="B14" s="20" t="s">
        <v>378</v>
      </c>
      <c r="C14" s="20">
        <f>-1*results!O15/2</f>
        <v>-1.5</v>
      </c>
      <c r="D14" s="20">
        <f>results!N15*-1</f>
        <v>-1</v>
      </c>
      <c r="E14" s="20">
        <f>results!M15*-1</f>
        <v>-2</v>
      </c>
      <c r="F14" s="20">
        <f>results!O15/2</f>
        <v>1.5</v>
      </c>
      <c r="G14" s="20">
        <f>results!P15</f>
        <v>4</v>
      </c>
      <c r="H14" s="20">
        <f>results!Q15</f>
        <v>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25" zoomScaleNormal="125" zoomScalePageLayoutView="125" workbookViewId="0">
      <selection activeCell="I18" sqref="I18"/>
    </sheetView>
  </sheetViews>
  <sheetFormatPr baseColWidth="10" defaultRowHeight="12" x14ac:dyDescent="0"/>
  <cols>
    <col min="1" max="1" width="16" bestFit="1" customWidth="1"/>
    <col min="2" max="2" width="4.83203125" bestFit="1" customWidth="1"/>
    <col min="3" max="4" width="6.5" customWidth="1"/>
    <col min="5" max="5" width="6.6640625" customWidth="1"/>
    <col min="6" max="6" width="5.1640625" customWidth="1"/>
    <col min="7" max="7" width="5.83203125" customWidth="1"/>
    <col min="8" max="8" width="6" customWidth="1"/>
  </cols>
  <sheetData>
    <row r="1" spans="1:9" ht="13">
      <c r="A1" s="23" t="s">
        <v>127</v>
      </c>
      <c r="B1" s="24" t="s">
        <v>364</v>
      </c>
      <c r="C1" s="24" t="s">
        <v>365</v>
      </c>
      <c r="D1" s="24" t="s">
        <v>379</v>
      </c>
      <c r="E1" s="24" t="s">
        <v>380</v>
      </c>
      <c r="F1" s="24" t="s">
        <v>153</v>
      </c>
      <c r="G1" s="24" t="s">
        <v>381</v>
      </c>
      <c r="H1" s="24" t="s">
        <v>382</v>
      </c>
      <c r="I1" s="26" t="s">
        <v>361</v>
      </c>
    </row>
    <row r="2" spans="1:9" ht="13">
      <c r="A2" s="25" t="s">
        <v>189</v>
      </c>
      <c r="B2" s="20" t="s">
        <v>366</v>
      </c>
      <c r="C2" s="20">
        <f>-1*results!J3/2</f>
        <v>-2</v>
      </c>
      <c r="D2" s="20">
        <f>results!I3*-1</f>
        <v>-2</v>
      </c>
      <c r="E2" s="20">
        <f>results!H3*-1</f>
        <v>-3</v>
      </c>
      <c r="F2" s="20">
        <f>results!J3/2</f>
        <v>2</v>
      </c>
      <c r="G2" s="20">
        <f>results!K3</f>
        <v>4</v>
      </c>
      <c r="H2" s="20">
        <f>results!L3</f>
        <v>2</v>
      </c>
    </row>
    <row r="3" spans="1:9" ht="13">
      <c r="A3" s="25" t="s">
        <v>289</v>
      </c>
      <c r="B3" s="20" t="s">
        <v>367</v>
      </c>
      <c r="C3" s="20">
        <f>-1*results!J4/2</f>
        <v>-2</v>
      </c>
      <c r="D3" s="20">
        <f>results!I4*-1</f>
        <v>0</v>
      </c>
      <c r="E3" s="20">
        <f>results!H4*-1</f>
        <v>-1</v>
      </c>
      <c r="F3" s="20">
        <f>results!J4/2</f>
        <v>2</v>
      </c>
      <c r="G3" s="20">
        <f>results!K4</f>
        <v>4</v>
      </c>
      <c r="H3" s="20">
        <f>results!L4</f>
        <v>5</v>
      </c>
    </row>
    <row r="4" spans="1:9" ht="13">
      <c r="A4" s="25" t="s">
        <v>324</v>
      </c>
      <c r="B4" s="20" t="s">
        <v>368</v>
      </c>
      <c r="C4" s="20">
        <f>-1*results!J5/2</f>
        <v>-5</v>
      </c>
      <c r="D4" s="20">
        <f>results!I5*-1</f>
        <v>-3</v>
      </c>
      <c r="E4" s="20">
        <f>results!H5*-1</f>
        <v>-1</v>
      </c>
      <c r="F4" s="20">
        <f>results!J5/2</f>
        <v>5</v>
      </c>
      <c r="G4" s="20">
        <f>results!K5</f>
        <v>1</v>
      </c>
      <c r="H4" s="20">
        <f>results!L5</f>
        <v>0</v>
      </c>
    </row>
    <row r="5" spans="1:9" ht="13">
      <c r="A5" s="25" t="s">
        <v>346</v>
      </c>
      <c r="B5" s="20" t="s">
        <v>369</v>
      </c>
      <c r="C5" s="20">
        <f>-1*results!J6/2</f>
        <v>-4.5</v>
      </c>
      <c r="D5" s="20">
        <f>results!I6*-1</f>
        <v>-1</v>
      </c>
      <c r="E5" s="20">
        <f>results!H6*-1</f>
        <v>0</v>
      </c>
      <c r="F5" s="20">
        <f>results!J6/2</f>
        <v>4.5</v>
      </c>
      <c r="G5" s="20">
        <f>results!K6</f>
        <v>3</v>
      </c>
      <c r="H5" s="20">
        <f>results!L6</f>
        <v>0</v>
      </c>
    </row>
    <row r="6" spans="1:9" ht="13">
      <c r="A6" s="25" t="s">
        <v>348</v>
      </c>
      <c r="B6" s="20" t="s">
        <v>370</v>
      </c>
      <c r="C6" s="20">
        <f>-1*results!J7/2</f>
        <v>-3</v>
      </c>
      <c r="D6" s="20">
        <f>results!I7*-1</f>
        <v>-2</v>
      </c>
      <c r="E6" s="20">
        <f>results!H7*-1</f>
        <v>0</v>
      </c>
      <c r="F6" s="20">
        <f>results!J7/2</f>
        <v>3</v>
      </c>
      <c r="G6" s="20">
        <f>results!K7</f>
        <v>3</v>
      </c>
      <c r="H6" s="20">
        <f>results!L7</f>
        <v>2</v>
      </c>
    </row>
    <row r="7" spans="1:9" ht="13">
      <c r="A7" s="25" t="s">
        <v>349</v>
      </c>
      <c r="B7" s="20" t="s">
        <v>371</v>
      </c>
      <c r="C7" s="20">
        <f>-1*results!J8/2</f>
        <v>-1</v>
      </c>
      <c r="D7" s="20">
        <f>results!I8*-1</f>
        <v>0</v>
      </c>
      <c r="E7" s="20">
        <f>results!H8*-1</f>
        <v>0</v>
      </c>
      <c r="F7" s="20">
        <f>results!J8/2</f>
        <v>1</v>
      </c>
      <c r="G7" s="20">
        <f>results!K8</f>
        <v>6</v>
      </c>
      <c r="H7" s="20">
        <f>results!L8</f>
        <v>7</v>
      </c>
    </row>
    <row r="8" spans="1:9" ht="13">
      <c r="A8" s="25" t="s">
        <v>350</v>
      </c>
      <c r="B8" s="20" t="s">
        <v>372</v>
      </c>
      <c r="C8" s="20">
        <f>-1*results!J9/2</f>
        <v>-4</v>
      </c>
      <c r="D8" s="20">
        <f>results!I9*-1</f>
        <v>-2</v>
      </c>
      <c r="E8" s="20">
        <f>results!H9*-1</f>
        <v>-1</v>
      </c>
      <c r="F8" s="20">
        <f>results!J9/2</f>
        <v>4</v>
      </c>
      <c r="G8" s="20">
        <f>results!K9</f>
        <v>2</v>
      </c>
      <c r="H8" s="20">
        <f>results!L9</f>
        <v>3</v>
      </c>
    </row>
    <row r="9" spans="1:9" ht="13">
      <c r="A9" s="25" t="s">
        <v>351</v>
      </c>
      <c r="B9" s="20" t="s">
        <v>373</v>
      </c>
      <c r="C9" s="20">
        <f>-1*results!J10/2</f>
        <v>-1</v>
      </c>
      <c r="D9" s="20">
        <f>results!I10*-1</f>
        <v>0</v>
      </c>
      <c r="E9" s="20">
        <f>results!H10*-1</f>
        <v>-1</v>
      </c>
      <c r="F9" s="20">
        <f>results!J10/2</f>
        <v>1</v>
      </c>
      <c r="G9" s="20">
        <f>results!K10</f>
        <v>8</v>
      </c>
      <c r="H9" s="20">
        <f>results!L10</f>
        <v>4</v>
      </c>
    </row>
    <row r="10" spans="1:9" ht="13">
      <c r="A10" s="25" t="s">
        <v>352</v>
      </c>
      <c r="B10" s="20" t="s">
        <v>374</v>
      </c>
      <c r="C10" s="20">
        <f>-1*results!J11/2</f>
        <v>-2.5</v>
      </c>
      <c r="D10" s="20">
        <f>results!I11*-1</f>
        <v>-3</v>
      </c>
      <c r="E10" s="20">
        <f>results!H11*-1</f>
        <v>0</v>
      </c>
      <c r="F10" s="20">
        <f>results!J11/2</f>
        <v>2.5</v>
      </c>
      <c r="G10" s="20">
        <f>results!K11</f>
        <v>3</v>
      </c>
      <c r="H10" s="20">
        <f>results!L11</f>
        <v>3</v>
      </c>
    </row>
    <row r="11" spans="1:9" ht="13">
      <c r="A11" s="25" t="s">
        <v>354</v>
      </c>
      <c r="B11" s="20" t="s">
        <v>375</v>
      </c>
      <c r="C11" s="20">
        <f>-1*results!J12/2</f>
        <v>-4.5</v>
      </c>
      <c r="D11" s="20">
        <f>results!I12*-1</f>
        <v>0</v>
      </c>
      <c r="E11" s="20">
        <f>results!H12*-1</f>
        <v>-1</v>
      </c>
      <c r="F11" s="20">
        <f>results!J12/2</f>
        <v>4.5</v>
      </c>
      <c r="G11" s="20">
        <f>results!K12</f>
        <v>1</v>
      </c>
      <c r="H11" s="20">
        <f>results!L12</f>
        <v>0</v>
      </c>
    </row>
    <row r="12" spans="1:9" ht="13">
      <c r="A12" s="25" t="s">
        <v>355</v>
      </c>
      <c r="B12" s="20" t="s">
        <v>376</v>
      </c>
      <c r="C12" s="20">
        <f>-1*results!J13/2</f>
        <v>-1.5</v>
      </c>
      <c r="D12" s="20">
        <f>results!I13*-1</f>
        <v>-5</v>
      </c>
      <c r="E12" s="20">
        <f>results!H13*-1</f>
        <v>0</v>
      </c>
      <c r="F12" s="20">
        <f>results!J13/2</f>
        <v>1.5</v>
      </c>
      <c r="G12" s="20">
        <f>results!K13</f>
        <v>1</v>
      </c>
      <c r="H12" s="20">
        <f>results!L13</f>
        <v>2</v>
      </c>
    </row>
    <row r="13" spans="1:9" ht="13">
      <c r="A13" s="25" t="s">
        <v>356</v>
      </c>
      <c r="B13" s="20" t="s">
        <v>377</v>
      </c>
      <c r="C13" s="20">
        <f>-1*results!J14/2</f>
        <v>-0.5</v>
      </c>
      <c r="D13" s="20">
        <f>results!I14*-1</f>
        <v>-4</v>
      </c>
      <c r="E13" s="20">
        <f>results!H14*-1</f>
        <v>-3</v>
      </c>
      <c r="F13" s="20">
        <f>results!J14/2</f>
        <v>0.5</v>
      </c>
      <c r="G13" s="20">
        <f>results!K14</f>
        <v>0</v>
      </c>
      <c r="H13" s="20">
        <f>results!L14</f>
        <v>3</v>
      </c>
    </row>
    <row r="14" spans="1:9" ht="13">
      <c r="A14" s="25" t="s">
        <v>357</v>
      </c>
      <c r="B14" s="20" t="s">
        <v>378</v>
      </c>
      <c r="C14" s="20">
        <f>-1*results!J15/2</f>
        <v>-0.5</v>
      </c>
      <c r="D14" s="20">
        <f>results!I15*-1</f>
        <v>-3</v>
      </c>
      <c r="E14" s="20">
        <f>results!H15*-1</f>
        <v>-2</v>
      </c>
      <c r="F14" s="20">
        <f>results!J15/2</f>
        <v>0.5</v>
      </c>
      <c r="G14" s="20">
        <f>results!K15</f>
        <v>3</v>
      </c>
      <c r="H14" s="20">
        <f>results!L15</f>
        <v>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25" zoomScaleNormal="125" zoomScalePageLayoutView="125" workbookViewId="0">
      <selection activeCell="H23" sqref="H23"/>
    </sheetView>
  </sheetViews>
  <sheetFormatPr baseColWidth="10" defaultRowHeight="12" x14ac:dyDescent="0"/>
  <cols>
    <col min="1" max="1" width="16" bestFit="1" customWidth="1"/>
    <col min="2" max="2" width="4.83203125" bestFit="1" customWidth="1"/>
    <col min="3" max="4" width="6.5" customWidth="1"/>
    <col min="5" max="5" width="6.6640625" customWidth="1"/>
    <col min="6" max="6" width="5.1640625" customWidth="1"/>
    <col min="7" max="7" width="5.83203125" customWidth="1"/>
    <col min="8" max="8" width="6" customWidth="1"/>
  </cols>
  <sheetData>
    <row r="1" spans="1:9" ht="13">
      <c r="A1" s="23" t="s">
        <v>127</v>
      </c>
      <c r="B1" s="24" t="s">
        <v>364</v>
      </c>
      <c r="C1" s="24" t="s">
        <v>365</v>
      </c>
      <c r="D1" s="24" t="s">
        <v>379</v>
      </c>
      <c r="E1" s="24" t="s">
        <v>380</v>
      </c>
      <c r="F1" s="24" t="s">
        <v>153</v>
      </c>
      <c r="G1" s="24" t="s">
        <v>381</v>
      </c>
      <c r="H1" s="24" t="s">
        <v>382</v>
      </c>
      <c r="I1" s="26" t="s">
        <v>361</v>
      </c>
    </row>
    <row r="2" spans="1:9" ht="13">
      <c r="A2" s="25" t="s">
        <v>189</v>
      </c>
      <c r="B2" s="20" t="s">
        <v>366</v>
      </c>
      <c r="C2" s="20">
        <f>-1*results!E3/2</f>
        <v>-1</v>
      </c>
      <c r="D2" s="20">
        <f>results!D3*-1</f>
        <v>-3</v>
      </c>
      <c r="E2" s="20">
        <f>results!C3*-1</f>
        <v>-2</v>
      </c>
      <c r="F2" s="20">
        <f>results!E3/2</f>
        <v>1</v>
      </c>
      <c r="G2" s="20">
        <f>results!F3</f>
        <v>3</v>
      </c>
      <c r="H2" s="20">
        <f>results!G3</f>
        <v>4</v>
      </c>
    </row>
    <row r="3" spans="1:9" ht="13">
      <c r="A3" s="25" t="s">
        <v>289</v>
      </c>
      <c r="B3" s="20" t="s">
        <v>367</v>
      </c>
      <c r="C3" s="20">
        <f>-1*results!E4/2</f>
        <v>-1.5</v>
      </c>
      <c r="D3" s="20">
        <f>results!D4*-1</f>
        <v>0</v>
      </c>
      <c r="E3" s="20">
        <f>results!C4*-1</f>
        <v>-2</v>
      </c>
      <c r="F3" s="20">
        <f>results!E4/2</f>
        <v>1.5</v>
      </c>
      <c r="G3" s="20">
        <f>results!F4</f>
        <v>5</v>
      </c>
      <c r="H3" s="20">
        <f>results!G4</f>
        <v>5</v>
      </c>
    </row>
    <row r="4" spans="1:9" ht="13">
      <c r="A4" s="25" t="s">
        <v>324</v>
      </c>
      <c r="B4" s="20" t="s">
        <v>368</v>
      </c>
      <c r="C4" s="20">
        <f>-1*results!E5/2</f>
        <v>-4.5</v>
      </c>
      <c r="D4" s="20">
        <f>results!D5*-1</f>
        <v>-1</v>
      </c>
      <c r="E4" s="20">
        <f>results!C5*-1</f>
        <v>-1</v>
      </c>
      <c r="F4" s="20">
        <f>results!E5/2</f>
        <v>4.5</v>
      </c>
      <c r="G4" s="20">
        <f>results!F5</f>
        <v>3</v>
      </c>
      <c r="H4" s="20">
        <f>results!G5</f>
        <v>1</v>
      </c>
    </row>
    <row r="5" spans="1:9" ht="13">
      <c r="A5" s="25" t="s">
        <v>346</v>
      </c>
      <c r="B5" s="20" t="s">
        <v>369</v>
      </c>
      <c r="C5" s="20">
        <f>-1*results!E6/2</f>
        <v>-5</v>
      </c>
      <c r="D5" s="20">
        <f>results!D6*-1</f>
        <v>-2</v>
      </c>
      <c r="E5" s="20">
        <f>results!C6*-1</f>
        <v>0</v>
      </c>
      <c r="F5" s="20">
        <f>results!E6/2</f>
        <v>5</v>
      </c>
      <c r="G5" s="20">
        <f>results!F6</f>
        <v>1</v>
      </c>
      <c r="H5" s="20">
        <f>results!G6</f>
        <v>0</v>
      </c>
    </row>
    <row r="6" spans="1:9" ht="13">
      <c r="A6" s="25" t="s">
        <v>348</v>
      </c>
      <c r="B6" s="20" t="s">
        <v>370</v>
      </c>
      <c r="C6" s="20">
        <f>-1*results!E7/2</f>
        <v>-2.5</v>
      </c>
      <c r="D6" s="20">
        <f>results!D7*-1</f>
        <v>0</v>
      </c>
      <c r="E6" s="20">
        <f>results!C7*-1</f>
        <v>0</v>
      </c>
      <c r="F6" s="20">
        <f>results!E7/2</f>
        <v>2.5</v>
      </c>
      <c r="G6" s="20">
        <f>results!F7</f>
        <v>4</v>
      </c>
      <c r="H6" s="20">
        <f>results!G7</f>
        <v>4</v>
      </c>
    </row>
    <row r="7" spans="1:9" ht="13">
      <c r="A7" s="25" t="s">
        <v>349</v>
      </c>
      <c r="B7" s="20" t="s">
        <v>371</v>
      </c>
      <c r="C7" s="20">
        <f>-1*results!E8/2</f>
        <v>-1</v>
      </c>
      <c r="D7" s="20">
        <f>results!D8*-1</f>
        <v>0</v>
      </c>
      <c r="E7" s="20">
        <f>results!C8*-1</f>
        <v>0</v>
      </c>
      <c r="F7" s="20">
        <f>results!E8/2</f>
        <v>1</v>
      </c>
      <c r="G7" s="20">
        <f>results!F8</f>
        <v>6</v>
      </c>
      <c r="H7" s="20">
        <f>results!G8</f>
        <v>7</v>
      </c>
    </row>
    <row r="8" spans="1:9" ht="13">
      <c r="A8" s="25" t="s">
        <v>350</v>
      </c>
      <c r="B8" s="20" t="s">
        <v>372</v>
      </c>
      <c r="C8" s="20">
        <f>-1*results!E9/2</f>
        <v>-4</v>
      </c>
      <c r="D8" s="20">
        <f>results!D9*-1</f>
        <v>-1</v>
      </c>
      <c r="E8" s="20">
        <f>results!C9*-1</f>
        <v>0</v>
      </c>
      <c r="F8" s="20">
        <f>results!E9/2</f>
        <v>4</v>
      </c>
      <c r="G8" s="20">
        <f>results!F9</f>
        <v>4</v>
      </c>
      <c r="H8" s="20">
        <f>results!G9</f>
        <v>2</v>
      </c>
    </row>
    <row r="9" spans="1:9" ht="13">
      <c r="A9" s="25" t="s">
        <v>351</v>
      </c>
      <c r="B9" s="20" t="s">
        <v>373</v>
      </c>
      <c r="C9" s="20">
        <f>-1*results!E10/2</f>
        <v>-1</v>
      </c>
      <c r="D9" s="20">
        <f>results!D10*-1</f>
        <v>0</v>
      </c>
      <c r="E9" s="20">
        <f>results!C10*-1</f>
        <v>0</v>
      </c>
      <c r="F9" s="20">
        <f>results!E10/2</f>
        <v>1</v>
      </c>
      <c r="G9" s="20">
        <f>results!F10</f>
        <v>4</v>
      </c>
      <c r="H9" s="20">
        <f>results!G10</f>
        <v>9</v>
      </c>
    </row>
    <row r="10" spans="1:9" ht="13">
      <c r="A10" s="25" t="s">
        <v>352</v>
      </c>
      <c r="B10" s="20" t="s">
        <v>374</v>
      </c>
      <c r="C10" s="20">
        <f>-1*results!E11/2</f>
        <v>-1.5</v>
      </c>
      <c r="D10" s="20">
        <f>results!D11*-1</f>
        <v>-1</v>
      </c>
      <c r="E10" s="20">
        <f>results!C11*-1</f>
        <v>-1</v>
      </c>
      <c r="F10" s="20">
        <f>results!E11/2</f>
        <v>1.5</v>
      </c>
      <c r="G10" s="20">
        <f>results!F11</f>
        <v>5</v>
      </c>
      <c r="H10" s="20">
        <f>results!G11</f>
        <v>4</v>
      </c>
    </row>
    <row r="11" spans="1:9" ht="13">
      <c r="A11" s="25" t="s">
        <v>354</v>
      </c>
      <c r="B11" s="20" t="s">
        <v>375</v>
      </c>
      <c r="C11" s="20">
        <f>-1*results!E12/2</f>
        <v>-3.5</v>
      </c>
      <c r="D11" s="20">
        <f>results!D12*-1</f>
        <v>-2</v>
      </c>
      <c r="E11" s="20">
        <f>results!C12*-1</f>
        <v>0</v>
      </c>
      <c r="F11" s="20">
        <f>results!E12/2</f>
        <v>3.5</v>
      </c>
      <c r="G11" s="20">
        <f>results!F12</f>
        <v>2</v>
      </c>
      <c r="H11" s="20">
        <f>results!G12</f>
        <v>0</v>
      </c>
    </row>
    <row r="12" spans="1:9" ht="13">
      <c r="A12" s="25" t="s">
        <v>355</v>
      </c>
      <c r="B12" s="20" t="s">
        <v>376</v>
      </c>
      <c r="C12" s="20">
        <f>-1*results!E13/2</f>
        <v>-3</v>
      </c>
      <c r="D12" s="20">
        <f>results!D13*-1</f>
        <v>-2</v>
      </c>
      <c r="E12" s="20">
        <f>results!C13*-1</f>
        <v>-1</v>
      </c>
      <c r="F12" s="20">
        <f>results!E13/2</f>
        <v>3</v>
      </c>
      <c r="G12" s="20">
        <f>results!F13</f>
        <v>0</v>
      </c>
      <c r="H12" s="20">
        <f>results!G13</f>
        <v>2</v>
      </c>
    </row>
    <row r="13" spans="1:9" ht="13">
      <c r="A13" s="25" t="s">
        <v>356</v>
      </c>
      <c r="B13" s="20" t="s">
        <v>377</v>
      </c>
      <c r="C13" s="20">
        <f>-1*results!E14/2</f>
        <v>-1</v>
      </c>
      <c r="D13" s="20">
        <f>results!D14*-1</f>
        <v>-6</v>
      </c>
      <c r="E13" s="20">
        <f>results!C14*-1</f>
        <v>-3</v>
      </c>
      <c r="F13" s="20">
        <f>results!E14/2</f>
        <v>1</v>
      </c>
      <c r="G13" s="20">
        <f>results!F14</f>
        <v>0</v>
      </c>
      <c r="H13" s="20">
        <f>results!G14</f>
        <v>1</v>
      </c>
    </row>
    <row r="14" spans="1:9" ht="13">
      <c r="A14" s="25" t="s">
        <v>357</v>
      </c>
      <c r="B14" s="20" t="s">
        <v>378</v>
      </c>
      <c r="C14" s="20">
        <f>-1*results!E15/2</f>
        <v>-1.5</v>
      </c>
      <c r="D14" s="20">
        <f>results!D15*-1</f>
        <v>0</v>
      </c>
      <c r="E14" s="20">
        <f>results!C15*-1</f>
        <v>-1</v>
      </c>
      <c r="F14" s="20">
        <f>results!E15/2</f>
        <v>1.5</v>
      </c>
      <c r="G14" s="20">
        <f>results!F15</f>
        <v>5</v>
      </c>
      <c r="H14" s="20">
        <f>results!G15</f>
        <v>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V29"/>
  <sheetViews>
    <sheetView zoomScale="125" zoomScaleNormal="125" zoomScalePageLayoutView="125" workbookViewId="0">
      <selection activeCell="C6" sqref="C6"/>
    </sheetView>
  </sheetViews>
  <sheetFormatPr baseColWidth="10" defaultColWidth="14.5" defaultRowHeight="15.75" customHeight="1" x14ac:dyDescent="0"/>
  <cols>
    <col min="1" max="1" width="10.5" bestFit="1" customWidth="1"/>
    <col min="2" max="2" width="16" bestFit="1" customWidth="1"/>
    <col min="3" max="3" width="6.33203125" customWidth="1"/>
    <col min="4" max="4" width="6.83203125" customWidth="1"/>
    <col min="5" max="5" width="5.83203125" customWidth="1"/>
    <col min="6" max="6" width="6.33203125" customWidth="1"/>
    <col min="7" max="7" width="5.6640625" customWidth="1"/>
    <col min="8" max="10" width="5.83203125" customWidth="1"/>
    <col min="11" max="13" width="6" customWidth="1"/>
    <col min="14" max="15" width="5.83203125" customWidth="1"/>
    <col min="16" max="16" width="5.5" customWidth="1"/>
    <col min="17" max="17" width="5.83203125" customWidth="1"/>
  </cols>
  <sheetData>
    <row r="1" spans="1:22" ht="15.75" customHeight="1">
      <c r="C1" s="27" t="s">
        <v>1</v>
      </c>
      <c r="D1" s="28"/>
      <c r="E1" s="28"/>
      <c r="F1" s="28"/>
      <c r="G1" s="29"/>
      <c r="H1" s="30" t="s">
        <v>55</v>
      </c>
      <c r="I1" s="28"/>
      <c r="J1" s="28"/>
      <c r="K1" s="28"/>
      <c r="L1" s="29"/>
      <c r="M1" s="30" t="s">
        <v>106</v>
      </c>
      <c r="N1" s="28"/>
      <c r="O1" s="28"/>
      <c r="P1" s="28"/>
      <c r="Q1" s="29"/>
      <c r="R1" s="20" t="s">
        <v>358</v>
      </c>
      <c r="S1" s="20" t="s">
        <v>359</v>
      </c>
      <c r="T1" s="20" t="s">
        <v>360</v>
      </c>
      <c r="U1" s="41" t="s">
        <v>389</v>
      </c>
      <c r="V1" s="41" t="s">
        <v>390</v>
      </c>
    </row>
    <row r="2" spans="1:22" ht="15">
      <c r="A2" s="3" t="s">
        <v>115</v>
      </c>
      <c r="B2" s="4" t="s">
        <v>127</v>
      </c>
      <c r="C2" s="5" t="s">
        <v>138</v>
      </c>
      <c r="D2" s="6" t="s">
        <v>144</v>
      </c>
      <c r="E2" s="7" t="s">
        <v>153</v>
      </c>
      <c r="F2" s="6" t="s">
        <v>164</v>
      </c>
      <c r="G2" s="8" t="s">
        <v>165</v>
      </c>
      <c r="H2" s="5" t="s">
        <v>138</v>
      </c>
      <c r="I2" s="6" t="s">
        <v>144</v>
      </c>
      <c r="J2" s="7" t="s">
        <v>153</v>
      </c>
      <c r="K2" s="6" t="s">
        <v>164</v>
      </c>
      <c r="L2" s="8" t="s">
        <v>165</v>
      </c>
      <c r="M2" s="5" t="s">
        <v>138</v>
      </c>
      <c r="N2" s="6" t="s">
        <v>144</v>
      </c>
      <c r="O2" s="7" t="s">
        <v>153</v>
      </c>
      <c r="P2" s="6" t="s">
        <v>164</v>
      </c>
      <c r="Q2" s="8" t="s">
        <v>165</v>
      </c>
      <c r="R2" s="20" t="s">
        <v>361</v>
      </c>
      <c r="S2" s="20"/>
      <c r="T2" s="20"/>
    </row>
    <row r="3" spans="1:22" ht="15.75" customHeight="1">
      <c r="A3" s="31" t="s">
        <v>175</v>
      </c>
      <c r="B3" s="9" t="s">
        <v>189</v>
      </c>
      <c r="C3" s="10">
        <f>COUNTIF(survey1!W4:W34, survey1!W34 &amp; " is much better than " &amp; survey1!W35)</f>
        <v>2</v>
      </c>
      <c r="D3" s="11">
        <f>COUNTIF(survey1!W4:W34, survey1!W34 &amp; " is somewhat better than " &amp; survey1!W35)</f>
        <v>3</v>
      </c>
      <c r="E3" s="11">
        <f>COUNTIF(survey1!W4:W34, "Both versions are the same")</f>
        <v>2</v>
      </c>
      <c r="F3" s="11">
        <f>COUNTIF(survey1!W4:W34, survey1!W35 &amp; " is somewhat better than " &amp; survey1!W34)</f>
        <v>3</v>
      </c>
      <c r="G3" s="13">
        <f>COUNTIF(survey1!W4:W34, survey1!W35 &amp; " is much better than " &amp; survey1!W34)</f>
        <v>4</v>
      </c>
      <c r="H3" s="10">
        <f>COUNTIF(survey1!X4:X34, survey1!X34 &amp; " is much better than " &amp; survey1!X35)</f>
        <v>3</v>
      </c>
      <c r="I3" s="11">
        <f>COUNTIF(survey1!X4:X34, survey1!X34 &amp; " is somewhat better than " &amp; survey1!X35)</f>
        <v>2</v>
      </c>
      <c r="J3" s="11">
        <f>COUNTIF(survey1!X4:X34, "Both versions are the same")</f>
        <v>4</v>
      </c>
      <c r="K3" s="11">
        <f>COUNTIF(survey1!X4:X34, survey1!X35 &amp; " is somewhat better than " &amp; survey1!X34)</f>
        <v>4</v>
      </c>
      <c r="L3" s="13">
        <f>COUNTIF(survey1!X4:X34, survey1!X35 &amp; " is much better than " &amp; survey1!X34)</f>
        <v>2</v>
      </c>
      <c r="M3" s="10">
        <f>COUNTIF(survey1!Y4:Y34, survey1!Y34 &amp; " is much better than " &amp; survey1!Y35)</f>
        <v>4</v>
      </c>
      <c r="N3" s="11">
        <f>COUNTIF(survey1!Y4:Y34, survey1!Y34 &amp; " is somewhat better than " &amp; survey1!Y35)</f>
        <v>4</v>
      </c>
      <c r="O3" s="11">
        <f>COUNTIF(survey1!Y4:Y34, "Both versions are the same")</f>
        <v>4</v>
      </c>
      <c r="P3" s="11">
        <f>COUNTIF(survey1!Y4:Y34, survey1!Y35 &amp; " is somewhat better than " &amp; survey1!Y34)</f>
        <v>1</v>
      </c>
      <c r="Q3" s="14">
        <f>COUNTIF(survey1!Y4:Y34, survey1!Y35 &amp; " is much better than " &amp; survey1!Y34)</f>
        <v>1</v>
      </c>
      <c r="R3" s="35">
        <f>COUNTA(survey1!AM4:AM19)</f>
        <v>16</v>
      </c>
      <c r="S3" s="36">
        <v>4</v>
      </c>
      <c r="T3" s="36">
        <f>R3*S3</f>
        <v>64</v>
      </c>
      <c r="U3" s="42">
        <v>20</v>
      </c>
      <c r="V3" s="40">
        <f>U3*S3</f>
        <v>80</v>
      </c>
    </row>
    <row r="4" spans="1:22" ht="15.75" customHeight="1">
      <c r="A4" s="32"/>
      <c r="B4" s="9" t="s">
        <v>289</v>
      </c>
      <c r="C4" s="10">
        <f>COUNTIF(survey1!AA4:AA34, survey1!AA34 &amp; " is much better than " &amp; survey1!AA35)</f>
        <v>2</v>
      </c>
      <c r="D4" s="11">
        <f>COUNTIF(survey1!AA4:AA34, survey1!AA34 &amp; " is somewhat better than " &amp; survey1!AA35)</f>
        <v>0</v>
      </c>
      <c r="E4" s="11">
        <f>COUNTIF(survey1!AA4:AA34, "Both versions are the same")</f>
        <v>3</v>
      </c>
      <c r="F4" s="11">
        <f>COUNTIF(survey1!AA4:AA34, survey1!AA35 &amp; " is somewhat better than " &amp; survey1!AA34)</f>
        <v>5</v>
      </c>
      <c r="G4" s="13">
        <f>COUNTIF(survey1!AA4:AA34, survey1!AA35 &amp; " is much better than " &amp; survey1!AA34)</f>
        <v>5</v>
      </c>
      <c r="H4" s="10">
        <f>COUNTIF(survey1!AB4:AB34, survey1!AB34 &amp; " is much better than " &amp; survey1!AB35)</f>
        <v>1</v>
      </c>
      <c r="I4" s="11">
        <f>COUNTIF(survey1!AB4:AB34, survey1!AB34 &amp; " is somewhat better than " &amp; survey1!AB35)</f>
        <v>0</v>
      </c>
      <c r="J4" s="11">
        <f>COUNTIF(survey1!AB4:AB34, "Both versions are the same")</f>
        <v>4</v>
      </c>
      <c r="K4" s="11">
        <f>COUNTIF(survey1!AB4:AB34, survey1!AB35 &amp; " is somewhat better than " &amp; survey1!AB34)</f>
        <v>4</v>
      </c>
      <c r="L4" s="13">
        <f>COUNTIF(survey1!AB4:AB34, survey1!AB35 &amp; " is much better than " &amp; survey1!AB34)</f>
        <v>5</v>
      </c>
      <c r="M4" s="10">
        <f>COUNTIF(survey1!AC4:AC34, survey1!AC34 &amp; " is much better than " &amp; survey1!AC35)</f>
        <v>0</v>
      </c>
      <c r="N4" s="11">
        <f>COUNTIF(survey1!AC4:AC34, survey1!AC34 &amp; " is somewhat better than " &amp; survey1!AC35)</f>
        <v>0</v>
      </c>
      <c r="O4" s="11">
        <f>COUNTIF(survey1!AC4:AC34, "Both versions are the same")</f>
        <v>4</v>
      </c>
      <c r="P4" s="11">
        <f>COUNTIF(survey1!AC4:AC34, survey1!AC35 &amp; " is somewhat better than " &amp; survey1!AC34)</f>
        <v>4</v>
      </c>
      <c r="Q4" s="14">
        <f>COUNTIF(survey1!AC4:AC34, survey1!AC35 &amp; " is much better than " &amp; survey1!AC34)</f>
        <v>6</v>
      </c>
      <c r="R4" s="35"/>
      <c r="S4" s="36"/>
      <c r="T4" s="36"/>
      <c r="U4" s="42"/>
      <c r="V4" s="40"/>
    </row>
    <row r="5" spans="1:22" ht="15.75" customHeight="1">
      <c r="A5" s="32"/>
      <c r="B5" s="9" t="s">
        <v>324</v>
      </c>
      <c r="C5" s="10">
        <f>COUNTIF(survey1!AE4:AE34, survey1!AE34 &amp; " is much better than " &amp; survey1!AE35)</f>
        <v>1</v>
      </c>
      <c r="D5" s="11">
        <f>COUNTIF(survey1!AE4:AE34, survey1!AE34 &amp; " is somewhat better than " &amp; survey1!AE35)</f>
        <v>1</v>
      </c>
      <c r="E5" s="11">
        <f>COUNTIF(survey1!AE4:AE34, "Both versions are the same")</f>
        <v>9</v>
      </c>
      <c r="F5" s="11">
        <f>COUNTIF(survey1!AE4:AE34, survey1!AE35 &amp; " is somewhat better than " &amp; survey1!AE34)</f>
        <v>3</v>
      </c>
      <c r="G5" s="13">
        <f>COUNTIF(survey1!AE4:AE34, survey1!AE35 &amp; " is much better than " &amp; survey1!AE34)</f>
        <v>1</v>
      </c>
      <c r="H5" s="10">
        <f>COUNTIF(survey1!AF4:AF34, survey1!AF34 &amp; " is much better than " &amp; survey1!AF35)</f>
        <v>1</v>
      </c>
      <c r="I5" s="11">
        <f>COUNTIF(survey1!AF4:AF34, survey1!AF34 &amp; " is somewhat better than " &amp; survey1!AF35)</f>
        <v>3</v>
      </c>
      <c r="J5" s="11">
        <f>COUNTIF(survey1!AF4:AF34, "Both versions are the same")</f>
        <v>10</v>
      </c>
      <c r="K5" s="11">
        <f>COUNTIF(survey1!AF4:AF34, survey1!AF35 &amp; " is somewhat better than " &amp; survey1!AF34)</f>
        <v>1</v>
      </c>
      <c r="L5" s="13">
        <f>COUNTIF(survey1!AF4:AF34, survey1!AF35 &amp; " is much better than " &amp; survey1!AF34)</f>
        <v>0</v>
      </c>
      <c r="M5" s="10">
        <f>COUNTIF(survey1!AG4:AG34, survey1!AG34 &amp; " is much better than " &amp; survey1!AG35)</f>
        <v>3</v>
      </c>
      <c r="N5" s="11">
        <f>COUNTIF(survey1!AG4:AG34, survey1!AG34 &amp; " is somewhat better than " &amp; survey1!AG35)</f>
        <v>1</v>
      </c>
      <c r="O5" s="11">
        <f>COUNTIF(survey1!AG4:AG34, "Both versions are the same")</f>
        <v>6</v>
      </c>
      <c r="P5" s="11">
        <f>COUNTIF(survey1!AG4:AG34, survey1!AG35 &amp; " is somewhat better than " &amp; survey1!AG34)</f>
        <v>5</v>
      </c>
      <c r="Q5" s="14">
        <f>COUNTIF(survey1!AG4:AG34, survey1!AG35 &amp; " is much better than " &amp; survey1!AG34)</f>
        <v>0</v>
      </c>
      <c r="R5" s="35"/>
      <c r="S5" s="36"/>
      <c r="T5" s="36"/>
      <c r="U5" s="42"/>
      <c r="V5" s="40"/>
    </row>
    <row r="6" spans="1:22" ht="15.75" customHeight="1">
      <c r="A6" s="32"/>
      <c r="B6" s="9" t="s">
        <v>346</v>
      </c>
      <c r="C6" s="10">
        <f>COUNTIF(survey1!AI4:AI34, survey1!AI34 &amp; " is much better than " &amp; survey1!AI35)</f>
        <v>0</v>
      </c>
      <c r="D6" s="11">
        <f>COUNTIF(survey1!AI4:AI34, survey1!AI34 &amp; " is somewhat better than " &amp; survey1!AI35)</f>
        <v>2</v>
      </c>
      <c r="E6" s="11">
        <f>COUNTIF(survey1!AI4:AI34, "Both versions are the same")</f>
        <v>10</v>
      </c>
      <c r="F6" s="11">
        <f>COUNTIF(survey1!AI4:AI34, survey1!AI35 &amp; " is somewhat better than " &amp; survey1!AI34)</f>
        <v>1</v>
      </c>
      <c r="G6" s="13">
        <f>COUNTIF(survey1!AI4:AI34, survey1!AI35 &amp; " is much better than " &amp; survey1!AI34)</f>
        <v>0</v>
      </c>
      <c r="H6" s="10">
        <f>COUNTIF(survey1!AJ4:AJ34, survey1!AJ34 &amp; " is much better than " &amp; survey1!AJ35)</f>
        <v>0</v>
      </c>
      <c r="I6" s="11">
        <f>COUNTIF(survey1!AJ4:AJ34, survey1!AJ34 &amp; " is somewhat better than " &amp; survey1!AJ35)</f>
        <v>1</v>
      </c>
      <c r="J6" s="11">
        <f>COUNTIF(survey1!AJ4:AJ34, "Both versions are the same")</f>
        <v>9</v>
      </c>
      <c r="K6" s="11">
        <f>COUNTIF(survey1!AJ4:AJ34, survey1!AJ35 &amp; " is somewhat better than " &amp; survey1!AJ34)</f>
        <v>3</v>
      </c>
      <c r="L6" s="13">
        <f>COUNTIF(survey1!AJ4:AJ34, survey1!AJ35 &amp; " is much better than " &amp; survey1!AJ34)</f>
        <v>0</v>
      </c>
      <c r="M6" s="10">
        <f>COUNTIF(survey1!AK4:AK34, survey1!AK34 &amp; " is much better than " &amp; survey1!AK35)</f>
        <v>1</v>
      </c>
      <c r="N6" s="11">
        <f>COUNTIF(survey1!AK4:AK34, survey1!AK34 &amp; " is somewhat better than " &amp; survey1!AK35)</f>
        <v>2</v>
      </c>
      <c r="O6" s="11">
        <f>COUNTIF(survey1!AK4:AK34, "Both versions are the same")</f>
        <v>8</v>
      </c>
      <c r="P6" s="11">
        <f>COUNTIF(survey1!AK4:AK34, survey1!AK35 &amp; " is somewhat better than " &amp; survey1!AK34)</f>
        <v>1</v>
      </c>
      <c r="Q6" s="14">
        <f>COUNTIF(survey1!AK4:AK34, survey1!AK35 &amp; " is much better than " &amp; survey1!AK34)</f>
        <v>1</v>
      </c>
      <c r="R6" s="35"/>
      <c r="S6" s="36"/>
      <c r="T6" s="36"/>
      <c r="U6" s="42"/>
      <c r="V6" s="40"/>
    </row>
    <row r="7" spans="1:22" ht="15.75" customHeight="1">
      <c r="A7" s="33" t="s">
        <v>347</v>
      </c>
      <c r="B7" s="15" t="s">
        <v>348</v>
      </c>
      <c r="C7" s="10">
        <f>COUNTIF(survey2!W4:W34, survey2!W34 &amp; " is much better than " &amp; survey2!W35)</f>
        <v>0</v>
      </c>
      <c r="D7" s="11">
        <f>COUNTIF(survey2!W4:W34, survey2!W34 &amp; " is somewhat better than " &amp; survey2!W35)</f>
        <v>0</v>
      </c>
      <c r="E7" s="11">
        <f>COUNTIF(survey2!W4:W34, "Both versions are the same")</f>
        <v>5</v>
      </c>
      <c r="F7" s="11">
        <f>COUNTIF(survey2!W4:W34, survey2!W35 &amp; " is somewhat better than " &amp; survey2!W34)</f>
        <v>4</v>
      </c>
      <c r="G7" s="13">
        <f>COUNTIF(survey2!W4:W34, survey2!W35 &amp; " is much better than " &amp; survey2!W34)</f>
        <v>4</v>
      </c>
      <c r="H7" s="10">
        <f>COUNTIF(survey2!X4:X34, survey2!X34 &amp; " is much better than " &amp; survey2!X35)</f>
        <v>0</v>
      </c>
      <c r="I7" s="11">
        <f>COUNTIF(survey2!X4:X34, survey2!X34 &amp; " is somewhat better than " &amp; survey2!X35)</f>
        <v>2</v>
      </c>
      <c r="J7" s="11">
        <f>COUNTIF(survey2!X4:X34, "Both versions are the same")</f>
        <v>6</v>
      </c>
      <c r="K7" s="11">
        <f>COUNTIF(survey2!X4:X34, survey2!X35 &amp; " is somewhat better than " &amp; survey2!X34)</f>
        <v>3</v>
      </c>
      <c r="L7" s="13">
        <f>COUNTIF(survey2!X4:X34, survey2!X35 &amp; " is much better than " &amp; survey2!X34)</f>
        <v>2</v>
      </c>
      <c r="M7" s="10">
        <f>COUNTIF(survey2!Y4:Y34, survey2!Y34 &amp; " is much better than " &amp; survey2!Y35)</f>
        <v>1</v>
      </c>
      <c r="N7" s="11">
        <f>COUNTIF(survey2!Y4:Y34, survey2!Y34 &amp; " is somewhat better than " &amp; survey2!Y35)</f>
        <v>3</v>
      </c>
      <c r="O7" s="11">
        <f>COUNTIF(survey2!Y4:Y34, "Both versions are the same")</f>
        <v>7</v>
      </c>
      <c r="P7" s="11">
        <f>COUNTIF(survey2!Y4:Y34, survey2!Y35 &amp; " is somewhat better than " &amp; survey2!Y34)</f>
        <v>1</v>
      </c>
      <c r="Q7" s="14">
        <f>COUNTIF(survey2!Y4:Y34, survey2!Y35 &amp; " is much better than " &amp; survey2!Y34)</f>
        <v>2</v>
      </c>
      <c r="R7" s="37">
        <f>COUNTA(survey2!AQ4:AQ19)</f>
        <v>16</v>
      </c>
      <c r="S7" s="38">
        <v>5</v>
      </c>
      <c r="T7" s="38">
        <f>R7*S7</f>
        <v>80</v>
      </c>
      <c r="U7" s="42">
        <v>20</v>
      </c>
      <c r="V7" s="40">
        <f>U7*S7</f>
        <v>100</v>
      </c>
    </row>
    <row r="8" spans="1:22" ht="15.75" customHeight="1">
      <c r="A8" s="32"/>
      <c r="B8" s="15" t="s">
        <v>349</v>
      </c>
      <c r="C8" s="10">
        <f>COUNTIF(survey2!AA4:AA34, survey2!AA34 &amp; " is much better than " &amp; survey2!AA35)</f>
        <v>0</v>
      </c>
      <c r="D8" s="11">
        <f>COUNTIF(survey2!AA4:AA34, survey2!AA34 &amp; " is somewhat better than " &amp; survey2!AA35)</f>
        <v>0</v>
      </c>
      <c r="E8" s="11">
        <f>COUNTIF(survey2!AA4:AA34, "Both versions are the same")</f>
        <v>2</v>
      </c>
      <c r="F8" s="11">
        <f>COUNTIF(survey2!AA4:AA34, survey2!AA35 &amp; " is somewhat better than " &amp; survey2!AA34)</f>
        <v>6</v>
      </c>
      <c r="G8" s="13">
        <f>COUNTIF(survey2!AA4:AA34, survey2!AA35 &amp; " is much better than " &amp; survey2!AA34)</f>
        <v>7</v>
      </c>
      <c r="H8" s="10">
        <f>COUNTIF(survey2!AB4:AB34, survey2!AB34 &amp; " is much better than " &amp; survey2!AB35)</f>
        <v>0</v>
      </c>
      <c r="I8" s="11">
        <f>COUNTIF(survey2!AB4:AB34, survey2!AB34 &amp; " is somewhat better than " &amp; survey2!AB35)</f>
        <v>0</v>
      </c>
      <c r="J8" s="11">
        <f>COUNTIF(survey2!AB4:AB34, "Both versions are the same")</f>
        <v>2</v>
      </c>
      <c r="K8" s="11">
        <f>COUNTIF(survey2!AB4:AB34, survey2!AB35 &amp; " is somewhat better than " &amp; survey2!AB34)</f>
        <v>6</v>
      </c>
      <c r="L8" s="13">
        <f>COUNTIF(survey2!AB4:AB34, survey2!AB35 &amp; " is much better than " &amp; survey2!AB34)</f>
        <v>7</v>
      </c>
      <c r="M8" s="10">
        <f>COUNTIF(survey2!AC4:AC34, survey2!AC34 &amp; " is much better than " &amp; survey2!AC35)</f>
        <v>0</v>
      </c>
      <c r="N8" s="11">
        <f>COUNTIF(survey2!AC4:AC34, survey2!AC34 &amp; " is somewhat better than " &amp; survey2!AC35)</f>
        <v>1</v>
      </c>
      <c r="O8" s="11">
        <f>COUNTIF(survey2!AC4:AC34, "Both versions are the same")</f>
        <v>2</v>
      </c>
      <c r="P8" s="11">
        <f>COUNTIF(survey2!AC4:AC34, survey2!AC35 &amp; " is somewhat better than " &amp; survey2!AC34)</f>
        <v>4</v>
      </c>
      <c r="Q8" s="14">
        <f>COUNTIF(survey2!AC4:AC34, survey2!AC35 &amp; " is much better than " &amp; survey2!AC34)</f>
        <v>8</v>
      </c>
      <c r="R8" s="37"/>
      <c r="S8" s="38"/>
      <c r="T8" s="38"/>
      <c r="U8" s="42"/>
      <c r="V8" s="40"/>
    </row>
    <row r="9" spans="1:22" ht="15.75" customHeight="1">
      <c r="A9" s="32"/>
      <c r="B9" s="15" t="s">
        <v>350</v>
      </c>
      <c r="C9" s="10">
        <f>COUNTIF(survey2!AE4:AE34, survey2!AE34 &amp; " is much better than " &amp; survey2!AE35)</f>
        <v>0</v>
      </c>
      <c r="D9" s="11">
        <f>COUNTIF(survey2!AE4:AE34, survey2!AE34 &amp; " is somewhat better than " &amp; survey2!AE35)</f>
        <v>1</v>
      </c>
      <c r="E9" s="11">
        <f>COUNTIF(survey2!AE4:AE34, "Both versions are the same")</f>
        <v>8</v>
      </c>
      <c r="F9" s="11">
        <f>COUNTIF(survey2!AE4:AE34, survey2!AE35 &amp; " is somewhat better than " &amp; survey2!AE34)</f>
        <v>4</v>
      </c>
      <c r="G9" s="13">
        <f>COUNTIF(survey2!AE4:AE34, survey2!AE35 &amp; " is much better than " &amp; survey2!AE34)</f>
        <v>2</v>
      </c>
      <c r="H9" s="10">
        <f>COUNTIF(survey2!AF4:AF34, survey2!AF34 &amp; " is much better than " &amp; survey2!AF35)</f>
        <v>1</v>
      </c>
      <c r="I9" s="11">
        <f>COUNTIF(survey2!AF4:AF34, survey2!AF34 &amp; " is somewhat better than " &amp; survey2!AF35)</f>
        <v>2</v>
      </c>
      <c r="J9" s="11">
        <f>COUNTIF(survey2!AF4:AF34, "Both versions are the same")</f>
        <v>8</v>
      </c>
      <c r="K9" s="11">
        <f>COUNTIF(survey2!AF4:AF34, survey2!AF35 &amp; " is somewhat better than " &amp; survey2!AF34)</f>
        <v>2</v>
      </c>
      <c r="L9" s="13">
        <f>COUNTIF(survey2!AF4:AF34, survey2!AF35 &amp; " is much better than " &amp; survey2!AF34)</f>
        <v>3</v>
      </c>
      <c r="M9" s="10">
        <f>COUNTIF(survey2!AG4:AG34, survey2!AG34 &amp; " is much better than " &amp; survey2!AG35)</f>
        <v>1</v>
      </c>
      <c r="N9" s="11">
        <f>COUNTIF(survey2!AG4:AG34, survey2!AG34 &amp; " is somewhat better than " &amp; survey2!AG35)</f>
        <v>2</v>
      </c>
      <c r="O9" s="11">
        <f>COUNTIF(survey2!AG4:AG34, "Both versions are the same")</f>
        <v>7</v>
      </c>
      <c r="P9" s="11">
        <f>COUNTIF(survey2!AG4:AG34, survey2!AG35 &amp; " is somewhat better than " &amp; survey2!AG34)</f>
        <v>1</v>
      </c>
      <c r="Q9" s="14">
        <f>COUNTIF(survey2!AG4:AG34, survey2!AG35 &amp; " is much better than " &amp; survey2!AG34)</f>
        <v>3</v>
      </c>
      <c r="R9" s="37"/>
      <c r="S9" s="38"/>
      <c r="T9" s="38"/>
      <c r="U9" s="42"/>
      <c r="V9" s="40"/>
    </row>
    <row r="10" spans="1:22" ht="15.75" customHeight="1">
      <c r="A10" s="32"/>
      <c r="B10" s="15" t="s">
        <v>351</v>
      </c>
      <c r="C10" s="10">
        <f>COUNTIF(survey2!AI4:AI34, survey2!AI34 &amp; " is much better than " &amp; survey2!AI35)</f>
        <v>0</v>
      </c>
      <c r="D10" s="11">
        <f>COUNTIF(survey2!AI4:AI34, survey2!AI34 &amp; " is somewhat better than " &amp; survey2!AI35)</f>
        <v>0</v>
      </c>
      <c r="E10" s="11">
        <f>COUNTIF(survey2!AI4:AI34, "Both versions are the same")</f>
        <v>2</v>
      </c>
      <c r="F10" s="11">
        <f>COUNTIF(survey2!AI4:AI34, survey2!AI35 &amp; " is somewhat better than " &amp; survey2!AI34)</f>
        <v>4</v>
      </c>
      <c r="G10" s="13">
        <f>COUNTIF(survey2!AI4:AI34, survey2!AI35 &amp; " is much better than " &amp; survey2!AI34)</f>
        <v>9</v>
      </c>
      <c r="H10" s="10">
        <f>COUNTIF(survey2!AJ4:AJ34, survey2!AJ34 &amp; " is much better than " &amp; survey2!AJ35)</f>
        <v>1</v>
      </c>
      <c r="I10" s="11">
        <f>COUNTIF(survey2!AJ4:AJ34, survey2!AJ34 &amp; " is somewhat better than " &amp; survey2!AJ35)</f>
        <v>0</v>
      </c>
      <c r="J10" s="11">
        <f>COUNTIF(survey2!AJ4:AJ34, "Both versions are the same")</f>
        <v>2</v>
      </c>
      <c r="K10" s="11">
        <f>COUNTIF(survey2!AJ4:AJ34, survey2!AJ35 &amp; " is somewhat better than " &amp; survey2!AJ34)</f>
        <v>8</v>
      </c>
      <c r="L10" s="13">
        <f>COUNTIF(survey2!AJ4:AJ34, survey2!AJ35 &amp; " is much better than " &amp; survey2!AJ34)</f>
        <v>4</v>
      </c>
      <c r="M10" s="10">
        <f>COUNTIF(survey2!AK4:AK34, survey2!AK34 &amp; " is much better than " &amp; survey2!AK35)</f>
        <v>0</v>
      </c>
      <c r="N10" s="11">
        <f>COUNTIF(survey2!AK4:AK34, survey2!AK34 &amp; " is somewhat better than " &amp; survey2!AK35)</f>
        <v>0</v>
      </c>
      <c r="O10" s="11">
        <f>COUNTIF(survey2!AK4:AK34, "Both versions are the same")</f>
        <v>3</v>
      </c>
      <c r="P10" s="11">
        <f>COUNTIF(survey2!AK4:AK34, survey2!AK35 &amp; " is somewhat better than " &amp; survey2!AK34)</f>
        <v>7</v>
      </c>
      <c r="Q10" s="14">
        <f>COUNTIF(survey2!AK4:AK34, survey2!AK35 &amp; " is much better than " &amp; survey2!AK34)</f>
        <v>5</v>
      </c>
      <c r="R10" s="37"/>
      <c r="S10" s="38"/>
      <c r="T10" s="38"/>
      <c r="U10" s="42"/>
      <c r="V10" s="40"/>
    </row>
    <row r="11" spans="1:22" ht="15.75" customHeight="1">
      <c r="A11" s="32"/>
      <c r="B11" s="15" t="s">
        <v>352</v>
      </c>
      <c r="C11" s="10">
        <f>COUNTIF(survey2!AM4:AM34, survey2!AM34 &amp; " is much better than " &amp; survey2!AM35)</f>
        <v>1</v>
      </c>
      <c r="D11" s="11">
        <f>COUNTIF(survey2!AM4:AM34, survey2!AM34 &amp; " is somewhat better than " &amp; survey2!AM35)</f>
        <v>1</v>
      </c>
      <c r="E11" s="11">
        <f>COUNTIF(survey2!AM4:AM34, "Both versions are the same")</f>
        <v>3</v>
      </c>
      <c r="F11" s="11">
        <f>COUNTIF(survey2!AM4:AM34, survey2!AM35 &amp; " is somewhat better than " &amp; survey2!AM34)</f>
        <v>5</v>
      </c>
      <c r="G11" s="13">
        <f>COUNTIF(survey2!AM4:AM34, survey2!AM35 &amp; " is much better than " &amp; survey2!AM34)</f>
        <v>4</v>
      </c>
      <c r="H11" s="10">
        <f>COUNTIF(survey2!AN4:AN34, survey2!AN34 &amp; " is much better than " &amp; survey2!AN35)</f>
        <v>0</v>
      </c>
      <c r="I11" s="11">
        <f>COUNTIF(survey2!AN4:AN34, survey2!AN34 &amp; " is somewhat better than " &amp; survey2!AN35)</f>
        <v>3</v>
      </c>
      <c r="J11" s="11">
        <f>COUNTIF(survey2!AN4:AN34, "Both versions are the same")</f>
        <v>5</v>
      </c>
      <c r="K11" s="11">
        <f>COUNTIF(survey2!AN4:AN34, survey2!AN35 &amp; " is somewhat better than " &amp; survey2!AN34)</f>
        <v>3</v>
      </c>
      <c r="L11" s="13">
        <f>COUNTIF(survey2!AN4:AN34, survey2!AN35 &amp; " is much better than " &amp; survey2!AN34)</f>
        <v>3</v>
      </c>
      <c r="M11" s="10">
        <f>COUNTIF(survey2!AO4:AO34, survey2!AO34 &amp; " is much better than " &amp; survey2!AO35)</f>
        <v>0</v>
      </c>
      <c r="N11" s="11">
        <f>COUNTIF(survey2!AO4:AO34, survey2!AO34 &amp; " is somewhat better than " &amp; survey2!AO35)</f>
        <v>3</v>
      </c>
      <c r="O11" s="11">
        <f>COUNTIF(survey2!AO4:AO34, "Both versions are the same")</f>
        <v>4</v>
      </c>
      <c r="P11" s="11">
        <f>COUNTIF(survey2!AO4:AO34, survey2!AO35 &amp; " is somewhat better than " &amp; survey2!AO34)</f>
        <v>3</v>
      </c>
      <c r="Q11" s="14">
        <f>COUNTIF(survey2!AO4:AO34, survey2!AO35 &amp; " is much better than " &amp; survey2!AO34)</f>
        <v>5</v>
      </c>
      <c r="R11" s="37"/>
      <c r="S11" s="38"/>
      <c r="T11" s="38"/>
      <c r="U11" s="42"/>
      <c r="V11" s="40"/>
    </row>
    <row r="12" spans="1:22" ht="15.75" customHeight="1">
      <c r="A12" s="34" t="s">
        <v>353</v>
      </c>
      <c r="B12" s="9" t="s">
        <v>354</v>
      </c>
      <c r="C12" s="10">
        <f>COUNTIF(survey3!W4:W34, survey3!W34 &amp; " is much better than " &amp; survey3!W35)</f>
        <v>0</v>
      </c>
      <c r="D12" s="11">
        <f>COUNTIF(survey3!W4:W34, survey3!W34 &amp; " is somewhat better than " &amp; survey3!W35)</f>
        <v>2</v>
      </c>
      <c r="E12" s="11">
        <f>COUNTIF(survey3!W4:W34, "Both versions are the same")</f>
        <v>7</v>
      </c>
      <c r="F12" s="11">
        <f>COUNTIF(survey3!W4:W34, survey3!W35 &amp; " is somewhat better than " &amp; survey3!W34)</f>
        <v>2</v>
      </c>
      <c r="G12" s="13">
        <f>COUNTIF(survey3!W4:W34, survey3!W35 &amp; " is much better than " &amp; survey3!W34)</f>
        <v>0</v>
      </c>
      <c r="H12" s="10">
        <f>COUNTIF(survey3!X4:X34, survey3!X34 &amp; " is much better than " &amp; survey3!X35)</f>
        <v>1</v>
      </c>
      <c r="I12" s="11">
        <f>COUNTIF(survey3!X4:X34, survey3!X34 &amp; " is somewhat better than " &amp; survey3!X35)</f>
        <v>0</v>
      </c>
      <c r="J12" s="11">
        <f>COUNTIF(survey3!X4:X34, "Both versions are the same")</f>
        <v>9</v>
      </c>
      <c r="K12" s="11">
        <f>COUNTIF(survey3!X4:X34, survey3!X35 &amp; " is somewhat better than " &amp; survey3!X34)</f>
        <v>1</v>
      </c>
      <c r="L12" s="13">
        <f>COUNTIF(survey3!X4:X34, survey3!X35 &amp; " is much better than " &amp; survey3!X34)</f>
        <v>0</v>
      </c>
      <c r="M12" s="10">
        <f>COUNTIF(survey3!Y4:Y34, survey3!Y34 &amp; " is much better than " &amp; survey3!Y35)</f>
        <v>0</v>
      </c>
      <c r="N12" s="11">
        <f>COUNTIF(survey3!Y4:Y34, survey3!Y34 &amp; " is somewhat better than " &amp; survey3!Y35)</f>
        <v>1</v>
      </c>
      <c r="O12" s="11">
        <f>COUNTIF(survey3!Y4:Y34, "Both versions are the same")</f>
        <v>9</v>
      </c>
      <c r="P12" s="11">
        <f>COUNTIF(survey3!Y4:Y34, survey3!Y35 &amp; " is somewhat better than " &amp; survey3!Y34)</f>
        <v>0</v>
      </c>
      <c r="Q12" s="14">
        <f>COUNTIF(survey3!Y4:Y34, survey3!Y35 &amp; " is much better than " &amp; survey3!Y34)</f>
        <v>1</v>
      </c>
      <c r="R12" s="35">
        <f>COUNTA(survey3!AM4:AM15)</f>
        <v>12</v>
      </c>
      <c r="S12" s="36">
        <v>4</v>
      </c>
      <c r="T12" s="36">
        <f>R12*S12</f>
        <v>48</v>
      </c>
      <c r="U12" s="42">
        <v>20</v>
      </c>
      <c r="V12" s="40">
        <f>U12*S12</f>
        <v>80</v>
      </c>
    </row>
    <row r="13" spans="1:22" ht="15.75" customHeight="1">
      <c r="A13" s="32"/>
      <c r="B13" s="9" t="s">
        <v>355</v>
      </c>
      <c r="C13" s="10">
        <f>COUNTIF(survey3!AA4:AA34, survey3!AA34 &amp; " is much better than " &amp; survey3!AA35)</f>
        <v>1</v>
      </c>
      <c r="D13" s="11">
        <f>COUNTIF(survey3!AA4:AA34, survey3!AA34 &amp; " is somewhat better than " &amp; survey3!AA35)</f>
        <v>2</v>
      </c>
      <c r="E13" s="11">
        <f>COUNTIF(survey3!AA4:AA34, "Both versions are the same")</f>
        <v>6</v>
      </c>
      <c r="F13" s="11">
        <f>COUNTIF(survey3!AA4:AA34, survey3!AA35 &amp; " is somewhat better than " &amp; survey3!AA34)</f>
        <v>0</v>
      </c>
      <c r="G13" s="13">
        <f>COUNTIF(survey3!AA4:AA34, survey3!AA35 &amp; " is much better than " &amp; survey3!AA34)</f>
        <v>2</v>
      </c>
      <c r="H13" s="10">
        <f>COUNTIF(survey3!AB4:AB34, survey3!AB34 &amp; " is much better than " &amp; survey3!AB35)</f>
        <v>0</v>
      </c>
      <c r="I13" s="11">
        <f>COUNTIF(survey3!AB4:AB34, survey3!AB34 &amp; " is somewhat better than " &amp; survey3!AB35)</f>
        <v>5</v>
      </c>
      <c r="J13" s="11">
        <f>COUNTIF(survey3!AB4:AB34, "Both versions are the same")</f>
        <v>3</v>
      </c>
      <c r="K13" s="11">
        <f>COUNTIF(survey3!AB4:AB34, survey3!AB35 &amp; " is somewhat better than " &amp; survey3!AB34)</f>
        <v>1</v>
      </c>
      <c r="L13" s="13">
        <f>COUNTIF(survey3!AB4:AB34, survey3!AB35 &amp; " is much better than " &amp; survey3!AB34)</f>
        <v>2</v>
      </c>
      <c r="M13" s="10">
        <f>COUNTIF(survey3!AC4:AC34, survey3!AC34 &amp; " is much better than " &amp; survey3!AC35)</f>
        <v>1</v>
      </c>
      <c r="N13" s="11">
        <f>COUNTIF(survey3!AC4:AC34, survey3!AC34 &amp; " is somewhat better than " &amp; survey3!AC35)</f>
        <v>1</v>
      </c>
      <c r="O13" s="11">
        <f>COUNTIF(survey3!AC4:AC34, "Both versions are the same")</f>
        <v>3</v>
      </c>
      <c r="P13" s="11">
        <f>COUNTIF(survey3!AC4:AC34, survey3!AC35 &amp; " is somewhat better than " &amp; survey3!AC34)</f>
        <v>2</v>
      </c>
      <c r="Q13" s="14">
        <f>COUNTIF(survey3!AC4:AC34, survey3!AC35 &amp; " is much better than " &amp; survey3!AC34)</f>
        <v>4</v>
      </c>
      <c r="R13" s="35"/>
      <c r="S13" s="36"/>
      <c r="T13" s="36"/>
      <c r="U13" s="42"/>
      <c r="V13" s="40"/>
    </row>
    <row r="14" spans="1:22" ht="15.75" customHeight="1">
      <c r="A14" s="32"/>
      <c r="B14" s="9" t="s">
        <v>356</v>
      </c>
      <c r="C14" s="10">
        <f>COUNTIF(survey3!AE4:AE34, survey3!AE34 &amp; " is much better than " &amp; survey3!AE35)</f>
        <v>3</v>
      </c>
      <c r="D14" s="11">
        <f>COUNTIF(survey3!AE4:AE34, survey3!AE34 &amp; " is somewhat better than " &amp; survey3!AE35)</f>
        <v>6</v>
      </c>
      <c r="E14" s="11">
        <f>COUNTIF(survey3!AE4:AE34, "Both versions are the same")</f>
        <v>2</v>
      </c>
      <c r="F14" s="11">
        <f>COUNTIF(survey3!AE4:AE34, survey3!AE35 &amp; " is somewhat better than " &amp; survey3!AE34)</f>
        <v>0</v>
      </c>
      <c r="G14" s="13">
        <f>COUNTIF(survey3!AE4:AE34, survey3!AE35 &amp; " is much better than " &amp; survey3!AE34)</f>
        <v>1</v>
      </c>
      <c r="H14" s="10">
        <f>COUNTIF(survey3!AF4:AF34, survey3!AF34 &amp; " is much better than " &amp; survey3!AF35)</f>
        <v>3</v>
      </c>
      <c r="I14" s="11">
        <f>COUNTIF(survey3!AF4:AF34, survey3!AF34 &amp; " is somewhat better than " &amp; survey3!AF35)</f>
        <v>4</v>
      </c>
      <c r="J14" s="11">
        <f>COUNTIF(survey3!AF4:AF34, "Both versions are the same")</f>
        <v>1</v>
      </c>
      <c r="K14" s="11">
        <f>COUNTIF(survey3!AF4:AF34, survey3!AF35 &amp; " is somewhat better than " &amp; survey3!AF34)</f>
        <v>0</v>
      </c>
      <c r="L14" s="13">
        <f>COUNTIF(survey3!AF4:AF34, survey3!AF35 &amp; " is much better than " &amp; survey3!AF34)</f>
        <v>3</v>
      </c>
      <c r="M14" s="10">
        <f>COUNTIF(survey3!AG4:AG34, survey3!AG34 &amp; " is much better than " &amp; survey3!AG35)</f>
        <v>3</v>
      </c>
      <c r="N14" s="11">
        <f>COUNTIF(survey3!AG4:AG34, survey3!AG34 &amp; " is somewhat better than " &amp; survey3!AG35)</f>
        <v>4</v>
      </c>
      <c r="O14" s="11">
        <f>COUNTIF(survey3!AG4:AG34, "Both versions are the same")</f>
        <v>3</v>
      </c>
      <c r="P14" s="11">
        <f>COUNTIF(survey3!AG4:AG34, survey3!AG35 &amp; " is somewhat better than " &amp; survey3!AG34)</f>
        <v>0</v>
      </c>
      <c r="Q14" s="14">
        <f>COUNTIF(survey3!AG4:AG34, survey3!AG35 &amp; " is much better than " &amp; survey3!AG34)</f>
        <v>1</v>
      </c>
      <c r="R14" s="35"/>
      <c r="S14" s="36"/>
      <c r="T14" s="36"/>
      <c r="U14" s="42"/>
      <c r="V14" s="40"/>
    </row>
    <row r="15" spans="1:22" ht="15.75" customHeight="1">
      <c r="A15" s="32"/>
      <c r="B15" s="9" t="s">
        <v>357</v>
      </c>
      <c r="C15" s="16">
        <f>COUNTIF(survey3!AI4:AI34, survey3!AI34 &amp; " is much better than " &amp; survey3!AI35)</f>
        <v>1</v>
      </c>
      <c r="D15" s="17">
        <f>COUNTIF(survey3!AI4:AI34, survey3!AI34 &amp; " is somewhat better than " &amp; survey3!AI35)</f>
        <v>0</v>
      </c>
      <c r="E15" s="17">
        <f>COUNTIF(survey3!AI4:AI34, "Both versions are the same")</f>
        <v>3</v>
      </c>
      <c r="F15" s="17">
        <f>COUNTIF(survey3!AI4:AI34, survey3!AI35 &amp; " is somewhat better than " &amp; survey3!AI34)</f>
        <v>5</v>
      </c>
      <c r="G15" s="18">
        <f>COUNTIF(survey3!AI4:AI34, survey3!AI35 &amp; " is much better than " &amp; survey3!AI34)</f>
        <v>3</v>
      </c>
      <c r="H15" s="16">
        <f>COUNTIF(survey3!AJ4:AJ34, survey3!AJ34 &amp; " is much better than " &amp; survey3!AJ35)</f>
        <v>2</v>
      </c>
      <c r="I15" s="17">
        <f>COUNTIF(survey3!AJ4:AJ34, survey3!AJ34 &amp; " is somewhat better than " &amp; survey3!AJ35)</f>
        <v>3</v>
      </c>
      <c r="J15" s="17">
        <f>COUNTIF(survey3!AJ4:AJ34, "Both versions are the same")</f>
        <v>1</v>
      </c>
      <c r="K15" s="17">
        <f>COUNTIF(survey3!AJ4:AJ34, survey3!AJ35 &amp; " is somewhat better than " &amp; survey3!AJ34)</f>
        <v>3</v>
      </c>
      <c r="L15" s="18">
        <f>COUNTIF(survey3!AJ4:AJ34, survey3!AJ35 &amp; " is much better than " &amp; survey3!AJ34)</f>
        <v>3</v>
      </c>
      <c r="M15" s="16">
        <f>COUNTIF(survey3!AK4:AK34, survey3!AK34 &amp; " is much better than " &amp; survey3!AK35)</f>
        <v>2</v>
      </c>
      <c r="N15" s="17">
        <f>COUNTIF(survey3!AK4:AK34, survey3!AK34 &amp; " is somewhat better than " &amp; survey3!AK35)</f>
        <v>1</v>
      </c>
      <c r="O15" s="17">
        <f>COUNTIF(survey3!AK4:AK34, "Both versions are the same")</f>
        <v>3</v>
      </c>
      <c r="P15" s="17">
        <f>COUNTIF(survey3!AK4:AK34, survey3!AK35 &amp; " is somewhat better than " &amp; survey3!AK34)</f>
        <v>4</v>
      </c>
      <c r="Q15" s="21">
        <f>COUNTIF(survey3!AK4:AK34, survey3!AK35 &amp; " is much better than " &amp; survey3!AK34)</f>
        <v>1</v>
      </c>
      <c r="R15" s="35"/>
      <c r="S15" s="36"/>
      <c r="T15" s="36"/>
      <c r="U15" s="42"/>
      <c r="V15" s="40"/>
    </row>
    <row r="16" spans="1:22" ht="15.75" customHeight="1">
      <c r="N16" s="19"/>
      <c r="O16" s="19"/>
      <c r="P16" s="19"/>
      <c r="Q16" s="19"/>
    </row>
    <row r="17" spans="2:22" ht="15.75" customHeight="1">
      <c r="B17" s="22" t="s">
        <v>362</v>
      </c>
      <c r="C17">
        <f>SUM(C3:C15)</f>
        <v>11</v>
      </c>
      <c r="D17">
        <f t="shared" ref="D17:T17" si="0">SUM(D3:D15)</f>
        <v>18</v>
      </c>
      <c r="E17">
        <f t="shared" si="0"/>
        <v>62</v>
      </c>
      <c r="F17">
        <f t="shared" si="0"/>
        <v>42</v>
      </c>
      <c r="G17">
        <f t="shared" si="0"/>
        <v>42</v>
      </c>
      <c r="H17">
        <f t="shared" si="0"/>
        <v>13</v>
      </c>
      <c r="I17">
        <f t="shared" si="0"/>
        <v>25</v>
      </c>
      <c r="J17">
        <f t="shared" si="0"/>
        <v>64</v>
      </c>
      <c r="K17">
        <f t="shared" si="0"/>
        <v>39</v>
      </c>
      <c r="L17">
        <f t="shared" si="0"/>
        <v>34</v>
      </c>
      <c r="M17">
        <f t="shared" si="0"/>
        <v>16</v>
      </c>
      <c r="N17">
        <f t="shared" si="0"/>
        <v>23</v>
      </c>
      <c r="O17">
        <f t="shared" si="0"/>
        <v>63</v>
      </c>
      <c r="P17">
        <f t="shared" si="0"/>
        <v>33</v>
      </c>
      <c r="Q17">
        <f t="shared" si="0"/>
        <v>38</v>
      </c>
      <c r="R17">
        <f t="shared" si="0"/>
        <v>44</v>
      </c>
      <c r="S17">
        <f t="shared" si="0"/>
        <v>13</v>
      </c>
      <c r="T17">
        <f t="shared" si="0"/>
        <v>192</v>
      </c>
      <c r="U17">
        <f>SUM(U3:U15)</f>
        <v>60</v>
      </c>
      <c r="V17">
        <f>SUM(V3:V15)</f>
        <v>260</v>
      </c>
    </row>
    <row r="18" spans="2:22" ht="15.75" customHeight="1">
      <c r="B18" s="22" t="s">
        <v>363</v>
      </c>
      <c r="C18">
        <f>C17/$T$19*100</f>
        <v>6.2857142857142865</v>
      </c>
      <c r="D18">
        <f t="shared" ref="D18:G18" si="1">D17/$T$19*100</f>
        <v>10.285714285714285</v>
      </c>
      <c r="E18">
        <f t="shared" si="1"/>
        <v>35.428571428571423</v>
      </c>
      <c r="F18">
        <f t="shared" si="1"/>
        <v>24</v>
      </c>
      <c r="G18">
        <f t="shared" si="1"/>
        <v>24</v>
      </c>
      <c r="H18">
        <f>H17/$T$20*100</f>
        <v>7.4285714285714288</v>
      </c>
      <c r="I18">
        <f t="shared" ref="I18:L18" si="2">I17/$T$20*100</f>
        <v>14.285714285714285</v>
      </c>
      <c r="J18">
        <f t="shared" si="2"/>
        <v>36.571428571428569</v>
      </c>
      <c r="K18">
        <f t="shared" si="2"/>
        <v>22.285714285714285</v>
      </c>
      <c r="L18">
        <f t="shared" si="2"/>
        <v>19.428571428571427</v>
      </c>
      <c r="M18">
        <f>M17/$T$21*100</f>
        <v>9.2485549132947966</v>
      </c>
      <c r="N18">
        <f t="shared" ref="N18:Q18" si="3">N17/$T$21*100</f>
        <v>13.294797687861271</v>
      </c>
      <c r="O18">
        <f t="shared" si="3"/>
        <v>36.416184971098261</v>
      </c>
      <c r="P18">
        <f t="shared" si="3"/>
        <v>19.075144508670519</v>
      </c>
      <c r="Q18">
        <f t="shared" si="3"/>
        <v>21.965317919075144</v>
      </c>
    </row>
    <row r="19" spans="2:22" ht="15.75" customHeight="1">
      <c r="N19" s="19"/>
      <c r="O19" s="19"/>
      <c r="P19" s="19"/>
      <c r="Q19" s="19"/>
      <c r="R19" t="s">
        <v>388</v>
      </c>
      <c r="S19" t="s">
        <v>1</v>
      </c>
      <c r="T19">
        <f>SUM(C17:G17)</f>
        <v>175</v>
      </c>
    </row>
    <row r="20" spans="2:22" ht="15.75" customHeight="1">
      <c r="B20" t="s">
        <v>362</v>
      </c>
      <c r="C20" s="40">
        <f>C17+D17</f>
        <v>29</v>
      </c>
      <c r="D20" s="40"/>
      <c r="E20">
        <f>E17</f>
        <v>62</v>
      </c>
      <c r="F20" s="40">
        <f>F17+G17</f>
        <v>84</v>
      </c>
      <c r="G20" s="40"/>
      <c r="H20" s="40">
        <f>H17+I17</f>
        <v>38</v>
      </c>
      <c r="I20" s="40"/>
      <c r="J20">
        <f>J17</f>
        <v>64</v>
      </c>
      <c r="K20" s="40">
        <f>K17+L17</f>
        <v>73</v>
      </c>
      <c r="L20" s="40"/>
      <c r="M20" s="40">
        <f>M17+N17</f>
        <v>39</v>
      </c>
      <c r="N20" s="40"/>
      <c r="O20" s="19">
        <f>O17</f>
        <v>63</v>
      </c>
      <c r="P20" s="39">
        <f>P17+Q17</f>
        <v>71</v>
      </c>
      <c r="Q20" s="39"/>
      <c r="S20" t="s">
        <v>391</v>
      </c>
      <c r="T20">
        <f>SUM(H17:L17)</f>
        <v>175</v>
      </c>
    </row>
    <row r="21" spans="2:22" ht="15.75" customHeight="1">
      <c r="B21" t="s">
        <v>363</v>
      </c>
      <c r="C21" s="40">
        <f>C18+D18</f>
        <v>16.571428571428569</v>
      </c>
      <c r="D21" s="40"/>
      <c r="E21">
        <f>E18</f>
        <v>35.428571428571423</v>
      </c>
      <c r="F21" s="40">
        <f>F18+G18</f>
        <v>48</v>
      </c>
      <c r="G21" s="40"/>
      <c r="H21" s="40">
        <f>H18+I18</f>
        <v>21.714285714285715</v>
      </c>
      <c r="I21" s="40"/>
      <c r="J21">
        <f>J18</f>
        <v>36.571428571428569</v>
      </c>
      <c r="K21" s="40">
        <f>K18+L18</f>
        <v>41.714285714285708</v>
      </c>
      <c r="L21" s="40"/>
      <c r="M21" s="40">
        <f>M18+N18</f>
        <v>22.543352601156066</v>
      </c>
      <c r="N21" s="40"/>
      <c r="O21" s="19">
        <f>O18</f>
        <v>36.416184971098261</v>
      </c>
      <c r="P21" s="39">
        <f>P18+Q18</f>
        <v>41.040462427745666</v>
      </c>
      <c r="Q21" s="39"/>
      <c r="S21" t="s">
        <v>106</v>
      </c>
      <c r="T21">
        <f>SUM(M17:Q17)</f>
        <v>173</v>
      </c>
    </row>
    <row r="22" spans="2:22" ht="15.75" customHeight="1">
      <c r="N22" s="19"/>
      <c r="O22" s="19"/>
      <c r="P22" s="19"/>
      <c r="Q22" s="19"/>
    </row>
    <row r="23" spans="2:22" ht="15.75" customHeight="1">
      <c r="N23" s="19"/>
      <c r="O23" s="19"/>
      <c r="P23" s="19"/>
      <c r="Q23" s="19"/>
    </row>
    <row r="24" spans="2:22" ht="15.75" customHeight="1">
      <c r="N24" s="19"/>
      <c r="O24" s="19"/>
      <c r="P24" s="19"/>
      <c r="Q24" s="19"/>
    </row>
    <row r="25" spans="2:22" ht="15.75" customHeight="1">
      <c r="N25" s="19"/>
      <c r="O25" s="19"/>
      <c r="P25" s="19"/>
      <c r="Q25" s="19"/>
    </row>
    <row r="26" spans="2:22" ht="15.75" customHeight="1">
      <c r="N26" s="19"/>
      <c r="O26" s="19"/>
      <c r="P26" s="19"/>
      <c r="Q26" s="19"/>
    </row>
    <row r="27" spans="2:22" ht="15.75" customHeight="1">
      <c r="N27" s="19"/>
      <c r="O27" s="19"/>
      <c r="P27" s="19"/>
      <c r="Q27" s="19"/>
    </row>
    <row r="28" spans="2:22" ht="15.75" customHeight="1">
      <c r="N28" s="19"/>
      <c r="O28" s="19"/>
      <c r="P28" s="19"/>
      <c r="Q28" s="19"/>
    </row>
    <row r="29" spans="2:22" ht="15.75" customHeight="1">
      <c r="N29" s="19"/>
      <c r="O29" s="19"/>
      <c r="P29" s="19"/>
      <c r="Q29" s="19"/>
    </row>
  </sheetData>
  <mergeCells count="33">
    <mergeCell ref="U3:U6"/>
    <mergeCell ref="U7:U11"/>
    <mergeCell ref="U12:U15"/>
    <mergeCell ref="V3:V6"/>
    <mergeCell ref="V7:V11"/>
    <mergeCell ref="V12:V15"/>
    <mergeCell ref="P20:Q20"/>
    <mergeCell ref="C21:D21"/>
    <mergeCell ref="F21:G21"/>
    <mergeCell ref="H21:I21"/>
    <mergeCell ref="K21:L21"/>
    <mergeCell ref="M21:N21"/>
    <mergeCell ref="P21:Q21"/>
    <mergeCell ref="C20:D20"/>
    <mergeCell ref="F20:G20"/>
    <mergeCell ref="H20:I20"/>
    <mergeCell ref="K20:L20"/>
    <mergeCell ref="M20:N20"/>
    <mergeCell ref="A12:A15"/>
    <mergeCell ref="R3:R6"/>
    <mergeCell ref="S3:S6"/>
    <mergeCell ref="T3:T6"/>
    <mergeCell ref="R7:R11"/>
    <mergeCell ref="S7:S11"/>
    <mergeCell ref="T7:T11"/>
    <mergeCell ref="R12:R15"/>
    <mergeCell ref="S12:S15"/>
    <mergeCell ref="T12:T15"/>
    <mergeCell ref="C1:G1"/>
    <mergeCell ref="H1:L1"/>
    <mergeCell ref="M1:Q1"/>
    <mergeCell ref="A3:A6"/>
    <mergeCell ref="A7:A1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M41"/>
  <sheetViews>
    <sheetView topLeftCell="AE1" workbookViewId="0">
      <selection activeCell="AL19" sqref="AL19"/>
    </sheetView>
  </sheetViews>
  <sheetFormatPr baseColWidth="10" defaultColWidth="14.5" defaultRowHeight="15.75" customHeight="1" x14ac:dyDescent="0"/>
  <cols>
    <col min="24" max="24" width="16.5" customWidth="1"/>
  </cols>
  <sheetData>
    <row r="1" spans="1:39" ht="15.75" customHeight="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23</v>
      </c>
      <c r="AB1" s="1" t="s">
        <v>24</v>
      </c>
      <c r="AC1" s="1" t="s">
        <v>25</v>
      </c>
      <c r="AD1" s="1" t="s">
        <v>26</v>
      </c>
      <c r="AE1" s="1" t="s">
        <v>23</v>
      </c>
      <c r="AF1" s="1" t="s">
        <v>24</v>
      </c>
      <c r="AG1" s="1" t="s">
        <v>25</v>
      </c>
      <c r="AH1" s="1" t="s">
        <v>26</v>
      </c>
      <c r="AI1" s="1" t="s">
        <v>23</v>
      </c>
      <c r="AJ1" s="1" t="s">
        <v>24</v>
      </c>
      <c r="AK1" s="1" t="s">
        <v>25</v>
      </c>
      <c r="AL1" s="1" t="s">
        <v>26</v>
      </c>
      <c r="AM1" s="1" t="s">
        <v>27</v>
      </c>
    </row>
    <row r="2" spans="1:39" ht="15.75" customHeight="1">
      <c r="A2" s="1" t="s">
        <v>28</v>
      </c>
      <c r="B2" s="1" t="s">
        <v>29</v>
      </c>
      <c r="C2" s="1" t="s">
        <v>30</v>
      </c>
      <c r="D2" s="1" t="s">
        <v>31</v>
      </c>
      <c r="E2" s="1" t="s">
        <v>5</v>
      </c>
      <c r="F2" s="1" t="s">
        <v>6</v>
      </c>
      <c r="G2" s="1" t="s">
        <v>7</v>
      </c>
      <c r="H2" s="1" t="s">
        <v>32</v>
      </c>
      <c r="I2" s="1" t="s">
        <v>33</v>
      </c>
      <c r="J2" s="1" t="s">
        <v>34</v>
      </c>
      <c r="K2" s="1" t="s">
        <v>35</v>
      </c>
      <c r="L2" s="1" t="s">
        <v>36</v>
      </c>
      <c r="M2" s="1" t="s">
        <v>37</v>
      </c>
      <c r="N2" s="1" t="s">
        <v>38</v>
      </c>
      <c r="O2" s="1" t="s">
        <v>39</v>
      </c>
      <c r="P2" s="1" t="s">
        <v>40</v>
      </c>
      <c r="Q2" s="1" t="s">
        <v>41</v>
      </c>
      <c r="R2" s="1" t="s">
        <v>42</v>
      </c>
      <c r="S2" s="1" t="s">
        <v>43</v>
      </c>
      <c r="T2" s="1" t="s">
        <v>44</v>
      </c>
      <c r="U2" s="1" t="s">
        <v>45</v>
      </c>
      <c r="V2" s="1" t="s">
        <v>46</v>
      </c>
      <c r="W2" s="1" t="s">
        <v>47</v>
      </c>
      <c r="X2" s="1" t="s">
        <v>48</v>
      </c>
      <c r="Y2" s="1" t="s">
        <v>50</v>
      </c>
      <c r="Z2" s="1" t="s">
        <v>52</v>
      </c>
      <c r="AA2" s="1" t="s">
        <v>47</v>
      </c>
      <c r="AB2" s="1" t="s">
        <v>48</v>
      </c>
      <c r="AC2" s="1" t="s">
        <v>50</v>
      </c>
      <c r="AD2" s="1" t="s">
        <v>52</v>
      </c>
      <c r="AE2" s="1" t="s">
        <v>49</v>
      </c>
      <c r="AF2" s="1" t="s">
        <v>51</v>
      </c>
      <c r="AG2" s="1" t="s">
        <v>53</v>
      </c>
      <c r="AH2" s="1" t="s">
        <v>52</v>
      </c>
      <c r="AI2" s="1" t="s">
        <v>49</v>
      </c>
      <c r="AJ2" s="1" t="s">
        <v>51</v>
      </c>
      <c r="AK2" s="1" t="s">
        <v>53</v>
      </c>
      <c r="AL2" s="1" t="s">
        <v>52</v>
      </c>
      <c r="AM2" s="1" t="s">
        <v>27</v>
      </c>
    </row>
    <row r="3" spans="1:39" ht="15.75" customHeight="1">
      <c r="A3" s="1" t="s">
        <v>54</v>
      </c>
      <c r="B3" s="1" t="s">
        <v>56</v>
      </c>
      <c r="C3" s="1" t="s">
        <v>57</v>
      </c>
      <c r="D3" s="1" t="s">
        <v>58</v>
      </c>
      <c r="E3" s="1" t="s">
        <v>59</v>
      </c>
      <c r="F3" s="1" t="s">
        <v>60</v>
      </c>
      <c r="G3" s="1" t="s">
        <v>61</v>
      </c>
      <c r="H3" s="1" t="s">
        <v>62</v>
      </c>
      <c r="I3" s="1" t="s">
        <v>63</v>
      </c>
      <c r="J3" s="1" t="s">
        <v>64</v>
      </c>
      <c r="K3" s="1" t="s">
        <v>65</v>
      </c>
      <c r="L3" s="1" t="s">
        <v>66</v>
      </c>
      <c r="M3" s="1" t="s">
        <v>67</v>
      </c>
      <c r="N3" s="1" t="s">
        <v>68</v>
      </c>
      <c r="O3" s="1" t="s">
        <v>69</v>
      </c>
      <c r="P3" s="1" t="s">
        <v>70</v>
      </c>
      <c r="Q3" s="1" t="s">
        <v>71</v>
      </c>
      <c r="R3" s="1" t="s">
        <v>72</v>
      </c>
      <c r="S3" s="1" t="s">
        <v>73</v>
      </c>
      <c r="T3" s="1" t="s">
        <v>74</v>
      </c>
      <c r="U3" s="1" t="s">
        <v>75</v>
      </c>
      <c r="V3" s="1" t="s">
        <v>76</v>
      </c>
      <c r="W3" s="1" t="s">
        <v>77</v>
      </c>
      <c r="X3" s="1" t="s">
        <v>78</v>
      </c>
      <c r="Y3" s="1" t="s">
        <v>79</v>
      </c>
      <c r="Z3" s="1" t="s">
        <v>80</v>
      </c>
      <c r="AA3" s="1" t="s">
        <v>81</v>
      </c>
      <c r="AB3" s="1" t="s">
        <v>82</v>
      </c>
      <c r="AC3" s="1" t="s">
        <v>84</v>
      </c>
      <c r="AD3" s="1" t="s">
        <v>86</v>
      </c>
      <c r="AE3" s="1" t="s">
        <v>88</v>
      </c>
      <c r="AF3" s="1" t="s">
        <v>90</v>
      </c>
      <c r="AG3" s="1" t="s">
        <v>91</v>
      </c>
      <c r="AH3" s="1" t="s">
        <v>93</v>
      </c>
      <c r="AI3" s="1" t="s">
        <v>95</v>
      </c>
      <c r="AJ3" s="1" t="s">
        <v>97</v>
      </c>
      <c r="AK3" s="1" t="s">
        <v>99</v>
      </c>
      <c r="AL3" s="1" t="s">
        <v>101</v>
      </c>
      <c r="AM3" s="1" t="s">
        <v>103</v>
      </c>
    </row>
    <row r="4" spans="1:39" ht="15.75" customHeight="1">
      <c r="A4" s="2">
        <v>43508.533333333333</v>
      </c>
      <c r="B4" s="2">
        <v>43508.536678240744</v>
      </c>
      <c r="C4" s="1" t="s">
        <v>31</v>
      </c>
      <c r="D4" s="1" t="s">
        <v>116</v>
      </c>
      <c r="E4" s="1">
        <v>100</v>
      </c>
      <c r="F4" s="1">
        <v>288</v>
      </c>
      <c r="G4" s="1" t="b">
        <v>1</v>
      </c>
      <c r="H4" s="2">
        <v>43508.536689814813</v>
      </c>
      <c r="I4" s="1" t="s">
        <v>117</v>
      </c>
      <c r="N4" s="1">
        <v>35.920303344726499</v>
      </c>
      <c r="O4" s="1">
        <v>-79.037200927734304</v>
      </c>
      <c r="P4" s="1" t="s">
        <v>118</v>
      </c>
      <c r="Q4" s="1" t="s">
        <v>119</v>
      </c>
      <c r="R4" s="1" t="s">
        <v>120</v>
      </c>
      <c r="S4" s="1">
        <v>65</v>
      </c>
      <c r="T4" s="1" t="s">
        <v>121</v>
      </c>
      <c r="U4" s="1" t="s">
        <v>122</v>
      </c>
      <c r="V4" s="1" t="s">
        <v>123</v>
      </c>
      <c r="W4" s="1" t="s">
        <v>124</v>
      </c>
      <c r="X4" s="1" t="s">
        <v>125</v>
      </c>
      <c r="Y4" s="1" t="s">
        <v>126</v>
      </c>
      <c r="Z4" s="1" t="s">
        <v>128</v>
      </c>
      <c r="AA4" s="1" t="s">
        <v>124</v>
      </c>
      <c r="AB4" s="1" t="s">
        <v>125</v>
      </c>
      <c r="AC4" s="1" t="s">
        <v>124</v>
      </c>
      <c r="AD4" s="1" t="s">
        <v>129</v>
      </c>
      <c r="AE4" s="1" t="s">
        <v>126</v>
      </c>
      <c r="AF4" s="1" t="s">
        <v>126</v>
      </c>
      <c r="AG4" s="1" t="s">
        <v>126</v>
      </c>
      <c r="AI4" s="1" t="s">
        <v>126</v>
      </c>
      <c r="AJ4" s="1" t="s">
        <v>126</v>
      </c>
      <c r="AK4" s="1" t="s">
        <v>126</v>
      </c>
      <c r="AM4" s="1">
        <v>73637</v>
      </c>
    </row>
    <row r="5" spans="1:39" ht="15.75" customHeight="1">
      <c r="A5" s="2">
        <v>43508.533796296295</v>
      </c>
      <c r="B5" s="2">
        <v>43508.537627314814</v>
      </c>
      <c r="C5" s="1" t="s">
        <v>31</v>
      </c>
      <c r="D5" s="1" t="s">
        <v>130</v>
      </c>
      <c r="E5" s="1">
        <v>100</v>
      </c>
      <c r="F5" s="1">
        <v>331</v>
      </c>
      <c r="G5" s="1" t="b">
        <v>1</v>
      </c>
      <c r="H5" s="2">
        <v>43508.537627314814</v>
      </c>
      <c r="I5" s="1" t="s">
        <v>131</v>
      </c>
      <c r="N5" s="1">
        <v>43.5726928710937</v>
      </c>
      <c r="O5" s="1">
        <v>-71.478103637695298</v>
      </c>
      <c r="P5" s="1" t="s">
        <v>118</v>
      </c>
      <c r="Q5" s="1" t="s">
        <v>119</v>
      </c>
      <c r="R5" s="1" t="s">
        <v>132</v>
      </c>
      <c r="S5" s="1" t="s">
        <v>133</v>
      </c>
      <c r="T5" s="1" t="s">
        <v>134</v>
      </c>
      <c r="U5" s="1" t="s">
        <v>135</v>
      </c>
      <c r="V5" s="1" t="s">
        <v>123</v>
      </c>
      <c r="W5" s="1" t="s">
        <v>124</v>
      </c>
      <c r="X5" s="1" t="s">
        <v>124</v>
      </c>
      <c r="Y5" s="1" t="s">
        <v>136</v>
      </c>
      <c r="Z5" s="1" t="s">
        <v>137</v>
      </c>
      <c r="AA5" s="1" t="s">
        <v>125</v>
      </c>
      <c r="AB5" s="1" t="s">
        <v>125</v>
      </c>
      <c r="AC5" s="1" t="s">
        <v>126</v>
      </c>
      <c r="AD5" s="1" t="s">
        <v>139</v>
      </c>
      <c r="AE5" s="1" t="s">
        <v>126</v>
      </c>
      <c r="AF5" s="1" t="s">
        <v>126</v>
      </c>
      <c r="AG5" s="1" t="s">
        <v>136</v>
      </c>
      <c r="AI5" s="1" t="s">
        <v>125</v>
      </c>
      <c r="AJ5" s="1" t="s">
        <v>125</v>
      </c>
      <c r="AK5" s="1" t="s">
        <v>140</v>
      </c>
      <c r="AM5" s="1">
        <v>11111</v>
      </c>
    </row>
    <row r="6" spans="1:39" ht="15.75" customHeight="1">
      <c r="A6" s="2">
        <v>43508.532997685186</v>
      </c>
      <c r="B6" s="2">
        <v>43508.538761574076</v>
      </c>
      <c r="C6" s="1" t="s">
        <v>31</v>
      </c>
      <c r="D6" s="1" t="s">
        <v>141</v>
      </c>
      <c r="E6" s="1">
        <v>100</v>
      </c>
      <c r="F6" s="1">
        <v>498</v>
      </c>
      <c r="G6" s="1" t="b">
        <v>1</v>
      </c>
      <c r="H6" s="2">
        <v>43508.538773148146</v>
      </c>
      <c r="I6" s="1" t="s">
        <v>142</v>
      </c>
      <c r="N6" s="1">
        <v>33.5119018554687</v>
      </c>
      <c r="O6" s="1">
        <v>-101.931602478027</v>
      </c>
      <c r="P6" s="1" t="s">
        <v>118</v>
      </c>
      <c r="Q6" s="1" t="s">
        <v>119</v>
      </c>
      <c r="R6" s="1" t="s">
        <v>132</v>
      </c>
      <c r="S6" s="1" t="s">
        <v>133</v>
      </c>
      <c r="T6" s="1" t="s">
        <v>121</v>
      </c>
      <c r="U6" s="1" t="s">
        <v>143</v>
      </c>
      <c r="V6" s="1" t="s">
        <v>123</v>
      </c>
      <c r="W6" s="1" t="s">
        <v>125</v>
      </c>
      <c r="X6" s="1" t="s">
        <v>136</v>
      </c>
      <c r="Y6" s="1" t="s">
        <v>136</v>
      </c>
      <c r="Z6" s="1" t="s">
        <v>145</v>
      </c>
      <c r="AA6" s="1" t="s">
        <v>124</v>
      </c>
      <c r="AB6" s="1" t="s">
        <v>124</v>
      </c>
      <c r="AC6" s="1" t="s">
        <v>124</v>
      </c>
      <c r="AE6" s="1" t="s">
        <v>136</v>
      </c>
      <c r="AF6" s="1" t="s">
        <v>136</v>
      </c>
      <c r="AG6" s="1" t="s">
        <v>136</v>
      </c>
      <c r="AI6" s="1" t="s">
        <v>126</v>
      </c>
      <c r="AJ6" s="1" t="s">
        <v>126</v>
      </c>
      <c r="AK6" s="1" t="s">
        <v>126</v>
      </c>
      <c r="AM6" s="1">
        <v>56452</v>
      </c>
    </row>
    <row r="7" spans="1:39" ht="15.75" customHeight="1">
      <c r="A7" s="2">
        <v>43508.534398148149</v>
      </c>
      <c r="B7" s="2">
        <v>43508.539525462962</v>
      </c>
      <c r="C7" s="1" t="s">
        <v>31</v>
      </c>
      <c r="D7" s="1" t="s">
        <v>146</v>
      </c>
      <c r="E7" s="1">
        <v>100</v>
      </c>
      <c r="F7" s="1">
        <v>442</v>
      </c>
      <c r="G7" s="1" t="b">
        <v>1</v>
      </c>
      <c r="H7" s="2">
        <v>43508.539525462962</v>
      </c>
      <c r="I7" s="1" t="s">
        <v>147</v>
      </c>
      <c r="N7" s="1">
        <v>34.058700561523402</v>
      </c>
      <c r="O7" s="1">
        <v>-118.278099060058</v>
      </c>
      <c r="P7" s="1" t="s">
        <v>118</v>
      </c>
      <c r="Q7" s="1" t="s">
        <v>119</v>
      </c>
      <c r="R7" s="1" t="s">
        <v>132</v>
      </c>
      <c r="S7" s="1" t="s">
        <v>148</v>
      </c>
      <c r="T7" s="1" t="s">
        <v>149</v>
      </c>
      <c r="U7" s="1" t="s">
        <v>150</v>
      </c>
      <c r="V7" s="1" t="s">
        <v>123</v>
      </c>
      <c r="W7" s="1" t="s">
        <v>151</v>
      </c>
      <c r="X7" s="1" t="s">
        <v>126</v>
      </c>
      <c r="Y7" s="1" t="s">
        <v>151</v>
      </c>
      <c r="Z7" s="1" t="s">
        <v>152</v>
      </c>
      <c r="AA7" s="1" t="s">
        <v>124</v>
      </c>
      <c r="AB7" s="1" t="s">
        <v>124</v>
      </c>
      <c r="AC7" s="1" t="s">
        <v>124</v>
      </c>
      <c r="AE7" s="1" t="s">
        <v>126</v>
      </c>
      <c r="AF7" s="1" t="s">
        <v>126</v>
      </c>
      <c r="AG7" s="1" t="s">
        <v>126</v>
      </c>
      <c r="AI7" s="1" t="s">
        <v>126</v>
      </c>
      <c r="AJ7" s="1" t="s">
        <v>126</v>
      </c>
      <c r="AK7" s="1" t="s">
        <v>126</v>
      </c>
      <c r="AM7" s="1">
        <v>15159</v>
      </c>
    </row>
    <row r="8" spans="1:39" ht="15.75" customHeight="1">
      <c r="A8" s="2">
        <v>43508.537048611113</v>
      </c>
      <c r="B8" s="2">
        <v>43508.539710648147</v>
      </c>
      <c r="C8" s="1" t="s">
        <v>31</v>
      </c>
      <c r="D8" s="1" t="s">
        <v>154</v>
      </c>
      <c r="E8" s="1">
        <v>100</v>
      </c>
      <c r="F8" s="1">
        <v>229</v>
      </c>
      <c r="G8" s="1" t="b">
        <v>1</v>
      </c>
      <c r="H8" s="2">
        <v>43508.539722222224</v>
      </c>
      <c r="I8" s="1" t="s">
        <v>155</v>
      </c>
      <c r="N8" s="1">
        <v>29.6282958984375</v>
      </c>
      <c r="O8" s="1">
        <v>-98.444503784179602</v>
      </c>
      <c r="P8" s="1" t="s">
        <v>118</v>
      </c>
      <c r="Q8" s="1" t="s">
        <v>119</v>
      </c>
      <c r="R8" s="1" t="s">
        <v>132</v>
      </c>
      <c r="S8" s="1" t="s">
        <v>133</v>
      </c>
      <c r="T8" s="1" t="s">
        <v>121</v>
      </c>
      <c r="U8" s="1" t="s">
        <v>156</v>
      </c>
      <c r="V8" s="1" t="s">
        <v>123</v>
      </c>
      <c r="W8" s="1" t="s">
        <v>136</v>
      </c>
      <c r="X8" s="1" t="s">
        <v>136</v>
      </c>
      <c r="Y8" s="1" t="s">
        <v>140</v>
      </c>
      <c r="Z8" s="1" t="s">
        <v>157</v>
      </c>
      <c r="AA8" s="1" t="s">
        <v>140</v>
      </c>
      <c r="AB8" s="1" t="s">
        <v>140</v>
      </c>
      <c r="AC8" s="1" t="s">
        <v>151</v>
      </c>
      <c r="AD8" s="1" t="s">
        <v>158</v>
      </c>
      <c r="AE8" s="1" t="s">
        <v>126</v>
      </c>
      <c r="AF8" s="1" t="s">
        <v>126</v>
      </c>
      <c r="AG8" s="1" t="s">
        <v>126</v>
      </c>
      <c r="AI8" s="1" t="s">
        <v>126</v>
      </c>
      <c r="AJ8" s="1" t="s">
        <v>126</v>
      </c>
      <c r="AK8" s="1" t="s">
        <v>126</v>
      </c>
      <c r="AM8" s="1">
        <v>46509</v>
      </c>
    </row>
    <row r="9" spans="1:39" ht="15.75" customHeight="1">
      <c r="A9" s="2">
        <v>43508.541863425926</v>
      </c>
      <c r="B9" s="2">
        <v>43508.544398148151</v>
      </c>
      <c r="C9" s="1" t="s">
        <v>31</v>
      </c>
      <c r="D9" s="1" t="s">
        <v>159</v>
      </c>
      <c r="E9" s="1">
        <v>100</v>
      </c>
      <c r="F9" s="1">
        <v>218</v>
      </c>
      <c r="G9" s="1" t="b">
        <v>1</v>
      </c>
      <c r="H9" s="2">
        <v>43508.544409722221</v>
      </c>
      <c r="I9" s="1" t="s">
        <v>160</v>
      </c>
      <c r="N9" s="1">
        <v>25.811904907226499</v>
      </c>
      <c r="O9" s="1">
        <v>-80.231796264648395</v>
      </c>
      <c r="P9" s="1" t="s">
        <v>118</v>
      </c>
      <c r="Q9" s="1" t="s">
        <v>119</v>
      </c>
      <c r="R9" s="1" t="s">
        <v>132</v>
      </c>
      <c r="S9" s="1" t="s">
        <v>161</v>
      </c>
      <c r="T9" s="1" t="s">
        <v>162</v>
      </c>
      <c r="U9" s="1" t="s">
        <v>163</v>
      </c>
      <c r="V9" s="1" t="s">
        <v>123</v>
      </c>
      <c r="W9" s="1" t="s">
        <v>124</v>
      </c>
      <c r="X9" s="1" t="s">
        <v>124</v>
      </c>
      <c r="Y9" s="1" t="s">
        <v>124</v>
      </c>
      <c r="Z9" s="1" t="s">
        <v>166</v>
      </c>
      <c r="AA9" s="1" t="s">
        <v>124</v>
      </c>
      <c r="AB9" s="1" t="s">
        <v>124</v>
      </c>
      <c r="AC9" s="1" t="s">
        <v>124</v>
      </c>
      <c r="AE9" s="1" t="s">
        <v>126</v>
      </c>
      <c r="AF9" s="1" t="s">
        <v>126</v>
      </c>
      <c r="AG9" s="1" t="s">
        <v>126</v>
      </c>
      <c r="AI9" s="1" t="s">
        <v>126</v>
      </c>
      <c r="AJ9" s="1" t="s">
        <v>126</v>
      </c>
      <c r="AK9" s="1" t="s">
        <v>126</v>
      </c>
      <c r="AM9" s="1">
        <v>42042</v>
      </c>
    </row>
    <row r="10" spans="1:39" ht="15.75" customHeight="1">
      <c r="A10" s="2">
        <v>43508.542511574073</v>
      </c>
      <c r="B10" s="2">
        <v>43508.544583333336</v>
      </c>
      <c r="C10" s="1" t="s">
        <v>31</v>
      </c>
      <c r="D10" s="1" t="s">
        <v>168</v>
      </c>
      <c r="E10" s="1">
        <v>100</v>
      </c>
      <c r="F10" s="1">
        <v>178</v>
      </c>
      <c r="G10" s="1" t="b">
        <v>1</v>
      </c>
      <c r="H10" s="2">
        <v>43508.544594907406</v>
      </c>
      <c r="I10" s="1" t="s">
        <v>170</v>
      </c>
      <c r="N10" s="1">
        <v>32.740493774413999</v>
      </c>
      <c r="O10" s="1">
        <v>-117.09349822998</v>
      </c>
      <c r="P10" s="1" t="s">
        <v>118</v>
      </c>
      <c r="Q10" s="1" t="s">
        <v>119</v>
      </c>
      <c r="R10" s="1" t="s">
        <v>132</v>
      </c>
      <c r="S10" s="1" t="s">
        <v>133</v>
      </c>
      <c r="T10" s="1" t="s">
        <v>121</v>
      </c>
      <c r="U10" s="1" t="s">
        <v>156</v>
      </c>
      <c r="V10" s="1" t="s">
        <v>123</v>
      </c>
      <c r="W10" s="1" t="s">
        <v>126</v>
      </c>
      <c r="X10" s="1" t="s">
        <v>126</v>
      </c>
      <c r="Y10" s="1" t="s">
        <v>126</v>
      </c>
      <c r="Z10" s="1" t="s">
        <v>171</v>
      </c>
      <c r="AA10" s="1" t="s">
        <v>126</v>
      </c>
      <c r="AB10" s="1" t="s">
        <v>126</v>
      </c>
      <c r="AC10" s="1" t="s">
        <v>126</v>
      </c>
      <c r="AD10" s="1" t="s">
        <v>172</v>
      </c>
      <c r="AE10" s="1" t="s">
        <v>126</v>
      </c>
      <c r="AF10" s="1" t="s">
        <v>126</v>
      </c>
      <c r="AG10" s="1" t="s">
        <v>126</v>
      </c>
      <c r="AH10" s="1" t="s">
        <v>173</v>
      </c>
      <c r="AI10" s="1" t="s">
        <v>151</v>
      </c>
      <c r="AJ10" s="1" t="s">
        <v>151</v>
      </c>
      <c r="AK10" s="1" t="s">
        <v>151</v>
      </c>
      <c r="AL10" s="1" t="s">
        <v>174</v>
      </c>
      <c r="AM10" s="1">
        <v>15837</v>
      </c>
    </row>
    <row r="11" spans="1:39" ht="15.75" customHeight="1">
      <c r="A11" s="2">
        <v>43508.545243055552</v>
      </c>
      <c r="B11" s="2">
        <v>43508.547037037039</v>
      </c>
      <c r="C11" s="1" t="s">
        <v>31</v>
      </c>
      <c r="D11" s="1" t="s">
        <v>176</v>
      </c>
      <c r="E11" s="1">
        <v>100</v>
      </c>
      <c r="F11" s="1">
        <v>155</v>
      </c>
      <c r="G11" s="1" t="b">
        <v>1</v>
      </c>
      <c r="H11" s="2">
        <v>43508.547048611108</v>
      </c>
      <c r="I11" s="1" t="s">
        <v>178</v>
      </c>
      <c r="N11" s="1">
        <v>41.327499389648402</v>
      </c>
      <c r="O11" s="1">
        <v>19.818893432617099</v>
      </c>
      <c r="P11" s="1" t="s">
        <v>118</v>
      </c>
      <c r="Q11" s="1" t="s">
        <v>119</v>
      </c>
      <c r="R11" s="1" t="s">
        <v>132</v>
      </c>
      <c r="S11" s="1" t="s">
        <v>133</v>
      </c>
      <c r="T11" s="1" t="s">
        <v>179</v>
      </c>
      <c r="U11" s="1" t="s">
        <v>156</v>
      </c>
      <c r="V11" s="1" t="s">
        <v>123</v>
      </c>
      <c r="W11" s="1" t="s">
        <v>125</v>
      </c>
      <c r="X11" s="1" t="s">
        <v>126</v>
      </c>
      <c r="Y11" s="1" t="s">
        <v>126</v>
      </c>
      <c r="Z11" s="1" t="s">
        <v>181</v>
      </c>
      <c r="AA11" s="1" t="s">
        <v>125</v>
      </c>
      <c r="AB11" s="1" t="s">
        <v>126</v>
      </c>
      <c r="AC11" s="1" t="s">
        <v>126</v>
      </c>
      <c r="AD11" s="1" t="s">
        <v>183</v>
      </c>
      <c r="AE11" s="1" t="s">
        <v>126</v>
      </c>
      <c r="AF11" s="1" t="s">
        <v>126</v>
      </c>
      <c r="AG11" s="1" t="s">
        <v>126</v>
      </c>
      <c r="AH11" s="1" t="s">
        <v>185</v>
      </c>
      <c r="AI11" s="1" t="s">
        <v>126</v>
      </c>
      <c r="AJ11" s="1" t="s">
        <v>126</v>
      </c>
      <c r="AK11" s="1" t="s">
        <v>125</v>
      </c>
      <c r="AL11" s="1" t="s">
        <v>187</v>
      </c>
      <c r="AM11" s="1">
        <v>81427</v>
      </c>
    </row>
    <row r="12" spans="1:39" ht="15.75" customHeight="1">
      <c r="A12" s="2">
        <v>43508.547013888892</v>
      </c>
      <c r="B12" s="2">
        <v>43508.547812500001</v>
      </c>
      <c r="C12" s="1" t="s">
        <v>31</v>
      </c>
      <c r="D12" s="1" t="s">
        <v>190</v>
      </c>
      <c r="E12" s="1">
        <v>100</v>
      </c>
      <c r="F12" s="1">
        <v>69</v>
      </c>
      <c r="G12" s="1" t="b">
        <v>1</v>
      </c>
      <c r="H12" s="2">
        <v>43508.547824074078</v>
      </c>
      <c r="I12" s="1" t="s">
        <v>192</v>
      </c>
      <c r="N12" s="1">
        <v>40.742401123046797</v>
      </c>
      <c r="O12" s="1">
        <v>-74.032501220703097</v>
      </c>
      <c r="P12" s="1" t="s">
        <v>118</v>
      </c>
      <c r="Q12" s="1" t="s">
        <v>119</v>
      </c>
      <c r="R12" s="1" t="s">
        <v>132</v>
      </c>
      <c r="S12" s="1" t="s">
        <v>133</v>
      </c>
      <c r="T12" s="1" t="s">
        <v>121</v>
      </c>
      <c r="U12" s="1" t="s">
        <v>156</v>
      </c>
      <c r="V12" s="1" t="s">
        <v>123</v>
      </c>
      <c r="W12" s="1" t="s">
        <v>126</v>
      </c>
      <c r="X12" s="1" t="s">
        <v>126</v>
      </c>
      <c r="Y12" s="1" t="s">
        <v>126</v>
      </c>
      <c r="AA12" s="1" t="s">
        <v>126</v>
      </c>
      <c r="AB12" s="1" t="s">
        <v>126</v>
      </c>
      <c r="AC12" s="1" t="s">
        <v>125</v>
      </c>
      <c r="AE12" s="1" t="s">
        <v>126</v>
      </c>
      <c r="AF12" s="1" t="s">
        <v>126</v>
      </c>
      <c r="AG12" s="1" t="s">
        <v>136</v>
      </c>
      <c r="AI12" s="1" t="s">
        <v>126</v>
      </c>
      <c r="AJ12" s="1" t="s">
        <v>126</v>
      </c>
      <c r="AK12" s="1" t="s">
        <v>125</v>
      </c>
      <c r="AM12" s="1">
        <v>11527</v>
      </c>
    </row>
    <row r="13" spans="1:39" ht="15.75" customHeight="1">
      <c r="A13" s="2">
        <v>43508.546817129631</v>
      </c>
      <c r="B13" s="2">
        <v>43508.548009259262</v>
      </c>
      <c r="C13" s="1" t="s">
        <v>31</v>
      </c>
      <c r="D13" s="1" t="s">
        <v>197</v>
      </c>
      <c r="E13" s="1">
        <v>100</v>
      </c>
      <c r="F13" s="1">
        <v>103</v>
      </c>
      <c r="G13" s="1" t="b">
        <v>1</v>
      </c>
      <c r="H13" s="2">
        <v>43508.548020833332</v>
      </c>
      <c r="I13" s="1" t="s">
        <v>200</v>
      </c>
      <c r="N13" s="1">
        <v>41.481597900390597</v>
      </c>
      <c r="O13" s="1">
        <v>-81.701797485351506</v>
      </c>
      <c r="P13" s="1" t="s">
        <v>118</v>
      </c>
      <c r="Q13" s="1" t="s">
        <v>119</v>
      </c>
      <c r="R13" s="1" t="s">
        <v>132</v>
      </c>
      <c r="S13" s="1" t="s">
        <v>148</v>
      </c>
      <c r="T13" s="1" t="s">
        <v>134</v>
      </c>
      <c r="U13" s="1" t="s">
        <v>143</v>
      </c>
      <c r="V13" s="1" t="s">
        <v>123</v>
      </c>
      <c r="W13" s="1" t="s">
        <v>151</v>
      </c>
      <c r="X13" s="1" t="s">
        <v>151</v>
      </c>
      <c r="Y13" s="1" t="s">
        <v>151</v>
      </c>
      <c r="AA13" s="1" t="s">
        <v>151</v>
      </c>
      <c r="AB13" s="1" t="s">
        <v>151</v>
      </c>
      <c r="AC13" s="1" t="s">
        <v>151</v>
      </c>
      <c r="AE13" s="1" t="s">
        <v>151</v>
      </c>
      <c r="AF13" s="1" t="s">
        <v>151</v>
      </c>
      <c r="AG13" s="1" t="s">
        <v>151</v>
      </c>
      <c r="AI13" s="1" t="s">
        <v>151</v>
      </c>
      <c r="AJ13" s="1" t="s">
        <v>151</v>
      </c>
      <c r="AK13" s="1" t="s">
        <v>151</v>
      </c>
      <c r="AM13" s="1">
        <v>84252</v>
      </c>
    </row>
    <row r="14" spans="1:39" ht="15.75" customHeight="1">
      <c r="A14" s="2">
        <v>43508.547418981485</v>
      </c>
      <c r="B14" s="2">
        <v>43508.54891203704</v>
      </c>
      <c r="C14" s="1" t="s">
        <v>31</v>
      </c>
      <c r="D14" s="1" t="s">
        <v>209</v>
      </c>
      <c r="E14" s="1">
        <v>100</v>
      </c>
      <c r="F14" s="1">
        <v>129</v>
      </c>
      <c r="G14" s="1" t="b">
        <v>1</v>
      </c>
      <c r="H14" s="2">
        <v>43508.54891203704</v>
      </c>
      <c r="I14" s="1" t="s">
        <v>210</v>
      </c>
      <c r="N14" s="1">
        <v>23.7272033691406</v>
      </c>
      <c r="O14" s="1">
        <v>90.4093017578125</v>
      </c>
      <c r="P14" s="1" t="s">
        <v>118</v>
      </c>
      <c r="Q14" s="1" t="s">
        <v>119</v>
      </c>
      <c r="R14" s="1" t="s">
        <v>132</v>
      </c>
      <c r="S14" s="1" t="s">
        <v>212</v>
      </c>
      <c r="T14" s="1" t="s">
        <v>213</v>
      </c>
      <c r="U14" s="1" t="s">
        <v>215</v>
      </c>
      <c r="V14" s="1" t="s">
        <v>123</v>
      </c>
      <c r="W14" s="1" t="s">
        <v>136</v>
      </c>
      <c r="X14" s="1" t="s">
        <v>125</v>
      </c>
      <c r="Y14" s="1" t="s">
        <v>140</v>
      </c>
      <c r="AA14" s="1" t="s">
        <v>140</v>
      </c>
      <c r="AB14" s="1" t="s">
        <v>151</v>
      </c>
      <c r="AC14" s="1" t="s">
        <v>125</v>
      </c>
      <c r="AE14" s="1" t="s">
        <v>140</v>
      </c>
      <c r="AF14" s="1" t="s">
        <v>126</v>
      </c>
      <c r="AG14" s="1" t="s">
        <v>124</v>
      </c>
      <c r="AI14" s="1" t="s">
        <v>125</v>
      </c>
      <c r="AJ14" s="1" t="s">
        <v>136</v>
      </c>
      <c r="AK14" s="1" t="s">
        <v>124</v>
      </c>
      <c r="AM14" s="1">
        <v>90483</v>
      </c>
    </row>
    <row r="15" spans="1:39" ht="15.75" customHeight="1">
      <c r="A15" s="2">
        <v>43508.545891203707</v>
      </c>
      <c r="B15" s="2">
        <v>43508.549062500002</v>
      </c>
      <c r="C15" s="1" t="s">
        <v>31</v>
      </c>
      <c r="D15" s="1" t="s">
        <v>218</v>
      </c>
      <c r="E15" s="1">
        <v>100</v>
      </c>
      <c r="F15" s="1">
        <v>273</v>
      </c>
      <c r="G15" s="1" t="b">
        <v>1</v>
      </c>
      <c r="H15" s="2">
        <v>43508.549062500002</v>
      </c>
      <c r="I15" s="1" t="s">
        <v>219</v>
      </c>
      <c r="N15" s="1">
        <v>40.836395263671797</v>
      </c>
      <c r="O15" s="1">
        <v>-74.140296936035099</v>
      </c>
      <c r="P15" s="1" t="s">
        <v>118</v>
      </c>
      <c r="Q15" s="1" t="s">
        <v>119</v>
      </c>
      <c r="R15" s="1" t="s">
        <v>132</v>
      </c>
      <c r="S15" s="1" t="s">
        <v>148</v>
      </c>
      <c r="T15" s="1" t="s">
        <v>179</v>
      </c>
      <c r="U15" s="1" t="s">
        <v>163</v>
      </c>
      <c r="V15" s="1" t="s">
        <v>123</v>
      </c>
      <c r="W15" s="1" t="s">
        <v>125</v>
      </c>
      <c r="X15" s="1" t="s">
        <v>125</v>
      </c>
      <c r="Y15" s="1" t="s">
        <v>125</v>
      </c>
      <c r="AA15" s="1" t="s">
        <v>126</v>
      </c>
      <c r="AB15" s="1" t="s">
        <v>126</v>
      </c>
      <c r="AC15" s="1" t="s">
        <v>126</v>
      </c>
      <c r="AE15" s="1" t="s">
        <v>136</v>
      </c>
      <c r="AF15" s="1" t="s">
        <v>125</v>
      </c>
      <c r="AG15" s="1" t="s">
        <v>124</v>
      </c>
      <c r="AI15" s="1" t="s">
        <v>126</v>
      </c>
      <c r="AJ15" s="1" t="s">
        <v>136</v>
      </c>
      <c r="AK15" s="1" t="s">
        <v>126</v>
      </c>
      <c r="AM15" s="1">
        <v>25508</v>
      </c>
    </row>
    <row r="16" spans="1:39" ht="15.75" customHeight="1">
      <c r="A16" s="2">
        <v>43508.544548611113</v>
      </c>
      <c r="B16" s="2">
        <v>43508.549988425926</v>
      </c>
      <c r="C16" s="1" t="s">
        <v>31</v>
      </c>
      <c r="D16" s="1" t="s">
        <v>222</v>
      </c>
      <c r="E16" s="1">
        <v>100</v>
      </c>
      <c r="F16" s="1">
        <v>469</v>
      </c>
      <c r="G16" s="1" t="b">
        <v>1</v>
      </c>
      <c r="H16" s="2">
        <v>43508.549988425926</v>
      </c>
      <c r="I16" s="1" t="s">
        <v>224</v>
      </c>
      <c r="N16" s="1">
        <v>32.796707153320298</v>
      </c>
      <c r="O16" s="1">
        <v>-117.13670349121</v>
      </c>
      <c r="P16" s="1" t="s">
        <v>118</v>
      </c>
      <c r="Q16" s="1" t="s">
        <v>119</v>
      </c>
      <c r="R16" s="1" t="s">
        <v>132</v>
      </c>
      <c r="S16" s="1" t="s">
        <v>133</v>
      </c>
      <c r="T16" s="1" t="s">
        <v>179</v>
      </c>
      <c r="U16" s="1" t="s">
        <v>143</v>
      </c>
      <c r="V16" s="1" t="s">
        <v>123</v>
      </c>
      <c r="W16" s="1" t="s">
        <v>140</v>
      </c>
      <c r="X16" s="1" t="s">
        <v>140</v>
      </c>
      <c r="Y16" s="1" t="s">
        <v>140</v>
      </c>
      <c r="Z16" s="1" t="s">
        <v>225</v>
      </c>
      <c r="AA16" s="1" t="s">
        <v>125</v>
      </c>
      <c r="AB16" s="1" t="s">
        <v>125</v>
      </c>
      <c r="AC16" s="1" t="s">
        <v>125</v>
      </c>
      <c r="AD16" s="1" t="s">
        <v>226</v>
      </c>
      <c r="AE16" s="1" t="s">
        <v>125</v>
      </c>
      <c r="AF16" s="1" t="s">
        <v>125</v>
      </c>
      <c r="AG16" s="1" t="s">
        <v>125</v>
      </c>
      <c r="AI16" s="1" t="s">
        <v>151</v>
      </c>
      <c r="AJ16" s="1" t="s">
        <v>151</v>
      </c>
      <c r="AK16" s="1" t="s">
        <v>151</v>
      </c>
      <c r="AM16" s="1">
        <v>45063</v>
      </c>
    </row>
    <row r="17" spans="1:39" ht="15.75" customHeight="1">
      <c r="A17" s="2">
        <v>43508.550185185188</v>
      </c>
      <c r="B17" s="2">
        <v>43508.551145833335</v>
      </c>
      <c r="C17" s="1" t="s">
        <v>31</v>
      </c>
      <c r="D17" s="1" t="s">
        <v>206</v>
      </c>
      <c r="E17" s="1">
        <v>100</v>
      </c>
      <c r="F17" s="1">
        <v>82</v>
      </c>
      <c r="G17" s="1" t="b">
        <v>1</v>
      </c>
      <c r="H17" s="2">
        <v>43508.551145833335</v>
      </c>
      <c r="I17" s="1" t="s">
        <v>228</v>
      </c>
      <c r="N17" s="1">
        <v>50.166702270507798</v>
      </c>
      <c r="O17" s="1">
        <v>9.1000061035156197</v>
      </c>
      <c r="P17" s="1" t="s">
        <v>118</v>
      </c>
      <c r="Q17" s="1" t="s">
        <v>119</v>
      </c>
      <c r="R17" s="1" t="s">
        <v>132</v>
      </c>
      <c r="S17" s="1" t="s">
        <v>133</v>
      </c>
      <c r="T17" s="1" t="s">
        <v>179</v>
      </c>
      <c r="U17" s="1" t="s">
        <v>208</v>
      </c>
      <c r="V17" s="1" t="s">
        <v>123</v>
      </c>
      <c r="W17" s="1" t="s">
        <v>124</v>
      </c>
      <c r="X17" s="1" t="s">
        <v>140</v>
      </c>
      <c r="Y17" s="1" t="s">
        <v>140</v>
      </c>
      <c r="AA17" s="1" t="s">
        <v>124</v>
      </c>
      <c r="AB17" s="1" t="s">
        <v>124</v>
      </c>
      <c r="AC17" s="1" t="s">
        <v>124</v>
      </c>
      <c r="AE17" s="1" t="s">
        <v>124</v>
      </c>
      <c r="AF17" s="1" t="s">
        <v>124</v>
      </c>
      <c r="AG17" s="1" t="s">
        <v>124</v>
      </c>
      <c r="AI17" s="1" t="s">
        <v>126</v>
      </c>
      <c r="AJ17" s="1" t="s">
        <v>126</v>
      </c>
      <c r="AK17" s="1" t="s">
        <v>126</v>
      </c>
      <c r="AM17" s="1">
        <v>91784</v>
      </c>
    </row>
    <row r="18" spans="1:39" ht="15.75" customHeight="1">
      <c r="A18" s="2">
        <v>43508.552256944444</v>
      </c>
      <c r="B18" s="2">
        <v>43508.553090277775</v>
      </c>
      <c r="C18" s="1" t="s">
        <v>31</v>
      </c>
      <c r="D18" s="1" t="s">
        <v>220</v>
      </c>
      <c r="E18" s="1">
        <v>100</v>
      </c>
      <c r="F18" s="1">
        <v>72</v>
      </c>
      <c r="G18" s="1" t="b">
        <v>1</v>
      </c>
      <c r="H18" s="2">
        <v>43508.553101851852</v>
      </c>
      <c r="I18" s="1" t="s">
        <v>231</v>
      </c>
      <c r="N18" s="1">
        <v>-23.6242980957031</v>
      </c>
      <c r="O18" s="1">
        <v>-46.562393188476499</v>
      </c>
      <c r="P18" s="1" t="s">
        <v>118</v>
      </c>
      <c r="Q18" s="1" t="s">
        <v>119</v>
      </c>
      <c r="R18" s="1" t="s">
        <v>132</v>
      </c>
      <c r="S18" s="1" t="s">
        <v>133</v>
      </c>
      <c r="T18" s="1" t="s">
        <v>179</v>
      </c>
      <c r="U18" s="1" t="s">
        <v>163</v>
      </c>
      <c r="V18" s="1" t="s">
        <v>123</v>
      </c>
      <c r="W18" s="1" t="s">
        <v>140</v>
      </c>
      <c r="X18" s="1" t="s">
        <v>140</v>
      </c>
      <c r="Y18" s="1" t="s">
        <v>136</v>
      </c>
      <c r="AA18" s="1" t="s">
        <v>125</v>
      </c>
      <c r="AB18" s="1" t="s">
        <v>125</v>
      </c>
      <c r="AC18" s="1" t="s">
        <v>125</v>
      </c>
      <c r="AE18" s="1" t="s">
        <v>126</v>
      </c>
      <c r="AF18" s="1" t="s">
        <v>126</v>
      </c>
      <c r="AG18" s="1" t="s">
        <v>136</v>
      </c>
      <c r="AI18" s="1" t="s">
        <v>136</v>
      </c>
      <c r="AJ18" s="1" t="s">
        <v>136</v>
      </c>
      <c r="AK18" s="1" t="s">
        <v>136</v>
      </c>
      <c r="AM18" s="1">
        <v>36348</v>
      </c>
    </row>
    <row r="19" spans="1:39" ht="15.75" customHeight="1">
      <c r="A19" s="2">
        <v>43508.549872685187</v>
      </c>
      <c r="B19" s="2">
        <v>43508.555127314816</v>
      </c>
      <c r="C19" s="1" t="s">
        <v>31</v>
      </c>
      <c r="D19" s="1" t="s">
        <v>239</v>
      </c>
      <c r="E19" s="1">
        <v>100</v>
      </c>
      <c r="F19" s="1">
        <v>453</v>
      </c>
      <c r="G19" s="1" t="b">
        <v>1</v>
      </c>
      <c r="H19" s="2">
        <v>43508.555127314816</v>
      </c>
      <c r="I19" s="1" t="s">
        <v>241</v>
      </c>
      <c r="N19" s="1">
        <v>42.7005004882812</v>
      </c>
      <c r="O19" s="1">
        <v>-74.924301147460895</v>
      </c>
      <c r="P19" s="1" t="s">
        <v>118</v>
      </c>
      <c r="Q19" s="1" t="s">
        <v>119</v>
      </c>
      <c r="R19" s="1" t="s">
        <v>132</v>
      </c>
      <c r="S19" s="1" t="s">
        <v>148</v>
      </c>
      <c r="T19" s="1" t="s">
        <v>121</v>
      </c>
      <c r="U19" s="1" t="s">
        <v>143</v>
      </c>
      <c r="V19" s="1" t="s">
        <v>123</v>
      </c>
      <c r="W19" s="1" t="s">
        <v>136</v>
      </c>
      <c r="X19" s="1" t="s">
        <v>125</v>
      </c>
      <c r="Y19" s="1" t="s">
        <v>136</v>
      </c>
      <c r="Z19" s="1" t="s">
        <v>245</v>
      </c>
      <c r="AA19" s="1" t="s">
        <v>125</v>
      </c>
      <c r="AB19" s="1" t="s">
        <v>124</v>
      </c>
      <c r="AC19" s="1" t="s">
        <v>124</v>
      </c>
      <c r="AD19" s="1" t="s">
        <v>246</v>
      </c>
      <c r="AE19" s="1" t="s">
        <v>136</v>
      </c>
      <c r="AF19" s="1" t="s">
        <v>125</v>
      </c>
      <c r="AG19" s="1" t="s">
        <v>136</v>
      </c>
      <c r="AI19" s="1" t="s">
        <v>126</v>
      </c>
      <c r="AJ19" s="1" t="s">
        <v>126</v>
      </c>
      <c r="AK19" s="1" t="s">
        <v>126</v>
      </c>
      <c r="AL19" s="1" t="s">
        <v>247</v>
      </c>
      <c r="AM19" s="1">
        <v>42589</v>
      </c>
    </row>
    <row r="22" spans="1:39" ht="15">
      <c r="V22" s="12"/>
      <c r="W22" s="1"/>
      <c r="X22" s="1"/>
      <c r="Y22" s="1"/>
      <c r="AA22" s="1"/>
      <c r="AB22" s="1"/>
      <c r="AC22" s="1"/>
      <c r="AE22" s="1"/>
      <c r="AF22" s="1"/>
      <c r="AG22" s="1"/>
      <c r="AI22" s="1"/>
      <c r="AJ22" s="1"/>
      <c r="AK22" s="1"/>
    </row>
    <row r="23" spans="1:39" ht="15">
      <c r="V23" s="12"/>
      <c r="W23" s="1"/>
      <c r="X23" s="1"/>
      <c r="Y23" s="1"/>
      <c r="AA23" s="1"/>
      <c r="AB23" s="1"/>
      <c r="AC23" s="1"/>
      <c r="AE23" s="1"/>
      <c r="AF23" s="1"/>
      <c r="AG23" s="1"/>
      <c r="AI23" s="1"/>
      <c r="AJ23" s="1"/>
      <c r="AK23" s="1"/>
    </row>
    <row r="24" spans="1:39" ht="15">
      <c r="V24" s="12"/>
      <c r="W24" s="1"/>
      <c r="X24" s="1"/>
      <c r="Y24" s="1"/>
      <c r="AA24" s="1"/>
      <c r="AB24" s="1"/>
      <c r="AC24" s="1"/>
      <c r="AE24" s="1"/>
      <c r="AF24" s="1"/>
      <c r="AG24" s="1"/>
      <c r="AI24" s="1"/>
      <c r="AJ24" s="1"/>
      <c r="AK24" s="1"/>
    </row>
    <row r="25" spans="1:39" ht="15">
      <c r="V25" s="12"/>
      <c r="W25" s="1"/>
      <c r="X25" s="1"/>
      <c r="Y25" s="1"/>
      <c r="AA25" s="1"/>
      <c r="AB25" s="1"/>
      <c r="AC25" s="1"/>
      <c r="AE25" s="1"/>
      <c r="AF25" s="1"/>
      <c r="AG25" s="1"/>
      <c r="AI25" s="1"/>
      <c r="AJ25" s="1"/>
      <c r="AK25" s="1"/>
    </row>
    <row r="26" spans="1:39" ht="15">
      <c r="V26" s="12"/>
      <c r="W26" s="1"/>
      <c r="X26" s="1"/>
      <c r="Y26" s="1"/>
      <c r="AA26" s="1"/>
      <c r="AB26" s="1"/>
      <c r="AC26" s="1"/>
      <c r="AE26" s="1"/>
      <c r="AF26" s="1"/>
      <c r="AG26" s="1"/>
      <c r="AI26" s="1"/>
      <c r="AJ26" s="1"/>
      <c r="AK26" s="1"/>
    </row>
    <row r="27" spans="1:39" ht="15">
      <c r="V27" s="12"/>
      <c r="W27" s="1"/>
      <c r="X27" s="1"/>
      <c r="Y27" s="1"/>
      <c r="AA27" s="1"/>
      <c r="AB27" s="1"/>
      <c r="AC27" s="1"/>
      <c r="AE27" s="1"/>
      <c r="AF27" s="1"/>
      <c r="AG27" s="1"/>
      <c r="AI27" s="1"/>
      <c r="AJ27" s="1"/>
      <c r="AK27" s="1"/>
    </row>
    <row r="28" spans="1:39" ht="15">
      <c r="V28" s="12"/>
      <c r="W28" s="1"/>
      <c r="X28" s="1"/>
      <c r="Y28" s="1"/>
      <c r="AA28" s="1"/>
      <c r="AB28" s="1"/>
      <c r="AC28" s="1"/>
      <c r="AE28" s="1"/>
      <c r="AF28" s="1"/>
      <c r="AG28" s="1"/>
      <c r="AI28" s="1"/>
      <c r="AJ28" s="1"/>
      <c r="AK28" s="1"/>
    </row>
    <row r="29" spans="1:39" ht="15">
      <c r="V29" s="12"/>
      <c r="W29" s="1"/>
      <c r="X29" s="1"/>
      <c r="Y29" s="1"/>
      <c r="AA29" s="1"/>
      <c r="AB29" s="1"/>
      <c r="AC29" s="1"/>
      <c r="AE29" s="1"/>
      <c r="AF29" s="1"/>
      <c r="AG29" s="1"/>
      <c r="AI29" s="1"/>
      <c r="AJ29" s="1"/>
      <c r="AK29" s="1"/>
    </row>
    <row r="30" spans="1:39" ht="15">
      <c r="V30" s="12"/>
      <c r="W30" s="1"/>
      <c r="X30" s="1"/>
      <c r="Y30" s="1"/>
      <c r="AA30" s="1"/>
      <c r="AB30" s="1"/>
      <c r="AC30" s="1"/>
      <c r="AE30" s="1"/>
      <c r="AF30" s="1"/>
      <c r="AG30" s="1"/>
      <c r="AI30" s="1"/>
      <c r="AJ30" s="1"/>
      <c r="AK30" s="1"/>
    </row>
    <row r="31" spans="1:39" ht="15">
      <c r="V31" s="12"/>
      <c r="W31" s="1"/>
      <c r="X31" s="1"/>
      <c r="Y31" s="1"/>
      <c r="AA31" s="1"/>
      <c r="AB31" s="1"/>
      <c r="AC31" s="1"/>
      <c r="AE31" s="1"/>
      <c r="AF31" s="1"/>
      <c r="AG31" s="1"/>
      <c r="AI31" s="1"/>
      <c r="AJ31" s="1"/>
      <c r="AK31" s="1"/>
    </row>
    <row r="32" spans="1:39" ht="15">
      <c r="V32" s="12"/>
      <c r="W32" s="1"/>
      <c r="X32" s="1"/>
      <c r="Y32" s="1"/>
      <c r="AA32" s="1"/>
      <c r="AB32" s="1"/>
      <c r="AC32" s="1"/>
      <c r="AE32" s="1"/>
      <c r="AF32" s="1"/>
      <c r="AG32" s="1"/>
      <c r="AI32" s="1"/>
      <c r="AJ32" s="1"/>
      <c r="AK32" s="1"/>
    </row>
    <row r="33" spans="22:37" ht="15">
      <c r="V33" s="12"/>
      <c r="W33" s="1"/>
      <c r="X33" s="1"/>
      <c r="Y33" s="1"/>
      <c r="AA33" s="1"/>
      <c r="AB33" s="1"/>
      <c r="AC33" s="1"/>
      <c r="AE33" s="1"/>
      <c r="AF33" s="1"/>
      <c r="AG33" s="1"/>
      <c r="AI33" s="1"/>
      <c r="AJ33" s="1"/>
      <c r="AK33" s="1"/>
    </row>
    <row r="34" spans="22:37" ht="15">
      <c r="V34" s="12" t="s">
        <v>285</v>
      </c>
      <c r="W34" s="1" t="s">
        <v>286</v>
      </c>
      <c r="X34" s="1" t="s">
        <v>286</v>
      </c>
      <c r="Y34" s="1" t="s">
        <v>286</v>
      </c>
      <c r="AA34" s="1" t="s">
        <v>286</v>
      </c>
      <c r="AB34" s="1" t="s">
        <v>286</v>
      </c>
      <c r="AC34" s="1" t="s">
        <v>286</v>
      </c>
      <c r="AE34" s="1" t="s">
        <v>287</v>
      </c>
      <c r="AF34" s="1" t="s">
        <v>287</v>
      </c>
      <c r="AG34" s="1" t="s">
        <v>287</v>
      </c>
      <c r="AI34" s="1" t="s">
        <v>287</v>
      </c>
      <c r="AJ34" s="1" t="s">
        <v>287</v>
      </c>
      <c r="AK34" s="1" t="s">
        <v>287</v>
      </c>
    </row>
    <row r="35" spans="22:37" ht="15">
      <c r="V35" s="12" t="s">
        <v>288</v>
      </c>
      <c r="W35" s="1" t="s">
        <v>287</v>
      </c>
      <c r="X35" s="1" t="s">
        <v>287</v>
      </c>
      <c r="Y35" s="1" t="s">
        <v>287</v>
      </c>
      <c r="AA35" s="1" t="s">
        <v>287</v>
      </c>
      <c r="AB35" s="1" t="s">
        <v>287</v>
      </c>
      <c r="AC35" s="1" t="s">
        <v>287</v>
      </c>
      <c r="AE35" s="1" t="s">
        <v>286</v>
      </c>
      <c r="AF35" s="1" t="s">
        <v>286</v>
      </c>
      <c r="AG35" s="1" t="s">
        <v>286</v>
      </c>
      <c r="AI35" s="1" t="s">
        <v>286</v>
      </c>
      <c r="AJ35" s="1" t="s">
        <v>286</v>
      </c>
      <c r="AK35" s="1" t="s">
        <v>286</v>
      </c>
    </row>
    <row r="36" spans="22:37" ht="15">
      <c r="V36" s="12"/>
      <c r="W36" s="1"/>
      <c r="X36" s="1"/>
      <c r="Y36" s="1"/>
      <c r="AA36" s="1"/>
      <c r="AB36" s="1"/>
      <c r="AC36" s="1"/>
      <c r="AE36" s="1"/>
      <c r="AF36" s="1"/>
      <c r="AG36" s="1"/>
      <c r="AI36" s="1"/>
      <c r="AJ36" s="1"/>
      <c r="AK36" s="1"/>
    </row>
    <row r="37" spans="22:37" ht="15">
      <c r="V37" s="12"/>
      <c r="W37" s="1"/>
      <c r="X37" s="1"/>
      <c r="Y37" s="1"/>
      <c r="AA37" s="1"/>
      <c r="AB37" s="1"/>
      <c r="AC37" s="1"/>
      <c r="AE37" s="1"/>
      <c r="AF37" s="1"/>
      <c r="AG37" s="1"/>
      <c r="AI37" s="1"/>
      <c r="AJ37" s="1"/>
      <c r="AK37" s="1"/>
    </row>
    <row r="38" spans="22:37" ht="15">
      <c r="V38" s="12"/>
      <c r="W38" s="1"/>
      <c r="X38" s="1"/>
      <c r="Y38" s="1"/>
      <c r="AA38" s="1"/>
      <c r="AB38" s="1"/>
      <c r="AC38" s="1"/>
      <c r="AE38" s="1"/>
      <c r="AF38" s="1"/>
      <c r="AG38" s="1"/>
      <c r="AI38" s="1"/>
      <c r="AJ38" s="1"/>
      <c r="AK38" s="1"/>
    </row>
    <row r="39" spans="22:37" ht="15">
      <c r="V39" s="12"/>
      <c r="W39" s="1"/>
      <c r="X39" s="1"/>
      <c r="Y39" s="1"/>
      <c r="AA39" s="1"/>
      <c r="AB39" s="1"/>
      <c r="AC39" s="1"/>
      <c r="AE39" s="1"/>
      <c r="AF39" s="1"/>
      <c r="AG39" s="1"/>
      <c r="AI39" s="1"/>
      <c r="AJ39" s="1"/>
      <c r="AK39" s="1"/>
    </row>
    <row r="40" spans="22:37" ht="15">
      <c r="V40" s="12"/>
      <c r="W40" s="1"/>
      <c r="X40" s="1"/>
      <c r="Y40" s="1"/>
      <c r="AA40" s="1"/>
      <c r="AB40" s="1"/>
      <c r="AC40" s="1"/>
      <c r="AE40" s="1"/>
      <c r="AF40" s="1"/>
      <c r="AG40" s="1"/>
      <c r="AI40" s="1"/>
      <c r="AJ40" s="1"/>
      <c r="AK40" s="1"/>
    </row>
    <row r="41" spans="22:37" ht="15">
      <c r="V41" s="12"/>
      <c r="W41" s="1"/>
      <c r="X41" s="1"/>
      <c r="Y41" s="1"/>
      <c r="AA41" s="1"/>
      <c r="AB41" s="1"/>
      <c r="AC41" s="1"/>
      <c r="AE41" s="1"/>
      <c r="AF41" s="1"/>
      <c r="AG41" s="1"/>
      <c r="AI41" s="1"/>
      <c r="AJ41" s="1"/>
      <c r="AK41"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pie-chart-legibility (2)</vt:lpstr>
      <vt:lpstr>pie-chart-similarity</vt:lpstr>
      <vt:lpstr>pie-chart-attractiveness</vt:lpstr>
      <vt:lpstr>pie-chart-legibility</vt:lpstr>
      <vt:lpstr>bar-chart-similarity</vt:lpstr>
      <vt:lpstr>bar-chart-attractiveness</vt:lpstr>
      <vt:lpstr>bar-chart-legibility</vt:lpstr>
      <vt:lpstr>results</vt:lpstr>
      <vt:lpstr>survey1</vt:lpstr>
      <vt:lpstr>survey2</vt:lpstr>
      <vt:lpstr>survey3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sonal</cp:lastModifiedBy>
  <dcterms:modified xsi:type="dcterms:W3CDTF">2019-02-15T10:56:15Z</dcterms:modified>
</cp:coreProperties>
</file>