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kfranco\OneDrive - USDA\Documents\mpn_rfu_package\github_repo\MicroMPN_soil_and_synthetic_communities\Original tabulated\"/>
    </mc:Choice>
  </mc:AlternateContent>
  <xr:revisionPtr revIDLastSave="0" documentId="13_ncr:1_{36673D30-9920-4D2F-A42A-24008FC6CA18}" xr6:coauthVersionLast="47" xr6:coauthVersionMax="47" xr10:uidLastSave="{00000000-0000-0000-0000-000000000000}"/>
  <bookViews>
    <workbookView xWindow="-120" yWindow="-120" windowWidth="20730" windowHeight="11040" firstSheet="1" activeTab="4" xr2:uid="{0A927196-9C97-4A65-8566-1CE2D255E719}"/>
  </bookViews>
  <sheets>
    <sheet name="gram_soil " sheetId="8" r:id="rId1"/>
    <sheet name="CFU_prior_to_soil_inoculation" sheetId="9" r:id="rId2"/>
    <sheet name="SpectraMax_RFU_T0" sheetId="10" r:id="rId3"/>
    <sheet name="SpectraMax_RFU_T48" sheetId="11" r:id="rId4"/>
    <sheet name="CFU_T48" sheetId="1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3" i="13" l="1"/>
  <c r="Y50" i="13"/>
  <c r="Y47" i="13"/>
  <c r="Y44" i="13"/>
  <c r="Y41" i="13"/>
  <c r="Y38" i="13"/>
  <c r="Y35" i="13"/>
  <c r="Y32" i="13"/>
  <c r="Y29" i="13"/>
  <c r="Y26" i="13"/>
  <c r="Y23" i="13"/>
  <c r="Y20" i="13"/>
  <c r="Y17" i="13"/>
  <c r="Y14" i="13"/>
  <c r="Y11" i="13"/>
  <c r="Y8" i="13"/>
  <c r="Y5" i="13"/>
  <c r="Y2" i="13"/>
  <c r="V53" i="13"/>
  <c r="V50" i="13"/>
  <c r="V47" i="13"/>
  <c r="V44" i="13"/>
  <c r="V41" i="13"/>
  <c r="V38" i="13"/>
  <c r="U53" i="13"/>
  <c r="U50" i="13"/>
  <c r="U47" i="13"/>
  <c r="U44" i="13"/>
  <c r="U41" i="13"/>
  <c r="U38" i="13"/>
  <c r="T53" i="13"/>
  <c r="T50" i="13"/>
  <c r="T47" i="13"/>
  <c r="T44" i="13"/>
  <c r="T41" i="13"/>
  <c r="T38" i="13"/>
  <c r="Q53" i="13"/>
  <c r="Q50" i="13"/>
  <c r="Q47" i="13"/>
  <c r="Q44" i="13"/>
  <c r="Q41" i="13"/>
  <c r="Q38" i="13"/>
  <c r="R53" i="13"/>
  <c r="R50" i="13"/>
  <c r="R47" i="13"/>
  <c r="R44" i="13"/>
  <c r="R41" i="13"/>
  <c r="R38" i="13"/>
  <c r="R35" i="13"/>
  <c r="R32" i="13"/>
  <c r="R29" i="13"/>
  <c r="R26" i="13"/>
  <c r="R23" i="13"/>
  <c r="R20" i="13"/>
  <c r="R17" i="13"/>
  <c r="R14" i="13"/>
  <c r="R11" i="13"/>
  <c r="R8" i="13"/>
  <c r="R2" i="13"/>
  <c r="R5" i="13"/>
  <c r="V39" i="13" l="1"/>
  <c r="V40" i="13"/>
  <c r="V42" i="13"/>
  <c r="V43" i="13"/>
  <c r="V45" i="13"/>
  <c r="V46" i="13"/>
  <c r="V48" i="13"/>
  <c r="V49" i="13"/>
  <c r="V51" i="13"/>
  <c r="V52" i="13"/>
  <c r="V54" i="13"/>
  <c r="V55" i="13"/>
  <c r="AA55" i="13"/>
  <c r="O55" i="13"/>
  <c r="P55" i="13" s="1"/>
  <c r="X55" i="13" s="1"/>
  <c r="I55" i="13"/>
  <c r="J55" i="13" s="1"/>
  <c r="S55" i="13" s="1"/>
  <c r="AA54" i="13"/>
  <c r="O54" i="13"/>
  <c r="P54" i="13" s="1"/>
  <c r="X54" i="13" s="1"/>
  <c r="I54" i="13"/>
  <c r="J54" i="13" s="1"/>
  <c r="S54" i="13" s="1"/>
  <c r="O53" i="13"/>
  <c r="P53" i="13" s="1"/>
  <c r="I53" i="13"/>
  <c r="J53" i="13" s="1"/>
  <c r="AA52" i="13"/>
  <c r="AC52" i="13" s="1"/>
  <c r="O52" i="13"/>
  <c r="P52" i="13" s="1"/>
  <c r="X52" i="13" s="1"/>
  <c r="I52" i="13"/>
  <c r="J52" i="13" s="1"/>
  <c r="S52" i="13" s="1"/>
  <c r="AA51" i="13"/>
  <c r="AC51" i="13" s="1"/>
  <c r="O51" i="13"/>
  <c r="P51" i="13" s="1"/>
  <c r="X51" i="13" s="1"/>
  <c r="I51" i="13"/>
  <c r="J51" i="13" s="1"/>
  <c r="S51" i="13" s="1"/>
  <c r="O50" i="13"/>
  <c r="P50" i="13" s="1"/>
  <c r="I50" i="13"/>
  <c r="J50" i="13" s="1"/>
  <c r="AA49" i="13"/>
  <c r="AC49" i="13" s="1"/>
  <c r="O49" i="13"/>
  <c r="P49" i="13" s="1"/>
  <c r="X49" i="13" s="1"/>
  <c r="I49" i="13"/>
  <c r="J49" i="13" s="1"/>
  <c r="S49" i="13" s="1"/>
  <c r="AA48" i="13"/>
  <c r="AC48" i="13" s="1"/>
  <c r="O48" i="13"/>
  <c r="P48" i="13" s="1"/>
  <c r="X48" i="13" s="1"/>
  <c r="I48" i="13"/>
  <c r="J48" i="13" s="1"/>
  <c r="S48" i="13" s="1"/>
  <c r="O47" i="13"/>
  <c r="P47" i="13" s="1"/>
  <c r="I47" i="13"/>
  <c r="J47" i="13" s="1"/>
  <c r="AA46" i="13"/>
  <c r="AC46" i="13" s="1"/>
  <c r="O46" i="13"/>
  <c r="P46" i="13" s="1"/>
  <c r="X46" i="13" s="1"/>
  <c r="I46" i="13"/>
  <c r="J46" i="13" s="1"/>
  <c r="S46" i="13" s="1"/>
  <c r="AA45" i="13"/>
  <c r="AC45" i="13" s="1"/>
  <c r="O45" i="13"/>
  <c r="P45" i="13" s="1"/>
  <c r="X45" i="13" s="1"/>
  <c r="I45" i="13"/>
  <c r="J45" i="13" s="1"/>
  <c r="S45" i="13" s="1"/>
  <c r="O44" i="13"/>
  <c r="P44" i="13" s="1"/>
  <c r="I44" i="13"/>
  <c r="J44" i="13" s="1"/>
  <c r="AA43" i="13"/>
  <c r="AC43" i="13" s="1"/>
  <c r="O43" i="13"/>
  <c r="P43" i="13" s="1"/>
  <c r="X43" i="13" s="1"/>
  <c r="I43" i="13"/>
  <c r="J43" i="13" s="1"/>
  <c r="S43" i="13" s="1"/>
  <c r="AA42" i="13"/>
  <c r="AC42" i="13" s="1"/>
  <c r="O42" i="13"/>
  <c r="P42" i="13" s="1"/>
  <c r="X42" i="13" s="1"/>
  <c r="I42" i="13"/>
  <c r="J42" i="13" s="1"/>
  <c r="S42" i="13" s="1"/>
  <c r="P41" i="13"/>
  <c r="O41" i="13"/>
  <c r="I41" i="13"/>
  <c r="J41" i="13" s="1"/>
  <c r="AA40" i="13"/>
  <c r="AC40" i="13" s="1"/>
  <c r="O40" i="13"/>
  <c r="P40" i="13" s="1"/>
  <c r="X40" i="13" s="1"/>
  <c r="I40" i="13"/>
  <c r="J40" i="13" s="1"/>
  <c r="S40" i="13" s="1"/>
  <c r="AA39" i="13"/>
  <c r="AC39" i="13" s="1"/>
  <c r="O39" i="13"/>
  <c r="P39" i="13" s="1"/>
  <c r="X39" i="13" s="1"/>
  <c r="I39" i="13"/>
  <c r="J39" i="13" s="1"/>
  <c r="S39" i="13" s="1"/>
  <c r="O38" i="13"/>
  <c r="P38" i="13" s="1"/>
  <c r="I38" i="13"/>
  <c r="J38" i="13" s="1"/>
  <c r="AA37" i="13"/>
  <c r="AC37" i="13" s="1"/>
  <c r="O37" i="13"/>
  <c r="P37" i="13" s="1"/>
  <c r="X37" i="13" s="1"/>
  <c r="I37" i="13"/>
  <c r="J37" i="13" s="1"/>
  <c r="S37" i="13" s="1"/>
  <c r="AA36" i="13"/>
  <c r="O36" i="13"/>
  <c r="P36" i="13" s="1"/>
  <c r="X36" i="13" s="1"/>
  <c r="I36" i="13"/>
  <c r="J36" i="13" s="1"/>
  <c r="S36" i="13" s="1"/>
  <c r="O35" i="13"/>
  <c r="P35" i="13" s="1"/>
  <c r="I35" i="13"/>
  <c r="J35" i="13" s="1"/>
  <c r="S35" i="13" s="1"/>
  <c r="AA34" i="13"/>
  <c r="AC34" i="13" s="1"/>
  <c r="O34" i="13"/>
  <c r="P34" i="13" s="1"/>
  <c r="X34" i="13" s="1"/>
  <c r="I34" i="13"/>
  <c r="J34" i="13" s="1"/>
  <c r="S34" i="13" s="1"/>
  <c r="AA33" i="13"/>
  <c r="AB33" i="13" s="1"/>
  <c r="O33" i="13"/>
  <c r="P33" i="13" s="1"/>
  <c r="X33" i="13" s="1"/>
  <c r="I33" i="13"/>
  <c r="J33" i="13" s="1"/>
  <c r="S33" i="13" s="1"/>
  <c r="O32" i="13"/>
  <c r="P32" i="13" s="1"/>
  <c r="I32" i="13"/>
  <c r="J32" i="13" s="1"/>
  <c r="S32" i="13" s="1"/>
  <c r="AA31" i="13"/>
  <c r="AC31" i="13" s="1"/>
  <c r="O31" i="13"/>
  <c r="P31" i="13" s="1"/>
  <c r="X31" i="13" s="1"/>
  <c r="I31" i="13"/>
  <c r="J31" i="13" s="1"/>
  <c r="S31" i="13" s="1"/>
  <c r="AA30" i="13"/>
  <c r="AB30" i="13" s="1"/>
  <c r="O30" i="13"/>
  <c r="P30" i="13" s="1"/>
  <c r="X30" i="13" s="1"/>
  <c r="I30" i="13"/>
  <c r="J30" i="13" s="1"/>
  <c r="S30" i="13" s="1"/>
  <c r="O29" i="13"/>
  <c r="P29" i="13" s="1"/>
  <c r="I29" i="13"/>
  <c r="J29" i="13" s="1"/>
  <c r="S29" i="13" s="1"/>
  <c r="AA28" i="13"/>
  <c r="AB28" i="13" s="1"/>
  <c r="O28" i="13"/>
  <c r="P28" i="13" s="1"/>
  <c r="X28" i="13" s="1"/>
  <c r="I28" i="13"/>
  <c r="J28" i="13" s="1"/>
  <c r="S28" i="13" s="1"/>
  <c r="AA27" i="13"/>
  <c r="AC27" i="13" s="1"/>
  <c r="O27" i="13"/>
  <c r="P27" i="13" s="1"/>
  <c r="X27" i="13" s="1"/>
  <c r="I27" i="13"/>
  <c r="J27" i="13" s="1"/>
  <c r="S27" i="13" s="1"/>
  <c r="O26" i="13"/>
  <c r="P26" i="13" s="1"/>
  <c r="I26" i="13"/>
  <c r="J26" i="13" s="1"/>
  <c r="S26" i="13" s="1"/>
  <c r="AA25" i="13"/>
  <c r="O25" i="13"/>
  <c r="P25" i="13" s="1"/>
  <c r="X25" i="13" s="1"/>
  <c r="I25" i="13"/>
  <c r="J25" i="13" s="1"/>
  <c r="S25" i="13" s="1"/>
  <c r="AA24" i="13"/>
  <c r="AB24" i="13" s="1"/>
  <c r="O24" i="13"/>
  <c r="P24" i="13" s="1"/>
  <c r="X24" i="13" s="1"/>
  <c r="I24" i="13"/>
  <c r="J24" i="13" s="1"/>
  <c r="S24" i="13" s="1"/>
  <c r="O23" i="13"/>
  <c r="P23" i="13" s="1"/>
  <c r="I23" i="13"/>
  <c r="J23" i="13" s="1"/>
  <c r="S23" i="13" s="1"/>
  <c r="AA22" i="13"/>
  <c r="AC22" i="13" s="1"/>
  <c r="O22" i="13"/>
  <c r="P22" i="13" s="1"/>
  <c r="X22" i="13" s="1"/>
  <c r="I22" i="13"/>
  <c r="J22" i="13" s="1"/>
  <c r="S22" i="13" s="1"/>
  <c r="AA21" i="13"/>
  <c r="AC21" i="13" s="1"/>
  <c r="O21" i="13"/>
  <c r="P21" i="13" s="1"/>
  <c r="X21" i="13" s="1"/>
  <c r="I21" i="13"/>
  <c r="J21" i="13" s="1"/>
  <c r="S21" i="13" s="1"/>
  <c r="O20" i="13"/>
  <c r="P20" i="13" s="1"/>
  <c r="I20" i="13"/>
  <c r="J20" i="13" s="1"/>
  <c r="AA19" i="13"/>
  <c r="AC19" i="13" s="1"/>
  <c r="O19" i="13"/>
  <c r="P19" i="13" s="1"/>
  <c r="X19" i="13" s="1"/>
  <c r="I19" i="13"/>
  <c r="J19" i="13" s="1"/>
  <c r="S19" i="13" s="1"/>
  <c r="AA18" i="13"/>
  <c r="AC18" i="13" s="1"/>
  <c r="O18" i="13"/>
  <c r="P18" i="13" s="1"/>
  <c r="X18" i="13" s="1"/>
  <c r="I18" i="13"/>
  <c r="J18" i="13" s="1"/>
  <c r="S18" i="13" s="1"/>
  <c r="O17" i="13"/>
  <c r="P17" i="13" s="1"/>
  <c r="I17" i="13"/>
  <c r="J17" i="13" s="1"/>
  <c r="S17" i="13" s="1"/>
  <c r="AA16" i="13"/>
  <c r="AC16" i="13" s="1"/>
  <c r="O16" i="13"/>
  <c r="P16" i="13" s="1"/>
  <c r="X16" i="13" s="1"/>
  <c r="I16" i="13"/>
  <c r="J16" i="13" s="1"/>
  <c r="S16" i="13" s="1"/>
  <c r="AA15" i="13"/>
  <c r="AB15" i="13" s="1"/>
  <c r="O15" i="13"/>
  <c r="P15" i="13" s="1"/>
  <c r="X15" i="13" s="1"/>
  <c r="I15" i="13"/>
  <c r="J15" i="13" s="1"/>
  <c r="S15" i="13" s="1"/>
  <c r="O14" i="13"/>
  <c r="P14" i="13" s="1"/>
  <c r="I14" i="13"/>
  <c r="J14" i="13" s="1"/>
  <c r="S14" i="13" s="1"/>
  <c r="AA13" i="13"/>
  <c r="O13" i="13"/>
  <c r="P13" i="13" s="1"/>
  <c r="X13" i="13" s="1"/>
  <c r="I13" i="13"/>
  <c r="J13" i="13" s="1"/>
  <c r="S13" i="13" s="1"/>
  <c r="AA12" i="13"/>
  <c r="AB12" i="13" s="1"/>
  <c r="O12" i="13"/>
  <c r="P12" i="13" s="1"/>
  <c r="X12" i="13" s="1"/>
  <c r="I12" i="13"/>
  <c r="J12" i="13" s="1"/>
  <c r="S12" i="13" s="1"/>
  <c r="O11" i="13"/>
  <c r="P11" i="13" s="1"/>
  <c r="I11" i="13"/>
  <c r="J11" i="13" s="1"/>
  <c r="AA10" i="13"/>
  <c r="AC10" i="13" s="1"/>
  <c r="O10" i="13"/>
  <c r="P10" i="13" s="1"/>
  <c r="X10" i="13" s="1"/>
  <c r="I10" i="13"/>
  <c r="J10" i="13" s="1"/>
  <c r="S10" i="13" s="1"/>
  <c r="AA9" i="13"/>
  <c r="AC9" i="13" s="1"/>
  <c r="O9" i="13"/>
  <c r="P9" i="13" s="1"/>
  <c r="X9" i="13" s="1"/>
  <c r="I9" i="13"/>
  <c r="J9" i="13" s="1"/>
  <c r="S9" i="13" s="1"/>
  <c r="O8" i="13"/>
  <c r="P8" i="13" s="1"/>
  <c r="I8" i="13"/>
  <c r="J8" i="13" s="1"/>
  <c r="S8" i="13" s="1"/>
  <c r="AA7" i="13"/>
  <c r="AC7" i="13" s="1"/>
  <c r="O7" i="13"/>
  <c r="P7" i="13" s="1"/>
  <c r="X7" i="13" s="1"/>
  <c r="I7" i="13"/>
  <c r="J7" i="13" s="1"/>
  <c r="S7" i="13" s="1"/>
  <c r="AB6" i="13"/>
  <c r="AA6" i="13"/>
  <c r="AC6" i="13" s="1"/>
  <c r="O6" i="13"/>
  <c r="P6" i="13" s="1"/>
  <c r="X6" i="13" s="1"/>
  <c r="I6" i="13"/>
  <c r="J6" i="13" s="1"/>
  <c r="S6" i="13" s="1"/>
  <c r="O5" i="13"/>
  <c r="P5" i="13" s="1"/>
  <c r="I5" i="13"/>
  <c r="J5" i="13" s="1"/>
  <c r="S5" i="13" s="1"/>
  <c r="AA4" i="13"/>
  <c r="AC4" i="13" s="1"/>
  <c r="O4" i="13"/>
  <c r="P4" i="13" s="1"/>
  <c r="X4" i="13" s="1"/>
  <c r="I4" i="13"/>
  <c r="J4" i="13" s="1"/>
  <c r="S4" i="13" s="1"/>
  <c r="AA3" i="13"/>
  <c r="AB3" i="13" s="1"/>
  <c r="O3" i="13"/>
  <c r="P3" i="13" s="1"/>
  <c r="X3" i="13" s="1"/>
  <c r="I3" i="13"/>
  <c r="J3" i="13" s="1"/>
  <c r="S3" i="13" s="1"/>
  <c r="O2" i="13"/>
  <c r="P2" i="13" s="1"/>
  <c r="I2" i="13"/>
  <c r="J2" i="13" s="1"/>
  <c r="S47" i="13" l="1"/>
  <c r="X47" i="13"/>
  <c r="S38" i="13"/>
  <c r="S50" i="13"/>
  <c r="X5" i="13"/>
  <c r="X8" i="13"/>
  <c r="X38" i="13"/>
  <c r="X17" i="13"/>
  <c r="X35" i="13"/>
  <c r="X14" i="13"/>
  <c r="S44" i="13"/>
  <c r="X20" i="13"/>
  <c r="AC33" i="13"/>
  <c r="X23" i="13"/>
  <c r="S2" i="13"/>
  <c r="X44" i="13"/>
  <c r="AC28" i="13"/>
  <c r="S41" i="13"/>
  <c r="S53" i="13"/>
  <c r="X53" i="13"/>
  <c r="X29" i="13"/>
  <c r="X41" i="13"/>
  <c r="X32" i="13"/>
  <c r="X26" i="13"/>
  <c r="X50" i="13"/>
  <c r="X2" i="13"/>
  <c r="AB19" i="13"/>
  <c r="AB9" i="13"/>
  <c r="AB7" i="13"/>
  <c r="S20" i="13"/>
  <c r="AB10" i="13"/>
  <c r="AC15" i="13"/>
  <c r="AB18" i="13"/>
  <c r="AB48" i="13"/>
  <c r="AB22" i="13"/>
  <c r="AB27" i="13"/>
  <c r="AB40" i="13"/>
  <c r="AB45" i="13"/>
  <c r="AB49" i="13"/>
  <c r="Z26" i="13"/>
  <c r="AA26" i="13" s="1"/>
  <c r="AB26" i="13" s="1"/>
  <c r="AC30" i="13"/>
  <c r="Z41" i="13"/>
  <c r="AA41" i="13" s="1"/>
  <c r="AB41" i="13" s="1"/>
  <c r="Z32" i="13"/>
  <c r="AA32" i="13" s="1"/>
  <c r="AC3" i="13"/>
  <c r="AC12" i="13"/>
  <c r="AB39" i="13"/>
  <c r="AB43" i="13"/>
  <c r="AB52" i="13"/>
  <c r="AB21" i="13"/>
  <c r="AC24" i="13"/>
  <c r="X11" i="13"/>
  <c r="S11" i="13"/>
  <c r="Z14" i="13"/>
  <c r="AA14" i="13" s="1"/>
  <c r="AB16" i="13"/>
  <c r="AB37" i="13"/>
  <c r="AC13" i="13"/>
  <c r="AB13" i="13"/>
  <c r="Z50" i="13"/>
  <c r="AA50" i="13" s="1"/>
  <c r="AC25" i="13"/>
  <c r="AB25" i="13"/>
  <c r="AC36" i="13"/>
  <c r="AB36" i="13"/>
  <c r="AB4" i="13"/>
  <c r="Z44" i="13"/>
  <c r="AA44" i="13" s="1"/>
  <c r="Z5" i="13"/>
  <c r="AA5" i="13" s="1"/>
  <c r="AB31" i="13"/>
  <c r="AB42" i="13"/>
  <c r="AB46" i="13"/>
  <c r="AB51" i="13"/>
  <c r="AB34" i="13"/>
  <c r="Z8" i="13" l="1"/>
  <c r="AA8" i="13" s="1"/>
  <c r="AB8" i="13" s="1"/>
  <c r="Z47" i="13"/>
  <c r="AA47" i="13" s="1"/>
  <c r="Z20" i="13"/>
  <c r="AA20" i="13" s="1"/>
  <c r="AC20" i="13" s="1"/>
  <c r="Z35" i="13"/>
  <c r="AA35" i="13" s="1"/>
  <c r="AC35" i="13" s="1"/>
  <c r="Z53" i="13"/>
  <c r="AA53" i="13" s="1"/>
  <c r="Z23" i="13"/>
  <c r="AA23" i="13" s="1"/>
  <c r="AC23" i="13" s="1"/>
  <c r="Z2" i="13"/>
  <c r="AA2" i="13" s="1"/>
  <c r="AC2" i="13" s="1"/>
  <c r="Z29" i="13"/>
  <c r="AA29" i="13" s="1"/>
  <c r="AC29" i="13" s="1"/>
  <c r="Z38" i="13"/>
  <c r="AA38" i="13" s="1"/>
  <c r="AB38" i="13"/>
  <c r="Z17" i="13"/>
  <c r="AA17" i="13" s="1"/>
  <c r="AC41" i="13"/>
  <c r="AC26" i="13"/>
  <c r="Z11" i="13"/>
  <c r="AA11" i="13" s="1"/>
  <c r="AC14" i="13"/>
  <c r="AB14" i="13"/>
  <c r="AB53" i="13"/>
  <c r="AC53" i="13"/>
  <c r="AB5" i="13"/>
  <c r="AC5" i="13"/>
  <c r="AC50" i="13"/>
  <c r="AB50" i="13"/>
  <c r="AB35" i="13"/>
  <c r="AB23" i="13"/>
  <c r="AC32" i="13"/>
  <c r="AB32" i="13"/>
  <c r="AC44" i="13"/>
  <c r="AB44" i="13"/>
  <c r="AC17" i="13"/>
  <c r="AB17" i="13"/>
  <c r="R15" i="10"/>
  <c r="R19" i="10" s="1"/>
  <c r="R11" i="10"/>
  <c r="L24" i="9"/>
  <c r="M24" i="9" s="1"/>
  <c r="E24" i="9"/>
  <c r="F24" i="9" s="1"/>
  <c r="L23" i="9"/>
  <c r="M23" i="9" s="1"/>
  <c r="E23" i="9"/>
  <c r="F23" i="9" s="1"/>
  <c r="L22" i="9"/>
  <c r="M22" i="9" s="1"/>
  <c r="E22" i="9"/>
  <c r="F22" i="9" s="1"/>
  <c r="L21" i="9"/>
  <c r="M21" i="9" s="1"/>
  <c r="E21" i="9"/>
  <c r="F21" i="9" s="1"/>
  <c r="L20" i="9"/>
  <c r="M20" i="9" s="1"/>
  <c r="E20" i="9"/>
  <c r="F20" i="9" s="1"/>
  <c r="L19" i="9"/>
  <c r="M19" i="9" s="1"/>
  <c r="E19" i="9"/>
  <c r="F19" i="9" s="1"/>
  <c r="L18" i="9"/>
  <c r="M18" i="9" s="1"/>
  <c r="E18" i="9"/>
  <c r="F18" i="9" s="1"/>
  <c r="L17" i="9"/>
  <c r="M17" i="9" s="1"/>
  <c r="E17" i="9"/>
  <c r="F17" i="9" s="1"/>
  <c r="L16" i="9"/>
  <c r="M16" i="9" s="1"/>
  <c r="E16" i="9"/>
  <c r="F16" i="9" s="1"/>
  <c r="L15" i="9"/>
  <c r="M15" i="9" s="1"/>
  <c r="E15" i="9"/>
  <c r="F15" i="9" s="1"/>
  <c r="L14" i="9"/>
  <c r="M14" i="9" s="1"/>
  <c r="E14" i="9"/>
  <c r="F14" i="9" s="1"/>
  <c r="L13" i="9"/>
  <c r="M13" i="9" s="1"/>
  <c r="E13" i="9"/>
  <c r="F13" i="9" s="1"/>
  <c r="A14" i="8"/>
  <c r="AB29" i="13" l="1"/>
  <c r="AC38" i="13"/>
  <c r="AB20" i="13"/>
  <c r="AB2" i="13"/>
  <c r="AC47" i="13"/>
  <c r="AB47" i="13"/>
  <c r="AC8" i="13"/>
  <c r="G13" i="9"/>
  <c r="H13" i="9" s="1"/>
  <c r="N13" i="9"/>
  <c r="O13" i="9" s="1"/>
  <c r="AB11" i="13"/>
  <c r="AC11" i="13"/>
  <c r="R24" i="10"/>
</calcChain>
</file>

<file path=xl/sharedStrings.xml><?xml version="1.0" encoding="utf-8"?>
<sst xmlns="http://schemas.openxmlformats.org/spreadsheetml/2006/main" count="901" uniqueCount="118">
  <si>
    <t>Sample</t>
  </si>
  <si>
    <t>plate_1</t>
  </si>
  <si>
    <t>plate_2</t>
  </si>
  <si>
    <t>plate_3</t>
  </si>
  <si>
    <t>plate_4</t>
  </si>
  <si>
    <t>plate_5</t>
  </si>
  <si>
    <t>plate_6</t>
  </si>
  <si>
    <t>rfp-Rs5</t>
  </si>
  <si>
    <t>Average</t>
  </si>
  <si>
    <t>Agar_plate</t>
  </si>
  <si>
    <t>Mircotiter</t>
  </si>
  <si>
    <t>Consortia</t>
  </si>
  <si>
    <t>CPG_0GENT</t>
  </si>
  <si>
    <t>DF</t>
  </si>
  <si>
    <t>PF</t>
  </si>
  <si>
    <t>g_soil</t>
  </si>
  <si>
    <t>df*pf*g</t>
  </si>
  <si>
    <t>CPG_10GENT</t>
  </si>
  <si>
    <t>CPG_0_Log10</t>
  </si>
  <si>
    <t>CPG_0_geomean</t>
  </si>
  <si>
    <t>CPG_10_Log_10</t>
  </si>
  <si>
    <t>SD</t>
  </si>
  <si>
    <t>Margin of error</t>
  </si>
  <si>
    <t>lower interval</t>
  </si>
  <si>
    <t>upper interval</t>
  </si>
  <si>
    <t>A1</t>
  </si>
  <si>
    <t>[8,12,15,18,20,22,28,32,33,40]</t>
  </si>
  <si>
    <t>ND</t>
  </si>
  <si>
    <t>A2</t>
  </si>
  <si>
    <t>A3</t>
  </si>
  <si>
    <t>A4</t>
  </si>
  <si>
    <t>A5</t>
  </si>
  <si>
    <t>A6</t>
  </si>
  <si>
    <t>B1</t>
  </si>
  <si>
    <t>[3,5,7,18,21,25,33,37,39,40]</t>
  </si>
  <si>
    <t>B2</t>
  </si>
  <si>
    <t>B3</t>
  </si>
  <si>
    <t>B4</t>
  </si>
  <si>
    <t>B5</t>
  </si>
  <si>
    <t>B6</t>
  </si>
  <si>
    <t>plate_10</t>
  </si>
  <si>
    <t>D1</t>
  </si>
  <si>
    <t>pflxr</t>
  </si>
  <si>
    <t>D2</t>
  </si>
  <si>
    <t>plate_11</t>
  </si>
  <si>
    <t>D3</t>
  </si>
  <si>
    <t>plate_!1</t>
  </si>
  <si>
    <t>D5</t>
  </si>
  <si>
    <t>D4</t>
  </si>
  <si>
    <t>plate_12</t>
  </si>
  <si>
    <t>D6</t>
  </si>
  <si>
    <t>D7</t>
  </si>
  <si>
    <t>plate_!2</t>
  </si>
  <si>
    <t>Bio_rep</t>
  </si>
  <si>
    <t>df</t>
  </si>
  <si>
    <t>pf</t>
  </si>
  <si>
    <t>df*pf</t>
  </si>
  <si>
    <t>CFU_ML</t>
  </si>
  <si>
    <t>150 ul</t>
  </si>
  <si>
    <t>Bio_1</t>
  </si>
  <si>
    <t xml:space="preserve">Community </t>
  </si>
  <si>
    <t>##BLOCKS= 24</t>
  </si>
  <si>
    <t>Plate:</t>
  </si>
  <si>
    <t>RFP_1_plate_1</t>
  </si>
  <si>
    <t>PlateFormat</t>
  </si>
  <si>
    <t>Endpoint</t>
  </si>
  <si>
    <t>Fluorescence</t>
  </si>
  <si>
    <t>Raw</t>
  </si>
  <si>
    <t>C4</t>
  </si>
  <si>
    <t>Temperature(¡C)</t>
  </si>
  <si>
    <t xml:space="preserve">Average t0 RFU of communitites C4,C5 and control </t>
  </si>
  <si>
    <t>Standard deviation</t>
  </si>
  <si>
    <t>5* SD</t>
  </si>
  <si>
    <t>~End</t>
  </si>
  <si>
    <t>RFP_2_plate_1_shaking</t>
  </si>
  <si>
    <t xml:space="preserve">RFU 48 MUST BE GREATER THAN </t>
  </si>
  <si>
    <t>RFP_3_plate_1</t>
  </si>
  <si>
    <t>C5</t>
  </si>
  <si>
    <t>RFP_1_plate_1_shaking</t>
  </si>
  <si>
    <t>RFP_2_plate_1</t>
  </si>
  <si>
    <t>C6</t>
  </si>
  <si>
    <t>C1</t>
  </si>
  <si>
    <t>C2</t>
  </si>
  <si>
    <t>C3</t>
  </si>
  <si>
    <t>Control</t>
  </si>
  <si>
    <t>Original Filename: 9_3_22_LIMIT_DETECTION_SOIL_T48_PLATE; Date Last Saved: 9/3/2022 3:08:24 PM</t>
  </si>
  <si>
    <t>Automatic</t>
  </si>
  <si>
    <t>CPG_10_geomean</t>
  </si>
  <si>
    <t>CFU_g_gent_10</t>
  </si>
  <si>
    <t>CFU_g_gent_0</t>
  </si>
  <si>
    <t>CONTROL</t>
  </si>
  <si>
    <t>Resuspended sample was serially diluted in 1X PBS and spotted (5 ul) on CPG agar with and without gentamicin. See below for complete media.</t>
  </si>
  <si>
    <t>CPG broth supplemented with the following components: 10 mg gentamicin (G), 50 mg 2,3,5-triphenyl tetrazolium chloride (TZC), 25 mg bacitracin (B), 0.5 mg penicillin (P), and 100 mg cycloheximide (C), per liter of CPG broth; mass quantities were derived from the modified semi-selective SMSA media recipe (49).</t>
  </si>
  <si>
    <t>After resuspension in 0.5% NaCl, 150  µL  were added to soil wells.</t>
  </si>
  <si>
    <t>CFU_gent 10</t>
  </si>
  <si>
    <t>CFU_gent 0</t>
  </si>
  <si>
    <t>t-Test: Paired Two Sample for Means</t>
  </si>
  <si>
    <t>Variable 1</t>
  </si>
  <si>
    <t>Variable 2</t>
  </si>
  <si>
    <t>Mean</t>
  </si>
  <si>
    <t>Variance</t>
  </si>
  <si>
    <t>Observations</t>
  </si>
  <si>
    <t>Pearson Correlation</t>
  </si>
  <si>
    <t>Hypothesized Mean Difference</t>
  </si>
  <si>
    <t>t Stat</t>
  </si>
  <si>
    <t>P(T&lt;=t) one-tail</t>
  </si>
  <si>
    <t>t Critical one-tail</t>
  </si>
  <si>
    <t>P(T&lt;=t) two-tail</t>
  </si>
  <si>
    <t>t Critical two-tail</t>
  </si>
  <si>
    <t>Colony forming units and MPN data from T48 were normalized by the average grams of soil per well of a deepwell plate.</t>
  </si>
  <si>
    <t>Below grams of soil for 6 wells of a deepwell plate.</t>
  </si>
  <si>
    <t>SpectraMax M3 plate format T0 output.</t>
  </si>
  <si>
    <t>Only RFU measurements were collected per plate.</t>
  </si>
  <si>
    <t>CPG_0_average</t>
  </si>
  <si>
    <t>CPG_10_average</t>
  </si>
  <si>
    <r>
      <rPr>
        <i/>
        <sz val="11"/>
        <color theme="1"/>
        <rFont val="Calibri"/>
        <family val="2"/>
        <scheme val="minor"/>
      </rPr>
      <t>Ralstonia</t>
    </r>
    <r>
      <rPr>
        <sz val="11"/>
        <color theme="1"/>
        <rFont val="Calibri"/>
        <family val="2"/>
        <scheme val="minor"/>
      </rPr>
      <t xml:space="preserve"> was grown overnight in CPG gentamicin 10 mg/L for 16 h shaking at 250 rpm. Overnight was prepared by inoculating 3 colonies in 6 mL of media.</t>
    </r>
  </si>
  <si>
    <r>
      <rPr>
        <i/>
        <sz val="11"/>
        <color theme="1"/>
        <rFont val="Calibri"/>
        <family val="2"/>
        <scheme val="minor"/>
      </rPr>
      <t xml:space="preserve">Ralstonia </t>
    </r>
    <r>
      <rPr>
        <sz val="11"/>
        <color theme="1"/>
        <rFont val="Calibri"/>
        <family val="2"/>
        <scheme val="minor"/>
      </rPr>
      <t>overnight was centrifuged and pellet was resuspendend in 6 mL of 0.5% NaCl.</t>
    </r>
  </si>
  <si>
    <t>After three days of Ralstonia incubating in soil with treatments, experiment was terminated. From each soil well, MPN (T0 and T48) and CFU (T48) data was collected. All data was collected  by 48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</si>
</sst>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2"/>
      <color theme="1"/>
      <name val="Calibri"/>
      <family val="2"/>
      <scheme val="minor"/>
    </font>
    <font>
      <sz val="11"/>
      <color rgb="FF000000"/>
      <name val="Calibri"/>
      <family val="2"/>
      <scheme val="minor"/>
    </font>
    <font>
      <i/>
      <sz val="11"/>
      <color theme="1"/>
      <name val="Calibri"/>
      <family val="2"/>
      <scheme val="minor"/>
    </font>
    <font>
      <sz val="11"/>
      <color theme="1"/>
      <name val="Calibri "/>
    </font>
  </fonts>
  <fills count="9">
    <fill>
      <patternFill patternType="none"/>
    </fill>
    <fill>
      <patternFill patternType="gray125"/>
    </fill>
    <fill>
      <patternFill patternType="solid">
        <fgColor theme="7"/>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7" tint="0.59999389629810485"/>
        <bgColor indexed="64"/>
      </patternFill>
    </fill>
    <fill>
      <patternFill patternType="solid">
        <fgColor theme="4" tint="0.7999816888943144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0" borderId="0"/>
  </cellStyleXfs>
  <cellXfs count="64">
    <xf numFmtId="0" fontId="0" fillId="0" borderId="0" xfId="0"/>
    <xf numFmtId="0" fontId="0" fillId="0" borderId="0" xfId="0" applyAlignment="1">
      <alignment horizontal="center"/>
    </xf>
    <xf numFmtId="11"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1" fontId="0" fillId="0" borderId="0" xfId="0" applyNumberFormat="1" applyAlignment="1">
      <alignment horizontal="center"/>
    </xf>
    <xf numFmtId="0" fontId="0" fillId="7" borderId="0" xfId="0" applyFill="1" applyAlignment="1">
      <alignment horizontal="center"/>
    </xf>
    <xf numFmtId="0" fontId="0" fillId="7" borderId="0" xfId="0" applyFill="1"/>
    <xf numFmtId="0" fontId="2" fillId="7" borderId="0" xfId="0" applyFont="1" applyFill="1" applyAlignment="1">
      <alignment horizontal="center" readingOrder="1"/>
    </xf>
    <xf numFmtId="11" fontId="0" fillId="7" borderId="0" xfId="0" applyNumberFormat="1" applyFill="1" applyAlignment="1">
      <alignment horizontal="center"/>
    </xf>
    <xf numFmtId="2" fontId="0" fillId="7" borderId="4" xfId="0" applyNumberFormat="1" applyFill="1" applyBorder="1" applyAlignment="1">
      <alignment horizontal="center"/>
    </xf>
    <xf numFmtId="11" fontId="0" fillId="7" borderId="5" xfId="0" applyNumberFormat="1" applyFill="1" applyBorder="1" applyAlignment="1">
      <alignment horizontal="center"/>
    </xf>
    <xf numFmtId="0" fontId="0" fillId="8" borderId="0" xfId="0" applyFill="1" applyAlignment="1">
      <alignment horizontal="center"/>
    </xf>
    <xf numFmtId="0" fontId="0" fillId="8" borderId="0" xfId="0" applyFill="1"/>
    <xf numFmtId="0" fontId="2" fillId="8" borderId="0" xfId="0" applyFont="1" applyFill="1" applyAlignment="1">
      <alignment horizontal="center" readingOrder="1"/>
    </xf>
    <xf numFmtId="11" fontId="0" fillId="8" borderId="0" xfId="0" applyNumberFormat="1" applyFill="1" applyAlignment="1">
      <alignment horizontal="center"/>
    </xf>
    <xf numFmtId="0" fontId="0" fillId="3" borderId="0" xfId="0" applyFill="1" applyAlignment="1">
      <alignment horizontal="center"/>
    </xf>
    <xf numFmtId="11" fontId="0" fillId="3" borderId="0" xfId="0" applyNumberFormat="1" applyFill="1" applyAlignment="1">
      <alignment horizontal="center"/>
    </xf>
    <xf numFmtId="0" fontId="0" fillId="7" borderId="6" xfId="0" applyFill="1" applyBorder="1" applyAlignment="1">
      <alignment horizontal="center"/>
    </xf>
    <xf numFmtId="0" fontId="2" fillId="7" borderId="6" xfId="0" applyFont="1" applyFill="1" applyBorder="1" applyAlignment="1">
      <alignment horizontal="center" readingOrder="1"/>
    </xf>
    <xf numFmtId="11" fontId="0" fillId="7" borderId="6" xfId="0" applyNumberFormat="1" applyFill="1" applyBorder="1" applyAlignment="1">
      <alignment horizontal="center"/>
    </xf>
    <xf numFmtId="2" fontId="0" fillId="7" borderId="7" xfId="0" applyNumberFormat="1" applyFill="1" applyBorder="1" applyAlignment="1">
      <alignment horizontal="center"/>
    </xf>
    <xf numFmtId="11" fontId="0" fillId="7" borderId="8" xfId="0" applyNumberFormat="1" applyFill="1" applyBorder="1" applyAlignment="1">
      <alignment horizontal="center"/>
    </xf>
    <xf numFmtId="0" fontId="0" fillId="7" borderId="6" xfId="0" applyFill="1" applyBorder="1"/>
    <xf numFmtId="0" fontId="0" fillId="8" borderId="6" xfId="0" applyFill="1" applyBorder="1" applyAlignment="1">
      <alignment horizontal="center"/>
    </xf>
    <xf numFmtId="0" fontId="2" fillId="8" borderId="6" xfId="0" applyFont="1" applyFill="1" applyBorder="1" applyAlignment="1">
      <alignment horizontal="center" readingOrder="1"/>
    </xf>
    <xf numFmtId="11" fontId="0" fillId="8" borderId="6" xfId="0" applyNumberFormat="1" applyFill="1" applyBorder="1" applyAlignment="1">
      <alignment horizontal="center"/>
    </xf>
    <xf numFmtId="0" fontId="0" fillId="8" borderId="6" xfId="0" applyFill="1" applyBorder="1"/>
    <xf numFmtId="0" fontId="0" fillId="7" borderId="9" xfId="0" applyFill="1" applyBorder="1" applyAlignment="1">
      <alignment horizontal="center"/>
    </xf>
    <xf numFmtId="0" fontId="0" fillId="7" borderId="10" xfId="0" applyFill="1" applyBorder="1" applyAlignment="1">
      <alignment horizontal="center"/>
    </xf>
    <xf numFmtId="0" fontId="2" fillId="7" borderId="10" xfId="0" applyFont="1" applyFill="1" applyBorder="1" applyAlignment="1">
      <alignment horizontal="center" readingOrder="1"/>
    </xf>
    <xf numFmtId="11" fontId="0" fillId="7" borderId="10" xfId="0" applyNumberFormat="1" applyFill="1" applyBorder="1" applyAlignment="1">
      <alignment horizontal="center"/>
    </xf>
    <xf numFmtId="0" fontId="0" fillId="7" borderId="10" xfId="0" applyFill="1" applyBorder="1"/>
    <xf numFmtId="0" fontId="0" fillId="7" borderId="11" xfId="0" applyFill="1" applyBorder="1" applyAlignment="1">
      <alignment horizontal="center"/>
    </xf>
    <xf numFmtId="0" fontId="0" fillId="7" borderId="12" xfId="0" applyFill="1" applyBorder="1" applyAlignment="1">
      <alignment horizontal="center"/>
    </xf>
    <xf numFmtId="2" fontId="0" fillId="7" borderId="13" xfId="0" applyNumberFormat="1" applyFill="1" applyBorder="1" applyAlignment="1">
      <alignment horizontal="center"/>
    </xf>
    <xf numFmtId="11" fontId="0" fillId="7" borderId="14" xfId="0" applyNumberFormat="1"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2" fillId="8" borderId="10" xfId="0" applyFont="1" applyFill="1" applyBorder="1" applyAlignment="1">
      <alignment horizontal="center" readingOrder="1"/>
    </xf>
    <xf numFmtId="11" fontId="0" fillId="8" borderId="10" xfId="0" applyNumberFormat="1" applyFill="1" applyBorder="1" applyAlignment="1">
      <alignment horizontal="center"/>
    </xf>
    <xf numFmtId="0" fontId="0" fillId="8" borderId="10" xfId="0" applyFill="1" applyBorder="1"/>
    <xf numFmtId="0" fontId="0" fillId="8" borderId="11" xfId="0" applyFill="1" applyBorder="1" applyAlignment="1">
      <alignment horizontal="center"/>
    </xf>
    <xf numFmtId="0" fontId="0" fillId="8" borderId="12" xfId="0"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11" fontId="0" fillId="3" borderId="10" xfId="0" applyNumberFormat="1" applyFill="1" applyBorder="1" applyAlignment="1">
      <alignment horizontal="center"/>
    </xf>
    <xf numFmtId="0" fontId="0" fillId="3" borderId="10" xfId="0" applyFill="1" applyBorder="1"/>
    <xf numFmtId="0" fontId="0" fillId="3" borderId="11" xfId="0" applyFill="1" applyBorder="1" applyAlignment="1">
      <alignment horizontal="center"/>
    </xf>
    <xf numFmtId="0" fontId="0" fillId="3" borderId="12" xfId="0" applyFill="1" applyBorder="1" applyAlignment="1">
      <alignment horizontal="center"/>
    </xf>
    <xf numFmtId="0" fontId="0" fillId="3" borderId="6" xfId="0" applyFill="1" applyBorder="1" applyAlignment="1">
      <alignment horizontal="center"/>
    </xf>
    <xf numFmtId="11" fontId="0" fillId="3" borderId="6" xfId="0" applyNumberFormat="1" applyFill="1" applyBorder="1" applyAlignment="1">
      <alignment horizontal="center"/>
    </xf>
    <xf numFmtId="0" fontId="0" fillId="3" borderId="6" xfId="0" applyFill="1" applyBorder="1"/>
    <xf numFmtId="0" fontId="0" fillId="0" borderId="0" xfId="0" applyFill="1" applyBorder="1" applyAlignment="1"/>
    <xf numFmtId="0" fontId="0" fillId="0" borderId="15" xfId="0" applyFill="1" applyBorder="1" applyAlignment="1"/>
    <xf numFmtId="0" fontId="3" fillId="0" borderId="16" xfId="0" applyFont="1" applyFill="1" applyBorder="1" applyAlignment="1">
      <alignment horizontal="center"/>
    </xf>
    <xf numFmtId="0" fontId="4" fillId="0" borderId="0" xfId="0" applyFont="1"/>
    <xf numFmtId="0" fontId="0" fillId="7" borderId="10" xfId="0" applyNumberFormat="1" applyFill="1" applyBorder="1" applyAlignment="1">
      <alignment horizontal="center"/>
    </xf>
  </cellXfs>
  <cellStyles count="2">
    <cellStyle name="Normal" xfId="0" builtinId="0"/>
    <cellStyle name="Normal 2" xfId="1" xr:uid="{BDC8A39E-15C0-4AF5-A389-264270200D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97652-995D-48FC-AC1D-6552F770787D}">
  <dimension ref="A2:A14"/>
  <sheetViews>
    <sheetView workbookViewId="0">
      <selection activeCell="F9" sqref="F9"/>
    </sheetView>
  </sheetViews>
  <sheetFormatPr defaultRowHeight="15"/>
  <sheetData>
    <row r="2" spans="1:1">
      <c r="A2" t="s">
        <v>109</v>
      </c>
    </row>
    <row r="3" spans="1:1">
      <c r="A3" t="s">
        <v>110</v>
      </c>
    </row>
    <row r="8" spans="1:1">
      <c r="A8">
        <v>0.44</v>
      </c>
    </row>
    <row r="9" spans="1:1">
      <c r="A9">
        <v>0.44</v>
      </c>
    </row>
    <row r="10" spans="1:1">
      <c r="A10">
        <v>0.44</v>
      </c>
    </row>
    <row r="11" spans="1:1">
      <c r="A11">
        <v>0.45</v>
      </c>
    </row>
    <row r="12" spans="1:1">
      <c r="A12">
        <v>0.46</v>
      </c>
    </row>
    <row r="13" spans="1:1">
      <c r="A13">
        <v>0.46</v>
      </c>
    </row>
    <row r="14" spans="1:1">
      <c r="A14" s="5">
        <f>AVERAGE(A8:A13)</f>
        <v>0.44833333333333331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FB680-A75A-466E-A180-C703FB50239F}">
  <dimension ref="A1:Q42"/>
  <sheetViews>
    <sheetView workbookViewId="0">
      <selection activeCell="I8" sqref="I8"/>
    </sheetView>
  </sheetViews>
  <sheetFormatPr defaultRowHeight="15"/>
  <cols>
    <col min="7" max="8" width="12" customWidth="1"/>
    <col min="14" max="14" width="11" bestFit="1" customWidth="1"/>
    <col min="15" max="15" width="12" bestFit="1" customWidth="1"/>
  </cols>
  <sheetData>
    <row r="1" spans="1:17">
      <c r="C1">
        <v>1</v>
      </c>
      <c r="D1" t="s">
        <v>115</v>
      </c>
    </row>
    <row r="2" spans="1:17">
      <c r="C2">
        <v>2</v>
      </c>
      <c r="D2" t="s">
        <v>116</v>
      </c>
    </row>
    <row r="3" spans="1:17">
      <c r="C3">
        <v>3</v>
      </c>
      <c r="D3" t="s">
        <v>91</v>
      </c>
    </row>
    <row r="4" spans="1:17">
      <c r="C4">
        <v>4</v>
      </c>
      <c r="D4" t="s">
        <v>92</v>
      </c>
    </row>
    <row r="5" spans="1:17">
      <c r="C5">
        <v>5</v>
      </c>
      <c r="D5" t="s">
        <v>93</v>
      </c>
    </row>
    <row r="6" spans="1:17">
      <c r="C6">
        <v>6</v>
      </c>
      <c r="D6" t="s">
        <v>117</v>
      </c>
    </row>
    <row r="12" spans="1:17">
      <c r="A12" t="s">
        <v>53</v>
      </c>
      <c r="B12" t="s">
        <v>94</v>
      </c>
      <c r="C12" t="s">
        <v>54</v>
      </c>
      <c r="D12" t="s">
        <v>55</v>
      </c>
      <c r="E12" t="s">
        <v>56</v>
      </c>
      <c r="F12" t="s">
        <v>57</v>
      </c>
      <c r="G12" t="s">
        <v>8</v>
      </c>
      <c r="H12" t="s">
        <v>58</v>
      </c>
      <c r="I12" t="s">
        <v>95</v>
      </c>
      <c r="J12" t="s">
        <v>54</v>
      </c>
      <c r="K12" t="s">
        <v>55</v>
      </c>
      <c r="L12" t="s">
        <v>56</v>
      </c>
      <c r="M12" t="s">
        <v>57</v>
      </c>
      <c r="N12" t="s">
        <v>8</v>
      </c>
      <c r="O12" t="s">
        <v>58</v>
      </c>
    </row>
    <row r="13" spans="1:17">
      <c r="A13" t="s">
        <v>59</v>
      </c>
      <c r="B13">
        <v>70</v>
      </c>
      <c r="C13" s="2">
        <v>9.9999999999999995E-7</v>
      </c>
      <c r="D13">
        <v>5.0000000000000001E-3</v>
      </c>
      <c r="E13" s="2">
        <f>C13*D13</f>
        <v>5.0000000000000001E-9</v>
      </c>
      <c r="F13" s="2">
        <f>B13/E13</f>
        <v>14000000000</v>
      </c>
      <c r="G13" s="2">
        <f>AVERAGE(F13:F24)</f>
        <v>13266666666.666666</v>
      </c>
      <c r="H13" s="2">
        <f>0.15*G13</f>
        <v>1989999999.9999998</v>
      </c>
      <c r="I13">
        <v>73</v>
      </c>
      <c r="J13" s="2">
        <v>9.9999999999999995E-7</v>
      </c>
      <c r="K13">
        <v>5.0000000000000001E-3</v>
      </c>
      <c r="L13" s="2">
        <f>J13*K13</f>
        <v>5.0000000000000001E-9</v>
      </c>
      <c r="M13" s="2">
        <f>I13/L13</f>
        <v>14600000000</v>
      </c>
      <c r="N13" s="2">
        <f>AVERAGE(M13:M24)</f>
        <v>14983333333.333334</v>
      </c>
      <c r="O13" s="2">
        <f>0.15*N13</f>
        <v>2247500000</v>
      </c>
      <c r="P13" s="2"/>
      <c r="Q13" s="2"/>
    </row>
    <row r="14" spans="1:17">
      <c r="A14" t="s">
        <v>59</v>
      </c>
      <c r="B14">
        <v>67</v>
      </c>
      <c r="C14" s="2">
        <v>9.9999999999999995E-7</v>
      </c>
      <c r="D14">
        <v>5.0000000000000001E-3</v>
      </c>
      <c r="E14" s="2">
        <f t="shared" ref="E14:E23" si="0">C14*D14</f>
        <v>5.0000000000000001E-9</v>
      </c>
      <c r="F14" s="2">
        <f t="shared" ref="F14:F22" si="1">B14/E14</f>
        <v>13400000000</v>
      </c>
      <c r="I14">
        <v>81</v>
      </c>
      <c r="J14" s="2">
        <v>9.9999999999999995E-7</v>
      </c>
      <c r="K14">
        <v>5.0000000000000001E-3</v>
      </c>
      <c r="L14" s="2">
        <f t="shared" ref="L14:L24" si="2">J14*K14</f>
        <v>5.0000000000000001E-9</v>
      </c>
      <c r="M14" s="2">
        <f t="shared" ref="M14:M24" si="3">I14/L14</f>
        <v>16200000000</v>
      </c>
      <c r="P14" s="2"/>
      <c r="Q14" s="2"/>
    </row>
    <row r="15" spans="1:17">
      <c r="A15" t="s">
        <v>59</v>
      </c>
      <c r="B15">
        <v>70</v>
      </c>
      <c r="C15" s="2">
        <v>9.9999999999999995E-7</v>
      </c>
      <c r="D15">
        <v>5.0000000000000001E-3</v>
      </c>
      <c r="E15" s="2">
        <f t="shared" si="0"/>
        <v>5.0000000000000001E-9</v>
      </c>
      <c r="F15" s="2">
        <f t="shared" si="1"/>
        <v>14000000000</v>
      </c>
      <c r="I15">
        <v>59</v>
      </c>
      <c r="J15" s="2">
        <v>9.9999999999999995E-7</v>
      </c>
      <c r="K15">
        <v>5.0000000000000001E-3</v>
      </c>
      <c r="L15" s="2">
        <f t="shared" si="2"/>
        <v>5.0000000000000001E-9</v>
      </c>
      <c r="M15" s="2">
        <f t="shared" si="3"/>
        <v>11800000000</v>
      </c>
      <c r="P15" s="2"/>
      <c r="Q15" s="2"/>
    </row>
    <row r="16" spans="1:17">
      <c r="A16" t="s">
        <v>59</v>
      </c>
      <c r="B16">
        <v>72</v>
      </c>
      <c r="C16" s="2">
        <v>9.9999999999999995E-7</v>
      </c>
      <c r="D16">
        <v>5.0000000000000001E-3</v>
      </c>
      <c r="E16" s="2">
        <f t="shared" si="0"/>
        <v>5.0000000000000001E-9</v>
      </c>
      <c r="F16" s="2">
        <f t="shared" si="1"/>
        <v>14400000000</v>
      </c>
      <c r="I16">
        <v>78</v>
      </c>
      <c r="J16" s="2">
        <v>9.9999999999999995E-7</v>
      </c>
      <c r="K16">
        <v>5.0000000000000001E-3</v>
      </c>
      <c r="L16" s="2">
        <f t="shared" si="2"/>
        <v>5.0000000000000001E-9</v>
      </c>
      <c r="M16" s="2">
        <f t="shared" si="3"/>
        <v>15600000000</v>
      </c>
      <c r="P16" s="2"/>
      <c r="Q16" s="2"/>
    </row>
    <row r="17" spans="1:17">
      <c r="A17" t="s">
        <v>59</v>
      </c>
      <c r="B17">
        <v>80</v>
      </c>
      <c r="C17" s="2">
        <v>9.9999999999999995E-7</v>
      </c>
      <c r="D17">
        <v>5.0000000000000001E-3</v>
      </c>
      <c r="E17" s="2">
        <f t="shared" si="0"/>
        <v>5.0000000000000001E-9</v>
      </c>
      <c r="F17" s="2">
        <f t="shared" si="1"/>
        <v>16000000000</v>
      </c>
      <c r="I17">
        <v>70</v>
      </c>
      <c r="J17" s="2">
        <v>9.9999999999999995E-7</v>
      </c>
      <c r="K17">
        <v>5.0000000000000001E-3</v>
      </c>
      <c r="L17" s="2">
        <f t="shared" si="2"/>
        <v>5.0000000000000001E-9</v>
      </c>
      <c r="M17" s="2">
        <f t="shared" si="3"/>
        <v>14000000000</v>
      </c>
    </row>
    <row r="18" spans="1:17">
      <c r="A18" t="s">
        <v>59</v>
      </c>
      <c r="B18">
        <v>62</v>
      </c>
      <c r="C18" s="2">
        <v>9.9999999999999995E-7</v>
      </c>
      <c r="D18">
        <v>5.0000000000000001E-3</v>
      </c>
      <c r="E18" s="2">
        <f t="shared" si="0"/>
        <v>5.0000000000000001E-9</v>
      </c>
      <c r="F18" s="2">
        <f t="shared" si="1"/>
        <v>12400000000</v>
      </c>
      <c r="I18">
        <v>86</v>
      </c>
      <c r="J18" s="2">
        <v>9.9999999999999995E-7</v>
      </c>
      <c r="K18">
        <v>5.0000000000000001E-3</v>
      </c>
      <c r="L18" s="2">
        <f t="shared" si="2"/>
        <v>5.0000000000000001E-9</v>
      </c>
      <c r="M18" s="2">
        <f t="shared" si="3"/>
        <v>17200000000</v>
      </c>
    </row>
    <row r="19" spans="1:17">
      <c r="A19" t="s">
        <v>59</v>
      </c>
      <c r="B19">
        <v>85</v>
      </c>
      <c r="C19" s="2">
        <v>9.9999999999999995E-7</v>
      </c>
      <c r="D19">
        <v>5.0000000000000001E-3</v>
      </c>
      <c r="E19" s="2">
        <f t="shared" si="0"/>
        <v>5.0000000000000001E-9</v>
      </c>
      <c r="F19" s="2">
        <f t="shared" si="1"/>
        <v>17000000000</v>
      </c>
      <c r="I19">
        <v>67</v>
      </c>
      <c r="J19" s="2">
        <v>9.9999999999999995E-7</v>
      </c>
      <c r="K19">
        <v>5.0000000000000001E-3</v>
      </c>
      <c r="L19" s="2">
        <f t="shared" si="2"/>
        <v>5.0000000000000001E-9</v>
      </c>
      <c r="M19" s="2">
        <f t="shared" si="3"/>
        <v>13400000000</v>
      </c>
    </row>
    <row r="20" spans="1:17">
      <c r="A20" t="s">
        <v>59</v>
      </c>
      <c r="B20">
        <v>60</v>
      </c>
      <c r="C20" s="2">
        <v>9.9999999999999995E-7</v>
      </c>
      <c r="D20">
        <v>5.0000000000000001E-3</v>
      </c>
      <c r="E20" s="2">
        <f t="shared" si="0"/>
        <v>5.0000000000000001E-9</v>
      </c>
      <c r="F20" s="2">
        <f t="shared" si="1"/>
        <v>12000000000</v>
      </c>
      <c r="I20">
        <v>64</v>
      </c>
      <c r="J20" s="2">
        <v>9.9999999999999995E-7</v>
      </c>
      <c r="K20">
        <v>5.0000000000000001E-3</v>
      </c>
      <c r="L20" s="2">
        <f t="shared" si="2"/>
        <v>5.0000000000000001E-9</v>
      </c>
      <c r="M20" s="2">
        <f t="shared" si="3"/>
        <v>12800000000</v>
      </c>
    </row>
    <row r="21" spans="1:17">
      <c r="A21" t="s">
        <v>59</v>
      </c>
      <c r="B21">
        <v>34</v>
      </c>
      <c r="C21" s="2">
        <v>9.9999999999999995E-7</v>
      </c>
      <c r="D21">
        <v>5.0000000000000001E-3</v>
      </c>
      <c r="E21" s="2">
        <f t="shared" si="0"/>
        <v>5.0000000000000001E-9</v>
      </c>
      <c r="F21" s="2">
        <f t="shared" si="1"/>
        <v>6800000000</v>
      </c>
      <c r="I21">
        <v>80</v>
      </c>
      <c r="J21" s="2">
        <v>9.9999999999999995E-7</v>
      </c>
      <c r="K21">
        <v>5.0000000000000001E-3</v>
      </c>
      <c r="L21" s="2">
        <f t="shared" si="2"/>
        <v>5.0000000000000001E-9</v>
      </c>
      <c r="M21" s="2">
        <f t="shared" si="3"/>
        <v>16000000000</v>
      </c>
    </row>
    <row r="22" spans="1:17">
      <c r="A22" t="s">
        <v>59</v>
      </c>
      <c r="B22">
        <v>57</v>
      </c>
      <c r="C22" s="2">
        <v>9.9999999999999995E-7</v>
      </c>
      <c r="D22">
        <v>5.0000000000000001E-3</v>
      </c>
      <c r="E22" s="2">
        <f t="shared" si="0"/>
        <v>5.0000000000000001E-9</v>
      </c>
      <c r="F22" s="2">
        <f t="shared" si="1"/>
        <v>11400000000</v>
      </c>
      <c r="I22">
        <v>85</v>
      </c>
      <c r="J22" s="2">
        <v>9.9999999999999995E-7</v>
      </c>
      <c r="K22">
        <v>5.0000000000000001E-3</v>
      </c>
      <c r="L22" s="2">
        <f t="shared" si="2"/>
        <v>5.0000000000000001E-9</v>
      </c>
      <c r="M22" s="2">
        <f t="shared" si="3"/>
        <v>17000000000</v>
      </c>
    </row>
    <row r="23" spans="1:17">
      <c r="A23" t="s">
        <v>59</v>
      </c>
      <c r="B23">
        <v>66</v>
      </c>
      <c r="C23" s="2">
        <v>9.9999999999999995E-7</v>
      </c>
      <c r="D23">
        <v>5.0000000000000001E-3</v>
      </c>
      <c r="E23" s="2">
        <f t="shared" si="0"/>
        <v>5.0000000000000001E-9</v>
      </c>
      <c r="F23" s="2">
        <f>B23/E23</f>
        <v>13200000000</v>
      </c>
      <c r="I23">
        <v>74</v>
      </c>
      <c r="J23" s="2">
        <v>9.9999999999999995E-7</v>
      </c>
      <c r="K23">
        <v>5.0000000000000001E-3</v>
      </c>
      <c r="L23" s="2">
        <f t="shared" si="2"/>
        <v>5.0000000000000001E-9</v>
      </c>
      <c r="M23" s="2">
        <f t="shared" si="3"/>
        <v>14800000000</v>
      </c>
    </row>
    <row r="24" spans="1:17">
      <c r="A24" t="s">
        <v>59</v>
      </c>
      <c r="B24">
        <v>73</v>
      </c>
      <c r="C24" s="2">
        <v>9.9999999999999995E-7</v>
      </c>
      <c r="D24">
        <v>5.0000000000000001E-3</v>
      </c>
      <c r="E24" s="2">
        <f>C24*D24</f>
        <v>5.0000000000000001E-9</v>
      </c>
      <c r="F24" s="2">
        <f>B24/E24</f>
        <v>14600000000</v>
      </c>
      <c r="G24" s="2"/>
      <c r="H24" s="2"/>
      <c r="I24">
        <v>82</v>
      </c>
      <c r="J24" s="2">
        <v>9.9999999999999995E-7</v>
      </c>
      <c r="K24">
        <v>5.0000000000000001E-3</v>
      </c>
      <c r="L24" s="2">
        <f t="shared" si="2"/>
        <v>5.0000000000000001E-9</v>
      </c>
      <c r="M24" s="2">
        <f t="shared" si="3"/>
        <v>16400000000</v>
      </c>
      <c r="N24" s="2"/>
      <c r="O24" s="2"/>
      <c r="P24" s="2"/>
      <c r="Q24" s="2"/>
    </row>
    <row r="25" spans="1:17">
      <c r="C25" s="2"/>
      <c r="E25" s="2"/>
      <c r="F25" s="2"/>
      <c r="J25" s="2"/>
      <c r="L25" s="2"/>
      <c r="M25" s="2"/>
      <c r="P25" s="2"/>
      <c r="Q25" s="2"/>
    </row>
    <row r="26" spans="1:17">
      <c r="C26" s="2"/>
      <c r="E26" s="2"/>
      <c r="F26" s="2"/>
      <c r="J26" s="2"/>
      <c r="L26" s="2"/>
      <c r="M26" s="2"/>
      <c r="P26" s="2"/>
      <c r="Q26" s="2"/>
    </row>
    <row r="27" spans="1:17">
      <c r="C27" s="2"/>
      <c r="E27" s="2"/>
      <c r="F27" s="2"/>
      <c r="J27" s="2"/>
      <c r="L27" s="2"/>
      <c r="M27" s="2"/>
      <c r="P27" s="2"/>
      <c r="Q27" s="2"/>
    </row>
    <row r="28" spans="1:17">
      <c r="C28" s="2"/>
      <c r="E28" s="2"/>
      <c r="F28" s="2"/>
      <c r="J28" s="2"/>
      <c r="L28" s="2"/>
      <c r="M28" s="2"/>
    </row>
    <row r="29" spans="1:17">
      <c r="C29" s="2"/>
      <c r="E29" s="2"/>
      <c r="F29" s="2"/>
      <c r="G29" t="s">
        <v>96</v>
      </c>
      <c r="J29" s="2"/>
      <c r="L29" s="2"/>
      <c r="M29" s="2"/>
    </row>
    <row r="30" spans="1:17" ht="15.75" thickBot="1">
      <c r="C30" s="2"/>
      <c r="E30" s="2"/>
      <c r="F30" s="2"/>
      <c r="J30" s="2"/>
      <c r="L30" s="2"/>
      <c r="M30" s="2"/>
    </row>
    <row r="31" spans="1:17">
      <c r="C31" s="2"/>
      <c r="E31" s="2"/>
      <c r="F31" s="2"/>
      <c r="G31" s="61"/>
      <c r="H31" s="61" t="s">
        <v>97</v>
      </c>
      <c r="I31" s="61" t="s">
        <v>98</v>
      </c>
      <c r="J31" s="2"/>
      <c r="L31" s="2"/>
      <c r="M31" s="2"/>
    </row>
    <row r="32" spans="1:17">
      <c r="C32" s="2"/>
      <c r="E32" s="2"/>
      <c r="F32" s="2"/>
      <c r="G32" s="59" t="s">
        <v>99</v>
      </c>
      <c r="H32" s="59">
        <v>14983333333.333334</v>
      </c>
      <c r="I32" s="59">
        <v>13266666666.666666</v>
      </c>
      <c r="J32" s="2"/>
      <c r="L32" s="2"/>
      <c r="M32" s="2"/>
    </row>
    <row r="33" spans="3:13">
      <c r="C33" s="2"/>
      <c r="E33" s="2"/>
      <c r="F33" s="2"/>
      <c r="G33" s="59" t="s">
        <v>100</v>
      </c>
      <c r="H33" s="59">
        <v>2.9487878787878569E+18</v>
      </c>
      <c r="I33" s="59">
        <v>6.6569696969697044E+18</v>
      </c>
      <c r="J33" s="2"/>
      <c r="L33" s="2"/>
      <c r="M33" s="2"/>
    </row>
    <row r="34" spans="3:13">
      <c r="C34" s="2"/>
      <c r="E34" s="2"/>
      <c r="F34" s="2"/>
      <c r="G34" s="59" t="s">
        <v>101</v>
      </c>
      <c r="H34" s="59">
        <v>12</v>
      </c>
      <c r="I34" s="59">
        <v>12</v>
      </c>
      <c r="J34" s="2"/>
      <c r="L34" s="2"/>
      <c r="M34" s="2"/>
    </row>
    <row r="35" spans="3:13">
      <c r="C35" s="2"/>
      <c r="E35" s="2"/>
      <c r="F35" s="2"/>
      <c r="G35" s="59" t="s">
        <v>102</v>
      </c>
      <c r="H35" s="59">
        <v>-0.36824007894434702</v>
      </c>
      <c r="I35" s="59"/>
      <c r="J35" s="2"/>
      <c r="L35" s="2"/>
      <c r="M35" s="2"/>
    </row>
    <row r="36" spans="3:13">
      <c r="G36" s="59" t="s">
        <v>103</v>
      </c>
      <c r="H36" s="59">
        <v>0</v>
      </c>
      <c r="I36" s="59"/>
    </row>
    <row r="37" spans="3:13">
      <c r="G37" s="59" t="s">
        <v>54</v>
      </c>
      <c r="H37" s="59">
        <v>11</v>
      </c>
      <c r="I37" s="59"/>
    </row>
    <row r="38" spans="3:13">
      <c r="G38" s="59" t="s">
        <v>104</v>
      </c>
      <c r="H38" s="59">
        <v>1.65770701842277</v>
      </c>
      <c r="I38" s="59"/>
    </row>
    <row r="39" spans="3:13">
      <c r="G39" s="59" t="s">
        <v>105</v>
      </c>
      <c r="H39" s="59">
        <v>6.2795365092434052E-2</v>
      </c>
      <c r="I39" s="59"/>
    </row>
    <row r="40" spans="3:13">
      <c r="G40" s="59" t="s">
        <v>106</v>
      </c>
      <c r="H40" s="59">
        <v>1.7958848187040437</v>
      </c>
      <c r="I40" s="59"/>
    </row>
    <row r="41" spans="3:13">
      <c r="G41" s="59" t="s">
        <v>107</v>
      </c>
      <c r="H41" s="59">
        <v>0.1255907301848681</v>
      </c>
      <c r="I41" s="59"/>
    </row>
    <row r="42" spans="3:13" ht="15.75" thickBot="1">
      <c r="G42" s="60" t="s">
        <v>108</v>
      </c>
      <c r="H42" s="60">
        <v>2.2009851600916384</v>
      </c>
      <c r="I42" s="6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4120D-75A2-43B4-A478-FE1A15017845}">
  <dimension ref="A1:R296"/>
  <sheetViews>
    <sheetView topLeftCell="B64" workbookViewId="0">
      <selection activeCell="F1" sqref="F1:F2"/>
    </sheetView>
  </sheetViews>
  <sheetFormatPr defaultRowHeight="15"/>
  <cols>
    <col min="18" max="18" width="12" bestFit="1" customWidth="1"/>
  </cols>
  <sheetData>
    <row r="1" spans="1:18">
      <c r="F1" s="62" t="s">
        <v>111</v>
      </c>
    </row>
    <row r="2" spans="1:18">
      <c r="F2" s="62" t="s">
        <v>112</v>
      </c>
    </row>
    <row r="7" spans="1:18">
      <c r="A7" t="s">
        <v>60</v>
      </c>
      <c r="B7" t="s">
        <v>61</v>
      </c>
    </row>
    <row r="8" spans="1:18">
      <c r="B8" t="s">
        <v>62</v>
      </c>
      <c r="C8" t="s">
        <v>63</v>
      </c>
      <c r="D8">
        <v>1.3</v>
      </c>
      <c r="E8" t="s">
        <v>64</v>
      </c>
      <c r="F8" t="s">
        <v>65</v>
      </c>
      <c r="G8" t="s">
        <v>66</v>
      </c>
      <c r="H8" t="b">
        <v>0</v>
      </c>
      <c r="I8" t="s">
        <v>67</v>
      </c>
      <c r="J8" t="b">
        <v>0</v>
      </c>
      <c r="K8">
        <v>1</v>
      </c>
    </row>
    <row r="9" spans="1:18">
      <c r="A9" t="s">
        <v>68</v>
      </c>
      <c r="B9" t="s">
        <v>25</v>
      </c>
      <c r="C9" t="s">
        <v>69</v>
      </c>
      <c r="D9">
        <v>1</v>
      </c>
      <c r="E9">
        <v>2</v>
      </c>
      <c r="F9">
        <v>3</v>
      </c>
      <c r="G9">
        <v>4</v>
      </c>
      <c r="H9">
        <v>5</v>
      </c>
      <c r="I9">
        <v>6</v>
      </c>
      <c r="J9">
        <v>7</v>
      </c>
      <c r="K9">
        <v>8</v>
      </c>
      <c r="L9">
        <v>9</v>
      </c>
      <c r="M9">
        <v>10</v>
      </c>
      <c r="N9">
        <v>11</v>
      </c>
      <c r="O9">
        <v>12</v>
      </c>
      <c r="R9" t="s">
        <v>70</v>
      </c>
    </row>
    <row r="10" spans="1:18">
      <c r="C10">
        <v>23.6</v>
      </c>
      <c r="D10">
        <v>19.452999999999999</v>
      </c>
      <c r="E10">
        <v>11.101000000000001</v>
      </c>
      <c r="F10" s="6">
        <v>3.7719999999999998</v>
      </c>
      <c r="G10" s="6">
        <v>3.101</v>
      </c>
      <c r="H10" s="6">
        <v>3.2469999999999999</v>
      </c>
      <c r="I10" s="6">
        <v>2.823</v>
      </c>
      <c r="J10" s="6">
        <v>2.887</v>
      </c>
      <c r="K10" s="6">
        <v>3.0630000000000002</v>
      </c>
      <c r="L10" s="6">
        <v>3.2410000000000001</v>
      </c>
      <c r="M10" s="6">
        <v>2.9380000000000002</v>
      </c>
      <c r="N10" s="6">
        <v>2.7490000000000001</v>
      </c>
      <c r="O10" s="6">
        <v>3.5419999999999998</v>
      </c>
    </row>
    <row r="11" spans="1:18">
      <c r="D11">
        <v>19.893000000000001</v>
      </c>
      <c r="E11">
        <v>12.138</v>
      </c>
      <c r="F11" s="6">
        <v>3.9159999999999999</v>
      </c>
      <c r="G11" s="6">
        <v>3.3849999999999998</v>
      </c>
      <c r="H11" s="6">
        <v>2.85</v>
      </c>
      <c r="I11" s="6">
        <v>3.0249999999999999</v>
      </c>
      <c r="J11" s="6">
        <v>3.0859999999999999</v>
      </c>
      <c r="K11" s="6">
        <v>2.6960000000000002</v>
      </c>
      <c r="L11" s="6">
        <v>3.2280000000000002</v>
      </c>
      <c r="M11" s="6">
        <v>2.7240000000000002</v>
      </c>
      <c r="N11" s="6">
        <v>2.927</v>
      </c>
      <c r="O11" s="6">
        <v>3.5089999999999999</v>
      </c>
      <c r="R11">
        <f>AVERAGE(F10:O17,F22:O29,F34:O41,F46:O53,F58:O65,F70:O77,F118:O125,F130:O137,F142:O149,F154:O161,F166:O173,F178:O185,F190:O197,F202:O209,F214:O221,F262:O269,F274:O281,F286:O293)</f>
        <v>3.011712499999998</v>
      </c>
    </row>
    <row r="12" spans="1:18">
      <c r="D12">
        <v>19.54</v>
      </c>
      <c r="E12">
        <v>10.637</v>
      </c>
      <c r="F12" s="6">
        <v>3.3740000000000001</v>
      </c>
      <c r="G12" s="6">
        <v>3.6080000000000001</v>
      </c>
      <c r="H12" s="6">
        <v>3.036</v>
      </c>
      <c r="I12" s="6">
        <v>3.1779999999999999</v>
      </c>
      <c r="J12" s="6">
        <v>2.722</v>
      </c>
      <c r="K12" s="6">
        <v>3.2639999999999998</v>
      </c>
      <c r="L12" s="6">
        <v>3.0339999999999998</v>
      </c>
      <c r="M12" s="6">
        <v>2.823</v>
      </c>
      <c r="N12" s="6">
        <v>2.577</v>
      </c>
      <c r="O12" s="6">
        <v>3.3250000000000002</v>
      </c>
    </row>
    <row r="13" spans="1:18">
      <c r="D13">
        <v>19.436</v>
      </c>
      <c r="E13">
        <v>12.782</v>
      </c>
      <c r="F13" s="6">
        <v>3.669</v>
      </c>
      <c r="G13" s="6">
        <v>3.234</v>
      </c>
      <c r="H13" s="6">
        <v>2.762</v>
      </c>
      <c r="I13" s="6">
        <v>3.0819999999999999</v>
      </c>
      <c r="J13" s="6">
        <v>2.94</v>
      </c>
      <c r="K13" s="6">
        <v>2.7269999999999999</v>
      </c>
      <c r="L13" s="6">
        <v>2.7789999999999999</v>
      </c>
      <c r="M13" s="6">
        <v>2.883</v>
      </c>
      <c r="N13" s="6">
        <v>2.6509999999999998</v>
      </c>
      <c r="O13" s="6">
        <v>3.3759999999999999</v>
      </c>
      <c r="R13" t="s">
        <v>71</v>
      </c>
    </row>
    <row r="14" spans="1:18">
      <c r="D14">
        <v>20.535</v>
      </c>
      <c r="E14">
        <v>10.048999999999999</v>
      </c>
      <c r="F14" s="6">
        <v>3.9380000000000002</v>
      </c>
      <c r="G14" s="6">
        <v>2.8980000000000001</v>
      </c>
      <c r="H14" s="6">
        <v>2.57</v>
      </c>
      <c r="I14" s="6">
        <v>3.173</v>
      </c>
      <c r="J14" s="6">
        <v>2.8650000000000002</v>
      </c>
      <c r="K14" s="6">
        <v>2.895</v>
      </c>
      <c r="L14" s="6">
        <v>3.43</v>
      </c>
      <c r="M14" s="6">
        <v>2.964</v>
      </c>
      <c r="N14" s="6">
        <v>3.028</v>
      </c>
      <c r="O14" s="6">
        <v>3.4820000000000002</v>
      </c>
    </row>
    <row r="15" spans="1:18">
      <c r="D15">
        <v>20.010999999999999</v>
      </c>
      <c r="E15">
        <v>12.349</v>
      </c>
      <c r="F15" s="6">
        <v>3.6749999999999998</v>
      </c>
      <c r="G15" s="6">
        <v>2.798</v>
      </c>
      <c r="H15" s="6">
        <v>2.8650000000000002</v>
      </c>
      <c r="I15" s="6">
        <v>2.6520000000000001</v>
      </c>
      <c r="J15" s="6">
        <v>3.1859999999999999</v>
      </c>
      <c r="K15" s="6">
        <v>2.827</v>
      </c>
      <c r="L15" s="6">
        <v>2.8130000000000002</v>
      </c>
      <c r="M15" s="6">
        <v>3.1779999999999999</v>
      </c>
      <c r="N15" s="6">
        <v>2.6869999999999998</v>
      </c>
      <c r="O15" s="6">
        <v>3.4750000000000001</v>
      </c>
      <c r="R15">
        <f>_xlfn.STDEV.S(F10:O17,F22:O29,F34:O41,F46:O53,F58:O65,F70:O77,F118:O125,F130:O137,F142:O149,F154:O161,F166:O173,F178:O185,F190:O197,F202:O209,F214:O221,F262:O269,F274:O281,F286:O293)</f>
        <v>0.4207032919830403</v>
      </c>
    </row>
    <row r="16" spans="1:18">
      <c r="D16">
        <v>21.699000000000002</v>
      </c>
      <c r="E16">
        <v>12.944000000000001</v>
      </c>
      <c r="F16" s="6">
        <v>4.5339999999999998</v>
      </c>
      <c r="G16" s="6">
        <v>2.98</v>
      </c>
      <c r="H16" s="6">
        <v>2.8879999999999999</v>
      </c>
      <c r="I16" s="6">
        <v>2.7080000000000002</v>
      </c>
      <c r="J16" s="6">
        <v>3.07</v>
      </c>
      <c r="K16" s="6">
        <v>3.3119999999999998</v>
      </c>
      <c r="L16" s="6">
        <v>3.3929999999999998</v>
      </c>
      <c r="M16" s="6">
        <v>6.4050000000000002</v>
      </c>
      <c r="N16" s="6">
        <v>3.3919999999999999</v>
      </c>
      <c r="O16" s="6">
        <v>3.6269999999999998</v>
      </c>
    </row>
    <row r="17" spans="1:18">
      <c r="D17">
        <v>32.951999999999998</v>
      </c>
      <c r="E17">
        <v>13.167</v>
      </c>
      <c r="F17" s="6">
        <v>4.2939999999999996</v>
      </c>
      <c r="G17" s="6">
        <v>3.4630000000000001</v>
      </c>
      <c r="H17" s="6">
        <v>2.9689999999999999</v>
      </c>
      <c r="I17" s="6">
        <v>3.2759999999999998</v>
      </c>
      <c r="J17" s="6">
        <v>2.681</v>
      </c>
      <c r="K17" s="6">
        <v>3.3929999999999998</v>
      </c>
      <c r="L17" s="6">
        <v>3.23</v>
      </c>
      <c r="M17" s="6">
        <v>3.052</v>
      </c>
      <c r="N17" s="6">
        <v>3.04</v>
      </c>
      <c r="O17" s="6">
        <v>3.9169999999999998</v>
      </c>
    </row>
    <row r="18" spans="1:18">
      <c r="R18" t="s">
        <v>72</v>
      </c>
    </row>
    <row r="19" spans="1:18">
      <c r="B19" t="s">
        <v>73</v>
      </c>
      <c r="R19">
        <f>R15*5</f>
        <v>2.1035164599152014</v>
      </c>
    </row>
    <row r="20" spans="1:18">
      <c r="B20" t="s">
        <v>62</v>
      </c>
      <c r="C20" t="s">
        <v>74</v>
      </c>
      <c r="D20">
        <v>1.3</v>
      </c>
      <c r="E20" t="s">
        <v>64</v>
      </c>
      <c r="F20" t="s">
        <v>65</v>
      </c>
      <c r="G20" t="s">
        <v>66</v>
      </c>
      <c r="H20" t="b">
        <v>0</v>
      </c>
      <c r="I20" t="s">
        <v>67</v>
      </c>
      <c r="J20" t="b">
        <v>0</v>
      </c>
      <c r="K20">
        <v>1</v>
      </c>
    </row>
    <row r="21" spans="1:18">
      <c r="C21" t="s">
        <v>69</v>
      </c>
      <c r="D21">
        <v>1</v>
      </c>
      <c r="E21">
        <v>2</v>
      </c>
      <c r="F21">
        <v>3</v>
      </c>
      <c r="G21">
        <v>4</v>
      </c>
      <c r="H21">
        <v>5</v>
      </c>
      <c r="I21">
        <v>6</v>
      </c>
      <c r="J21">
        <v>7</v>
      </c>
      <c r="K21">
        <v>8</v>
      </c>
      <c r="L21">
        <v>9</v>
      </c>
      <c r="M21">
        <v>10</v>
      </c>
      <c r="N21">
        <v>11</v>
      </c>
      <c r="O21">
        <v>12</v>
      </c>
    </row>
    <row r="22" spans="1:18">
      <c r="A22" t="s">
        <v>68</v>
      </c>
      <c r="B22" t="s">
        <v>28</v>
      </c>
      <c r="C22">
        <v>23.6</v>
      </c>
      <c r="D22">
        <v>19.376000000000001</v>
      </c>
      <c r="E22">
        <v>12.237</v>
      </c>
      <c r="F22" s="6">
        <v>3.76</v>
      </c>
      <c r="G22" s="6">
        <v>3.032</v>
      </c>
      <c r="H22" s="6">
        <v>2.9020000000000001</v>
      </c>
      <c r="I22" s="6">
        <v>2.8879999999999999</v>
      </c>
      <c r="J22" s="6">
        <v>2.6509999999999998</v>
      </c>
      <c r="K22" s="6">
        <v>2.5230000000000001</v>
      </c>
      <c r="L22" s="6">
        <v>2.9830000000000001</v>
      </c>
      <c r="M22" s="6">
        <v>2.7839999999999998</v>
      </c>
      <c r="N22" s="6">
        <v>2.7839999999999998</v>
      </c>
      <c r="O22" s="6">
        <v>3.4449999999999998</v>
      </c>
    </row>
    <row r="23" spans="1:18">
      <c r="D23">
        <v>20.309000000000001</v>
      </c>
      <c r="E23">
        <v>11.634</v>
      </c>
      <c r="F23" s="6">
        <v>3.5019999999999998</v>
      </c>
      <c r="G23" s="6">
        <v>2.738</v>
      </c>
      <c r="H23" s="6">
        <v>2.8740000000000001</v>
      </c>
      <c r="I23" s="6">
        <v>2.4449999999999998</v>
      </c>
      <c r="J23" s="6">
        <v>2.5219999999999998</v>
      </c>
      <c r="K23" s="6">
        <v>2.488</v>
      </c>
      <c r="L23" s="6">
        <v>2.5289999999999999</v>
      </c>
      <c r="M23" s="6">
        <v>2.6880000000000002</v>
      </c>
      <c r="N23" s="6">
        <v>2.7429999999999999</v>
      </c>
      <c r="O23" s="6">
        <v>3.2250000000000001</v>
      </c>
      <c r="R23" t="s">
        <v>75</v>
      </c>
    </row>
    <row r="24" spans="1:18">
      <c r="D24">
        <v>20.02</v>
      </c>
      <c r="E24">
        <v>11.048</v>
      </c>
      <c r="F24" s="6">
        <v>3.4369999999999998</v>
      </c>
      <c r="G24" s="6">
        <v>3.077</v>
      </c>
      <c r="H24" s="6">
        <v>2.7949999999999999</v>
      </c>
      <c r="I24" s="6">
        <v>2.895</v>
      </c>
      <c r="J24" s="6">
        <v>2.5139999999999998</v>
      </c>
      <c r="K24" s="6">
        <v>2.819</v>
      </c>
      <c r="L24" s="6">
        <v>3.0129999999999999</v>
      </c>
      <c r="M24" s="6">
        <v>2.8879999999999999</v>
      </c>
      <c r="N24" s="6">
        <v>2.8239999999999998</v>
      </c>
      <c r="O24" s="6">
        <v>3.137</v>
      </c>
      <c r="R24">
        <f>R11+R19</f>
        <v>5.1152289599151999</v>
      </c>
    </row>
    <row r="25" spans="1:18">
      <c r="D25">
        <v>20.329999999999998</v>
      </c>
      <c r="E25">
        <v>10.648</v>
      </c>
      <c r="F25" s="6">
        <v>4.24</v>
      </c>
      <c r="G25" s="6">
        <v>2.5739999999999998</v>
      </c>
      <c r="H25" s="6">
        <v>2.766</v>
      </c>
      <c r="I25" s="6">
        <v>2.698</v>
      </c>
      <c r="J25" s="6">
        <v>2.6859999999999999</v>
      </c>
      <c r="K25" s="6">
        <v>2.8980000000000001</v>
      </c>
      <c r="L25" s="6">
        <v>2.7709999999999999</v>
      </c>
      <c r="M25" s="6">
        <v>2.4540000000000002</v>
      </c>
      <c r="N25" s="6">
        <v>3.0670000000000002</v>
      </c>
      <c r="O25" s="6">
        <v>3.3420000000000001</v>
      </c>
    </row>
    <row r="26" spans="1:18">
      <c r="D26">
        <v>20.247</v>
      </c>
      <c r="E26">
        <v>12.081</v>
      </c>
      <c r="F26" s="6">
        <v>4.2290000000000001</v>
      </c>
      <c r="G26" s="6">
        <v>2.9470000000000001</v>
      </c>
      <c r="H26" s="6">
        <v>2.911</v>
      </c>
      <c r="I26" s="6">
        <v>2.9020000000000001</v>
      </c>
      <c r="J26" s="6">
        <v>2.5880000000000001</v>
      </c>
      <c r="K26" s="6">
        <v>3.0510000000000002</v>
      </c>
      <c r="L26" s="6">
        <v>3.306</v>
      </c>
      <c r="M26" s="6">
        <v>2.5670000000000002</v>
      </c>
      <c r="N26" s="6">
        <v>2.645</v>
      </c>
      <c r="O26" s="6">
        <v>3.1150000000000002</v>
      </c>
    </row>
    <row r="27" spans="1:18">
      <c r="D27">
        <v>19.936</v>
      </c>
      <c r="E27">
        <v>11.956</v>
      </c>
      <c r="F27" s="6">
        <v>4.4219999999999997</v>
      </c>
      <c r="G27" s="6">
        <v>2.8540000000000001</v>
      </c>
      <c r="H27" s="6">
        <v>2.976</v>
      </c>
      <c r="I27" s="6">
        <v>3.1739999999999999</v>
      </c>
      <c r="J27" s="6">
        <v>2.8940000000000001</v>
      </c>
      <c r="K27" s="6">
        <v>3</v>
      </c>
      <c r="L27" s="6">
        <v>2.8109999999999999</v>
      </c>
      <c r="M27" s="6">
        <v>2.702</v>
      </c>
      <c r="N27" s="6">
        <v>2.9529999999999998</v>
      </c>
      <c r="O27" s="6">
        <v>3.0150000000000001</v>
      </c>
    </row>
    <row r="28" spans="1:18">
      <c r="D28">
        <v>21.972000000000001</v>
      </c>
      <c r="E28">
        <v>12.837</v>
      </c>
      <c r="F28" s="6">
        <v>6.34</v>
      </c>
      <c r="G28" s="6">
        <v>3.117</v>
      </c>
      <c r="H28" s="6">
        <v>2.74</v>
      </c>
      <c r="I28" s="6">
        <v>2.456</v>
      </c>
      <c r="J28" s="6">
        <v>2.4039999999999999</v>
      </c>
      <c r="K28" s="6">
        <v>2.5539999999999998</v>
      </c>
      <c r="L28" s="6">
        <v>2.774</v>
      </c>
      <c r="M28" s="6">
        <v>2.5710000000000002</v>
      </c>
      <c r="N28" s="6">
        <v>2.3679999999999999</v>
      </c>
      <c r="O28" s="6">
        <v>3.24</v>
      </c>
    </row>
    <row r="29" spans="1:18">
      <c r="D29">
        <v>22.143000000000001</v>
      </c>
      <c r="E29">
        <v>12.416</v>
      </c>
      <c r="F29" s="6">
        <v>3.2850000000000001</v>
      </c>
      <c r="G29" s="6">
        <v>3.3119999999999998</v>
      </c>
      <c r="H29" s="6">
        <v>2.8330000000000002</v>
      </c>
      <c r="I29" s="6">
        <v>3.0910000000000002</v>
      </c>
      <c r="J29" s="6">
        <v>3.1230000000000002</v>
      </c>
      <c r="K29" s="6">
        <v>3.1150000000000002</v>
      </c>
      <c r="L29" s="6">
        <v>2.6150000000000002</v>
      </c>
      <c r="M29" s="6">
        <v>2.778</v>
      </c>
      <c r="N29" s="6">
        <v>2.61</v>
      </c>
      <c r="O29" s="6">
        <v>3.3919999999999999</v>
      </c>
    </row>
    <row r="31" spans="1:18">
      <c r="B31" t="s">
        <v>73</v>
      </c>
    </row>
    <row r="32" spans="1:18">
      <c r="A32" t="s">
        <v>68</v>
      </c>
      <c r="B32" t="s">
        <v>62</v>
      </c>
      <c r="C32" t="s">
        <v>76</v>
      </c>
      <c r="D32">
        <v>1.3</v>
      </c>
      <c r="E32" t="s">
        <v>64</v>
      </c>
      <c r="F32" t="s">
        <v>65</v>
      </c>
      <c r="G32" t="s">
        <v>66</v>
      </c>
      <c r="H32" t="b">
        <v>0</v>
      </c>
      <c r="I32" t="s">
        <v>67</v>
      </c>
      <c r="J32" t="b">
        <v>0</v>
      </c>
      <c r="K32">
        <v>1</v>
      </c>
    </row>
    <row r="33" spans="1:15">
      <c r="C33" t="s">
        <v>69</v>
      </c>
      <c r="D33">
        <v>1</v>
      </c>
      <c r="E33">
        <v>2</v>
      </c>
      <c r="F33">
        <v>3</v>
      </c>
      <c r="G33">
        <v>4</v>
      </c>
      <c r="H33">
        <v>5</v>
      </c>
      <c r="I33">
        <v>6</v>
      </c>
      <c r="J33">
        <v>7</v>
      </c>
      <c r="K33">
        <v>8</v>
      </c>
      <c r="L33">
        <v>9</v>
      </c>
      <c r="M33">
        <v>10</v>
      </c>
      <c r="N33">
        <v>11</v>
      </c>
      <c r="O33">
        <v>12</v>
      </c>
    </row>
    <row r="34" spans="1:15">
      <c r="B34" t="s">
        <v>29</v>
      </c>
      <c r="C34">
        <v>23.6</v>
      </c>
      <c r="D34">
        <v>17.972000000000001</v>
      </c>
      <c r="E34">
        <v>10.929</v>
      </c>
      <c r="F34" s="6">
        <v>3.9550000000000001</v>
      </c>
      <c r="G34" s="6">
        <v>3.8039999999999998</v>
      </c>
      <c r="H34" s="6">
        <v>3.04</v>
      </c>
      <c r="I34" s="6">
        <v>2.9159999999999999</v>
      </c>
      <c r="J34" s="6">
        <v>2.6419999999999999</v>
      </c>
      <c r="K34" s="6">
        <v>2.8839999999999999</v>
      </c>
      <c r="L34" s="6">
        <v>2.8580000000000001</v>
      </c>
      <c r="M34" s="6">
        <v>2.7450000000000001</v>
      </c>
      <c r="N34" s="6">
        <v>3.0449999999999999</v>
      </c>
      <c r="O34" s="6">
        <v>3.32</v>
      </c>
    </row>
    <row r="35" spans="1:15">
      <c r="D35">
        <v>17.57</v>
      </c>
      <c r="E35">
        <v>10.547000000000001</v>
      </c>
      <c r="F35" s="6">
        <v>3.32</v>
      </c>
      <c r="G35" s="6">
        <v>3.33</v>
      </c>
      <c r="H35" s="6">
        <v>3.266</v>
      </c>
      <c r="I35" s="6">
        <v>2.605</v>
      </c>
      <c r="J35" s="6">
        <v>2.5750000000000002</v>
      </c>
      <c r="K35" s="6">
        <v>2.6030000000000002</v>
      </c>
      <c r="L35" s="6">
        <v>2.6059999999999999</v>
      </c>
      <c r="M35" s="6">
        <v>2.6890000000000001</v>
      </c>
      <c r="N35" s="6">
        <v>2.722</v>
      </c>
      <c r="O35" s="6">
        <v>3.1760000000000002</v>
      </c>
    </row>
    <row r="36" spans="1:15">
      <c r="D36">
        <v>18.631</v>
      </c>
      <c r="E36">
        <v>11.427</v>
      </c>
      <c r="F36" s="6">
        <v>3.677</v>
      </c>
      <c r="G36" s="6">
        <v>2.415</v>
      </c>
      <c r="H36" s="6">
        <v>2.7549999999999999</v>
      </c>
      <c r="I36" s="6">
        <v>2.6619999999999999</v>
      </c>
      <c r="J36" s="6">
        <v>3.2309999999999999</v>
      </c>
      <c r="K36" s="6">
        <v>3.0169999999999999</v>
      </c>
      <c r="L36" s="6">
        <v>2.6509999999999998</v>
      </c>
      <c r="M36" s="6">
        <v>3.129</v>
      </c>
      <c r="N36" s="6">
        <v>2.9089999999999998</v>
      </c>
      <c r="O36" s="6">
        <v>3.1589999999999998</v>
      </c>
    </row>
    <row r="37" spans="1:15">
      <c r="D37">
        <v>20.131</v>
      </c>
      <c r="E37">
        <v>11.778</v>
      </c>
      <c r="F37" s="6">
        <v>4.4249999999999998</v>
      </c>
      <c r="G37" s="6">
        <v>2.8490000000000002</v>
      </c>
      <c r="H37" s="6">
        <v>2.7280000000000002</v>
      </c>
      <c r="I37" s="6">
        <v>3.2120000000000002</v>
      </c>
      <c r="J37" s="6">
        <v>2.6749999999999998</v>
      </c>
      <c r="K37" s="6">
        <v>2.8660000000000001</v>
      </c>
      <c r="L37" s="6">
        <v>2.6850000000000001</v>
      </c>
      <c r="M37" s="6">
        <v>2.8540000000000001</v>
      </c>
      <c r="N37" s="6">
        <v>2.6909999999999998</v>
      </c>
      <c r="O37" s="6">
        <v>3.3450000000000002</v>
      </c>
    </row>
    <row r="38" spans="1:15">
      <c r="D38">
        <v>20.631</v>
      </c>
      <c r="E38">
        <v>12.236000000000001</v>
      </c>
      <c r="F38" s="6">
        <v>3.9689999999999999</v>
      </c>
      <c r="G38" s="6">
        <v>2.528</v>
      </c>
      <c r="H38" s="6">
        <v>2.5299999999999998</v>
      </c>
      <c r="I38" s="6">
        <v>3.1030000000000002</v>
      </c>
      <c r="J38" s="6">
        <v>2.923</v>
      </c>
      <c r="K38" s="6">
        <v>2.7719999999999998</v>
      </c>
      <c r="L38" s="6">
        <v>2.9119999999999999</v>
      </c>
      <c r="M38" s="6">
        <v>2.8690000000000002</v>
      </c>
      <c r="N38" s="6">
        <v>2.2829999999999999</v>
      </c>
      <c r="O38" s="6">
        <v>3.7370000000000001</v>
      </c>
    </row>
    <row r="39" spans="1:15">
      <c r="D39">
        <v>21.103000000000002</v>
      </c>
      <c r="E39">
        <v>12.789</v>
      </c>
      <c r="F39" s="6">
        <v>4.4480000000000004</v>
      </c>
      <c r="G39" s="6">
        <v>3.0190000000000001</v>
      </c>
      <c r="H39" s="6">
        <v>2.6739999999999999</v>
      </c>
      <c r="I39" s="6">
        <v>2.629</v>
      </c>
      <c r="J39" s="6">
        <v>3.073</v>
      </c>
      <c r="K39" s="6">
        <v>2.8090000000000002</v>
      </c>
      <c r="L39" s="6">
        <v>2.524</v>
      </c>
      <c r="M39" s="6">
        <v>2.867</v>
      </c>
      <c r="N39" s="6">
        <v>2.92</v>
      </c>
      <c r="O39" s="6">
        <v>3.21</v>
      </c>
    </row>
    <row r="40" spans="1:15">
      <c r="D40">
        <v>21.681999999999999</v>
      </c>
      <c r="E40">
        <v>12.305999999999999</v>
      </c>
      <c r="F40" s="6">
        <v>5.7560000000000002</v>
      </c>
      <c r="G40" s="6">
        <v>2.8079999999999998</v>
      </c>
      <c r="H40" s="6">
        <v>2.5630000000000002</v>
      </c>
      <c r="I40" s="6">
        <v>3.3879999999999999</v>
      </c>
      <c r="J40" s="6">
        <v>2.552</v>
      </c>
      <c r="K40" s="6">
        <v>2.4380000000000002</v>
      </c>
      <c r="L40" s="6">
        <v>2.956</v>
      </c>
      <c r="M40" s="6">
        <v>2.552</v>
      </c>
      <c r="N40" s="6">
        <v>2.468</v>
      </c>
      <c r="O40" s="6">
        <v>3.61</v>
      </c>
    </row>
    <row r="41" spans="1:15">
      <c r="D41">
        <v>25.550999999999998</v>
      </c>
      <c r="E41">
        <v>12.116</v>
      </c>
      <c r="F41" s="6">
        <v>5.5049999999999999</v>
      </c>
      <c r="G41" s="6">
        <v>3.2010000000000001</v>
      </c>
      <c r="H41" s="6">
        <v>3.556</v>
      </c>
      <c r="I41" s="6">
        <v>2.9169999999999998</v>
      </c>
      <c r="J41" s="6">
        <v>3.0790000000000002</v>
      </c>
      <c r="K41" s="6">
        <v>2.84</v>
      </c>
      <c r="L41" s="6">
        <v>2.831</v>
      </c>
      <c r="M41" s="6">
        <v>3.1920000000000002</v>
      </c>
      <c r="N41" s="6">
        <v>3.02</v>
      </c>
      <c r="O41" s="6">
        <v>3.6230000000000002</v>
      </c>
    </row>
    <row r="43" spans="1:15">
      <c r="B43" t="s">
        <v>73</v>
      </c>
    </row>
    <row r="44" spans="1:15">
      <c r="A44" t="s">
        <v>77</v>
      </c>
      <c r="B44" t="s">
        <v>62</v>
      </c>
      <c r="C44" t="s">
        <v>78</v>
      </c>
      <c r="D44">
        <v>1.3</v>
      </c>
      <c r="E44" t="s">
        <v>64</v>
      </c>
      <c r="F44" t="s">
        <v>65</v>
      </c>
      <c r="G44" t="s">
        <v>66</v>
      </c>
      <c r="H44" t="b">
        <v>0</v>
      </c>
      <c r="I44" t="s">
        <v>67</v>
      </c>
      <c r="J44" t="b">
        <v>0</v>
      </c>
      <c r="K44">
        <v>1</v>
      </c>
    </row>
    <row r="45" spans="1:15">
      <c r="C45" t="s">
        <v>69</v>
      </c>
      <c r="D45">
        <v>1</v>
      </c>
      <c r="E45">
        <v>2</v>
      </c>
      <c r="F45">
        <v>3</v>
      </c>
      <c r="G45">
        <v>4</v>
      </c>
      <c r="H45">
        <v>5</v>
      </c>
      <c r="I45">
        <v>6</v>
      </c>
      <c r="J45">
        <v>7</v>
      </c>
      <c r="K45">
        <v>8</v>
      </c>
      <c r="L45">
        <v>9</v>
      </c>
      <c r="M45">
        <v>10</v>
      </c>
      <c r="N45">
        <v>11</v>
      </c>
      <c r="O45">
        <v>12</v>
      </c>
    </row>
    <row r="46" spans="1:15">
      <c r="B46" t="s">
        <v>33</v>
      </c>
      <c r="C46">
        <v>23.9</v>
      </c>
      <c r="D46">
        <v>15.824999999999999</v>
      </c>
      <c r="E46">
        <v>7.0339999999999998</v>
      </c>
      <c r="F46" s="6">
        <v>3.4319999999999999</v>
      </c>
      <c r="G46" s="6">
        <v>3.0059999999999998</v>
      </c>
      <c r="H46" s="6">
        <v>2.8</v>
      </c>
      <c r="I46" s="6">
        <v>3.0880000000000001</v>
      </c>
      <c r="J46" s="6">
        <v>2.6619999999999999</v>
      </c>
      <c r="K46" s="6">
        <v>3.2650000000000001</v>
      </c>
      <c r="L46" s="6">
        <v>2.653</v>
      </c>
      <c r="M46" s="6">
        <v>2.8450000000000002</v>
      </c>
      <c r="N46" s="6">
        <v>2.9159999999999999</v>
      </c>
      <c r="O46" s="6">
        <v>3.3849999999999998</v>
      </c>
    </row>
    <row r="47" spans="1:15">
      <c r="D47">
        <v>16.68</v>
      </c>
      <c r="E47">
        <v>9.4909999999999997</v>
      </c>
      <c r="F47" s="6">
        <v>3.2629999999999999</v>
      </c>
      <c r="G47" s="6">
        <v>2.8039999999999998</v>
      </c>
      <c r="H47" s="6">
        <v>2.9390000000000001</v>
      </c>
      <c r="I47" s="6">
        <v>2.8849999999999998</v>
      </c>
      <c r="J47" s="6">
        <v>3.0249999999999999</v>
      </c>
      <c r="K47" s="6">
        <v>2.609</v>
      </c>
      <c r="L47" s="6">
        <v>2.6880000000000002</v>
      </c>
      <c r="M47" s="6">
        <v>2.65</v>
      </c>
      <c r="N47" s="6">
        <v>2.9009999999999998</v>
      </c>
      <c r="O47" s="6">
        <v>3.4060000000000001</v>
      </c>
    </row>
    <row r="48" spans="1:15">
      <c r="D48">
        <v>16.099</v>
      </c>
      <c r="E48">
        <v>8.2859999999999996</v>
      </c>
      <c r="F48" s="6">
        <v>3.379</v>
      </c>
      <c r="G48" s="6">
        <v>2.7639999999999998</v>
      </c>
      <c r="H48" s="6">
        <v>2.8690000000000002</v>
      </c>
      <c r="I48" s="6">
        <v>3.0779999999999998</v>
      </c>
      <c r="J48" s="6">
        <v>2.3180000000000001</v>
      </c>
      <c r="K48" s="6">
        <v>3.1080000000000001</v>
      </c>
      <c r="L48" s="6">
        <v>2.44</v>
      </c>
      <c r="M48" s="6">
        <v>3.133</v>
      </c>
      <c r="N48" s="6">
        <v>3.3069999999999999</v>
      </c>
      <c r="O48" s="6">
        <v>3.8279999999999998</v>
      </c>
    </row>
    <row r="49" spans="1:15">
      <c r="D49">
        <v>16.72</v>
      </c>
      <c r="E49">
        <v>8.5609999999999999</v>
      </c>
      <c r="F49" s="6">
        <v>3.5979999999999999</v>
      </c>
      <c r="G49" s="6">
        <v>3.1269999999999998</v>
      </c>
      <c r="H49" s="6">
        <v>2.4649999999999999</v>
      </c>
      <c r="I49" s="6">
        <v>2.718</v>
      </c>
      <c r="J49" s="6">
        <v>2.585</v>
      </c>
      <c r="K49" s="6">
        <v>2.9950000000000001</v>
      </c>
      <c r="L49" s="6">
        <v>2.677</v>
      </c>
      <c r="M49" s="6">
        <v>3.0190000000000001</v>
      </c>
      <c r="N49" s="6">
        <v>2.54</v>
      </c>
      <c r="O49" s="6">
        <v>3.2</v>
      </c>
    </row>
    <row r="50" spans="1:15">
      <c r="D50">
        <v>19.277000000000001</v>
      </c>
      <c r="E50">
        <v>8.9619999999999997</v>
      </c>
      <c r="F50" s="6">
        <v>3.605</v>
      </c>
      <c r="G50" s="6">
        <v>2.6589999999999998</v>
      </c>
      <c r="H50" s="6">
        <v>2.8119999999999998</v>
      </c>
      <c r="I50" s="6">
        <v>2.5630000000000002</v>
      </c>
      <c r="J50" s="6">
        <v>2.7669999999999999</v>
      </c>
      <c r="K50" s="6">
        <v>2.9119999999999999</v>
      </c>
      <c r="L50" s="6">
        <v>2.9710000000000001</v>
      </c>
      <c r="M50" s="6">
        <v>3.1230000000000002</v>
      </c>
      <c r="N50" s="6">
        <v>2.802</v>
      </c>
      <c r="O50" s="6">
        <v>3.1720000000000002</v>
      </c>
    </row>
    <row r="51" spans="1:15">
      <c r="D51">
        <v>15.894</v>
      </c>
      <c r="E51">
        <v>9.1639999999999997</v>
      </c>
      <c r="F51" s="6">
        <v>4.1390000000000002</v>
      </c>
      <c r="G51" s="6">
        <v>2.9049999999999998</v>
      </c>
      <c r="H51" s="6">
        <v>2.4670000000000001</v>
      </c>
      <c r="I51" s="6">
        <v>2.6709999999999998</v>
      </c>
      <c r="J51" s="6">
        <v>2.516</v>
      </c>
      <c r="K51" s="6">
        <v>2.9169999999999998</v>
      </c>
      <c r="L51" s="6">
        <v>2.464</v>
      </c>
      <c r="M51" s="6">
        <v>3.0190000000000001</v>
      </c>
      <c r="N51" s="6">
        <v>2.52</v>
      </c>
      <c r="O51" s="6">
        <v>3.6</v>
      </c>
    </row>
    <row r="52" spans="1:15">
      <c r="D52">
        <v>17.632999999999999</v>
      </c>
      <c r="E52">
        <v>9.9220000000000006</v>
      </c>
      <c r="F52" s="6">
        <v>3.9569999999999999</v>
      </c>
      <c r="G52" s="6">
        <v>2.952</v>
      </c>
      <c r="H52" s="6">
        <v>2.952</v>
      </c>
      <c r="I52" s="6">
        <v>3.8079999999999998</v>
      </c>
      <c r="J52" s="6">
        <v>2.6829999999999998</v>
      </c>
      <c r="K52" s="6">
        <v>3.1469999999999998</v>
      </c>
      <c r="L52" s="6">
        <v>3.2440000000000002</v>
      </c>
      <c r="M52" s="6">
        <v>3.2189999999999999</v>
      </c>
      <c r="N52" s="6">
        <v>2.613</v>
      </c>
      <c r="O52" s="6">
        <v>3.141</v>
      </c>
    </row>
    <row r="53" spans="1:15">
      <c r="D53">
        <v>18.315999999999999</v>
      </c>
      <c r="E53">
        <v>7.1719999999999997</v>
      </c>
      <c r="F53" s="6">
        <v>4.375</v>
      </c>
      <c r="G53" s="6">
        <v>2.8450000000000002</v>
      </c>
      <c r="H53" s="6">
        <v>3.1230000000000002</v>
      </c>
      <c r="I53" s="6">
        <v>2.7690000000000001</v>
      </c>
      <c r="J53" s="6">
        <v>2.74</v>
      </c>
      <c r="K53" s="6">
        <v>2.5190000000000001</v>
      </c>
      <c r="L53" s="6">
        <v>3.1859999999999999</v>
      </c>
      <c r="M53" s="6">
        <v>2.6440000000000001</v>
      </c>
      <c r="N53" s="6">
        <v>3.2250000000000001</v>
      </c>
      <c r="O53" s="6">
        <v>2.8690000000000002</v>
      </c>
    </row>
    <row r="55" spans="1:15">
      <c r="B55" t="s">
        <v>73</v>
      </c>
    </row>
    <row r="56" spans="1:15">
      <c r="A56" t="s">
        <v>77</v>
      </c>
      <c r="B56" t="s">
        <v>62</v>
      </c>
      <c r="C56" t="s">
        <v>79</v>
      </c>
      <c r="D56">
        <v>1.3</v>
      </c>
      <c r="E56" t="s">
        <v>64</v>
      </c>
      <c r="F56" t="s">
        <v>65</v>
      </c>
      <c r="G56" t="s">
        <v>66</v>
      </c>
      <c r="H56" t="b">
        <v>0</v>
      </c>
      <c r="I56" t="s">
        <v>67</v>
      </c>
      <c r="J56" t="b">
        <v>0</v>
      </c>
      <c r="K56">
        <v>1</v>
      </c>
    </row>
    <row r="57" spans="1:15">
      <c r="C57" t="s">
        <v>69</v>
      </c>
      <c r="D57">
        <v>1</v>
      </c>
      <c r="E57">
        <v>2</v>
      </c>
      <c r="F57">
        <v>3</v>
      </c>
      <c r="G57">
        <v>4</v>
      </c>
      <c r="H57">
        <v>5</v>
      </c>
      <c r="I57">
        <v>6</v>
      </c>
      <c r="J57">
        <v>7</v>
      </c>
      <c r="K57">
        <v>8</v>
      </c>
      <c r="L57">
        <v>9</v>
      </c>
      <c r="M57">
        <v>10</v>
      </c>
      <c r="N57">
        <v>11</v>
      </c>
      <c r="O57">
        <v>12</v>
      </c>
    </row>
    <row r="58" spans="1:15">
      <c r="C58">
        <v>23.9</v>
      </c>
      <c r="D58">
        <v>17.117000000000001</v>
      </c>
      <c r="E58">
        <v>11.832000000000001</v>
      </c>
      <c r="F58" s="6">
        <v>3.177</v>
      </c>
      <c r="G58" s="6">
        <v>2.6659999999999999</v>
      </c>
      <c r="H58" s="6">
        <v>3.113</v>
      </c>
      <c r="I58" s="6">
        <v>2.919</v>
      </c>
      <c r="J58" s="6">
        <v>2.8029999999999999</v>
      </c>
      <c r="K58" s="6">
        <v>2.9159999999999999</v>
      </c>
      <c r="L58" s="6">
        <v>2.879</v>
      </c>
      <c r="M58" s="6">
        <v>3.0950000000000002</v>
      </c>
      <c r="N58" s="6">
        <v>3.0680000000000001</v>
      </c>
      <c r="O58" s="6">
        <v>3.407</v>
      </c>
    </row>
    <row r="59" spans="1:15">
      <c r="B59" t="s">
        <v>35</v>
      </c>
      <c r="D59">
        <v>17.279</v>
      </c>
      <c r="E59">
        <v>11.944000000000001</v>
      </c>
      <c r="F59" s="6">
        <v>3.6859999999999999</v>
      </c>
      <c r="G59" s="6">
        <v>2.5950000000000002</v>
      </c>
      <c r="H59" s="6">
        <v>2.8740000000000001</v>
      </c>
      <c r="I59" s="6">
        <v>2.5760000000000001</v>
      </c>
      <c r="J59" s="6">
        <v>2.5339999999999998</v>
      </c>
      <c r="K59" s="6">
        <v>2.847</v>
      </c>
      <c r="L59" s="6">
        <v>2.476</v>
      </c>
      <c r="M59" s="6">
        <v>2.74</v>
      </c>
      <c r="N59" s="6">
        <v>2.6480000000000001</v>
      </c>
      <c r="O59" s="6">
        <v>3.3660000000000001</v>
      </c>
    </row>
    <row r="60" spans="1:15">
      <c r="D60">
        <v>15.429</v>
      </c>
      <c r="E60">
        <v>12.069000000000001</v>
      </c>
      <c r="F60" s="6">
        <v>3.4510000000000001</v>
      </c>
      <c r="G60" s="6">
        <v>2.94</v>
      </c>
      <c r="H60" s="6">
        <v>2.65</v>
      </c>
      <c r="I60" s="6">
        <v>2.8010000000000002</v>
      </c>
      <c r="J60" s="6">
        <v>2.4990000000000001</v>
      </c>
      <c r="K60" s="6">
        <v>2.8380000000000001</v>
      </c>
      <c r="L60" s="6">
        <v>2.4569999999999999</v>
      </c>
      <c r="M60" s="6">
        <v>3.0569999999999999</v>
      </c>
      <c r="N60" s="6">
        <v>2.6589999999999998</v>
      </c>
      <c r="O60" s="6">
        <v>3.1949999999999998</v>
      </c>
    </row>
    <row r="61" spans="1:15">
      <c r="D61">
        <v>16.347999999999999</v>
      </c>
      <c r="E61">
        <v>13.21</v>
      </c>
      <c r="F61" s="6">
        <v>3.246</v>
      </c>
      <c r="G61" s="6">
        <v>2.8069999999999999</v>
      </c>
      <c r="H61" s="6">
        <v>2.5859999999999999</v>
      </c>
      <c r="I61" s="6">
        <v>2.9020000000000001</v>
      </c>
      <c r="J61" s="6">
        <v>2.806</v>
      </c>
      <c r="K61" s="6">
        <v>2.766</v>
      </c>
      <c r="L61" s="6">
        <v>2.9820000000000002</v>
      </c>
      <c r="M61" s="6">
        <v>2.718</v>
      </c>
      <c r="N61" s="6">
        <v>2.8650000000000002</v>
      </c>
      <c r="O61" s="6">
        <v>3.3580000000000001</v>
      </c>
    </row>
    <row r="62" spans="1:15">
      <c r="D62">
        <v>15.938000000000001</v>
      </c>
      <c r="E62">
        <v>12.542</v>
      </c>
      <c r="F62" s="6">
        <v>3.5579999999999998</v>
      </c>
      <c r="G62" s="6">
        <v>2.9279999999999999</v>
      </c>
      <c r="H62" s="6">
        <v>2.4430000000000001</v>
      </c>
      <c r="I62" s="6">
        <v>3.1059999999999999</v>
      </c>
      <c r="J62" s="6">
        <v>2.5030000000000001</v>
      </c>
      <c r="K62" s="6">
        <v>2.722</v>
      </c>
      <c r="L62" s="6">
        <v>2.6840000000000002</v>
      </c>
      <c r="M62" s="6">
        <v>2.5550000000000002</v>
      </c>
      <c r="N62" s="6">
        <v>2.7280000000000002</v>
      </c>
      <c r="O62" s="6">
        <v>3.742</v>
      </c>
    </row>
    <row r="63" spans="1:15">
      <c r="D63">
        <v>18.036999999999999</v>
      </c>
      <c r="E63">
        <v>12.53</v>
      </c>
      <c r="F63" s="6">
        <v>3.681</v>
      </c>
      <c r="G63" s="6">
        <v>3.3450000000000002</v>
      </c>
      <c r="H63" s="6">
        <v>3.032</v>
      </c>
      <c r="I63" s="6">
        <v>2.6909999999999998</v>
      </c>
      <c r="J63" s="6">
        <v>2.948</v>
      </c>
      <c r="K63" s="6">
        <v>2.9009999999999998</v>
      </c>
      <c r="L63" s="6">
        <v>2.649</v>
      </c>
      <c r="M63" s="6">
        <v>2.5</v>
      </c>
      <c r="N63" s="6">
        <v>2.9169999999999998</v>
      </c>
      <c r="O63" s="6">
        <v>2.952</v>
      </c>
    </row>
    <row r="64" spans="1:15">
      <c r="D64">
        <v>20.573</v>
      </c>
      <c r="E64">
        <v>11.833</v>
      </c>
      <c r="F64" s="6">
        <v>3.5339999999999998</v>
      </c>
      <c r="G64" s="6">
        <v>2.8359999999999999</v>
      </c>
      <c r="H64" s="6">
        <v>3.1219999999999999</v>
      </c>
      <c r="I64" s="6">
        <v>2.5720000000000001</v>
      </c>
      <c r="J64" s="6">
        <v>2.4159999999999999</v>
      </c>
      <c r="K64" s="6">
        <v>3.0710000000000002</v>
      </c>
      <c r="L64" s="6">
        <v>3.28</v>
      </c>
      <c r="M64" s="6">
        <v>3.2</v>
      </c>
      <c r="N64" s="6">
        <v>2.9340000000000002</v>
      </c>
      <c r="O64" s="6">
        <v>3.5129999999999999</v>
      </c>
    </row>
    <row r="65" spans="1:15">
      <c r="D65">
        <v>19.547000000000001</v>
      </c>
      <c r="E65">
        <v>11.576000000000001</v>
      </c>
      <c r="F65" s="6">
        <v>3.5419999999999998</v>
      </c>
      <c r="G65" s="6">
        <v>2.56</v>
      </c>
      <c r="H65" s="6">
        <v>3.0640000000000001</v>
      </c>
      <c r="I65" s="6">
        <v>3.0649999999999999</v>
      </c>
      <c r="J65" s="6">
        <v>2.4849999999999999</v>
      </c>
      <c r="K65" s="6">
        <v>2.7549999999999999</v>
      </c>
      <c r="L65" s="6">
        <v>2.9830000000000001</v>
      </c>
      <c r="M65" s="6">
        <v>3.2450000000000001</v>
      </c>
      <c r="N65" s="6">
        <v>2.8359999999999999</v>
      </c>
      <c r="O65" s="6">
        <v>3.3109999999999999</v>
      </c>
    </row>
    <row r="67" spans="1:15">
      <c r="B67" t="s">
        <v>73</v>
      </c>
    </row>
    <row r="68" spans="1:15">
      <c r="A68" t="s">
        <v>77</v>
      </c>
      <c r="B68" t="s">
        <v>62</v>
      </c>
      <c r="C68" t="s">
        <v>76</v>
      </c>
      <c r="D68">
        <v>1.3</v>
      </c>
      <c r="E68" t="s">
        <v>64</v>
      </c>
      <c r="F68" t="s">
        <v>65</v>
      </c>
      <c r="G68" t="s">
        <v>66</v>
      </c>
      <c r="H68" t="b">
        <v>0</v>
      </c>
      <c r="I68" t="s">
        <v>67</v>
      </c>
      <c r="J68" t="b">
        <v>0</v>
      </c>
      <c r="K68">
        <v>1</v>
      </c>
    </row>
    <row r="69" spans="1:15">
      <c r="C69" t="s">
        <v>69</v>
      </c>
      <c r="D69">
        <v>1</v>
      </c>
      <c r="E69">
        <v>2</v>
      </c>
      <c r="F69">
        <v>3</v>
      </c>
      <c r="G69">
        <v>4</v>
      </c>
      <c r="H69">
        <v>5</v>
      </c>
      <c r="I69">
        <v>6</v>
      </c>
      <c r="J69">
        <v>7</v>
      </c>
      <c r="K69">
        <v>8</v>
      </c>
      <c r="L69">
        <v>9</v>
      </c>
      <c r="M69">
        <v>10</v>
      </c>
      <c r="N69">
        <v>11</v>
      </c>
      <c r="O69">
        <v>12</v>
      </c>
    </row>
    <row r="70" spans="1:15">
      <c r="C70">
        <v>23.9</v>
      </c>
      <c r="D70">
        <v>16.856000000000002</v>
      </c>
      <c r="E70">
        <v>7.32</v>
      </c>
      <c r="F70" s="6">
        <v>3.3340000000000001</v>
      </c>
      <c r="G70" s="6">
        <v>2.8490000000000002</v>
      </c>
      <c r="H70" s="6">
        <v>2.806</v>
      </c>
      <c r="I70" s="6">
        <v>2.863</v>
      </c>
      <c r="J70" s="6">
        <v>2.964</v>
      </c>
      <c r="K70" s="6">
        <v>3.0630000000000002</v>
      </c>
      <c r="L70" s="6">
        <v>2.8919999999999999</v>
      </c>
      <c r="M70" s="6">
        <v>2.552</v>
      </c>
      <c r="N70" s="6">
        <v>2.6280000000000001</v>
      </c>
      <c r="O70" s="6">
        <v>3.347</v>
      </c>
    </row>
    <row r="71" spans="1:15">
      <c r="B71" t="s">
        <v>36</v>
      </c>
      <c r="D71">
        <v>16.911000000000001</v>
      </c>
      <c r="E71">
        <v>10.741</v>
      </c>
      <c r="F71" s="6">
        <v>3.633</v>
      </c>
      <c r="G71" s="6">
        <v>2.7829999999999999</v>
      </c>
      <c r="H71" s="6">
        <v>2.7570000000000001</v>
      </c>
      <c r="I71" s="6">
        <v>2.9910000000000001</v>
      </c>
      <c r="J71" s="6">
        <v>2.7090000000000001</v>
      </c>
      <c r="K71" s="6">
        <v>2.581</v>
      </c>
      <c r="L71" s="6">
        <v>2.754</v>
      </c>
      <c r="M71" s="6">
        <v>2.7919999999999998</v>
      </c>
      <c r="N71" s="6">
        <v>2.69</v>
      </c>
      <c r="O71" s="6">
        <v>3.4060000000000001</v>
      </c>
    </row>
    <row r="72" spans="1:15">
      <c r="D72">
        <v>19.033999999999999</v>
      </c>
      <c r="E72">
        <v>10.31</v>
      </c>
      <c r="F72" s="6">
        <v>3.8559999999999999</v>
      </c>
      <c r="G72" s="6">
        <v>2.8719999999999999</v>
      </c>
      <c r="H72" s="6">
        <v>2.5129999999999999</v>
      </c>
      <c r="I72" s="6">
        <v>2.802</v>
      </c>
      <c r="J72" s="6">
        <v>2.8580000000000001</v>
      </c>
      <c r="K72" s="6">
        <v>2.81</v>
      </c>
      <c r="L72" s="6">
        <v>2.472</v>
      </c>
      <c r="M72" s="6">
        <v>2.8460000000000001</v>
      </c>
      <c r="N72" s="6">
        <v>3.073</v>
      </c>
      <c r="O72" s="6">
        <v>2.883</v>
      </c>
    </row>
    <row r="73" spans="1:15">
      <c r="D73">
        <v>17.044</v>
      </c>
      <c r="E73">
        <v>7.9710000000000001</v>
      </c>
      <c r="F73" s="6">
        <v>3.371</v>
      </c>
      <c r="G73" s="6">
        <v>3.0990000000000002</v>
      </c>
      <c r="H73" s="6">
        <v>2.879</v>
      </c>
      <c r="I73" s="6">
        <v>2.4409999999999998</v>
      </c>
      <c r="J73" s="6">
        <v>2.8109999999999999</v>
      </c>
      <c r="K73" s="6">
        <v>2.8719999999999999</v>
      </c>
      <c r="L73" s="6">
        <v>2.6789999999999998</v>
      </c>
      <c r="M73" s="6">
        <v>2.5670000000000002</v>
      </c>
      <c r="N73" s="6">
        <v>2.6920000000000002</v>
      </c>
      <c r="O73" s="6">
        <v>3.2450000000000001</v>
      </c>
    </row>
    <row r="74" spans="1:15">
      <c r="D74">
        <v>15.202</v>
      </c>
      <c r="E74">
        <v>12.18</v>
      </c>
      <c r="F74" s="6">
        <v>3.7839999999999998</v>
      </c>
      <c r="G74" s="6">
        <v>2.9740000000000002</v>
      </c>
      <c r="H74" s="6">
        <v>2.8620000000000001</v>
      </c>
      <c r="I74" s="6">
        <v>2.548</v>
      </c>
      <c r="J74" s="6">
        <v>2.8140000000000001</v>
      </c>
      <c r="K74" s="6">
        <v>2.5419999999999998</v>
      </c>
      <c r="L74" s="6">
        <v>2.4510000000000001</v>
      </c>
      <c r="M74" s="6">
        <v>2.661</v>
      </c>
      <c r="N74" s="6">
        <v>2.8889999999999998</v>
      </c>
      <c r="O74" s="6">
        <v>3.6829999999999998</v>
      </c>
    </row>
    <row r="75" spans="1:15">
      <c r="D75">
        <v>16.623000000000001</v>
      </c>
      <c r="E75">
        <v>12.08</v>
      </c>
      <c r="F75" s="6">
        <v>4.9969999999999999</v>
      </c>
      <c r="G75" s="6">
        <v>2.7989999999999999</v>
      </c>
      <c r="H75" s="6">
        <v>2.5840000000000001</v>
      </c>
      <c r="I75" s="6">
        <v>2.6709999999999998</v>
      </c>
      <c r="J75" s="6">
        <v>2.387</v>
      </c>
      <c r="K75" s="6">
        <v>2.7010000000000001</v>
      </c>
      <c r="L75" s="6">
        <v>2.6880000000000002</v>
      </c>
      <c r="M75" s="6">
        <v>2.99</v>
      </c>
      <c r="N75" s="6">
        <v>2.4510000000000001</v>
      </c>
      <c r="O75" s="6">
        <v>3.448</v>
      </c>
    </row>
    <row r="76" spans="1:15">
      <c r="D76">
        <v>18.169</v>
      </c>
      <c r="E76">
        <v>11.853999999999999</v>
      </c>
      <c r="F76" s="6">
        <v>3.9820000000000002</v>
      </c>
      <c r="G76" s="6">
        <v>2.9279999999999999</v>
      </c>
      <c r="H76" s="6">
        <v>3.1259999999999999</v>
      </c>
      <c r="I76" s="6">
        <v>2.6360000000000001</v>
      </c>
      <c r="J76" s="6">
        <v>2.9470000000000001</v>
      </c>
      <c r="K76" s="6">
        <v>3.1190000000000002</v>
      </c>
      <c r="L76" s="6">
        <v>2.923</v>
      </c>
      <c r="M76" s="6">
        <v>3.0859999999999999</v>
      </c>
      <c r="N76" s="6">
        <v>2.8439999999999999</v>
      </c>
      <c r="O76" s="6">
        <v>3.1629999999999998</v>
      </c>
    </row>
    <row r="77" spans="1:15">
      <c r="D77">
        <v>17.265000000000001</v>
      </c>
      <c r="E77">
        <v>7.7930000000000001</v>
      </c>
      <c r="F77" s="6">
        <v>3.242</v>
      </c>
      <c r="G77" s="6">
        <v>2.734</v>
      </c>
      <c r="H77" s="6">
        <v>2.972</v>
      </c>
      <c r="I77" s="6">
        <v>2.2040000000000002</v>
      </c>
      <c r="J77" s="6">
        <v>3.0539999999999998</v>
      </c>
      <c r="K77" s="6">
        <v>2.6859999999999999</v>
      </c>
      <c r="L77" s="6">
        <v>2.8519999999999999</v>
      </c>
      <c r="M77" s="6">
        <v>3.1989999999999998</v>
      </c>
      <c r="N77" s="6">
        <v>2.766</v>
      </c>
      <c r="O77" s="6">
        <v>3.2370000000000001</v>
      </c>
    </row>
    <row r="79" spans="1:15">
      <c r="B79" t="s">
        <v>73</v>
      </c>
    </row>
    <row r="80" spans="1:15">
      <c r="A80" t="s">
        <v>80</v>
      </c>
      <c r="B80" t="s">
        <v>62</v>
      </c>
      <c r="C80" t="s">
        <v>78</v>
      </c>
      <c r="D80">
        <v>1.3</v>
      </c>
      <c r="E80" t="s">
        <v>64</v>
      </c>
      <c r="F80" t="s">
        <v>65</v>
      </c>
      <c r="G80" t="s">
        <v>66</v>
      </c>
      <c r="H80" t="b">
        <v>0</v>
      </c>
      <c r="I80" t="s">
        <v>67</v>
      </c>
      <c r="J80" t="b">
        <v>0</v>
      </c>
      <c r="K80">
        <v>1</v>
      </c>
    </row>
    <row r="81" spans="1:15">
      <c r="C81" t="s">
        <v>69</v>
      </c>
      <c r="D81">
        <v>1</v>
      </c>
      <c r="E81">
        <v>2</v>
      </c>
      <c r="F81">
        <v>3</v>
      </c>
      <c r="G81">
        <v>4</v>
      </c>
      <c r="H81">
        <v>5</v>
      </c>
      <c r="I81">
        <v>6</v>
      </c>
      <c r="J81">
        <v>7</v>
      </c>
      <c r="K81">
        <v>8</v>
      </c>
      <c r="L81">
        <v>9</v>
      </c>
      <c r="M81">
        <v>10</v>
      </c>
      <c r="N81">
        <v>11</v>
      </c>
      <c r="O81">
        <v>12</v>
      </c>
    </row>
    <row r="82" spans="1:15">
      <c r="C82">
        <v>24.2</v>
      </c>
      <c r="D82">
        <v>18.302</v>
      </c>
      <c r="E82">
        <v>8.7940000000000005</v>
      </c>
      <c r="F82">
        <v>3.9020000000000001</v>
      </c>
      <c r="G82">
        <v>2.7069999999999999</v>
      </c>
      <c r="H82">
        <v>2.879</v>
      </c>
      <c r="I82">
        <v>2.8370000000000002</v>
      </c>
      <c r="J82">
        <v>2.9260000000000002</v>
      </c>
      <c r="K82">
        <v>2.5750000000000002</v>
      </c>
      <c r="L82">
        <v>3.1160000000000001</v>
      </c>
      <c r="M82">
        <v>2.742</v>
      </c>
      <c r="N82">
        <v>2.8140000000000001</v>
      </c>
      <c r="O82">
        <v>3.34</v>
      </c>
    </row>
    <row r="83" spans="1:15">
      <c r="B83" t="s">
        <v>81</v>
      </c>
      <c r="D83">
        <v>19.562999999999999</v>
      </c>
      <c r="E83">
        <v>7.89</v>
      </c>
      <c r="F83">
        <v>3.831</v>
      </c>
      <c r="G83">
        <v>2.8959999999999999</v>
      </c>
      <c r="H83">
        <v>2.9220000000000002</v>
      </c>
      <c r="I83">
        <v>2.4790000000000001</v>
      </c>
      <c r="J83">
        <v>2.0870000000000002</v>
      </c>
      <c r="K83">
        <v>2.4609999999999999</v>
      </c>
      <c r="L83">
        <v>2.847</v>
      </c>
      <c r="M83">
        <v>3.0310000000000001</v>
      </c>
      <c r="N83">
        <v>2.4220000000000002</v>
      </c>
      <c r="O83">
        <v>4.202</v>
      </c>
    </row>
    <row r="84" spans="1:15">
      <c r="D84">
        <v>18.317</v>
      </c>
      <c r="E84">
        <v>5.5250000000000004</v>
      </c>
      <c r="F84">
        <v>3.55</v>
      </c>
      <c r="G84">
        <v>3.1259999999999999</v>
      </c>
      <c r="H84">
        <v>2.8660000000000001</v>
      </c>
      <c r="I84">
        <v>2.6869999999999998</v>
      </c>
      <c r="J84">
        <v>2.9089999999999998</v>
      </c>
      <c r="K84">
        <v>2.9670000000000001</v>
      </c>
      <c r="L84">
        <v>2.919</v>
      </c>
      <c r="M84">
        <v>2.831</v>
      </c>
      <c r="N84">
        <v>3.01</v>
      </c>
      <c r="O84">
        <v>3.7639999999999998</v>
      </c>
    </row>
    <row r="85" spans="1:15">
      <c r="D85">
        <v>18.559999999999999</v>
      </c>
      <c r="E85">
        <v>9.7520000000000007</v>
      </c>
      <c r="F85">
        <v>3.0680000000000001</v>
      </c>
      <c r="G85">
        <v>2.8969999999999998</v>
      </c>
      <c r="H85">
        <v>2.468</v>
      </c>
      <c r="I85">
        <v>3.1309999999999998</v>
      </c>
      <c r="J85">
        <v>3.27</v>
      </c>
      <c r="K85">
        <v>3.23</v>
      </c>
      <c r="L85">
        <v>3.4049999999999998</v>
      </c>
      <c r="M85">
        <v>2.7320000000000002</v>
      </c>
      <c r="N85">
        <v>2.6669999999999998</v>
      </c>
      <c r="O85">
        <v>3.0059999999999998</v>
      </c>
    </row>
    <row r="86" spans="1:15">
      <c r="D86">
        <v>18.992999999999999</v>
      </c>
      <c r="E86">
        <v>11.255000000000001</v>
      </c>
      <c r="F86">
        <v>3.19</v>
      </c>
      <c r="G86">
        <v>2.7080000000000002</v>
      </c>
      <c r="H86">
        <v>2.726</v>
      </c>
      <c r="I86">
        <v>2.5030000000000001</v>
      </c>
      <c r="J86">
        <v>2.9209999999999998</v>
      </c>
      <c r="K86">
        <v>2.7229999999999999</v>
      </c>
      <c r="L86">
        <v>2.9860000000000002</v>
      </c>
      <c r="M86">
        <v>3.1030000000000002</v>
      </c>
      <c r="N86">
        <v>2.673</v>
      </c>
      <c r="O86">
        <v>3.1389999999999998</v>
      </c>
    </row>
    <row r="87" spans="1:15">
      <c r="D87">
        <v>19.097000000000001</v>
      </c>
      <c r="E87">
        <v>11.798</v>
      </c>
      <c r="F87">
        <v>3.3849999999999998</v>
      </c>
      <c r="G87">
        <v>2.6680000000000001</v>
      </c>
      <c r="H87">
        <v>2.9</v>
      </c>
      <c r="I87">
        <v>3.1829999999999998</v>
      </c>
      <c r="J87">
        <v>2.8279999999999998</v>
      </c>
      <c r="K87">
        <v>3.0590000000000002</v>
      </c>
      <c r="L87">
        <v>2.9</v>
      </c>
      <c r="M87">
        <v>2.613</v>
      </c>
      <c r="N87">
        <v>2.5409999999999999</v>
      </c>
      <c r="O87">
        <v>3.3119999999999998</v>
      </c>
    </row>
    <row r="88" spans="1:15">
      <c r="D88">
        <v>20.244</v>
      </c>
      <c r="E88">
        <v>12.711</v>
      </c>
      <c r="F88">
        <v>3.544</v>
      </c>
      <c r="G88">
        <v>2.827</v>
      </c>
      <c r="H88">
        <v>3.0270000000000001</v>
      </c>
      <c r="I88">
        <v>2.8570000000000002</v>
      </c>
      <c r="J88">
        <v>2.8140000000000001</v>
      </c>
      <c r="K88">
        <v>2.6320000000000001</v>
      </c>
      <c r="L88">
        <v>2.8279999999999998</v>
      </c>
      <c r="M88">
        <v>3.6379999999999999</v>
      </c>
      <c r="N88">
        <v>3.4860000000000002</v>
      </c>
      <c r="O88">
        <v>3.5720000000000001</v>
      </c>
    </row>
    <row r="89" spans="1:15">
      <c r="D89">
        <v>21.306999999999999</v>
      </c>
      <c r="E89">
        <v>12.776999999999999</v>
      </c>
      <c r="F89">
        <v>4.0389999999999997</v>
      </c>
      <c r="G89">
        <v>2.7730000000000001</v>
      </c>
      <c r="H89">
        <v>2.4860000000000002</v>
      </c>
      <c r="I89">
        <v>2.6739999999999999</v>
      </c>
      <c r="J89">
        <v>2.746</v>
      </c>
      <c r="K89">
        <v>3.0129999999999999</v>
      </c>
      <c r="L89">
        <v>2.9870000000000001</v>
      </c>
      <c r="M89">
        <v>2.94</v>
      </c>
      <c r="N89">
        <v>2.7869999999999999</v>
      </c>
      <c r="O89">
        <v>3.2770000000000001</v>
      </c>
    </row>
    <row r="91" spans="1:15">
      <c r="B91" t="s">
        <v>73</v>
      </c>
    </row>
    <row r="92" spans="1:15">
      <c r="A92" t="s">
        <v>80</v>
      </c>
      <c r="B92" t="s">
        <v>62</v>
      </c>
      <c r="C92" t="s">
        <v>79</v>
      </c>
      <c r="D92">
        <v>1.3</v>
      </c>
      <c r="E92" t="s">
        <v>64</v>
      </c>
      <c r="F92" t="s">
        <v>65</v>
      </c>
      <c r="G92" t="s">
        <v>66</v>
      </c>
      <c r="H92" t="b">
        <v>0</v>
      </c>
      <c r="I92" t="s">
        <v>67</v>
      </c>
      <c r="J92" t="b">
        <v>0</v>
      </c>
      <c r="K92">
        <v>1</v>
      </c>
    </row>
    <row r="93" spans="1:15">
      <c r="C93" t="s">
        <v>69</v>
      </c>
      <c r="D93">
        <v>1</v>
      </c>
      <c r="E93">
        <v>2</v>
      </c>
      <c r="F93">
        <v>3</v>
      </c>
      <c r="G93">
        <v>4</v>
      </c>
      <c r="H93">
        <v>5</v>
      </c>
      <c r="I93">
        <v>6</v>
      </c>
      <c r="J93">
        <v>7</v>
      </c>
      <c r="K93">
        <v>8</v>
      </c>
      <c r="L93">
        <v>9</v>
      </c>
      <c r="M93">
        <v>10</v>
      </c>
      <c r="N93">
        <v>11</v>
      </c>
      <c r="O93">
        <v>12</v>
      </c>
    </row>
    <row r="94" spans="1:15">
      <c r="C94">
        <v>24.2</v>
      </c>
      <c r="D94">
        <v>18.797000000000001</v>
      </c>
      <c r="E94">
        <v>11.17</v>
      </c>
      <c r="F94">
        <v>3.3530000000000002</v>
      </c>
      <c r="G94">
        <v>3.2229999999999999</v>
      </c>
      <c r="H94">
        <v>3.13</v>
      </c>
      <c r="I94">
        <v>2.7149999999999999</v>
      </c>
      <c r="J94">
        <v>3.323</v>
      </c>
      <c r="K94">
        <v>2.9420000000000002</v>
      </c>
      <c r="L94">
        <v>2.899</v>
      </c>
      <c r="M94">
        <v>3.5019999999999998</v>
      </c>
      <c r="N94">
        <v>2.9849999999999999</v>
      </c>
      <c r="O94">
        <v>3.7389999999999999</v>
      </c>
    </row>
    <row r="95" spans="1:15">
      <c r="B95" t="s">
        <v>82</v>
      </c>
      <c r="D95">
        <v>18.271000000000001</v>
      </c>
      <c r="E95">
        <v>9.8840000000000003</v>
      </c>
      <c r="F95">
        <v>3.38</v>
      </c>
      <c r="G95">
        <v>2.8580000000000001</v>
      </c>
      <c r="H95">
        <v>3.03</v>
      </c>
      <c r="I95">
        <v>2.6459999999999999</v>
      </c>
      <c r="J95">
        <v>3.0350000000000001</v>
      </c>
      <c r="K95">
        <v>3.2029999999999998</v>
      </c>
      <c r="L95">
        <v>2.9630000000000001</v>
      </c>
      <c r="M95">
        <v>2.8929999999999998</v>
      </c>
      <c r="N95">
        <v>2.923</v>
      </c>
      <c r="O95">
        <v>3.4180000000000001</v>
      </c>
    </row>
    <row r="96" spans="1:15">
      <c r="D96">
        <v>18.513999999999999</v>
      </c>
      <c r="E96">
        <v>11.432</v>
      </c>
      <c r="F96">
        <v>3.3860000000000001</v>
      </c>
      <c r="G96">
        <v>2.7010000000000001</v>
      </c>
      <c r="H96">
        <v>2.7170000000000001</v>
      </c>
      <c r="I96">
        <v>2.7959999999999998</v>
      </c>
      <c r="J96">
        <v>2.4350000000000001</v>
      </c>
      <c r="K96">
        <v>3.036</v>
      </c>
      <c r="L96">
        <v>2.81</v>
      </c>
      <c r="M96">
        <v>2.754</v>
      </c>
      <c r="N96">
        <v>2.8290000000000002</v>
      </c>
      <c r="O96">
        <v>3.1320000000000001</v>
      </c>
    </row>
    <row r="97" spans="1:15">
      <c r="D97">
        <v>18.39</v>
      </c>
      <c r="E97">
        <v>12.726000000000001</v>
      </c>
      <c r="F97">
        <v>3.9820000000000002</v>
      </c>
      <c r="G97">
        <v>2.5139999999999998</v>
      </c>
      <c r="H97">
        <v>2.8490000000000002</v>
      </c>
      <c r="I97">
        <v>2.6190000000000002</v>
      </c>
      <c r="J97">
        <v>2.956</v>
      </c>
      <c r="K97">
        <v>2.536</v>
      </c>
      <c r="L97">
        <v>3.0710000000000002</v>
      </c>
      <c r="M97">
        <v>3.0390000000000001</v>
      </c>
      <c r="N97">
        <v>3.0150000000000001</v>
      </c>
      <c r="O97">
        <v>3.2519999999999998</v>
      </c>
    </row>
    <row r="98" spans="1:15">
      <c r="D98">
        <v>20.66</v>
      </c>
      <c r="E98">
        <v>11.321</v>
      </c>
      <c r="F98">
        <v>3.2549999999999999</v>
      </c>
      <c r="G98">
        <v>3.0840000000000001</v>
      </c>
      <c r="H98">
        <v>2.5710000000000002</v>
      </c>
      <c r="I98">
        <v>2.9279999999999999</v>
      </c>
      <c r="J98">
        <v>2.1709999999999998</v>
      </c>
      <c r="K98">
        <v>2.778</v>
      </c>
      <c r="L98">
        <v>2.84</v>
      </c>
      <c r="M98">
        <v>2.4900000000000002</v>
      </c>
      <c r="N98">
        <v>3.1549999999999998</v>
      </c>
      <c r="O98">
        <v>3.1539999999999999</v>
      </c>
    </row>
    <row r="99" spans="1:15">
      <c r="D99">
        <v>19.86</v>
      </c>
      <c r="E99">
        <v>13.022</v>
      </c>
      <c r="F99">
        <v>4.5979999999999999</v>
      </c>
      <c r="G99">
        <v>2.911</v>
      </c>
      <c r="H99">
        <v>2.9279999999999999</v>
      </c>
      <c r="I99">
        <v>2.722</v>
      </c>
      <c r="J99">
        <v>2.786</v>
      </c>
      <c r="K99">
        <v>2.7320000000000002</v>
      </c>
      <c r="L99">
        <v>2.4620000000000002</v>
      </c>
      <c r="M99">
        <v>2.9009999999999998</v>
      </c>
      <c r="N99">
        <v>2.8809999999999998</v>
      </c>
      <c r="O99">
        <v>3.194</v>
      </c>
    </row>
    <row r="100" spans="1:15">
      <c r="D100">
        <v>19.347000000000001</v>
      </c>
      <c r="E100">
        <v>12.797000000000001</v>
      </c>
      <c r="F100">
        <v>3.5270000000000001</v>
      </c>
      <c r="G100">
        <v>3.1120000000000001</v>
      </c>
      <c r="H100">
        <v>3.0779999999999998</v>
      </c>
      <c r="I100">
        <v>2.8420000000000001</v>
      </c>
      <c r="J100">
        <v>2.806</v>
      </c>
      <c r="K100">
        <v>2.9060000000000001</v>
      </c>
      <c r="L100">
        <v>2.84</v>
      </c>
      <c r="M100">
        <v>2.9769999999999999</v>
      </c>
      <c r="N100">
        <v>2.4710000000000001</v>
      </c>
      <c r="O100">
        <v>3.4809999999999999</v>
      </c>
    </row>
    <row r="101" spans="1:15">
      <c r="D101">
        <v>23.614999999999998</v>
      </c>
      <c r="E101">
        <v>12.837</v>
      </c>
      <c r="F101">
        <v>4.2009999999999996</v>
      </c>
      <c r="G101">
        <v>2.9350000000000001</v>
      </c>
      <c r="H101">
        <v>2.6560000000000001</v>
      </c>
      <c r="I101">
        <v>2.9279999999999999</v>
      </c>
      <c r="J101">
        <v>3.4129999999999998</v>
      </c>
      <c r="K101">
        <v>2.8490000000000002</v>
      </c>
      <c r="L101">
        <v>2.843</v>
      </c>
      <c r="M101">
        <v>2.7930000000000001</v>
      </c>
      <c r="N101">
        <v>3.0960000000000001</v>
      </c>
      <c r="O101">
        <v>2.7320000000000002</v>
      </c>
    </row>
    <row r="103" spans="1:15">
      <c r="B103" t="s">
        <v>73</v>
      </c>
    </row>
    <row r="104" spans="1:15">
      <c r="A104" t="s">
        <v>80</v>
      </c>
      <c r="B104" t="s">
        <v>62</v>
      </c>
      <c r="C104" t="s">
        <v>76</v>
      </c>
      <c r="D104">
        <v>1.3</v>
      </c>
      <c r="E104" t="s">
        <v>64</v>
      </c>
      <c r="F104" t="s">
        <v>65</v>
      </c>
      <c r="G104" t="s">
        <v>66</v>
      </c>
      <c r="H104" t="b">
        <v>0</v>
      </c>
      <c r="I104" t="s">
        <v>67</v>
      </c>
      <c r="J104" t="b">
        <v>0</v>
      </c>
      <c r="K104">
        <v>1</v>
      </c>
    </row>
    <row r="105" spans="1:15">
      <c r="C105" t="s">
        <v>69</v>
      </c>
      <c r="D105">
        <v>1</v>
      </c>
      <c r="E105">
        <v>2</v>
      </c>
      <c r="F105">
        <v>3</v>
      </c>
      <c r="G105">
        <v>4</v>
      </c>
      <c r="H105">
        <v>5</v>
      </c>
      <c r="I105">
        <v>6</v>
      </c>
      <c r="J105">
        <v>7</v>
      </c>
      <c r="K105">
        <v>8</v>
      </c>
      <c r="L105">
        <v>9</v>
      </c>
      <c r="M105">
        <v>10</v>
      </c>
      <c r="N105">
        <v>11</v>
      </c>
      <c r="O105">
        <v>12</v>
      </c>
    </row>
    <row r="106" spans="1:15">
      <c r="C106">
        <v>24.3</v>
      </c>
      <c r="D106">
        <v>15.516</v>
      </c>
      <c r="E106">
        <v>11.22</v>
      </c>
      <c r="F106">
        <v>3.641</v>
      </c>
      <c r="G106">
        <v>3.165</v>
      </c>
      <c r="H106">
        <v>3.1880000000000002</v>
      </c>
      <c r="I106">
        <v>3.081</v>
      </c>
      <c r="J106">
        <v>2.915</v>
      </c>
      <c r="K106">
        <v>3.1669999999999998</v>
      </c>
      <c r="L106">
        <v>3.06</v>
      </c>
      <c r="M106">
        <v>2.9009999999999998</v>
      </c>
      <c r="N106">
        <v>2.81</v>
      </c>
      <c r="O106">
        <v>3.4249999999999998</v>
      </c>
    </row>
    <row r="107" spans="1:15">
      <c r="B107" t="s">
        <v>83</v>
      </c>
      <c r="D107">
        <v>15.731999999999999</v>
      </c>
      <c r="E107">
        <v>11.166</v>
      </c>
      <c r="F107">
        <v>3.8239999999999998</v>
      </c>
      <c r="G107">
        <v>2.8410000000000002</v>
      </c>
      <c r="H107">
        <v>2.6890000000000001</v>
      </c>
      <c r="I107">
        <v>3.0310000000000001</v>
      </c>
      <c r="J107">
        <v>2.7160000000000002</v>
      </c>
      <c r="K107">
        <v>2.464</v>
      </c>
      <c r="L107">
        <v>3.1920000000000002</v>
      </c>
      <c r="M107">
        <v>2.8450000000000002</v>
      </c>
      <c r="N107">
        <v>2.9140000000000001</v>
      </c>
      <c r="O107">
        <v>2.605</v>
      </c>
    </row>
    <row r="108" spans="1:15">
      <c r="D108">
        <v>16.937999999999999</v>
      </c>
      <c r="E108">
        <v>11.441000000000001</v>
      </c>
      <c r="F108">
        <v>3.2970000000000002</v>
      </c>
      <c r="G108">
        <v>3.3220000000000001</v>
      </c>
      <c r="H108">
        <v>3.0049999999999999</v>
      </c>
      <c r="I108">
        <v>2.4729999999999999</v>
      </c>
      <c r="J108">
        <v>2.7879999999999998</v>
      </c>
      <c r="K108">
        <v>2.8149999999999999</v>
      </c>
      <c r="L108">
        <v>2.5870000000000002</v>
      </c>
      <c r="M108">
        <v>2.718</v>
      </c>
      <c r="N108">
        <v>3.0920000000000001</v>
      </c>
      <c r="O108">
        <v>2.8540000000000001</v>
      </c>
    </row>
    <row r="109" spans="1:15">
      <c r="D109">
        <v>19.754000000000001</v>
      </c>
      <c r="E109">
        <v>12.452</v>
      </c>
      <c r="F109">
        <v>4.0970000000000004</v>
      </c>
      <c r="G109">
        <v>2.99</v>
      </c>
      <c r="H109">
        <v>2.8490000000000002</v>
      </c>
      <c r="I109">
        <v>2.9039999999999999</v>
      </c>
      <c r="J109">
        <v>2.9220000000000002</v>
      </c>
      <c r="K109">
        <v>2.7719999999999998</v>
      </c>
      <c r="L109">
        <v>2.6920000000000002</v>
      </c>
      <c r="M109">
        <v>2.9969999999999999</v>
      </c>
      <c r="N109">
        <v>2.4969999999999999</v>
      </c>
      <c r="O109">
        <v>3.2120000000000002</v>
      </c>
    </row>
    <row r="110" spans="1:15">
      <c r="D110">
        <v>16.632000000000001</v>
      </c>
      <c r="E110">
        <v>12.35</v>
      </c>
      <c r="F110">
        <v>3.5030000000000001</v>
      </c>
      <c r="G110">
        <v>2.762</v>
      </c>
      <c r="H110">
        <v>3.02</v>
      </c>
      <c r="I110">
        <v>2.4470000000000001</v>
      </c>
      <c r="J110">
        <v>2.823</v>
      </c>
      <c r="K110">
        <v>2.6070000000000002</v>
      </c>
      <c r="L110">
        <v>2.948</v>
      </c>
      <c r="M110">
        <v>2.4740000000000002</v>
      </c>
      <c r="N110">
        <v>2.851</v>
      </c>
      <c r="O110">
        <v>3.1190000000000002</v>
      </c>
    </row>
    <row r="111" spans="1:15">
      <c r="D111">
        <v>20.001000000000001</v>
      </c>
      <c r="E111">
        <v>11.407</v>
      </c>
      <c r="F111">
        <v>4.0890000000000004</v>
      </c>
      <c r="G111">
        <v>2.7789999999999999</v>
      </c>
      <c r="H111">
        <v>2.7170000000000001</v>
      </c>
      <c r="I111">
        <v>2.8180000000000001</v>
      </c>
      <c r="J111">
        <v>2.4470000000000001</v>
      </c>
      <c r="K111">
        <v>3.0390000000000001</v>
      </c>
      <c r="L111">
        <v>2.8410000000000002</v>
      </c>
      <c r="M111">
        <v>2.8029999999999999</v>
      </c>
      <c r="N111">
        <v>2.6190000000000002</v>
      </c>
      <c r="O111">
        <v>3.63</v>
      </c>
    </row>
    <row r="112" spans="1:15">
      <c r="D112">
        <v>21.884</v>
      </c>
      <c r="E112">
        <v>11.21</v>
      </c>
      <c r="F112">
        <v>3.6829999999999998</v>
      </c>
      <c r="G112">
        <v>2.782</v>
      </c>
      <c r="H112">
        <v>3.1579999999999999</v>
      </c>
      <c r="I112">
        <v>2.6339999999999999</v>
      </c>
      <c r="J112">
        <v>2.645</v>
      </c>
      <c r="K112">
        <v>2.629</v>
      </c>
      <c r="L112">
        <v>3.0710000000000002</v>
      </c>
      <c r="M112">
        <v>3.0390000000000001</v>
      </c>
      <c r="N112">
        <v>2.8290000000000002</v>
      </c>
      <c r="O112">
        <v>3.06</v>
      </c>
    </row>
    <row r="113" spans="1:15">
      <c r="D113">
        <v>22.013999999999999</v>
      </c>
      <c r="E113">
        <v>12.76</v>
      </c>
      <c r="F113">
        <v>4.0209999999999999</v>
      </c>
      <c r="G113">
        <v>3.2330000000000001</v>
      </c>
      <c r="H113">
        <v>3.4039999999999999</v>
      </c>
      <c r="I113">
        <v>2.9910000000000001</v>
      </c>
      <c r="J113">
        <v>3.0339999999999998</v>
      </c>
      <c r="K113">
        <v>2.3780000000000001</v>
      </c>
      <c r="L113">
        <v>3.6560000000000001</v>
      </c>
      <c r="M113">
        <v>2.8479999999999999</v>
      </c>
      <c r="N113">
        <v>2.9750000000000001</v>
      </c>
      <c r="O113">
        <v>3.3860000000000001</v>
      </c>
    </row>
    <row r="115" spans="1:15">
      <c r="B115" t="s">
        <v>73</v>
      </c>
    </row>
    <row r="116" spans="1:15">
      <c r="A116" t="s">
        <v>84</v>
      </c>
      <c r="B116" t="s">
        <v>62</v>
      </c>
      <c r="C116" t="s">
        <v>78</v>
      </c>
      <c r="D116">
        <v>1.3</v>
      </c>
      <c r="E116" t="s">
        <v>64</v>
      </c>
      <c r="F116" t="s">
        <v>65</v>
      </c>
      <c r="G116" t="s">
        <v>66</v>
      </c>
      <c r="H116" t="b">
        <v>0</v>
      </c>
      <c r="I116" t="s">
        <v>67</v>
      </c>
      <c r="J116" t="b">
        <v>0</v>
      </c>
      <c r="K116">
        <v>1</v>
      </c>
    </row>
    <row r="117" spans="1:15">
      <c r="C117" t="s">
        <v>69</v>
      </c>
      <c r="D117">
        <v>1</v>
      </c>
      <c r="E117">
        <v>2</v>
      </c>
      <c r="F117">
        <v>3</v>
      </c>
      <c r="G117">
        <v>4</v>
      </c>
      <c r="H117">
        <v>5</v>
      </c>
      <c r="I117">
        <v>6</v>
      </c>
      <c r="J117">
        <v>7</v>
      </c>
      <c r="K117">
        <v>8</v>
      </c>
      <c r="L117">
        <v>9</v>
      </c>
      <c r="M117">
        <v>10</v>
      </c>
      <c r="N117">
        <v>11</v>
      </c>
      <c r="O117">
        <v>12</v>
      </c>
    </row>
    <row r="118" spans="1:15">
      <c r="C118">
        <v>24.4</v>
      </c>
      <c r="D118">
        <v>18.798999999999999</v>
      </c>
      <c r="E118">
        <v>9.9930000000000003</v>
      </c>
      <c r="F118" s="6">
        <v>3.7210000000000001</v>
      </c>
      <c r="G118" s="6">
        <v>2.552</v>
      </c>
      <c r="H118" s="6">
        <v>3.2120000000000002</v>
      </c>
      <c r="I118" s="6">
        <v>2.8730000000000002</v>
      </c>
      <c r="J118" s="6">
        <v>2.8919999999999999</v>
      </c>
      <c r="K118" s="6">
        <v>2.9159999999999999</v>
      </c>
      <c r="L118" s="6">
        <v>2.7170000000000001</v>
      </c>
      <c r="M118" s="6">
        <v>2.86</v>
      </c>
      <c r="N118" s="6">
        <v>2.6589999999999998</v>
      </c>
      <c r="O118" s="6">
        <v>3.4729999999999999</v>
      </c>
    </row>
    <row r="119" spans="1:15">
      <c r="B119" t="s">
        <v>41</v>
      </c>
      <c r="D119">
        <v>18.068000000000001</v>
      </c>
      <c r="E119">
        <v>10.851000000000001</v>
      </c>
      <c r="F119" s="6">
        <v>3.0760000000000001</v>
      </c>
      <c r="G119" s="6">
        <v>3.0030000000000001</v>
      </c>
      <c r="H119" s="6">
        <v>2.4129999999999998</v>
      </c>
      <c r="I119" s="6">
        <v>2.5659999999999998</v>
      </c>
      <c r="J119" s="6">
        <v>2.6720000000000002</v>
      </c>
      <c r="K119" s="6">
        <v>2.9129999999999998</v>
      </c>
      <c r="L119" s="6">
        <v>2.895</v>
      </c>
      <c r="M119" s="6">
        <v>2.766</v>
      </c>
      <c r="N119" s="6">
        <v>2.86</v>
      </c>
      <c r="O119" s="6">
        <v>3.419</v>
      </c>
    </row>
    <row r="120" spans="1:15">
      <c r="D120">
        <v>17.751999999999999</v>
      </c>
      <c r="E120">
        <v>11.587999999999999</v>
      </c>
      <c r="F120" s="6">
        <v>3.1640000000000001</v>
      </c>
      <c r="G120" s="6">
        <v>2.6829999999999998</v>
      </c>
      <c r="H120" s="6">
        <v>2.597</v>
      </c>
      <c r="I120" s="6">
        <v>2.9580000000000002</v>
      </c>
      <c r="J120" s="6">
        <v>2.738</v>
      </c>
      <c r="K120" s="6">
        <v>3.3660000000000001</v>
      </c>
      <c r="L120" s="6">
        <v>2.895</v>
      </c>
      <c r="M120" s="6">
        <v>2.5</v>
      </c>
      <c r="N120" s="6">
        <v>2.7719999999999998</v>
      </c>
      <c r="O120" s="6">
        <v>3.2480000000000002</v>
      </c>
    </row>
    <row r="121" spans="1:15">
      <c r="D121">
        <v>18.734999999999999</v>
      </c>
      <c r="E121">
        <v>10.718999999999999</v>
      </c>
      <c r="F121" s="6">
        <v>3.673</v>
      </c>
      <c r="G121" s="6">
        <v>2.5249999999999999</v>
      </c>
      <c r="H121" s="6">
        <v>3.0739999999999998</v>
      </c>
      <c r="I121" s="6">
        <v>2.7250000000000001</v>
      </c>
      <c r="J121" s="6">
        <v>3.3260000000000001</v>
      </c>
      <c r="K121" s="6">
        <v>2.9489999999999998</v>
      </c>
      <c r="L121" s="6">
        <v>2.758</v>
      </c>
      <c r="M121" s="6">
        <v>2.544</v>
      </c>
      <c r="N121" s="6">
        <v>2.4140000000000001</v>
      </c>
      <c r="O121" s="6">
        <v>3.2669999999999999</v>
      </c>
    </row>
    <row r="122" spans="1:15">
      <c r="D122">
        <v>18.315999999999999</v>
      </c>
      <c r="E122">
        <v>11.273</v>
      </c>
      <c r="F122" s="6">
        <v>3.0419999999999998</v>
      </c>
      <c r="G122" s="6">
        <v>3.38</v>
      </c>
      <c r="H122" s="6">
        <v>2.7330000000000001</v>
      </c>
      <c r="I122" s="6">
        <v>2.7850000000000001</v>
      </c>
      <c r="J122" s="6">
        <v>2.621</v>
      </c>
      <c r="K122" s="6">
        <v>2.5659999999999998</v>
      </c>
      <c r="L122" s="6">
        <v>2.4169999999999998</v>
      </c>
      <c r="M122" s="6">
        <v>2.7709999999999999</v>
      </c>
      <c r="N122" s="6">
        <v>2.5150000000000001</v>
      </c>
      <c r="O122" s="6">
        <v>3.0070000000000001</v>
      </c>
    </row>
    <row r="123" spans="1:15">
      <c r="D123">
        <v>19.13</v>
      </c>
      <c r="E123">
        <v>10.622</v>
      </c>
      <c r="F123" s="6">
        <v>3.746</v>
      </c>
      <c r="G123" s="6">
        <v>2.9009999999999998</v>
      </c>
      <c r="H123" s="6">
        <v>2.8439999999999999</v>
      </c>
      <c r="I123" s="6">
        <v>2.5950000000000002</v>
      </c>
      <c r="J123" s="6">
        <v>2.59</v>
      </c>
      <c r="K123" s="6">
        <v>2.9660000000000002</v>
      </c>
      <c r="L123" s="6">
        <v>2.7029999999999998</v>
      </c>
      <c r="M123" s="6">
        <v>2.984</v>
      </c>
      <c r="N123" s="6">
        <v>2.6829999999999998</v>
      </c>
      <c r="O123" s="6">
        <v>3.2469999999999999</v>
      </c>
    </row>
    <row r="124" spans="1:15">
      <c r="D124">
        <v>19.530999999999999</v>
      </c>
      <c r="E124">
        <v>11.105</v>
      </c>
      <c r="F124" s="6">
        <v>3.3159999999999998</v>
      </c>
      <c r="G124" s="6">
        <v>2.7949999999999999</v>
      </c>
      <c r="H124" s="6">
        <v>2.6629999999999998</v>
      </c>
      <c r="I124" s="6">
        <v>3.3290000000000002</v>
      </c>
      <c r="J124" s="6">
        <v>2.956</v>
      </c>
      <c r="K124" s="6">
        <v>3.169</v>
      </c>
      <c r="L124" s="6">
        <v>2.774</v>
      </c>
      <c r="M124" s="6">
        <v>3.28</v>
      </c>
      <c r="N124" s="6">
        <v>2.7229999999999999</v>
      </c>
      <c r="O124" s="6">
        <v>3.4870000000000001</v>
      </c>
    </row>
    <row r="125" spans="1:15">
      <c r="D125">
        <v>20.321999999999999</v>
      </c>
      <c r="E125">
        <v>11.26</v>
      </c>
      <c r="F125" s="6">
        <v>3.7930000000000001</v>
      </c>
      <c r="G125" s="6">
        <v>2.81</v>
      </c>
      <c r="H125" s="6">
        <v>2.577</v>
      </c>
      <c r="I125" s="6">
        <v>3.069</v>
      </c>
      <c r="J125" s="6">
        <v>2.468</v>
      </c>
      <c r="K125" s="6">
        <v>2.8809999999999998</v>
      </c>
      <c r="L125" s="6">
        <v>3.2869999999999999</v>
      </c>
      <c r="M125" s="6">
        <v>2.5830000000000002</v>
      </c>
      <c r="N125" s="6">
        <v>2.6429999999999998</v>
      </c>
      <c r="O125" s="6">
        <v>3.1949999999999998</v>
      </c>
    </row>
    <row r="127" spans="1:15">
      <c r="B127" t="s">
        <v>73</v>
      </c>
    </row>
    <row r="128" spans="1:15">
      <c r="A128" t="s">
        <v>84</v>
      </c>
      <c r="B128" t="s">
        <v>62</v>
      </c>
      <c r="C128" t="s">
        <v>79</v>
      </c>
      <c r="D128">
        <v>1.3</v>
      </c>
      <c r="E128" t="s">
        <v>64</v>
      </c>
      <c r="F128" t="s">
        <v>65</v>
      </c>
      <c r="G128" t="s">
        <v>66</v>
      </c>
      <c r="H128" t="b">
        <v>0</v>
      </c>
      <c r="I128" t="s">
        <v>67</v>
      </c>
      <c r="J128" t="b">
        <v>0</v>
      </c>
      <c r="K128">
        <v>1</v>
      </c>
    </row>
    <row r="129" spans="1:15">
      <c r="C129" t="s">
        <v>69</v>
      </c>
      <c r="D129">
        <v>1</v>
      </c>
      <c r="E129">
        <v>2</v>
      </c>
      <c r="F129">
        <v>3</v>
      </c>
      <c r="G129">
        <v>4</v>
      </c>
      <c r="H129">
        <v>5</v>
      </c>
      <c r="I129">
        <v>6</v>
      </c>
      <c r="J129">
        <v>7</v>
      </c>
      <c r="K129">
        <v>8</v>
      </c>
      <c r="L129">
        <v>9</v>
      </c>
      <c r="M129">
        <v>10</v>
      </c>
      <c r="N129">
        <v>11</v>
      </c>
      <c r="O129">
        <v>12</v>
      </c>
    </row>
    <row r="130" spans="1:15">
      <c r="C130">
        <v>24.4</v>
      </c>
      <c r="D130">
        <v>18.378</v>
      </c>
      <c r="E130">
        <v>11.263</v>
      </c>
      <c r="F130" s="6">
        <v>3.3719999999999999</v>
      </c>
      <c r="G130" s="6">
        <v>3.0430000000000001</v>
      </c>
      <c r="H130" s="6">
        <v>2.968</v>
      </c>
      <c r="I130" s="6">
        <v>2.7229999999999999</v>
      </c>
      <c r="J130" s="6">
        <v>3.0070000000000001</v>
      </c>
      <c r="K130" s="6">
        <v>3.02</v>
      </c>
      <c r="L130" s="6">
        <v>2.97</v>
      </c>
      <c r="M130" s="6">
        <v>3.0990000000000002</v>
      </c>
      <c r="N130" s="6">
        <v>3.0209999999999999</v>
      </c>
      <c r="O130" s="6">
        <v>3.2970000000000002</v>
      </c>
    </row>
    <row r="131" spans="1:15">
      <c r="B131" t="s">
        <v>43</v>
      </c>
      <c r="D131">
        <v>18.998000000000001</v>
      </c>
      <c r="E131">
        <v>11.57</v>
      </c>
      <c r="F131" s="6">
        <v>3.746</v>
      </c>
      <c r="G131" s="6">
        <v>2.972</v>
      </c>
      <c r="H131" s="6">
        <v>2.6230000000000002</v>
      </c>
      <c r="I131" s="6">
        <v>2.96</v>
      </c>
      <c r="J131" s="6">
        <v>2.7589999999999999</v>
      </c>
      <c r="K131" s="6">
        <v>2.8479999999999999</v>
      </c>
      <c r="L131" s="6">
        <v>2.536</v>
      </c>
      <c r="M131" s="6">
        <v>2.484</v>
      </c>
      <c r="N131" s="6">
        <v>2.8010000000000002</v>
      </c>
      <c r="O131" s="6">
        <v>2.8079999999999998</v>
      </c>
    </row>
    <row r="132" spans="1:15">
      <c r="D132">
        <v>19.027000000000001</v>
      </c>
      <c r="E132">
        <v>10.603</v>
      </c>
      <c r="F132" s="6">
        <v>3.6960000000000002</v>
      </c>
      <c r="G132" s="6">
        <v>3.1779999999999999</v>
      </c>
      <c r="H132" s="6">
        <v>2.6520000000000001</v>
      </c>
      <c r="I132" s="6">
        <v>2.61</v>
      </c>
      <c r="J132" s="6">
        <v>2.472</v>
      </c>
      <c r="K132" s="6">
        <v>2.653</v>
      </c>
      <c r="L132" s="6">
        <v>3.0859999999999999</v>
      </c>
      <c r="M132" s="6">
        <v>2.6509999999999998</v>
      </c>
      <c r="N132" s="6">
        <v>2.9119999999999999</v>
      </c>
      <c r="O132" s="6">
        <v>3.165</v>
      </c>
    </row>
    <row r="133" spans="1:15">
      <c r="D133">
        <v>18.367000000000001</v>
      </c>
      <c r="E133">
        <v>10.484</v>
      </c>
      <c r="F133" s="6">
        <v>3.9550000000000001</v>
      </c>
      <c r="G133" s="6">
        <v>2.617</v>
      </c>
      <c r="H133" s="6">
        <v>2.4460000000000002</v>
      </c>
      <c r="I133" s="6">
        <v>3.004</v>
      </c>
      <c r="J133" s="6">
        <v>2.6659999999999999</v>
      </c>
      <c r="K133" s="6">
        <v>2.7</v>
      </c>
      <c r="L133" s="6">
        <v>2.4540000000000002</v>
      </c>
      <c r="M133" s="6">
        <v>2.3980000000000001</v>
      </c>
      <c r="N133" s="6">
        <v>2.677</v>
      </c>
      <c r="O133" s="6">
        <v>3.5129999999999999</v>
      </c>
    </row>
    <row r="134" spans="1:15">
      <c r="D134">
        <v>19.344000000000001</v>
      </c>
      <c r="E134">
        <v>11.016999999999999</v>
      </c>
      <c r="F134" s="6">
        <v>3.6179999999999999</v>
      </c>
      <c r="G134" s="6">
        <v>2.9049999999999998</v>
      </c>
      <c r="H134" s="6">
        <v>2.9710000000000001</v>
      </c>
      <c r="I134" s="6">
        <v>2.8679999999999999</v>
      </c>
      <c r="J134" s="6">
        <v>2.5459999999999998</v>
      </c>
      <c r="K134" s="6">
        <v>2.8650000000000002</v>
      </c>
      <c r="L134" s="6">
        <v>2.633</v>
      </c>
      <c r="M134" s="6">
        <v>2.746</v>
      </c>
      <c r="N134" s="6">
        <v>2.5019999999999998</v>
      </c>
      <c r="O134" s="6">
        <v>3.2909999999999999</v>
      </c>
    </row>
    <row r="135" spans="1:15">
      <c r="D135">
        <v>19.454999999999998</v>
      </c>
      <c r="E135">
        <v>11.715999999999999</v>
      </c>
      <c r="F135" s="6">
        <v>3.64</v>
      </c>
      <c r="G135" s="6">
        <v>2.9460000000000002</v>
      </c>
      <c r="H135" s="6">
        <v>2.4180000000000001</v>
      </c>
      <c r="I135" s="6">
        <v>2.7269999999999999</v>
      </c>
      <c r="J135" s="6">
        <v>2.9689999999999999</v>
      </c>
      <c r="K135" s="6">
        <v>2.5510000000000002</v>
      </c>
      <c r="L135" s="6">
        <v>2.581</v>
      </c>
      <c r="M135" s="6">
        <v>2.7410000000000001</v>
      </c>
      <c r="N135" s="6">
        <v>2.5760000000000001</v>
      </c>
      <c r="O135" s="6">
        <v>3.843</v>
      </c>
    </row>
    <row r="136" spans="1:15">
      <c r="D136">
        <v>19.396999999999998</v>
      </c>
      <c r="E136">
        <v>11.606999999999999</v>
      </c>
      <c r="F136" s="6">
        <v>4.4649999999999999</v>
      </c>
      <c r="G136" s="6">
        <v>2.7360000000000002</v>
      </c>
      <c r="H136" s="6">
        <v>2.4460000000000002</v>
      </c>
      <c r="I136" s="6">
        <v>3.274</v>
      </c>
      <c r="J136" s="6">
        <v>2.9369999999999998</v>
      </c>
      <c r="K136" s="6">
        <v>2.69</v>
      </c>
      <c r="L136" s="6">
        <v>3.16</v>
      </c>
      <c r="M136" s="6">
        <v>3.0310000000000001</v>
      </c>
      <c r="N136" s="6">
        <v>2.6619999999999999</v>
      </c>
      <c r="O136" s="6">
        <v>4.13</v>
      </c>
    </row>
    <row r="137" spans="1:15">
      <c r="D137">
        <v>19.167000000000002</v>
      </c>
      <c r="E137">
        <v>11.349</v>
      </c>
      <c r="F137" s="6">
        <v>3.613</v>
      </c>
      <c r="G137" s="6">
        <v>2.9169999999999998</v>
      </c>
      <c r="H137" s="6">
        <v>2.6280000000000001</v>
      </c>
      <c r="I137" s="6">
        <v>2.7909999999999999</v>
      </c>
      <c r="J137" s="6">
        <v>2.78</v>
      </c>
      <c r="K137" s="6">
        <v>2.536</v>
      </c>
      <c r="L137" s="6">
        <v>2.9119999999999999</v>
      </c>
      <c r="M137" s="6">
        <v>2.3769999999999998</v>
      </c>
      <c r="N137" s="6">
        <v>2.6779999999999999</v>
      </c>
      <c r="O137" s="6">
        <v>3.2519999999999998</v>
      </c>
    </row>
    <row r="139" spans="1:15">
      <c r="B139" t="s">
        <v>73</v>
      </c>
    </row>
    <row r="140" spans="1:15">
      <c r="A140" t="s">
        <v>84</v>
      </c>
      <c r="B140" t="s">
        <v>62</v>
      </c>
      <c r="C140" t="s">
        <v>76</v>
      </c>
      <c r="D140">
        <v>1.3</v>
      </c>
      <c r="E140" t="s">
        <v>64</v>
      </c>
      <c r="F140" t="s">
        <v>65</v>
      </c>
      <c r="G140" t="s">
        <v>66</v>
      </c>
      <c r="H140" t="b">
        <v>0</v>
      </c>
      <c r="I140" t="s">
        <v>67</v>
      </c>
      <c r="J140" t="b">
        <v>0</v>
      </c>
      <c r="K140">
        <v>1</v>
      </c>
    </row>
    <row r="141" spans="1:15">
      <c r="C141" t="s">
        <v>69</v>
      </c>
      <c r="D141">
        <v>1</v>
      </c>
      <c r="E141">
        <v>2</v>
      </c>
      <c r="F141">
        <v>3</v>
      </c>
      <c r="G141">
        <v>4</v>
      </c>
      <c r="H141">
        <v>5</v>
      </c>
      <c r="I141">
        <v>6</v>
      </c>
      <c r="J141">
        <v>7</v>
      </c>
      <c r="K141">
        <v>8</v>
      </c>
      <c r="L141">
        <v>9</v>
      </c>
      <c r="M141">
        <v>10</v>
      </c>
      <c r="N141">
        <v>11</v>
      </c>
      <c r="O141">
        <v>12</v>
      </c>
    </row>
    <row r="142" spans="1:15">
      <c r="C142">
        <v>24.5</v>
      </c>
      <c r="D142">
        <v>18.388999999999999</v>
      </c>
      <c r="E142">
        <v>10.939</v>
      </c>
      <c r="F142" s="6">
        <v>4.2629999999999999</v>
      </c>
      <c r="G142" s="6">
        <v>2.9849999999999999</v>
      </c>
      <c r="H142" s="6">
        <v>3.1030000000000002</v>
      </c>
      <c r="I142" s="6">
        <v>2.8170000000000002</v>
      </c>
      <c r="J142" s="6">
        <v>2.7349999999999999</v>
      </c>
      <c r="K142" s="6">
        <v>2.657</v>
      </c>
      <c r="L142" s="6">
        <v>3.07</v>
      </c>
      <c r="M142" s="6">
        <v>2.8490000000000002</v>
      </c>
      <c r="N142" s="6">
        <v>2.5110000000000001</v>
      </c>
      <c r="O142" s="6">
        <v>3.6019999999999999</v>
      </c>
    </row>
    <row r="143" spans="1:15">
      <c r="B143" t="s">
        <v>45</v>
      </c>
      <c r="D143">
        <v>17.507000000000001</v>
      </c>
      <c r="E143">
        <v>12.385</v>
      </c>
      <c r="F143" s="6">
        <v>3.7730000000000001</v>
      </c>
      <c r="G143" s="6">
        <v>2.9039999999999999</v>
      </c>
      <c r="H143" s="6">
        <v>2.8919999999999999</v>
      </c>
      <c r="I143" s="6">
        <v>3.085</v>
      </c>
      <c r="J143" s="6">
        <v>2.6110000000000002</v>
      </c>
      <c r="K143" s="6">
        <v>3.0739999999999998</v>
      </c>
      <c r="L143" s="6">
        <v>3.105</v>
      </c>
      <c r="M143" s="6">
        <v>2.8010000000000002</v>
      </c>
      <c r="N143" s="6">
        <v>2.9649999999999999</v>
      </c>
      <c r="O143" s="6">
        <v>2.9809999999999999</v>
      </c>
    </row>
    <row r="144" spans="1:15">
      <c r="D144">
        <v>17.699000000000002</v>
      </c>
      <c r="E144">
        <v>10.222</v>
      </c>
      <c r="F144" s="6">
        <v>3.198</v>
      </c>
      <c r="G144" s="6">
        <v>2.835</v>
      </c>
      <c r="H144" s="6">
        <v>2.6309999999999998</v>
      </c>
      <c r="I144" s="6">
        <v>2.9489999999999998</v>
      </c>
      <c r="J144" s="6">
        <v>2.266</v>
      </c>
      <c r="K144" s="6">
        <v>2.7109999999999999</v>
      </c>
      <c r="L144" s="6">
        <v>2.3889999999999998</v>
      </c>
      <c r="M144" s="6">
        <v>2.9180000000000001</v>
      </c>
      <c r="N144" s="6">
        <v>2.3490000000000002</v>
      </c>
      <c r="O144" s="6">
        <v>3.21</v>
      </c>
    </row>
    <row r="145" spans="1:15">
      <c r="D145">
        <v>18.984999999999999</v>
      </c>
      <c r="E145">
        <v>10.381</v>
      </c>
      <c r="F145" s="6">
        <v>3.3580000000000001</v>
      </c>
      <c r="G145" s="6">
        <v>2.7349999999999999</v>
      </c>
      <c r="H145" s="6">
        <v>2.8010000000000002</v>
      </c>
      <c r="I145" s="6">
        <v>2.4359999999999999</v>
      </c>
      <c r="J145" s="6">
        <v>3.0219999999999998</v>
      </c>
      <c r="K145" s="6">
        <v>2.4009999999999998</v>
      </c>
      <c r="L145" s="6">
        <v>2.6160000000000001</v>
      </c>
      <c r="M145" s="6">
        <v>2.5299999999999998</v>
      </c>
      <c r="N145" s="6">
        <v>2.4319999999999999</v>
      </c>
      <c r="O145" s="6">
        <v>3.5870000000000002</v>
      </c>
    </row>
    <row r="146" spans="1:15">
      <c r="D146">
        <v>17.863</v>
      </c>
      <c r="E146">
        <v>9.7370000000000001</v>
      </c>
      <c r="F146" s="6">
        <v>3.4990000000000001</v>
      </c>
      <c r="G146" s="6">
        <v>2.7240000000000002</v>
      </c>
      <c r="H146" s="6">
        <v>2.7949999999999999</v>
      </c>
      <c r="I146" s="6">
        <v>2.4580000000000002</v>
      </c>
      <c r="J146" s="6">
        <v>2.6190000000000002</v>
      </c>
      <c r="K146" s="6">
        <v>2.8730000000000002</v>
      </c>
      <c r="L146" s="6">
        <v>2.9009999999999998</v>
      </c>
      <c r="M146" s="6">
        <v>2.89</v>
      </c>
      <c r="N146" s="6">
        <v>2.746</v>
      </c>
      <c r="O146" s="6">
        <v>3.48</v>
      </c>
    </row>
    <row r="147" spans="1:15">
      <c r="D147">
        <v>17.483000000000001</v>
      </c>
      <c r="E147">
        <v>10.23</v>
      </c>
      <c r="F147" s="6">
        <v>3.3620000000000001</v>
      </c>
      <c r="G147" s="6">
        <v>3.0539999999999998</v>
      </c>
      <c r="H147" s="6">
        <v>2.1309999999999998</v>
      </c>
      <c r="I147" s="6">
        <v>2.726</v>
      </c>
      <c r="J147" s="6">
        <v>2.7639999999999998</v>
      </c>
      <c r="K147" s="6">
        <v>2.6080000000000001</v>
      </c>
      <c r="L147" s="6">
        <v>3.11</v>
      </c>
      <c r="M147" s="6">
        <v>2.7989999999999999</v>
      </c>
      <c r="N147" s="6">
        <v>2.7480000000000002</v>
      </c>
      <c r="O147" s="6">
        <v>3.1440000000000001</v>
      </c>
    </row>
    <row r="148" spans="1:15">
      <c r="D148">
        <v>21.448</v>
      </c>
      <c r="E148">
        <v>11.21</v>
      </c>
      <c r="F148" s="6">
        <v>4.6260000000000003</v>
      </c>
      <c r="G148" s="6">
        <v>3.113</v>
      </c>
      <c r="H148" s="6">
        <v>2.7770000000000001</v>
      </c>
      <c r="I148" s="6">
        <v>2.8359999999999999</v>
      </c>
      <c r="J148" s="6">
        <v>2.6469999999999998</v>
      </c>
      <c r="K148" s="6">
        <v>2.641</v>
      </c>
      <c r="L148" s="6">
        <v>2.8839999999999999</v>
      </c>
      <c r="M148" s="6">
        <v>3.1360000000000001</v>
      </c>
      <c r="N148" s="6">
        <v>2.8759999999999999</v>
      </c>
      <c r="O148" s="6">
        <v>2.9620000000000002</v>
      </c>
    </row>
    <row r="149" spans="1:15">
      <c r="D149">
        <v>20.041</v>
      </c>
      <c r="E149">
        <v>12</v>
      </c>
      <c r="F149" s="6">
        <v>4.25</v>
      </c>
      <c r="G149" s="6">
        <v>3.2759999999999998</v>
      </c>
      <c r="H149" s="6">
        <v>2.7360000000000002</v>
      </c>
      <c r="I149" s="6">
        <v>2.8149999999999999</v>
      </c>
      <c r="J149" s="6">
        <v>2.9849999999999999</v>
      </c>
      <c r="K149" s="6">
        <v>2.7029999999999998</v>
      </c>
      <c r="L149" s="6">
        <v>2.6880000000000002</v>
      </c>
      <c r="M149" s="6">
        <v>2.87</v>
      </c>
      <c r="N149" s="6">
        <v>2.9849999999999999</v>
      </c>
      <c r="O149" s="6">
        <v>2.7679999999999998</v>
      </c>
    </row>
    <row r="151" spans="1:15">
      <c r="B151" t="s">
        <v>73</v>
      </c>
    </row>
    <row r="152" spans="1:15">
      <c r="A152" t="s">
        <v>68</v>
      </c>
      <c r="B152" t="s">
        <v>62</v>
      </c>
      <c r="C152" t="s">
        <v>78</v>
      </c>
      <c r="D152">
        <v>1.3</v>
      </c>
      <c r="E152" t="s">
        <v>64</v>
      </c>
      <c r="F152" t="s">
        <v>65</v>
      </c>
      <c r="G152" t="s">
        <v>66</v>
      </c>
      <c r="H152" t="b">
        <v>0</v>
      </c>
      <c r="I152" t="s">
        <v>67</v>
      </c>
      <c r="J152" t="b">
        <v>0</v>
      </c>
      <c r="K152">
        <v>1</v>
      </c>
    </row>
    <row r="153" spans="1:15">
      <c r="C153" t="s">
        <v>69</v>
      </c>
      <c r="D153">
        <v>1</v>
      </c>
      <c r="E153">
        <v>2</v>
      </c>
      <c r="F153">
        <v>3</v>
      </c>
      <c r="G153">
        <v>4</v>
      </c>
      <c r="H153">
        <v>5</v>
      </c>
      <c r="I153">
        <v>6</v>
      </c>
      <c r="J153">
        <v>7</v>
      </c>
      <c r="K153">
        <v>8</v>
      </c>
      <c r="L153">
        <v>9</v>
      </c>
      <c r="M153">
        <v>10</v>
      </c>
      <c r="N153">
        <v>11</v>
      </c>
      <c r="O153">
        <v>12</v>
      </c>
    </row>
    <row r="154" spans="1:15">
      <c r="C154">
        <v>23.6</v>
      </c>
      <c r="D154">
        <v>12.565</v>
      </c>
      <c r="E154">
        <v>5.0830000000000002</v>
      </c>
      <c r="F154" s="6">
        <v>3.0579999999999998</v>
      </c>
      <c r="G154" s="6">
        <v>3.1019999999999999</v>
      </c>
      <c r="H154" s="6">
        <v>3.2759999999999998</v>
      </c>
      <c r="I154" s="6">
        <v>2.9239999999999999</v>
      </c>
      <c r="J154" s="6">
        <v>2.8730000000000002</v>
      </c>
      <c r="K154" s="6">
        <v>2.8860000000000001</v>
      </c>
      <c r="L154" s="6">
        <v>2.96</v>
      </c>
      <c r="M154" s="6">
        <v>3.1880000000000002</v>
      </c>
      <c r="N154" s="6">
        <v>3.74</v>
      </c>
      <c r="O154" s="6">
        <v>3.5939999999999999</v>
      </c>
    </row>
    <row r="155" spans="1:15">
      <c r="B155" t="s">
        <v>30</v>
      </c>
      <c r="D155">
        <v>12.439</v>
      </c>
      <c r="E155">
        <v>5.6909999999999998</v>
      </c>
      <c r="F155" s="6">
        <v>3.4790000000000001</v>
      </c>
      <c r="G155" s="6">
        <v>3.3039999999999998</v>
      </c>
      <c r="H155" s="6">
        <v>2.883</v>
      </c>
      <c r="I155" s="6">
        <v>3.008</v>
      </c>
      <c r="J155" s="6">
        <v>2.859</v>
      </c>
      <c r="K155" s="6">
        <v>2.6259999999999999</v>
      </c>
      <c r="L155" s="6">
        <v>3.4319999999999999</v>
      </c>
      <c r="M155" s="6">
        <v>3.0350000000000001</v>
      </c>
      <c r="N155" s="6">
        <v>3.2429999999999999</v>
      </c>
      <c r="O155" s="6">
        <v>3.6080000000000001</v>
      </c>
    </row>
    <row r="156" spans="1:15">
      <c r="D156">
        <v>12.663</v>
      </c>
      <c r="E156">
        <v>4.6550000000000002</v>
      </c>
      <c r="F156" s="6">
        <v>3.0830000000000002</v>
      </c>
      <c r="G156" s="6">
        <v>3.137</v>
      </c>
      <c r="H156" s="6">
        <v>2.9940000000000002</v>
      </c>
      <c r="I156" s="6">
        <v>3.0430000000000001</v>
      </c>
      <c r="J156" s="6">
        <v>2.63</v>
      </c>
      <c r="K156" s="6">
        <v>2.9340000000000002</v>
      </c>
      <c r="L156" s="6">
        <v>3.1110000000000002</v>
      </c>
      <c r="M156" s="6">
        <v>2.8530000000000002</v>
      </c>
      <c r="N156" s="6">
        <v>3.827</v>
      </c>
      <c r="O156" s="6">
        <v>3.9849999999999999</v>
      </c>
    </row>
    <row r="157" spans="1:15">
      <c r="D157">
        <v>12.504</v>
      </c>
      <c r="E157">
        <v>4.8150000000000004</v>
      </c>
      <c r="F157" s="6">
        <v>3.2930000000000001</v>
      </c>
      <c r="G157" s="6">
        <v>2.871</v>
      </c>
      <c r="H157" s="6">
        <v>2.851</v>
      </c>
      <c r="I157" s="6">
        <v>3.3849999999999998</v>
      </c>
      <c r="J157" s="6">
        <v>2.6560000000000001</v>
      </c>
      <c r="K157" s="6">
        <v>3.0510000000000002</v>
      </c>
      <c r="L157" s="6">
        <v>2.8159999999999998</v>
      </c>
      <c r="M157" s="6">
        <v>2.5089999999999999</v>
      </c>
      <c r="N157" s="6">
        <v>3.0339999999999998</v>
      </c>
      <c r="O157" s="6">
        <v>4.1740000000000004</v>
      </c>
    </row>
    <row r="158" spans="1:15">
      <c r="D158">
        <v>16.693000000000001</v>
      </c>
      <c r="E158">
        <v>6.8209999999999997</v>
      </c>
      <c r="F158" s="6">
        <v>3.6459999999999999</v>
      </c>
      <c r="G158" s="6">
        <v>3.03</v>
      </c>
      <c r="H158" s="6">
        <v>3.2069999999999999</v>
      </c>
      <c r="I158" s="6">
        <v>2.71</v>
      </c>
      <c r="J158" s="6">
        <v>2.9220000000000002</v>
      </c>
      <c r="K158" s="6">
        <v>2.4</v>
      </c>
      <c r="L158" s="6">
        <v>2.831</v>
      </c>
      <c r="M158" s="6">
        <v>2.8479999999999999</v>
      </c>
      <c r="N158" s="6">
        <v>3.1259999999999999</v>
      </c>
      <c r="O158" s="6">
        <v>3.99</v>
      </c>
    </row>
    <row r="159" spans="1:15">
      <c r="D159">
        <v>14.612</v>
      </c>
      <c r="E159">
        <v>7.2560000000000002</v>
      </c>
      <c r="F159" s="6">
        <v>2.65</v>
      </c>
      <c r="G159" s="6">
        <v>2.8889999999999998</v>
      </c>
      <c r="H159" s="6">
        <v>2.9169999999999998</v>
      </c>
      <c r="I159" s="6">
        <v>3.359</v>
      </c>
      <c r="J159" s="6">
        <v>2.41</v>
      </c>
      <c r="K159" s="6">
        <v>3.194</v>
      </c>
      <c r="L159" s="6">
        <v>2.6320000000000001</v>
      </c>
      <c r="M159" s="6">
        <v>2.9260000000000002</v>
      </c>
      <c r="N159" s="6">
        <v>2.9910000000000001</v>
      </c>
      <c r="O159" s="6">
        <v>3.589</v>
      </c>
    </row>
    <row r="160" spans="1:15">
      <c r="D160">
        <v>14.005000000000001</v>
      </c>
      <c r="E160">
        <v>5.899</v>
      </c>
      <c r="F160" s="6">
        <v>4.0430000000000001</v>
      </c>
      <c r="G160" s="6">
        <v>3.1619999999999999</v>
      </c>
      <c r="H160" s="6">
        <v>3.0659999999999998</v>
      </c>
      <c r="I160" s="6">
        <v>3.121</v>
      </c>
      <c r="J160" s="6">
        <v>2.661</v>
      </c>
      <c r="K160" s="6">
        <v>2.8959999999999999</v>
      </c>
      <c r="L160" s="6">
        <v>2.8170000000000002</v>
      </c>
      <c r="M160" s="6">
        <v>2.976</v>
      </c>
      <c r="N160" s="6">
        <v>3.0859999999999999</v>
      </c>
      <c r="O160" s="6">
        <v>3.593</v>
      </c>
    </row>
    <row r="161" spans="1:15">
      <c r="D161">
        <v>17.582999999999998</v>
      </c>
      <c r="E161">
        <v>7.4429999999999996</v>
      </c>
      <c r="F161" s="6">
        <v>3.7690000000000001</v>
      </c>
      <c r="G161" s="6">
        <v>2.7749999999999999</v>
      </c>
      <c r="H161" s="6">
        <v>3.2519999999999998</v>
      </c>
      <c r="I161" s="6">
        <v>3.0779999999999998</v>
      </c>
      <c r="J161" s="6">
        <v>2.5590000000000002</v>
      </c>
      <c r="K161" s="6">
        <v>2.3039999999999998</v>
      </c>
      <c r="L161" s="6">
        <v>3.0030000000000001</v>
      </c>
      <c r="M161" s="6">
        <v>2.8029999999999999</v>
      </c>
      <c r="N161" s="6">
        <v>3.2919999999999998</v>
      </c>
      <c r="O161" s="6">
        <v>3.5640000000000001</v>
      </c>
    </row>
    <row r="163" spans="1:15">
      <c r="B163" t="s">
        <v>73</v>
      </c>
    </row>
    <row r="164" spans="1:15">
      <c r="B164" t="s">
        <v>62</v>
      </c>
      <c r="C164" t="s">
        <v>79</v>
      </c>
      <c r="D164">
        <v>1.3</v>
      </c>
      <c r="E164" t="s">
        <v>64</v>
      </c>
      <c r="F164" t="s">
        <v>65</v>
      </c>
      <c r="G164" t="s">
        <v>66</v>
      </c>
      <c r="H164" t="b">
        <v>0</v>
      </c>
      <c r="I164" t="s">
        <v>67</v>
      </c>
      <c r="J164" t="b">
        <v>0</v>
      </c>
      <c r="K164">
        <v>1</v>
      </c>
    </row>
    <row r="165" spans="1:15">
      <c r="A165" t="s">
        <v>68</v>
      </c>
      <c r="C165" t="s">
        <v>69</v>
      </c>
      <c r="D165">
        <v>1</v>
      </c>
      <c r="E165">
        <v>2</v>
      </c>
      <c r="F165">
        <v>3</v>
      </c>
      <c r="G165">
        <v>4</v>
      </c>
      <c r="H165">
        <v>5</v>
      </c>
      <c r="I165">
        <v>6</v>
      </c>
      <c r="J165">
        <v>7</v>
      </c>
      <c r="K165">
        <v>8</v>
      </c>
      <c r="L165">
        <v>9</v>
      </c>
      <c r="M165">
        <v>10</v>
      </c>
      <c r="N165">
        <v>11</v>
      </c>
      <c r="O165">
        <v>12</v>
      </c>
    </row>
    <row r="166" spans="1:15">
      <c r="C166">
        <v>23.6</v>
      </c>
      <c r="D166">
        <v>15.882</v>
      </c>
      <c r="E166">
        <v>9.6349999999999998</v>
      </c>
      <c r="F166" s="6">
        <v>4.4059999999999997</v>
      </c>
      <c r="G166" s="6">
        <v>3.1110000000000002</v>
      </c>
      <c r="H166" s="6">
        <v>3.3679999999999999</v>
      </c>
      <c r="I166" s="6">
        <v>3.2919999999999998</v>
      </c>
      <c r="J166" s="6">
        <v>3.3109999999999999</v>
      </c>
      <c r="K166" s="6">
        <v>3.5270000000000001</v>
      </c>
      <c r="L166" s="6">
        <v>3.4169999999999998</v>
      </c>
      <c r="M166" s="6">
        <v>3.0190000000000001</v>
      </c>
      <c r="N166" s="6">
        <v>3.0350000000000001</v>
      </c>
      <c r="O166" s="6">
        <v>3.806</v>
      </c>
    </row>
    <row r="167" spans="1:15">
      <c r="B167" t="s">
        <v>31</v>
      </c>
      <c r="D167">
        <v>16.239999999999998</v>
      </c>
      <c r="E167">
        <v>8.1020000000000003</v>
      </c>
      <c r="F167" s="6">
        <v>3.8210000000000002</v>
      </c>
      <c r="G167" s="6">
        <v>3.2109999999999999</v>
      </c>
      <c r="H167" s="6">
        <v>3.2490000000000001</v>
      </c>
      <c r="I167" s="6">
        <v>3.2810000000000001</v>
      </c>
      <c r="J167" s="6">
        <v>3.3889999999999998</v>
      </c>
      <c r="K167" s="6">
        <v>3.048</v>
      </c>
      <c r="L167" s="6">
        <v>2.9590000000000001</v>
      </c>
      <c r="M167" s="6">
        <v>3.3180000000000001</v>
      </c>
      <c r="N167" s="6">
        <v>3.177</v>
      </c>
      <c r="O167" s="6">
        <v>3.698</v>
      </c>
    </row>
    <row r="168" spans="1:15">
      <c r="D168">
        <v>16.939</v>
      </c>
      <c r="E168">
        <v>8.48</v>
      </c>
      <c r="F168" s="6">
        <v>3.706</v>
      </c>
      <c r="G168" s="6">
        <v>3.258</v>
      </c>
      <c r="H168" s="6">
        <v>3.024</v>
      </c>
      <c r="I168" s="6">
        <v>2.99</v>
      </c>
      <c r="J168" s="6">
        <v>3.1070000000000002</v>
      </c>
      <c r="K168" s="6">
        <v>2.6419999999999999</v>
      </c>
      <c r="L168" s="6">
        <v>3.21</v>
      </c>
      <c r="M168" s="6">
        <v>2.9889999999999999</v>
      </c>
      <c r="N168" s="6">
        <v>3.0489999999999999</v>
      </c>
      <c r="O168" s="6">
        <v>4.2569999999999997</v>
      </c>
    </row>
    <row r="169" spans="1:15">
      <c r="D169">
        <v>18.215</v>
      </c>
      <c r="E169">
        <v>8.9499999999999993</v>
      </c>
      <c r="F169" s="6">
        <v>3.7480000000000002</v>
      </c>
      <c r="G169" s="6">
        <v>2.7749999999999999</v>
      </c>
      <c r="H169" s="6">
        <v>3.1070000000000002</v>
      </c>
      <c r="I169" s="6">
        <v>3.0179999999999998</v>
      </c>
      <c r="J169" s="6">
        <v>2.569</v>
      </c>
      <c r="K169" s="6">
        <v>3.0830000000000002</v>
      </c>
      <c r="L169" s="6">
        <v>3.383</v>
      </c>
      <c r="M169" s="6">
        <v>3.4180000000000001</v>
      </c>
      <c r="N169" s="6">
        <v>3.0409999999999999</v>
      </c>
      <c r="O169" s="6">
        <v>3.403</v>
      </c>
    </row>
    <row r="170" spans="1:15">
      <c r="D170">
        <v>17.456</v>
      </c>
      <c r="E170">
        <v>8.4060000000000006</v>
      </c>
      <c r="F170" s="6">
        <v>3.4630000000000001</v>
      </c>
      <c r="G170" s="6">
        <v>3.5409999999999999</v>
      </c>
      <c r="H170" s="6">
        <v>2.887</v>
      </c>
      <c r="I170" s="6">
        <v>2.899</v>
      </c>
      <c r="J170" s="6">
        <v>3.145</v>
      </c>
      <c r="K170" s="6">
        <v>2.9420000000000002</v>
      </c>
      <c r="L170" s="6">
        <v>3.0539999999999998</v>
      </c>
      <c r="M170" s="6">
        <v>3.04</v>
      </c>
      <c r="N170" s="6">
        <v>2.7559999999999998</v>
      </c>
      <c r="O170" s="6">
        <v>3.3570000000000002</v>
      </c>
    </row>
    <row r="171" spans="1:15">
      <c r="D171">
        <v>17.63</v>
      </c>
      <c r="E171">
        <v>10.27</v>
      </c>
      <c r="F171" s="6">
        <v>4.4889999999999999</v>
      </c>
      <c r="G171" s="6">
        <v>3.45</v>
      </c>
      <c r="H171" s="6">
        <v>2.5419999999999998</v>
      </c>
      <c r="I171" s="6">
        <v>2.907</v>
      </c>
      <c r="J171" s="6">
        <v>3.0590000000000002</v>
      </c>
      <c r="K171" s="6">
        <v>2.911</v>
      </c>
      <c r="L171" s="6">
        <v>3.1160000000000001</v>
      </c>
      <c r="M171" s="6">
        <v>3.2389999999999999</v>
      </c>
      <c r="N171" s="6">
        <v>2.4750000000000001</v>
      </c>
      <c r="O171" s="6">
        <v>3.738</v>
      </c>
    </row>
    <row r="172" spans="1:15">
      <c r="D172">
        <v>19.838000000000001</v>
      </c>
      <c r="E172">
        <v>10.196</v>
      </c>
      <c r="F172" s="6">
        <v>4.1829999999999998</v>
      </c>
      <c r="G172" s="6">
        <v>2.9540000000000002</v>
      </c>
      <c r="H172" s="6">
        <v>3.3660000000000001</v>
      </c>
      <c r="I172" s="6">
        <v>3.1659999999999999</v>
      </c>
      <c r="J172" s="6">
        <v>2.851</v>
      </c>
      <c r="K172" s="6">
        <v>3.1360000000000001</v>
      </c>
      <c r="L172" s="6">
        <v>3.4649999999999999</v>
      </c>
      <c r="M172" s="6">
        <v>3.24</v>
      </c>
      <c r="N172" s="6">
        <v>3.234</v>
      </c>
      <c r="O172" s="6">
        <v>3.2959999999999998</v>
      </c>
    </row>
    <row r="173" spans="1:15">
      <c r="D173">
        <v>22.09</v>
      </c>
      <c r="E173">
        <v>9.2729999999999997</v>
      </c>
      <c r="F173" s="6">
        <v>4.7290000000000001</v>
      </c>
      <c r="G173" s="6">
        <v>3.4550000000000001</v>
      </c>
      <c r="H173" s="6">
        <v>3.952</v>
      </c>
      <c r="I173" s="6">
        <v>3.07</v>
      </c>
      <c r="J173" s="6">
        <v>3.4990000000000001</v>
      </c>
      <c r="K173" s="6">
        <v>2.8660000000000001</v>
      </c>
      <c r="L173" s="6">
        <v>3.7570000000000001</v>
      </c>
      <c r="M173" s="6">
        <v>3.04</v>
      </c>
      <c r="N173" s="6">
        <v>2.6819999999999999</v>
      </c>
      <c r="O173" s="6">
        <v>2.9409999999999998</v>
      </c>
    </row>
    <row r="175" spans="1:15">
      <c r="A175" t="s">
        <v>68</v>
      </c>
      <c r="B175" t="s">
        <v>73</v>
      </c>
    </row>
    <row r="176" spans="1:15">
      <c r="B176" t="s">
        <v>62</v>
      </c>
      <c r="C176" t="s">
        <v>76</v>
      </c>
      <c r="D176">
        <v>1.3</v>
      </c>
      <c r="E176" t="s">
        <v>64</v>
      </c>
      <c r="F176" t="s">
        <v>65</v>
      </c>
      <c r="G176" t="s">
        <v>66</v>
      </c>
      <c r="H176" t="b">
        <v>0</v>
      </c>
      <c r="I176" t="s">
        <v>67</v>
      </c>
      <c r="J176" t="b">
        <v>0</v>
      </c>
      <c r="K176">
        <v>1</v>
      </c>
    </row>
    <row r="177" spans="1:15">
      <c r="C177" t="s">
        <v>69</v>
      </c>
      <c r="D177">
        <v>1</v>
      </c>
      <c r="E177">
        <v>2</v>
      </c>
      <c r="F177">
        <v>3</v>
      </c>
      <c r="G177">
        <v>4</v>
      </c>
      <c r="H177">
        <v>5</v>
      </c>
      <c r="I177">
        <v>6</v>
      </c>
      <c r="J177">
        <v>7</v>
      </c>
      <c r="K177">
        <v>8</v>
      </c>
      <c r="L177">
        <v>9</v>
      </c>
      <c r="M177">
        <v>10</v>
      </c>
      <c r="N177">
        <v>11</v>
      </c>
      <c r="O177">
        <v>12</v>
      </c>
    </row>
    <row r="178" spans="1:15">
      <c r="C178">
        <v>23.7</v>
      </c>
      <c r="D178">
        <v>18.466000000000001</v>
      </c>
      <c r="E178">
        <v>10.343</v>
      </c>
      <c r="F178" s="6">
        <v>3.72</v>
      </c>
      <c r="G178" s="6">
        <v>3.0590000000000002</v>
      </c>
      <c r="H178" s="6">
        <v>3.3690000000000002</v>
      </c>
      <c r="I178" s="6">
        <v>2.6139999999999999</v>
      </c>
      <c r="J178" s="6">
        <v>2.871</v>
      </c>
      <c r="K178" s="6">
        <v>2.6219999999999999</v>
      </c>
      <c r="L178" s="6">
        <v>3.262</v>
      </c>
      <c r="M178" s="6">
        <v>3.137</v>
      </c>
      <c r="N178" s="6">
        <v>2.66</v>
      </c>
      <c r="O178" s="6">
        <v>3.899</v>
      </c>
    </row>
    <row r="179" spans="1:15">
      <c r="B179" t="s">
        <v>32</v>
      </c>
      <c r="D179">
        <v>17.899000000000001</v>
      </c>
      <c r="E179">
        <v>11.715999999999999</v>
      </c>
      <c r="F179" s="6">
        <v>3.8849999999999998</v>
      </c>
      <c r="G179" s="6">
        <v>3.2050000000000001</v>
      </c>
      <c r="H179" s="6">
        <v>2.9670000000000001</v>
      </c>
      <c r="I179" s="6">
        <v>2.875</v>
      </c>
      <c r="J179" s="6">
        <v>2.7879999999999998</v>
      </c>
      <c r="K179" s="6">
        <v>2.7229999999999999</v>
      </c>
      <c r="L179" s="6">
        <v>3.2549999999999999</v>
      </c>
      <c r="M179" s="6">
        <v>2.573</v>
      </c>
      <c r="N179" s="6">
        <v>2.6360000000000001</v>
      </c>
      <c r="O179" s="6">
        <v>2.9390000000000001</v>
      </c>
    </row>
    <row r="180" spans="1:15">
      <c r="D180">
        <v>19.312999999999999</v>
      </c>
      <c r="E180">
        <v>9.6359999999999992</v>
      </c>
      <c r="F180" s="6">
        <v>3.569</v>
      </c>
      <c r="G180" s="6">
        <v>2.7650000000000001</v>
      </c>
      <c r="H180" s="6">
        <v>2.68</v>
      </c>
      <c r="I180" s="6">
        <v>2.944</v>
      </c>
      <c r="J180" s="6">
        <v>2.7589999999999999</v>
      </c>
      <c r="K180" s="6">
        <v>3.0249999999999999</v>
      </c>
      <c r="L180" s="6">
        <v>3.2320000000000002</v>
      </c>
      <c r="M180" s="6">
        <v>2.8319999999999999</v>
      </c>
      <c r="N180" s="6">
        <v>2.9980000000000002</v>
      </c>
      <c r="O180" s="6">
        <v>3.74</v>
      </c>
    </row>
    <row r="181" spans="1:15">
      <c r="D181">
        <v>18.055</v>
      </c>
      <c r="E181">
        <v>11.009</v>
      </c>
      <c r="F181" s="6">
        <v>3.77</v>
      </c>
      <c r="G181" s="6">
        <v>2.3039999999999998</v>
      </c>
      <c r="H181" s="6">
        <v>2.722</v>
      </c>
      <c r="I181" s="6">
        <v>2.8359999999999999</v>
      </c>
      <c r="J181" s="6">
        <v>2.839</v>
      </c>
      <c r="K181" s="6">
        <v>2.5680000000000001</v>
      </c>
      <c r="L181" s="6">
        <v>2.2440000000000002</v>
      </c>
      <c r="M181" s="6">
        <v>3.1949999999999998</v>
      </c>
      <c r="N181" s="6">
        <v>2.84</v>
      </c>
      <c r="O181" s="6">
        <v>3.1949999999999998</v>
      </c>
    </row>
    <row r="182" spans="1:15">
      <c r="D182">
        <v>18.745999999999999</v>
      </c>
      <c r="E182">
        <v>10.554</v>
      </c>
      <c r="F182" s="6">
        <v>3.7549999999999999</v>
      </c>
      <c r="G182" s="6">
        <v>3.0169999999999999</v>
      </c>
      <c r="H182" s="6">
        <v>2.3109999999999999</v>
      </c>
      <c r="I182" s="6">
        <v>3.0209999999999999</v>
      </c>
      <c r="J182" s="6">
        <v>2.6930000000000001</v>
      </c>
      <c r="K182" s="6">
        <v>2.6480000000000001</v>
      </c>
      <c r="L182" s="6">
        <v>3.1230000000000002</v>
      </c>
      <c r="M182" s="6">
        <v>2.8340000000000001</v>
      </c>
      <c r="N182" s="6">
        <v>2.9670000000000001</v>
      </c>
      <c r="O182" s="6">
        <v>3.177</v>
      </c>
    </row>
    <row r="183" spans="1:15">
      <c r="D183">
        <v>19.402999999999999</v>
      </c>
      <c r="E183">
        <v>11.685</v>
      </c>
      <c r="F183" s="6">
        <v>3.4510000000000001</v>
      </c>
      <c r="G183" s="6">
        <v>2.9180000000000001</v>
      </c>
      <c r="H183" s="6">
        <v>2.93</v>
      </c>
      <c r="I183" s="6">
        <v>2.9729999999999999</v>
      </c>
      <c r="J183" s="6">
        <v>3.0030000000000001</v>
      </c>
      <c r="K183" s="6">
        <v>2.903</v>
      </c>
      <c r="L183" s="6">
        <v>2.9489999999999998</v>
      </c>
      <c r="M183" s="6">
        <v>2.99</v>
      </c>
      <c r="N183" s="6">
        <v>2.5489999999999999</v>
      </c>
      <c r="O183" s="6">
        <v>3.5590000000000002</v>
      </c>
    </row>
    <row r="184" spans="1:15">
      <c r="D184">
        <v>20.356000000000002</v>
      </c>
      <c r="E184">
        <v>11.228</v>
      </c>
      <c r="F184" s="6">
        <v>3.8679999999999999</v>
      </c>
      <c r="G184" s="6">
        <v>2.94</v>
      </c>
      <c r="H184" s="6">
        <v>2.649</v>
      </c>
      <c r="I184" s="6">
        <v>3.1869999999999998</v>
      </c>
      <c r="J184" s="6">
        <v>2.8809999999999998</v>
      </c>
      <c r="K184" s="6">
        <v>3.552</v>
      </c>
      <c r="L184" s="6">
        <v>3.0129999999999999</v>
      </c>
      <c r="M184" s="6">
        <v>2.7629999999999999</v>
      </c>
      <c r="N184" s="6">
        <v>2.738</v>
      </c>
      <c r="O184" s="6">
        <v>3.7559999999999998</v>
      </c>
    </row>
    <row r="185" spans="1:15">
      <c r="D185">
        <v>22.295999999999999</v>
      </c>
      <c r="E185">
        <v>13.125</v>
      </c>
      <c r="F185" s="6">
        <v>4.3289999999999997</v>
      </c>
      <c r="G185" s="6">
        <v>3.3730000000000002</v>
      </c>
      <c r="H185" s="6">
        <v>2.395</v>
      </c>
      <c r="I185" s="6">
        <v>3.0009999999999999</v>
      </c>
      <c r="J185" s="6">
        <v>3.1840000000000002</v>
      </c>
      <c r="K185" s="6">
        <v>2.84</v>
      </c>
      <c r="L185" s="6">
        <v>2.9710000000000001</v>
      </c>
      <c r="M185" s="6">
        <v>2.694</v>
      </c>
      <c r="N185" s="6">
        <v>2.7090000000000001</v>
      </c>
      <c r="O185" s="6">
        <v>2.8380000000000001</v>
      </c>
    </row>
    <row r="187" spans="1:15">
      <c r="B187" t="s">
        <v>73</v>
      </c>
    </row>
    <row r="188" spans="1:15">
      <c r="A188" t="s">
        <v>77</v>
      </c>
      <c r="B188" t="s">
        <v>62</v>
      </c>
      <c r="C188" t="s">
        <v>78</v>
      </c>
      <c r="D188">
        <v>1.3</v>
      </c>
      <c r="E188" t="s">
        <v>64</v>
      </c>
      <c r="F188" t="s">
        <v>65</v>
      </c>
      <c r="G188" t="s">
        <v>66</v>
      </c>
      <c r="H188" t="b">
        <v>0</v>
      </c>
      <c r="I188" t="s">
        <v>67</v>
      </c>
      <c r="J188" t="b">
        <v>0</v>
      </c>
      <c r="K188">
        <v>1</v>
      </c>
    </row>
    <row r="189" spans="1:15">
      <c r="C189" t="s">
        <v>69</v>
      </c>
      <c r="D189">
        <v>1</v>
      </c>
      <c r="E189">
        <v>2</v>
      </c>
      <c r="F189">
        <v>3</v>
      </c>
      <c r="G189">
        <v>4</v>
      </c>
      <c r="H189">
        <v>5</v>
      </c>
      <c r="I189">
        <v>6</v>
      </c>
      <c r="J189">
        <v>7</v>
      </c>
      <c r="K189">
        <v>8</v>
      </c>
      <c r="L189">
        <v>9</v>
      </c>
      <c r="M189">
        <v>10</v>
      </c>
      <c r="N189">
        <v>11</v>
      </c>
      <c r="O189">
        <v>12</v>
      </c>
    </row>
    <row r="190" spans="1:15">
      <c r="C190">
        <v>24</v>
      </c>
      <c r="D190">
        <v>16.474</v>
      </c>
      <c r="E190">
        <v>7.181</v>
      </c>
      <c r="F190" s="6">
        <v>3.2309999999999999</v>
      </c>
      <c r="G190" s="6">
        <v>2.823</v>
      </c>
      <c r="H190" s="6">
        <v>2.7440000000000002</v>
      </c>
      <c r="I190" s="6">
        <v>3.3</v>
      </c>
      <c r="J190" s="6">
        <v>2.673</v>
      </c>
      <c r="K190" s="6">
        <v>3.2690000000000001</v>
      </c>
      <c r="L190" s="6">
        <v>3.0910000000000002</v>
      </c>
      <c r="M190" s="6">
        <v>3.1930000000000001</v>
      </c>
      <c r="N190" s="6">
        <v>3.0329999999999999</v>
      </c>
      <c r="O190" s="6">
        <v>3.6160000000000001</v>
      </c>
    </row>
    <row r="191" spans="1:15">
      <c r="B191" t="s">
        <v>37</v>
      </c>
      <c r="D191">
        <v>17.584</v>
      </c>
      <c r="E191">
        <v>8.2680000000000007</v>
      </c>
      <c r="F191" s="6">
        <v>3.1040000000000001</v>
      </c>
      <c r="G191" s="6">
        <v>3.0550000000000002</v>
      </c>
      <c r="H191" s="6">
        <v>2.9089999999999998</v>
      </c>
      <c r="I191" s="6">
        <v>3.14</v>
      </c>
      <c r="J191" s="6">
        <v>2.9889999999999999</v>
      </c>
      <c r="K191" s="6">
        <v>2.798</v>
      </c>
      <c r="L191" s="6">
        <v>2.927</v>
      </c>
      <c r="M191" s="6">
        <v>3.194</v>
      </c>
      <c r="N191" s="6">
        <v>3.202</v>
      </c>
      <c r="O191" s="6">
        <v>3.4260000000000002</v>
      </c>
    </row>
    <row r="192" spans="1:15">
      <c r="D192">
        <v>17.638000000000002</v>
      </c>
      <c r="E192">
        <v>7.28</v>
      </c>
      <c r="F192" s="6">
        <v>3.0920000000000001</v>
      </c>
      <c r="G192" s="6">
        <v>3.1019999999999999</v>
      </c>
      <c r="H192" s="6">
        <v>2.6539999999999999</v>
      </c>
      <c r="I192" s="6">
        <v>2.8820000000000001</v>
      </c>
      <c r="J192" s="6">
        <v>2.7109999999999999</v>
      </c>
      <c r="K192" s="6">
        <v>3.1280000000000001</v>
      </c>
      <c r="L192" s="6">
        <v>2.7679999999999998</v>
      </c>
      <c r="M192" s="6">
        <v>2.6389999999999998</v>
      </c>
      <c r="N192" s="6">
        <v>2.7669999999999999</v>
      </c>
      <c r="O192" s="6">
        <v>3.2639999999999998</v>
      </c>
    </row>
    <row r="193" spans="1:15">
      <c r="D193">
        <v>17.617999999999999</v>
      </c>
      <c r="E193">
        <v>9.1869999999999994</v>
      </c>
      <c r="F193" s="6">
        <v>2.8210000000000002</v>
      </c>
      <c r="G193" s="6">
        <v>2.8820000000000001</v>
      </c>
      <c r="H193" s="6">
        <v>3.3809999999999998</v>
      </c>
      <c r="I193" s="6">
        <v>3.1549999999999998</v>
      </c>
      <c r="J193" s="6">
        <v>2.9620000000000002</v>
      </c>
      <c r="K193" s="6">
        <v>2.698</v>
      </c>
      <c r="L193" s="6">
        <v>2.8660000000000001</v>
      </c>
      <c r="M193" s="6">
        <v>2.9580000000000002</v>
      </c>
      <c r="N193" s="6">
        <v>2.9849999999999999</v>
      </c>
      <c r="O193" s="6">
        <v>4.0510000000000002</v>
      </c>
    </row>
    <row r="194" spans="1:15">
      <c r="D194">
        <v>18.436</v>
      </c>
      <c r="E194">
        <v>7.8920000000000003</v>
      </c>
      <c r="F194" s="6">
        <v>2.8210000000000002</v>
      </c>
      <c r="G194" s="6">
        <v>3.069</v>
      </c>
      <c r="H194" s="6">
        <v>2.9209999999999998</v>
      </c>
      <c r="I194" s="6">
        <v>3.2690000000000001</v>
      </c>
      <c r="J194" s="6">
        <v>3.125</v>
      </c>
      <c r="K194" s="6">
        <v>2.9089999999999998</v>
      </c>
      <c r="L194" s="6">
        <v>2.7959999999999998</v>
      </c>
      <c r="M194" s="6">
        <v>2.891</v>
      </c>
      <c r="N194" s="6">
        <v>2.923</v>
      </c>
      <c r="O194" s="6">
        <v>3.589</v>
      </c>
    </row>
    <row r="195" spans="1:15">
      <c r="D195">
        <v>16.280999999999999</v>
      </c>
      <c r="E195">
        <v>7.7839999999999998</v>
      </c>
      <c r="F195" s="6">
        <v>3.2869999999999999</v>
      </c>
      <c r="G195" s="6">
        <v>3.367</v>
      </c>
      <c r="H195" s="6">
        <v>2.722</v>
      </c>
      <c r="I195" s="6">
        <v>2.774</v>
      </c>
      <c r="J195" s="6">
        <v>3.1789999999999998</v>
      </c>
      <c r="K195" s="6">
        <v>2.58</v>
      </c>
      <c r="L195" s="6">
        <v>2.786</v>
      </c>
      <c r="M195" s="6">
        <v>2.9670000000000001</v>
      </c>
      <c r="N195" s="6">
        <v>3.0670000000000002</v>
      </c>
      <c r="O195" s="6">
        <v>3.47</v>
      </c>
    </row>
    <row r="196" spans="1:15">
      <c r="D196">
        <v>21.167999999999999</v>
      </c>
      <c r="E196">
        <v>8.968</v>
      </c>
      <c r="F196" s="6">
        <v>3.3639999999999999</v>
      </c>
      <c r="G196" s="6">
        <v>3.0670000000000002</v>
      </c>
      <c r="H196" s="6">
        <v>3.089</v>
      </c>
      <c r="I196" s="6">
        <v>2.7959999999999998</v>
      </c>
      <c r="J196" s="6">
        <v>3.1259999999999999</v>
      </c>
      <c r="K196" s="6">
        <v>3.5710000000000002</v>
      </c>
      <c r="L196" s="6">
        <v>3.16</v>
      </c>
      <c r="M196" s="6">
        <v>3.2029999999999998</v>
      </c>
      <c r="N196" s="6">
        <v>3.08</v>
      </c>
      <c r="O196" s="6">
        <v>4.1449999999999996</v>
      </c>
    </row>
    <row r="197" spans="1:15">
      <c r="D197">
        <v>17.353999999999999</v>
      </c>
      <c r="E197">
        <v>9.31</v>
      </c>
      <c r="F197" s="6">
        <v>3.68</v>
      </c>
      <c r="G197" s="6">
        <v>3.218</v>
      </c>
      <c r="H197" s="6">
        <v>3.1469999999999998</v>
      </c>
      <c r="I197" s="6">
        <v>3.5510000000000002</v>
      </c>
      <c r="J197" s="6">
        <v>2.8530000000000002</v>
      </c>
      <c r="K197" s="6">
        <v>3.1309999999999998</v>
      </c>
      <c r="L197" s="6">
        <v>3.0390000000000001</v>
      </c>
      <c r="M197" s="6">
        <v>3.1219999999999999</v>
      </c>
      <c r="N197" s="6">
        <v>3.1040000000000001</v>
      </c>
      <c r="O197" s="6">
        <v>3.7370000000000001</v>
      </c>
    </row>
    <row r="199" spans="1:15">
      <c r="B199" t="s">
        <v>73</v>
      </c>
    </row>
    <row r="200" spans="1:15">
      <c r="A200" t="s">
        <v>77</v>
      </c>
      <c r="B200" t="s">
        <v>62</v>
      </c>
      <c r="C200" t="s">
        <v>79</v>
      </c>
      <c r="D200">
        <v>1.3</v>
      </c>
      <c r="E200" t="s">
        <v>64</v>
      </c>
      <c r="F200" t="s">
        <v>65</v>
      </c>
      <c r="G200" t="s">
        <v>66</v>
      </c>
      <c r="H200" t="b">
        <v>0</v>
      </c>
      <c r="I200" t="s">
        <v>67</v>
      </c>
      <c r="J200" t="b">
        <v>0</v>
      </c>
      <c r="K200">
        <v>1</v>
      </c>
    </row>
    <row r="201" spans="1:15">
      <c r="C201" t="s">
        <v>69</v>
      </c>
      <c r="D201">
        <v>1</v>
      </c>
      <c r="E201">
        <v>2</v>
      </c>
      <c r="F201">
        <v>3</v>
      </c>
      <c r="G201">
        <v>4</v>
      </c>
      <c r="H201">
        <v>5</v>
      </c>
      <c r="I201">
        <v>6</v>
      </c>
      <c r="J201">
        <v>7</v>
      </c>
      <c r="K201">
        <v>8</v>
      </c>
      <c r="L201">
        <v>9</v>
      </c>
      <c r="M201">
        <v>10</v>
      </c>
      <c r="N201">
        <v>11</v>
      </c>
      <c r="O201">
        <v>12</v>
      </c>
    </row>
    <row r="202" spans="1:15">
      <c r="C202">
        <v>24</v>
      </c>
      <c r="D202">
        <v>18.751000000000001</v>
      </c>
      <c r="E202">
        <v>10.241</v>
      </c>
      <c r="F202" s="6">
        <v>3.9020000000000001</v>
      </c>
      <c r="G202" s="6">
        <v>3.12</v>
      </c>
      <c r="H202" s="6">
        <v>3.032</v>
      </c>
      <c r="I202" s="6">
        <v>2.8839999999999999</v>
      </c>
      <c r="J202" s="6">
        <v>2.7229999999999999</v>
      </c>
      <c r="K202" s="6">
        <v>2.8620000000000001</v>
      </c>
      <c r="L202" s="6">
        <v>3.3780000000000001</v>
      </c>
      <c r="M202" s="6">
        <v>3.03</v>
      </c>
      <c r="N202" s="6">
        <v>2.645</v>
      </c>
      <c r="O202" s="6">
        <v>3.2330000000000001</v>
      </c>
    </row>
    <row r="203" spans="1:15">
      <c r="B203" t="s">
        <v>38</v>
      </c>
      <c r="D203">
        <v>16.617000000000001</v>
      </c>
      <c r="E203">
        <v>7.2910000000000004</v>
      </c>
      <c r="F203" s="6">
        <v>3.4</v>
      </c>
      <c r="G203" s="6">
        <v>3.1829999999999998</v>
      </c>
      <c r="H203" s="6">
        <v>2.5539999999999998</v>
      </c>
      <c r="I203" s="6">
        <v>2.5470000000000002</v>
      </c>
      <c r="J203" s="6">
        <v>2.9889999999999999</v>
      </c>
      <c r="K203" s="6">
        <v>2.8</v>
      </c>
      <c r="L203" s="6">
        <v>2.9969999999999999</v>
      </c>
      <c r="M203" s="6">
        <v>2.5259999999999998</v>
      </c>
      <c r="N203" s="6">
        <v>2.681</v>
      </c>
      <c r="O203" s="6">
        <v>3.2970000000000002</v>
      </c>
    </row>
    <row r="204" spans="1:15">
      <c r="D204">
        <v>16.32</v>
      </c>
      <c r="E204">
        <v>7.6289999999999996</v>
      </c>
      <c r="F204" s="6">
        <v>3.427</v>
      </c>
      <c r="G204" s="6">
        <v>3.0859999999999999</v>
      </c>
      <c r="H204" s="6">
        <v>2.823</v>
      </c>
      <c r="I204" s="6">
        <v>2.782</v>
      </c>
      <c r="J204" s="6">
        <v>2.8330000000000002</v>
      </c>
      <c r="K204" s="6">
        <v>2.423</v>
      </c>
      <c r="L204" s="6">
        <v>3.0219999999999998</v>
      </c>
      <c r="M204" s="6">
        <v>2.7639999999999998</v>
      </c>
      <c r="N204" s="6">
        <v>3.0350000000000001</v>
      </c>
      <c r="O204" s="6">
        <v>3.1909999999999998</v>
      </c>
    </row>
    <row r="205" spans="1:15">
      <c r="D205">
        <v>15.279</v>
      </c>
      <c r="E205">
        <v>7.0970000000000004</v>
      </c>
      <c r="F205" s="6">
        <v>3.2360000000000002</v>
      </c>
      <c r="G205" s="6">
        <v>3.1160000000000001</v>
      </c>
      <c r="H205" s="6">
        <v>2.7639999999999998</v>
      </c>
      <c r="I205" s="6">
        <v>2.9980000000000002</v>
      </c>
      <c r="J205" s="6">
        <v>2.649</v>
      </c>
      <c r="K205" s="6">
        <v>2.919</v>
      </c>
      <c r="L205" s="6">
        <v>2.7080000000000002</v>
      </c>
      <c r="M205" s="6">
        <v>3.0249999999999999</v>
      </c>
      <c r="N205" s="6">
        <v>2.698</v>
      </c>
      <c r="O205" s="6">
        <v>4.0049999999999999</v>
      </c>
    </row>
    <row r="206" spans="1:15">
      <c r="D206">
        <v>16.359000000000002</v>
      </c>
      <c r="E206">
        <v>7.5659999999999998</v>
      </c>
      <c r="F206" s="6">
        <v>2.9009999999999998</v>
      </c>
      <c r="G206" s="6">
        <v>3.4889999999999999</v>
      </c>
      <c r="H206" s="6">
        <v>3.2709999999999999</v>
      </c>
      <c r="I206" s="6">
        <v>2.6680000000000001</v>
      </c>
      <c r="J206" s="6">
        <v>3.202</v>
      </c>
      <c r="K206" s="6">
        <v>3.0609999999999999</v>
      </c>
      <c r="L206" s="6">
        <v>3.2050000000000001</v>
      </c>
      <c r="M206" s="6">
        <v>2.7570000000000001</v>
      </c>
      <c r="N206" s="6">
        <v>2.6850000000000001</v>
      </c>
      <c r="O206" s="6">
        <v>3.2440000000000002</v>
      </c>
    </row>
    <row r="207" spans="1:15">
      <c r="D207">
        <v>16.747</v>
      </c>
      <c r="E207">
        <v>6.907</v>
      </c>
      <c r="F207" s="6">
        <v>3.4239999999999999</v>
      </c>
      <c r="G207" s="6">
        <v>3.1379999999999999</v>
      </c>
      <c r="H207" s="6">
        <v>2.98</v>
      </c>
      <c r="I207" s="6">
        <v>2.8959999999999999</v>
      </c>
      <c r="J207" s="6">
        <v>2.6480000000000001</v>
      </c>
      <c r="K207" s="6">
        <v>2.863</v>
      </c>
      <c r="L207" s="6">
        <v>3.0310000000000001</v>
      </c>
      <c r="M207" s="6">
        <v>3.157</v>
      </c>
      <c r="N207" s="6">
        <v>2.302</v>
      </c>
      <c r="O207" s="6">
        <v>3.2509999999999999</v>
      </c>
    </row>
    <row r="208" spans="1:15">
      <c r="D208">
        <v>14.74</v>
      </c>
      <c r="E208">
        <v>5.1159999999999997</v>
      </c>
      <c r="F208" s="6">
        <v>3.032</v>
      </c>
      <c r="G208" s="6">
        <v>3.3889999999999998</v>
      </c>
      <c r="H208" s="6">
        <v>3.0670000000000002</v>
      </c>
      <c r="I208" s="6">
        <v>3.444</v>
      </c>
      <c r="J208" s="6">
        <v>2.931</v>
      </c>
      <c r="K208" s="6">
        <v>3.1619999999999999</v>
      </c>
      <c r="L208" s="6">
        <v>2.9430000000000001</v>
      </c>
      <c r="M208" s="6">
        <v>3.0339999999999998</v>
      </c>
      <c r="N208" s="6">
        <v>3.133</v>
      </c>
      <c r="O208" s="6">
        <v>3.2919999999999998</v>
      </c>
    </row>
    <row r="209" spans="1:15">
      <c r="D209">
        <v>16.617000000000001</v>
      </c>
      <c r="E209">
        <v>6.1859999999999999</v>
      </c>
      <c r="F209" s="6">
        <v>3.665</v>
      </c>
      <c r="G209" s="6">
        <v>3.149</v>
      </c>
      <c r="H209" s="6">
        <v>2.6019999999999999</v>
      </c>
      <c r="I209" s="6">
        <v>2.7890000000000001</v>
      </c>
      <c r="J209" s="6">
        <v>2.6110000000000002</v>
      </c>
      <c r="K209" s="6">
        <v>2.665</v>
      </c>
      <c r="L209" s="6">
        <v>2.7549999999999999</v>
      </c>
      <c r="M209" s="6">
        <v>3.24</v>
      </c>
      <c r="N209" s="6">
        <v>2.609</v>
      </c>
      <c r="O209" s="6">
        <v>3.181</v>
      </c>
    </row>
    <row r="211" spans="1:15">
      <c r="B211" t="s">
        <v>73</v>
      </c>
    </row>
    <row r="212" spans="1:15">
      <c r="A212" t="s">
        <v>77</v>
      </c>
      <c r="B212" t="s">
        <v>62</v>
      </c>
      <c r="C212" t="s">
        <v>76</v>
      </c>
      <c r="D212">
        <v>1.3</v>
      </c>
      <c r="E212" t="s">
        <v>64</v>
      </c>
      <c r="F212" t="s">
        <v>65</v>
      </c>
      <c r="G212" t="s">
        <v>66</v>
      </c>
      <c r="H212" t="b">
        <v>0</v>
      </c>
      <c r="I212" t="s">
        <v>67</v>
      </c>
      <c r="J212" t="b">
        <v>0</v>
      </c>
      <c r="K212">
        <v>1</v>
      </c>
    </row>
    <row r="213" spans="1:15">
      <c r="C213" t="s">
        <v>69</v>
      </c>
      <c r="D213">
        <v>1</v>
      </c>
      <c r="E213">
        <v>2</v>
      </c>
      <c r="F213">
        <v>3</v>
      </c>
      <c r="G213">
        <v>4</v>
      </c>
      <c r="H213">
        <v>5</v>
      </c>
      <c r="I213">
        <v>6</v>
      </c>
      <c r="J213">
        <v>7</v>
      </c>
      <c r="K213">
        <v>8</v>
      </c>
      <c r="L213">
        <v>9</v>
      </c>
      <c r="M213">
        <v>10</v>
      </c>
      <c r="N213">
        <v>11</v>
      </c>
      <c r="O213">
        <v>12</v>
      </c>
    </row>
    <row r="214" spans="1:15">
      <c r="C214">
        <v>24</v>
      </c>
      <c r="D214">
        <v>17.375</v>
      </c>
      <c r="E214">
        <v>7.9930000000000003</v>
      </c>
      <c r="F214" s="6">
        <v>3.4359999999999999</v>
      </c>
      <c r="G214" s="6">
        <v>3.4889999999999999</v>
      </c>
      <c r="H214" s="6">
        <v>2.8050000000000002</v>
      </c>
      <c r="I214" s="6">
        <v>2.99</v>
      </c>
      <c r="J214" s="6">
        <v>2.5670000000000002</v>
      </c>
      <c r="K214" s="6">
        <v>2.8</v>
      </c>
      <c r="L214" s="6">
        <v>3.016</v>
      </c>
      <c r="M214" s="6">
        <v>2.5259999999999998</v>
      </c>
      <c r="N214" s="6">
        <v>2.9590000000000001</v>
      </c>
      <c r="O214" s="6">
        <v>3.2370000000000001</v>
      </c>
    </row>
    <row r="215" spans="1:15">
      <c r="B215" t="s">
        <v>39</v>
      </c>
      <c r="D215">
        <v>15.606</v>
      </c>
      <c r="E215">
        <v>7.77</v>
      </c>
      <c r="F215" s="6">
        <v>3.11</v>
      </c>
      <c r="G215" s="6">
        <v>2.7050000000000001</v>
      </c>
      <c r="H215" s="6">
        <v>2.6789999999999998</v>
      </c>
      <c r="I215" s="6">
        <v>2.7650000000000001</v>
      </c>
      <c r="J215" s="6">
        <v>2.9159999999999999</v>
      </c>
      <c r="K215" s="6">
        <v>2.778</v>
      </c>
      <c r="L215" s="6">
        <v>2.508</v>
      </c>
      <c r="M215" s="6">
        <v>2.7549999999999999</v>
      </c>
      <c r="N215" s="6">
        <v>2.4750000000000001</v>
      </c>
      <c r="O215" s="6">
        <v>3.3879999999999999</v>
      </c>
    </row>
    <row r="216" spans="1:15">
      <c r="D216">
        <v>16.821999999999999</v>
      </c>
      <c r="E216">
        <v>8.1940000000000008</v>
      </c>
      <c r="F216" s="6">
        <v>2.827</v>
      </c>
      <c r="G216" s="6">
        <v>2.4649999999999999</v>
      </c>
      <c r="H216" s="6">
        <v>2.528</v>
      </c>
      <c r="I216" s="6">
        <v>2.6139999999999999</v>
      </c>
      <c r="J216" s="6">
        <v>2.88</v>
      </c>
      <c r="K216" s="6">
        <v>2.6240000000000001</v>
      </c>
      <c r="L216" s="6">
        <v>2.7669999999999999</v>
      </c>
      <c r="M216" s="6">
        <v>2.496</v>
      </c>
      <c r="N216" s="6">
        <v>2.6789999999999998</v>
      </c>
      <c r="O216" s="6">
        <v>2.855</v>
      </c>
    </row>
    <row r="217" spans="1:15">
      <c r="D217">
        <v>17.46</v>
      </c>
      <c r="E217">
        <v>7.8289999999999997</v>
      </c>
      <c r="F217" s="6">
        <v>3.1320000000000001</v>
      </c>
      <c r="G217" s="6">
        <v>2.5329999999999999</v>
      </c>
      <c r="H217" s="6">
        <v>2.7320000000000002</v>
      </c>
      <c r="I217" s="6">
        <v>2.6040000000000001</v>
      </c>
      <c r="J217" s="6">
        <v>2.1110000000000002</v>
      </c>
      <c r="K217" s="6">
        <v>2.5819999999999999</v>
      </c>
      <c r="L217" s="6">
        <v>2.673</v>
      </c>
      <c r="M217" s="6">
        <v>2.3340000000000001</v>
      </c>
      <c r="N217" s="6">
        <v>2.4740000000000002</v>
      </c>
      <c r="O217" s="6">
        <v>3.109</v>
      </c>
    </row>
    <row r="218" spans="1:15">
      <c r="D218">
        <v>16.608000000000001</v>
      </c>
      <c r="E218">
        <v>8.3659999999999997</v>
      </c>
      <c r="F218" s="6">
        <v>3.4729999999999999</v>
      </c>
      <c r="G218" s="6">
        <v>2.4380000000000002</v>
      </c>
      <c r="H218" s="6">
        <v>2.9420000000000002</v>
      </c>
      <c r="I218" s="6">
        <v>2.8180000000000001</v>
      </c>
      <c r="J218" s="6">
        <v>2.2669999999999999</v>
      </c>
      <c r="K218" s="6">
        <v>2.903</v>
      </c>
      <c r="L218" s="6">
        <v>2.4950000000000001</v>
      </c>
      <c r="M218" s="6">
        <v>2.7240000000000002</v>
      </c>
      <c r="N218" s="6">
        <v>2.601</v>
      </c>
      <c r="O218" s="6">
        <v>3.226</v>
      </c>
    </row>
    <row r="219" spans="1:15">
      <c r="D219">
        <v>17.710999999999999</v>
      </c>
      <c r="E219">
        <v>8.36</v>
      </c>
      <c r="F219" s="6">
        <v>3.6419999999999999</v>
      </c>
      <c r="G219" s="6">
        <v>2.7290000000000001</v>
      </c>
      <c r="H219" s="6">
        <v>2.5760000000000001</v>
      </c>
      <c r="I219" s="6">
        <v>2.8180000000000001</v>
      </c>
      <c r="J219" s="6">
        <v>2.8620000000000001</v>
      </c>
      <c r="K219" s="6">
        <v>2.9129999999999998</v>
      </c>
      <c r="L219" s="6">
        <v>2.923</v>
      </c>
      <c r="M219" s="6">
        <v>2.8460000000000001</v>
      </c>
      <c r="N219" s="6">
        <v>2.8519999999999999</v>
      </c>
      <c r="O219" s="6">
        <v>2.548</v>
      </c>
    </row>
    <row r="220" spans="1:15">
      <c r="D220">
        <v>18.623999999999999</v>
      </c>
      <c r="E220">
        <v>8.6739999999999995</v>
      </c>
      <c r="F220" s="6">
        <v>3.536</v>
      </c>
      <c r="G220" s="6">
        <v>2.7589999999999999</v>
      </c>
      <c r="H220" s="6">
        <v>2.1989999999999998</v>
      </c>
      <c r="I220" s="6">
        <v>2.484</v>
      </c>
      <c r="J220" s="6">
        <v>2.407</v>
      </c>
      <c r="K220" s="6">
        <v>2.617</v>
      </c>
      <c r="L220" s="6">
        <v>2.379</v>
      </c>
      <c r="M220" s="6">
        <v>2.2549999999999999</v>
      </c>
      <c r="N220" s="6">
        <v>2.6669999999999998</v>
      </c>
      <c r="O220" s="6">
        <v>2.9980000000000002</v>
      </c>
    </row>
    <row r="221" spans="1:15">
      <c r="D221">
        <v>18.347000000000001</v>
      </c>
      <c r="E221">
        <v>9.7129999999999992</v>
      </c>
      <c r="F221" s="6">
        <v>3.8610000000000002</v>
      </c>
      <c r="G221" s="6">
        <v>2.58</v>
      </c>
      <c r="H221" s="6">
        <v>3.266</v>
      </c>
      <c r="I221" s="6">
        <v>2.4980000000000002</v>
      </c>
      <c r="J221" s="6">
        <v>3.0030000000000001</v>
      </c>
      <c r="K221" s="6">
        <v>2.4849999999999999</v>
      </c>
      <c r="L221" s="6">
        <v>2.8279999999999998</v>
      </c>
      <c r="M221" s="6">
        <v>2.8220000000000001</v>
      </c>
      <c r="N221" s="6">
        <v>2.66</v>
      </c>
      <c r="O221" s="6">
        <v>3.2189999999999999</v>
      </c>
    </row>
    <row r="223" spans="1:15">
      <c r="B223" t="s">
        <v>73</v>
      </c>
    </row>
    <row r="224" spans="1:15">
      <c r="A224" t="s">
        <v>80</v>
      </c>
      <c r="B224" t="s">
        <v>62</v>
      </c>
      <c r="C224" t="s">
        <v>78</v>
      </c>
      <c r="D224">
        <v>1.3</v>
      </c>
      <c r="E224" t="s">
        <v>64</v>
      </c>
      <c r="F224" t="s">
        <v>65</v>
      </c>
      <c r="G224" t="s">
        <v>66</v>
      </c>
      <c r="H224" t="b">
        <v>0</v>
      </c>
      <c r="I224" t="s">
        <v>67</v>
      </c>
      <c r="J224" t="b">
        <v>0</v>
      </c>
      <c r="K224">
        <v>1</v>
      </c>
    </row>
    <row r="225" spans="1:15">
      <c r="C225" t="s">
        <v>69</v>
      </c>
      <c r="D225">
        <v>1</v>
      </c>
      <c r="E225">
        <v>2</v>
      </c>
      <c r="F225">
        <v>3</v>
      </c>
      <c r="G225">
        <v>4</v>
      </c>
      <c r="H225">
        <v>5</v>
      </c>
      <c r="I225">
        <v>6</v>
      </c>
      <c r="J225">
        <v>7</v>
      </c>
      <c r="K225">
        <v>8</v>
      </c>
      <c r="L225">
        <v>9</v>
      </c>
      <c r="M225">
        <v>10</v>
      </c>
      <c r="N225">
        <v>11</v>
      </c>
      <c r="O225">
        <v>12</v>
      </c>
    </row>
    <row r="226" spans="1:15">
      <c r="C226">
        <v>24.3</v>
      </c>
      <c r="D226">
        <v>18.966000000000001</v>
      </c>
      <c r="E226">
        <v>7.7859999999999996</v>
      </c>
      <c r="F226">
        <v>3.2330000000000001</v>
      </c>
      <c r="G226">
        <v>2.9510000000000001</v>
      </c>
      <c r="H226">
        <v>2.9390000000000001</v>
      </c>
      <c r="I226">
        <v>2.8410000000000002</v>
      </c>
      <c r="J226">
        <v>2.7589999999999999</v>
      </c>
      <c r="K226">
        <v>2.7010000000000001</v>
      </c>
      <c r="L226">
        <v>2.839</v>
      </c>
      <c r="M226">
        <v>3.0939999999999999</v>
      </c>
      <c r="N226">
        <v>2.8980000000000001</v>
      </c>
      <c r="O226">
        <v>4.2880000000000003</v>
      </c>
    </row>
    <row r="227" spans="1:15">
      <c r="B227" t="s">
        <v>68</v>
      </c>
      <c r="D227">
        <v>18.576000000000001</v>
      </c>
      <c r="E227">
        <v>7.109</v>
      </c>
      <c r="F227">
        <v>2.9540000000000002</v>
      </c>
      <c r="G227">
        <v>3.1920000000000002</v>
      </c>
      <c r="H227">
        <v>2.2069999999999999</v>
      </c>
      <c r="I227">
        <v>2.8940000000000001</v>
      </c>
      <c r="J227">
        <v>2.9460000000000002</v>
      </c>
      <c r="K227">
        <v>3.323</v>
      </c>
      <c r="L227">
        <v>2.6680000000000001</v>
      </c>
      <c r="M227">
        <v>3.1160000000000001</v>
      </c>
      <c r="N227">
        <v>2.556</v>
      </c>
      <c r="O227">
        <v>3.3679999999999999</v>
      </c>
    </row>
    <row r="228" spans="1:15">
      <c r="D228">
        <v>16.282</v>
      </c>
      <c r="E228">
        <v>7.1829999999999998</v>
      </c>
      <c r="F228">
        <v>2.9</v>
      </c>
      <c r="G228">
        <v>2.5659999999999998</v>
      </c>
      <c r="H228">
        <v>2.4340000000000002</v>
      </c>
      <c r="I228">
        <v>2.726</v>
      </c>
      <c r="J228">
        <v>2.4500000000000002</v>
      </c>
      <c r="K228">
        <v>3.246</v>
      </c>
      <c r="L228">
        <v>2.8239999999999998</v>
      </c>
      <c r="M228">
        <v>2.621</v>
      </c>
      <c r="N228">
        <v>2.5609999999999999</v>
      </c>
      <c r="O228">
        <v>3.3260000000000001</v>
      </c>
    </row>
    <row r="229" spans="1:15">
      <c r="D229">
        <v>16.369</v>
      </c>
      <c r="E229">
        <v>4.3929999999999998</v>
      </c>
      <c r="F229">
        <v>3.1589999999999998</v>
      </c>
      <c r="G229">
        <v>2.625</v>
      </c>
      <c r="H229">
        <v>2.41</v>
      </c>
      <c r="I229">
        <v>2.758</v>
      </c>
      <c r="J229">
        <v>3.0339999999999998</v>
      </c>
      <c r="K229">
        <v>3.2360000000000002</v>
      </c>
      <c r="L229">
        <v>2.67</v>
      </c>
      <c r="M229">
        <v>2.7330000000000001</v>
      </c>
      <c r="N229">
        <v>3.1419999999999999</v>
      </c>
      <c r="O229">
        <v>3.7730000000000001</v>
      </c>
    </row>
    <row r="230" spans="1:15">
      <c r="D230">
        <v>19.172000000000001</v>
      </c>
      <c r="E230">
        <v>7.657</v>
      </c>
      <c r="F230">
        <v>3.3530000000000002</v>
      </c>
      <c r="G230">
        <v>3.294</v>
      </c>
      <c r="H230">
        <v>2.4529999999999998</v>
      </c>
      <c r="I230">
        <v>3.0179999999999998</v>
      </c>
      <c r="J230">
        <v>2.42</v>
      </c>
      <c r="K230">
        <v>3.0070000000000001</v>
      </c>
      <c r="L230">
        <v>2.4870000000000001</v>
      </c>
      <c r="M230">
        <v>2.887</v>
      </c>
      <c r="N230">
        <v>2.8090000000000002</v>
      </c>
      <c r="O230">
        <v>3.45</v>
      </c>
    </row>
    <row r="231" spans="1:15">
      <c r="D231">
        <v>16.663</v>
      </c>
      <c r="E231">
        <v>8.2940000000000005</v>
      </c>
      <c r="F231">
        <v>3.645</v>
      </c>
      <c r="G231">
        <v>3.0409999999999999</v>
      </c>
      <c r="H231">
        <v>2.7210000000000001</v>
      </c>
      <c r="I231">
        <v>2.468</v>
      </c>
      <c r="J231">
        <v>2.859</v>
      </c>
      <c r="K231">
        <v>2.7759999999999998</v>
      </c>
      <c r="L231">
        <v>3.7090000000000001</v>
      </c>
      <c r="M231">
        <v>2.9710000000000001</v>
      </c>
      <c r="N231">
        <v>2.8839999999999999</v>
      </c>
      <c r="O231">
        <v>3.5790000000000002</v>
      </c>
    </row>
    <row r="232" spans="1:15">
      <c r="D232">
        <v>18.381</v>
      </c>
      <c r="E232">
        <v>9.6820000000000004</v>
      </c>
      <c r="F232">
        <v>3.3239999999999998</v>
      </c>
      <c r="G232">
        <v>2.6749999999999998</v>
      </c>
      <c r="H232">
        <v>2.9489999999999998</v>
      </c>
      <c r="I232">
        <v>2.9329999999999998</v>
      </c>
      <c r="J232">
        <v>2.992</v>
      </c>
      <c r="K232">
        <v>2.605</v>
      </c>
      <c r="L232">
        <v>3.3780000000000001</v>
      </c>
      <c r="M232">
        <v>3.367</v>
      </c>
      <c r="N232">
        <v>2.8039999999999998</v>
      </c>
      <c r="O232">
        <v>3.55</v>
      </c>
    </row>
    <row r="233" spans="1:15">
      <c r="D233">
        <v>18.739999999999998</v>
      </c>
      <c r="E233">
        <v>9.76</v>
      </c>
      <c r="F233">
        <v>3.7370000000000001</v>
      </c>
      <c r="G233">
        <v>2.6520000000000001</v>
      </c>
      <c r="H233">
        <v>2.7730000000000001</v>
      </c>
      <c r="I233">
        <v>2.9260000000000002</v>
      </c>
      <c r="J233">
        <v>2.9609999999999999</v>
      </c>
      <c r="K233">
        <v>2.8149999999999999</v>
      </c>
      <c r="L233">
        <v>2.5670000000000002</v>
      </c>
      <c r="M233">
        <v>2.976</v>
      </c>
      <c r="N233">
        <v>2.548</v>
      </c>
      <c r="O233">
        <v>3.07</v>
      </c>
    </row>
    <row r="235" spans="1:15">
      <c r="B235" t="s">
        <v>73</v>
      </c>
    </row>
    <row r="236" spans="1:15">
      <c r="A236" t="s">
        <v>80</v>
      </c>
      <c r="B236" t="s">
        <v>62</v>
      </c>
      <c r="C236" t="s">
        <v>79</v>
      </c>
      <c r="D236">
        <v>1.3</v>
      </c>
      <c r="E236" t="s">
        <v>64</v>
      </c>
      <c r="F236" t="s">
        <v>65</v>
      </c>
      <c r="G236" t="s">
        <v>66</v>
      </c>
      <c r="H236" t="b">
        <v>0</v>
      </c>
      <c r="I236" t="s">
        <v>67</v>
      </c>
      <c r="J236" t="b">
        <v>0</v>
      </c>
      <c r="K236">
        <v>1</v>
      </c>
    </row>
    <row r="237" spans="1:15">
      <c r="C237" t="s">
        <v>69</v>
      </c>
      <c r="D237">
        <v>1</v>
      </c>
      <c r="E237">
        <v>2</v>
      </c>
      <c r="F237">
        <v>3</v>
      </c>
      <c r="G237">
        <v>4</v>
      </c>
      <c r="H237">
        <v>5</v>
      </c>
      <c r="I237">
        <v>6</v>
      </c>
      <c r="J237">
        <v>7</v>
      </c>
      <c r="K237">
        <v>8</v>
      </c>
      <c r="L237">
        <v>9</v>
      </c>
      <c r="M237">
        <v>10</v>
      </c>
      <c r="N237">
        <v>11</v>
      </c>
      <c r="O237">
        <v>12</v>
      </c>
    </row>
    <row r="238" spans="1:15">
      <c r="C238">
        <v>24.3</v>
      </c>
      <c r="D238">
        <v>17.643000000000001</v>
      </c>
      <c r="E238">
        <v>9.2989999999999995</v>
      </c>
      <c r="F238">
        <v>4.0810000000000004</v>
      </c>
      <c r="G238">
        <v>2.7080000000000002</v>
      </c>
      <c r="H238">
        <v>2.8149999999999999</v>
      </c>
      <c r="I238">
        <v>2.8479999999999999</v>
      </c>
      <c r="J238">
        <v>3.246</v>
      </c>
      <c r="K238">
        <v>3.2029999999999998</v>
      </c>
      <c r="L238">
        <v>3.2749999999999999</v>
      </c>
      <c r="M238">
        <v>3.2869999999999999</v>
      </c>
      <c r="N238">
        <v>2.9630000000000001</v>
      </c>
      <c r="O238">
        <v>3.254</v>
      </c>
    </row>
    <row r="239" spans="1:15">
      <c r="B239" t="s">
        <v>77</v>
      </c>
      <c r="D239">
        <v>18.268999999999998</v>
      </c>
      <c r="E239">
        <v>8.6259999999999994</v>
      </c>
      <c r="F239">
        <v>4.1790000000000003</v>
      </c>
      <c r="G239">
        <v>4.6479999999999997</v>
      </c>
      <c r="H239">
        <v>3.6139999999999999</v>
      </c>
      <c r="I239">
        <v>3.0009999999999999</v>
      </c>
      <c r="J239">
        <v>2.871</v>
      </c>
      <c r="K239">
        <v>3.2109999999999999</v>
      </c>
      <c r="L239">
        <v>4.0419999999999998</v>
      </c>
      <c r="M239">
        <v>3.6269999999999998</v>
      </c>
      <c r="N239">
        <v>3.3029999999999999</v>
      </c>
      <c r="O239">
        <v>2.915</v>
      </c>
    </row>
    <row r="240" spans="1:15">
      <c r="D240">
        <v>17.593</v>
      </c>
      <c r="E240">
        <v>9.2170000000000005</v>
      </c>
      <c r="F240">
        <v>5.4119999999999999</v>
      </c>
      <c r="G240">
        <v>6.2030000000000003</v>
      </c>
      <c r="H240">
        <v>5.9790000000000001</v>
      </c>
      <c r="I240">
        <v>6.5910000000000002</v>
      </c>
      <c r="J240">
        <v>5.5510000000000002</v>
      </c>
      <c r="K240">
        <v>6.3869999999999996</v>
      </c>
      <c r="L240">
        <v>5.4960000000000004</v>
      </c>
      <c r="M240">
        <v>5.95</v>
      </c>
      <c r="N240">
        <v>6.2119999999999997</v>
      </c>
      <c r="O240">
        <v>3.1230000000000002</v>
      </c>
    </row>
    <row r="241" spans="1:15">
      <c r="D241">
        <v>17.056999999999999</v>
      </c>
      <c r="E241">
        <v>8.2629999999999999</v>
      </c>
      <c r="F241">
        <v>5.1840000000000002</v>
      </c>
      <c r="G241">
        <v>6.117</v>
      </c>
      <c r="H241">
        <v>6.9569999999999999</v>
      </c>
      <c r="I241">
        <v>6.0389999999999997</v>
      </c>
      <c r="J241">
        <v>6.5830000000000002</v>
      </c>
      <c r="K241">
        <v>6.1719999999999997</v>
      </c>
      <c r="L241">
        <v>5.84</v>
      </c>
      <c r="M241">
        <v>5.8920000000000003</v>
      </c>
      <c r="N241">
        <v>6.125</v>
      </c>
      <c r="O241">
        <v>3.51</v>
      </c>
    </row>
    <row r="242" spans="1:15">
      <c r="D242">
        <v>17.567</v>
      </c>
      <c r="E242">
        <v>10.913</v>
      </c>
      <c r="F242">
        <v>5.4550000000000001</v>
      </c>
      <c r="G242">
        <v>6.5270000000000001</v>
      </c>
      <c r="H242">
        <v>6.6890000000000001</v>
      </c>
      <c r="I242">
        <v>6.1980000000000004</v>
      </c>
      <c r="J242">
        <v>5.5119999999999996</v>
      </c>
      <c r="K242">
        <v>6.0060000000000002</v>
      </c>
      <c r="L242">
        <v>5.98</v>
      </c>
      <c r="M242">
        <v>5.9770000000000003</v>
      </c>
      <c r="N242">
        <v>5.4390000000000001</v>
      </c>
      <c r="O242">
        <v>3.097</v>
      </c>
    </row>
    <row r="243" spans="1:15">
      <c r="D243">
        <v>18.558</v>
      </c>
      <c r="E243">
        <v>9.0380000000000003</v>
      </c>
      <c r="F243">
        <v>5.3</v>
      </c>
      <c r="G243">
        <v>5.6909999999999998</v>
      </c>
      <c r="H243">
        <v>6.141</v>
      </c>
      <c r="I243">
        <v>5.8380000000000001</v>
      </c>
      <c r="J243">
        <v>5.6180000000000003</v>
      </c>
      <c r="K243">
        <v>5.2489999999999997</v>
      </c>
      <c r="L243">
        <v>5.6269999999999998</v>
      </c>
      <c r="M243">
        <v>5.3540000000000001</v>
      </c>
      <c r="N243">
        <v>4.2560000000000002</v>
      </c>
      <c r="O243">
        <v>3.76</v>
      </c>
    </row>
    <row r="244" spans="1:15">
      <c r="D244">
        <v>19.850999999999999</v>
      </c>
      <c r="E244">
        <v>9.9380000000000006</v>
      </c>
      <c r="F244">
        <v>3.8570000000000002</v>
      </c>
      <c r="G244">
        <v>3.488</v>
      </c>
      <c r="H244">
        <v>3.37</v>
      </c>
      <c r="I244">
        <v>3.3290000000000002</v>
      </c>
      <c r="J244">
        <v>2.8490000000000002</v>
      </c>
      <c r="K244">
        <v>2.8620000000000001</v>
      </c>
      <c r="L244">
        <v>3.6859999999999999</v>
      </c>
      <c r="M244">
        <v>2.9769999999999999</v>
      </c>
      <c r="N244">
        <v>3.0539999999999998</v>
      </c>
      <c r="O244">
        <v>3.444</v>
      </c>
    </row>
    <row r="245" spans="1:15">
      <c r="D245">
        <v>18.169</v>
      </c>
      <c r="E245">
        <v>9.99</v>
      </c>
      <c r="F245">
        <v>4.04</v>
      </c>
      <c r="G245">
        <v>3.3620000000000001</v>
      </c>
      <c r="H245">
        <v>2.597</v>
      </c>
      <c r="I245">
        <v>2.8479999999999999</v>
      </c>
      <c r="J245">
        <v>2.6389999999999998</v>
      </c>
      <c r="K245">
        <v>3.0139999999999998</v>
      </c>
      <c r="L245">
        <v>3.274</v>
      </c>
      <c r="M245">
        <v>2.9870000000000001</v>
      </c>
      <c r="N245">
        <v>3.0750000000000002</v>
      </c>
      <c r="O245">
        <v>3.6680000000000001</v>
      </c>
    </row>
    <row r="247" spans="1:15">
      <c r="B247" t="s">
        <v>73</v>
      </c>
    </row>
    <row r="248" spans="1:15">
      <c r="A248" t="s">
        <v>80</v>
      </c>
      <c r="B248" t="s">
        <v>62</v>
      </c>
      <c r="C248" t="s">
        <v>76</v>
      </c>
      <c r="D248">
        <v>1.3</v>
      </c>
      <c r="E248" t="s">
        <v>64</v>
      </c>
      <c r="F248" t="s">
        <v>65</v>
      </c>
      <c r="G248" t="s">
        <v>66</v>
      </c>
      <c r="H248" t="b">
        <v>0</v>
      </c>
      <c r="I248" t="s">
        <v>67</v>
      </c>
      <c r="J248" t="b">
        <v>0</v>
      </c>
      <c r="K248">
        <v>1</v>
      </c>
    </row>
    <row r="249" spans="1:15">
      <c r="C249" t="s">
        <v>69</v>
      </c>
      <c r="D249">
        <v>1</v>
      </c>
      <c r="E249">
        <v>2</v>
      </c>
      <c r="F249">
        <v>3</v>
      </c>
      <c r="G249">
        <v>4</v>
      </c>
      <c r="H249">
        <v>5</v>
      </c>
      <c r="I249">
        <v>6</v>
      </c>
      <c r="J249">
        <v>7</v>
      </c>
      <c r="K249">
        <v>8</v>
      </c>
      <c r="L249">
        <v>9</v>
      </c>
      <c r="M249">
        <v>10</v>
      </c>
      <c r="N249">
        <v>11</v>
      </c>
      <c r="O249">
        <v>12</v>
      </c>
    </row>
    <row r="250" spans="1:15">
      <c r="C250">
        <v>24.3</v>
      </c>
      <c r="D250">
        <v>16.638999999999999</v>
      </c>
      <c r="E250">
        <v>6.3319999999999999</v>
      </c>
      <c r="F250">
        <v>3.3540000000000001</v>
      </c>
      <c r="G250">
        <v>2.948</v>
      </c>
      <c r="H250">
        <v>3.1339999999999999</v>
      </c>
      <c r="I250">
        <v>3.0939999999999999</v>
      </c>
      <c r="J250">
        <v>2.9990000000000001</v>
      </c>
      <c r="K250">
        <v>3.0150000000000001</v>
      </c>
      <c r="L250">
        <v>3.613</v>
      </c>
      <c r="M250">
        <v>3.355</v>
      </c>
      <c r="N250">
        <v>3.1179999999999999</v>
      </c>
      <c r="O250">
        <v>3.718</v>
      </c>
    </row>
    <row r="251" spans="1:15">
      <c r="B251" t="s">
        <v>80</v>
      </c>
      <c r="D251">
        <v>15.715999999999999</v>
      </c>
      <c r="E251">
        <v>9.2279999999999998</v>
      </c>
      <c r="F251">
        <v>3.2090000000000001</v>
      </c>
      <c r="G251">
        <v>3.1850000000000001</v>
      </c>
      <c r="H251">
        <v>2.6059999999999999</v>
      </c>
      <c r="I251">
        <v>2.879</v>
      </c>
      <c r="J251">
        <v>3.2930000000000001</v>
      </c>
      <c r="K251">
        <v>2.9940000000000002</v>
      </c>
      <c r="L251">
        <v>2.9849999999999999</v>
      </c>
      <c r="M251">
        <v>3.3959999999999999</v>
      </c>
      <c r="N251">
        <v>2.879</v>
      </c>
      <c r="O251">
        <v>2.9889999999999999</v>
      </c>
    </row>
    <row r="252" spans="1:15">
      <c r="D252">
        <v>14.939</v>
      </c>
      <c r="E252">
        <v>6.6619999999999999</v>
      </c>
      <c r="F252">
        <v>3.3889999999999998</v>
      </c>
      <c r="G252">
        <v>2.8769999999999998</v>
      </c>
      <c r="H252">
        <v>3.0129999999999999</v>
      </c>
      <c r="I252">
        <v>3.0339999999999998</v>
      </c>
      <c r="J252">
        <v>2.8340000000000001</v>
      </c>
      <c r="K252">
        <v>2.9279999999999999</v>
      </c>
      <c r="L252">
        <v>3.0049999999999999</v>
      </c>
      <c r="M252">
        <v>3.1949999999999998</v>
      </c>
      <c r="N252">
        <v>2.6080000000000001</v>
      </c>
      <c r="O252">
        <v>3.7839999999999998</v>
      </c>
    </row>
    <row r="253" spans="1:15">
      <c r="D253">
        <v>16.103999999999999</v>
      </c>
      <c r="E253">
        <v>6.1050000000000004</v>
      </c>
      <c r="F253">
        <v>3.03</v>
      </c>
      <c r="G253">
        <v>3.157</v>
      </c>
      <c r="H253">
        <v>2.9369999999999998</v>
      </c>
      <c r="I253">
        <v>2.835</v>
      </c>
      <c r="J253">
        <v>3.3050000000000002</v>
      </c>
      <c r="K253">
        <v>3.0019999999999998</v>
      </c>
      <c r="L253">
        <v>3.3759999999999999</v>
      </c>
      <c r="M253">
        <v>2.9420000000000002</v>
      </c>
      <c r="N253">
        <v>3.149</v>
      </c>
      <c r="O253">
        <v>4.2160000000000002</v>
      </c>
    </row>
    <row r="254" spans="1:15">
      <c r="D254">
        <v>17.535</v>
      </c>
      <c r="E254">
        <v>6.2309999999999999</v>
      </c>
      <c r="F254">
        <v>3.3439999999999999</v>
      </c>
      <c r="G254">
        <v>3.1</v>
      </c>
      <c r="H254">
        <v>2.3090000000000002</v>
      </c>
      <c r="I254">
        <v>2.88</v>
      </c>
      <c r="J254">
        <v>3.036</v>
      </c>
      <c r="K254">
        <v>3.14</v>
      </c>
      <c r="L254">
        <v>2.9750000000000001</v>
      </c>
      <c r="M254">
        <v>2.8370000000000002</v>
      </c>
      <c r="N254">
        <v>3.1880000000000002</v>
      </c>
      <c r="O254">
        <v>3.738</v>
      </c>
    </row>
    <row r="255" spans="1:15">
      <c r="D255">
        <v>15.718999999999999</v>
      </c>
      <c r="E255">
        <v>9.3960000000000008</v>
      </c>
      <c r="F255">
        <v>3.46</v>
      </c>
      <c r="G255">
        <v>3</v>
      </c>
      <c r="H255">
        <v>2.8559999999999999</v>
      </c>
      <c r="I255">
        <v>2.8540000000000001</v>
      </c>
      <c r="J255">
        <v>2.7570000000000001</v>
      </c>
      <c r="K255">
        <v>2.7109999999999999</v>
      </c>
      <c r="L255">
        <v>3.681</v>
      </c>
      <c r="M255">
        <v>3.2549999999999999</v>
      </c>
      <c r="N255">
        <v>2.464</v>
      </c>
      <c r="O255">
        <v>3.9260000000000002</v>
      </c>
    </row>
    <row r="256" spans="1:15">
      <c r="D256">
        <v>19.872</v>
      </c>
      <c r="E256">
        <v>7.2789999999999999</v>
      </c>
      <c r="F256">
        <v>3.4780000000000002</v>
      </c>
      <c r="G256">
        <v>3.1619999999999999</v>
      </c>
      <c r="H256">
        <v>3.1360000000000001</v>
      </c>
      <c r="I256">
        <v>3.0059999999999998</v>
      </c>
      <c r="J256">
        <v>2.92</v>
      </c>
      <c r="K256">
        <v>3.109</v>
      </c>
      <c r="L256">
        <v>3.3839999999999999</v>
      </c>
      <c r="M256">
        <v>3.218</v>
      </c>
      <c r="N256">
        <v>3.1219999999999999</v>
      </c>
      <c r="O256">
        <v>3.649</v>
      </c>
    </row>
    <row r="257" spans="1:15">
      <c r="D257">
        <v>16.251999999999999</v>
      </c>
      <c r="E257">
        <v>7.6319999999999997</v>
      </c>
      <c r="F257">
        <v>3.0590000000000002</v>
      </c>
      <c r="G257">
        <v>2.9159999999999999</v>
      </c>
      <c r="H257">
        <v>2.7559999999999998</v>
      </c>
      <c r="I257">
        <v>3.1459999999999999</v>
      </c>
      <c r="J257">
        <v>2.6850000000000001</v>
      </c>
      <c r="K257">
        <v>2.8650000000000002</v>
      </c>
      <c r="L257">
        <v>2.6739999999999999</v>
      </c>
      <c r="M257">
        <v>3.1880000000000002</v>
      </c>
      <c r="N257">
        <v>3.2890000000000001</v>
      </c>
      <c r="O257">
        <v>3.964</v>
      </c>
    </row>
    <row r="259" spans="1:15">
      <c r="B259" t="s">
        <v>73</v>
      </c>
    </row>
    <row r="260" spans="1:15">
      <c r="A260" t="s">
        <v>84</v>
      </c>
      <c r="B260" t="s">
        <v>62</v>
      </c>
      <c r="C260" t="s">
        <v>78</v>
      </c>
      <c r="D260">
        <v>1.3</v>
      </c>
      <c r="E260" t="s">
        <v>64</v>
      </c>
      <c r="F260" t="s">
        <v>65</v>
      </c>
      <c r="G260" t="s">
        <v>66</v>
      </c>
      <c r="H260" t="b">
        <v>0</v>
      </c>
      <c r="I260" t="s">
        <v>67</v>
      </c>
      <c r="J260" t="b">
        <v>0</v>
      </c>
      <c r="K260">
        <v>1</v>
      </c>
    </row>
    <row r="261" spans="1:15">
      <c r="C261" t="s">
        <v>69</v>
      </c>
      <c r="D261">
        <v>1</v>
      </c>
      <c r="E261">
        <v>2</v>
      </c>
      <c r="F261">
        <v>3</v>
      </c>
      <c r="G261">
        <v>4</v>
      </c>
      <c r="H261">
        <v>5</v>
      </c>
      <c r="I261">
        <v>6</v>
      </c>
      <c r="J261">
        <v>7</v>
      </c>
      <c r="K261">
        <v>8</v>
      </c>
      <c r="L261">
        <v>9</v>
      </c>
      <c r="M261">
        <v>10</v>
      </c>
      <c r="N261">
        <v>11</v>
      </c>
      <c r="O261">
        <v>12</v>
      </c>
    </row>
    <row r="262" spans="1:15">
      <c r="C262">
        <v>24.4</v>
      </c>
      <c r="D262">
        <v>21.457999999999998</v>
      </c>
      <c r="E262">
        <v>9.5990000000000002</v>
      </c>
      <c r="F262" s="6">
        <v>3.4279999999999999</v>
      </c>
      <c r="G262" s="6">
        <v>2.9830000000000001</v>
      </c>
      <c r="H262" s="6">
        <v>3.1480000000000001</v>
      </c>
      <c r="I262" s="6">
        <v>3.0510000000000002</v>
      </c>
      <c r="J262" s="6">
        <v>2.7250000000000001</v>
      </c>
      <c r="K262" s="6">
        <v>2.8220000000000001</v>
      </c>
      <c r="L262" s="6">
        <v>2.8849999999999998</v>
      </c>
      <c r="M262" s="6">
        <v>2.851</v>
      </c>
      <c r="N262" s="6">
        <v>3.2610000000000001</v>
      </c>
      <c r="O262" s="6">
        <v>3.8660000000000001</v>
      </c>
    </row>
    <row r="263" spans="1:15">
      <c r="B263" t="s">
        <v>48</v>
      </c>
      <c r="D263">
        <v>19.785</v>
      </c>
      <c r="E263">
        <v>10.457000000000001</v>
      </c>
      <c r="F263" s="6">
        <v>3.488</v>
      </c>
      <c r="G263" s="6">
        <v>3.0539999999999998</v>
      </c>
      <c r="H263" s="6">
        <v>2.7989999999999999</v>
      </c>
      <c r="I263" s="6">
        <v>2.798</v>
      </c>
      <c r="J263" s="6">
        <v>2.5539999999999998</v>
      </c>
      <c r="K263" s="6">
        <v>2.7440000000000002</v>
      </c>
      <c r="L263" s="6">
        <v>3.359</v>
      </c>
      <c r="M263" s="6">
        <v>2.9809999999999999</v>
      </c>
      <c r="N263" s="6">
        <v>3.0209999999999999</v>
      </c>
      <c r="O263" s="6">
        <v>3.3860000000000001</v>
      </c>
    </row>
    <row r="264" spans="1:15">
      <c r="D264">
        <v>20.399000000000001</v>
      </c>
      <c r="E264">
        <v>9.2420000000000009</v>
      </c>
      <c r="F264" s="6">
        <v>3.234</v>
      </c>
      <c r="G264" s="6">
        <v>2.984</v>
      </c>
      <c r="H264" s="6">
        <v>2.7650000000000001</v>
      </c>
      <c r="I264" s="6">
        <v>3.0569999999999999</v>
      </c>
      <c r="J264" s="6">
        <v>3.0310000000000001</v>
      </c>
      <c r="K264" s="6">
        <v>2.3839999999999999</v>
      </c>
      <c r="L264" s="6">
        <v>2.4540000000000002</v>
      </c>
      <c r="M264" s="6">
        <v>2.4990000000000001</v>
      </c>
      <c r="N264" s="6">
        <v>2.6709999999999998</v>
      </c>
      <c r="O264" s="6">
        <v>3.8860000000000001</v>
      </c>
    </row>
    <row r="265" spans="1:15">
      <c r="D265">
        <v>18.890999999999998</v>
      </c>
      <c r="E265">
        <v>8.0009999999999994</v>
      </c>
      <c r="F265" s="6">
        <v>3.3090000000000002</v>
      </c>
      <c r="G265" s="6">
        <v>2.9870000000000001</v>
      </c>
      <c r="H265" s="6">
        <v>2.6190000000000002</v>
      </c>
      <c r="I265" s="6">
        <v>2.9649999999999999</v>
      </c>
      <c r="J265" s="6">
        <v>2.7429999999999999</v>
      </c>
      <c r="K265" s="6">
        <v>3.133</v>
      </c>
      <c r="L265" s="6">
        <v>2.6709999999999998</v>
      </c>
      <c r="M265" s="6">
        <v>2.69</v>
      </c>
      <c r="N265" s="6">
        <v>2.5640000000000001</v>
      </c>
      <c r="O265" s="6">
        <v>3.64</v>
      </c>
    </row>
    <row r="266" spans="1:15">
      <c r="D266">
        <v>19.751999999999999</v>
      </c>
      <c r="E266">
        <v>10.215</v>
      </c>
      <c r="F266" s="6">
        <v>3.6419999999999999</v>
      </c>
      <c r="G266" s="6">
        <v>2.8079999999999998</v>
      </c>
      <c r="H266" s="6">
        <v>2.8730000000000002</v>
      </c>
      <c r="I266" s="6">
        <v>2.831</v>
      </c>
      <c r="J266" s="6">
        <v>2.8420000000000001</v>
      </c>
      <c r="K266" s="6">
        <v>2.7360000000000002</v>
      </c>
      <c r="L266" s="6">
        <v>2.5529999999999999</v>
      </c>
      <c r="M266" s="6">
        <v>2.778</v>
      </c>
      <c r="N266" s="6">
        <v>3.0089999999999999</v>
      </c>
      <c r="O266" s="6">
        <v>3.3490000000000002</v>
      </c>
    </row>
    <row r="267" spans="1:15">
      <c r="D267">
        <v>18.433</v>
      </c>
      <c r="E267">
        <v>9.7330000000000005</v>
      </c>
      <c r="F267" s="6">
        <v>3.472</v>
      </c>
      <c r="G267" s="6">
        <v>2.895</v>
      </c>
      <c r="H267" s="6">
        <v>2.7610000000000001</v>
      </c>
      <c r="I267" s="6">
        <v>2.6059999999999999</v>
      </c>
      <c r="J267" s="6">
        <v>2.5619999999999998</v>
      </c>
      <c r="K267" s="6">
        <v>2.9089999999999998</v>
      </c>
      <c r="L267" s="6">
        <v>2.7730000000000001</v>
      </c>
      <c r="M267" s="6">
        <v>2.9550000000000001</v>
      </c>
      <c r="N267" s="6">
        <v>2.7629999999999999</v>
      </c>
      <c r="O267" s="6">
        <v>3.7650000000000001</v>
      </c>
    </row>
    <row r="268" spans="1:15">
      <c r="D268">
        <v>19.527000000000001</v>
      </c>
      <c r="E268">
        <v>10.228999999999999</v>
      </c>
      <c r="F268" s="6">
        <v>3.59</v>
      </c>
      <c r="G268" s="6">
        <v>2.9729999999999999</v>
      </c>
      <c r="H268" s="6">
        <v>2.774</v>
      </c>
      <c r="I268" s="6">
        <v>3.0030000000000001</v>
      </c>
      <c r="J268" s="6">
        <v>2.927</v>
      </c>
      <c r="K268" s="6">
        <v>3.056</v>
      </c>
      <c r="L268" s="6">
        <v>2.7810000000000001</v>
      </c>
      <c r="M268" s="6">
        <v>2.6269999999999998</v>
      </c>
      <c r="N268" s="6">
        <v>2.2799999999999998</v>
      </c>
      <c r="O268" s="6">
        <v>4.0789999999999997</v>
      </c>
    </row>
    <row r="269" spans="1:15">
      <c r="D269">
        <v>21.363</v>
      </c>
      <c r="E269">
        <v>10.763</v>
      </c>
      <c r="F269" s="6">
        <v>3.5990000000000002</v>
      </c>
      <c r="G269" s="6">
        <v>2.827</v>
      </c>
      <c r="H269" s="6">
        <v>3.2810000000000001</v>
      </c>
      <c r="I269" s="6">
        <v>3.3130000000000002</v>
      </c>
      <c r="J269" s="6">
        <v>3.1520000000000001</v>
      </c>
      <c r="K269" s="6">
        <v>2.4969999999999999</v>
      </c>
      <c r="L269" s="6">
        <v>3.5390000000000001</v>
      </c>
      <c r="M269" s="6">
        <v>2.65</v>
      </c>
      <c r="N269" s="6">
        <v>2.4350000000000001</v>
      </c>
      <c r="O269" s="6">
        <v>3.855</v>
      </c>
    </row>
    <row r="271" spans="1:15">
      <c r="B271" t="s">
        <v>73</v>
      </c>
    </row>
    <row r="272" spans="1:15">
      <c r="A272" t="s">
        <v>84</v>
      </c>
      <c r="B272" t="s">
        <v>62</v>
      </c>
      <c r="C272" t="s">
        <v>79</v>
      </c>
      <c r="D272">
        <v>1.3</v>
      </c>
      <c r="E272" t="s">
        <v>64</v>
      </c>
      <c r="F272" t="s">
        <v>65</v>
      </c>
      <c r="G272" t="s">
        <v>66</v>
      </c>
      <c r="H272" t="b">
        <v>0</v>
      </c>
      <c r="I272" t="s">
        <v>67</v>
      </c>
      <c r="J272" t="b">
        <v>0</v>
      </c>
      <c r="K272">
        <v>1</v>
      </c>
    </row>
    <row r="273" spans="1:15">
      <c r="C273" t="s">
        <v>69</v>
      </c>
      <c r="D273">
        <v>1</v>
      </c>
      <c r="E273">
        <v>2</v>
      </c>
      <c r="F273">
        <v>3</v>
      </c>
      <c r="G273">
        <v>4</v>
      </c>
      <c r="H273">
        <v>5</v>
      </c>
      <c r="I273">
        <v>6</v>
      </c>
      <c r="J273">
        <v>7</v>
      </c>
      <c r="K273">
        <v>8</v>
      </c>
      <c r="L273">
        <v>9</v>
      </c>
      <c r="M273">
        <v>10</v>
      </c>
      <c r="N273">
        <v>11</v>
      </c>
      <c r="O273">
        <v>12</v>
      </c>
    </row>
    <row r="274" spans="1:15">
      <c r="C274">
        <v>24.5</v>
      </c>
      <c r="D274">
        <v>19.388000000000002</v>
      </c>
      <c r="E274">
        <v>9.3000000000000007</v>
      </c>
      <c r="F274" s="6">
        <v>3.7170000000000001</v>
      </c>
      <c r="G274" s="6">
        <v>2.645</v>
      </c>
      <c r="H274" s="6">
        <v>3.3119999999999998</v>
      </c>
      <c r="I274" s="6">
        <v>2.996</v>
      </c>
      <c r="J274" s="6">
        <v>3.3210000000000002</v>
      </c>
      <c r="K274" s="6">
        <v>3.1749999999999998</v>
      </c>
      <c r="L274" s="6">
        <v>2.8490000000000002</v>
      </c>
      <c r="M274" s="6">
        <v>3.101</v>
      </c>
      <c r="N274" s="6">
        <v>3.1739999999999999</v>
      </c>
      <c r="O274" s="6">
        <v>3.367</v>
      </c>
    </row>
    <row r="275" spans="1:15">
      <c r="D275">
        <v>20.765000000000001</v>
      </c>
      <c r="E275">
        <v>8.6969999999999992</v>
      </c>
      <c r="F275" s="6">
        <v>3.641</v>
      </c>
      <c r="G275" s="6">
        <v>2.8570000000000002</v>
      </c>
      <c r="H275" s="6">
        <v>3.048</v>
      </c>
      <c r="I275" s="6">
        <v>3.0430000000000001</v>
      </c>
      <c r="J275" s="6">
        <v>2.6480000000000001</v>
      </c>
      <c r="K275" s="6">
        <v>3.18</v>
      </c>
      <c r="L275" s="6">
        <v>3.198</v>
      </c>
      <c r="M275" s="6">
        <v>3.2429999999999999</v>
      </c>
      <c r="N275" s="6">
        <v>3.27</v>
      </c>
      <c r="O275" s="6">
        <v>3.7330000000000001</v>
      </c>
    </row>
    <row r="276" spans="1:15">
      <c r="B276" t="s">
        <v>47</v>
      </c>
      <c r="D276">
        <v>20.495000000000001</v>
      </c>
      <c r="E276">
        <v>8.7829999999999995</v>
      </c>
      <c r="F276" s="6">
        <v>3.4420000000000002</v>
      </c>
      <c r="G276" s="6">
        <v>3.629</v>
      </c>
      <c r="H276" s="6">
        <v>3.415</v>
      </c>
      <c r="I276" s="6">
        <v>2.8530000000000002</v>
      </c>
      <c r="J276" s="6">
        <v>3.0419999999999998</v>
      </c>
      <c r="K276" s="6">
        <v>2.9380000000000002</v>
      </c>
      <c r="L276" s="6">
        <v>2.9889999999999999</v>
      </c>
      <c r="M276" s="6">
        <v>3.0710000000000002</v>
      </c>
      <c r="N276" s="6">
        <v>2.9940000000000002</v>
      </c>
      <c r="O276" s="6">
        <v>3.5390000000000001</v>
      </c>
    </row>
    <row r="277" spans="1:15">
      <c r="D277">
        <v>20.379000000000001</v>
      </c>
      <c r="E277">
        <v>9.5069999999999997</v>
      </c>
      <c r="F277" s="6">
        <v>3.7770000000000001</v>
      </c>
      <c r="G277" s="6">
        <v>3.0089999999999999</v>
      </c>
      <c r="H277" s="6">
        <v>3.2519999999999998</v>
      </c>
      <c r="I277" s="6">
        <v>2.7730000000000001</v>
      </c>
      <c r="J277" s="6">
        <v>3.077</v>
      </c>
      <c r="K277" s="6">
        <v>2.8759999999999999</v>
      </c>
      <c r="L277" s="6">
        <v>3.1219999999999999</v>
      </c>
      <c r="M277" s="6">
        <v>2.7610000000000001</v>
      </c>
      <c r="N277" s="6">
        <v>3.1539999999999999</v>
      </c>
      <c r="O277" s="6">
        <v>3.7610000000000001</v>
      </c>
    </row>
    <row r="278" spans="1:15">
      <c r="D278">
        <v>20.539000000000001</v>
      </c>
      <c r="E278">
        <v>9.3450000000000006</v>
      </c>
      <c r="F278" s="6">
        <v>3.379</v>
      </c>
      <c r="G278" s="6">
        <v>3.33</v>
      </c>
      <c r="H278" s="6">
        <v>2.7890000000000001</v>
      </c>
      <c r="I278" s="6">
        <v>2.9910000000000001</v>
      </c>
      <c r="J278" s="6">
        <v>2.8570000000000002</v>
      </c>
      <c r="K278" s="6">
        <v>2.7629999999999999</v>
      </c>
      <c r="L278" s="6">
        <v>2.7949999999999999</v>
      </c>
      <c r="M278" s="6">
        <v>3.2160000000000002</v>
      </c>
      <c r="N278" s="6">
        <v>2.7930000000000001</v>
      </c>
      <c r="O278" s="6">
        <v>3.573</v>
      </c>
    </row>
    <row r="279" spans="1:15">
      <c r="D279">
        <v>19.754000000000001</v>
      </c>
      <c r="E279">
        <v>10.516999999999999</v>
      </c>
      <c r="F279" s="6">
        <v>3.2730000000000001</v>
      </c>
      <c r="G279" s="6">
        <v>2.6589999999999998</v>
      </c>
      <c r="H279" s="6">
        <v>3.0640000000000001</v>
      </c>
      <c r="I279" s="6">
        <v>2.9369999999999998</v>
      </c>
      <c r="J279" s="6">
        <v>3.169</v>
      </c>
      <c r="K279" s="6">
        <v>2.956</v>
      </c>
      <c r="L279" s="6">
        <v>2.944</v>
      </c>
      <c r="M279" s="6">
        <v>3.024</v>
      </c>
      <c r="N279" s="6">
        <v>2.585</v>
      </c>
      <c r="O279" s="6">
        <v>3.0510000000000002</v>
      </c>
    </row>
    <row r="280" spans="1:15">
      <c r="D280">
        <v>20.134</v>
      </c>
      <c r="E280">
        <v>10.773</v>
      </c>
      <c r="F280" s="6">
        <v>3.4369999999999998</v>
      </c>
      <c r="G280" s="6">
        <v>3.1110000000000002</v>
      </c>
      <c r="H280" s="6">
        <v>2.7909999999999999</v>
      </c>
      <c r="I280" s="6">
        <v>2.6920000000000002</v>
      </c>
      <c r="J280" s="6">
        <v>3.1070000000000002</v>
      </c>
      <c r="K280" s="6">
        <v>3.0470000000000002</v>
      </c>
      <c r="L280" s="6">
        <v>3.5680000000000001</v>
      </c>
      <c r="M280" s="6">
        <v>3.0870000000000002</v>
      </c>
      <c r="N280" s="6">
        <v>2.7770000000000001</v>
      </c>
      <c r="O280" s="6">
        <v>3.64</v>
      </c>
    </row>
    <row r="281" spans="1:15">
      <c r="D281">
        <v>19.582999999999998</v>
      </c>
      <c r="E281">
        <v>9.8569999999999993</v>
      </c>
      <c r="F281" s="6">
        <v>3.8050000000000002</v>
      </c>
      <c r="G281" s="6">
        <v>2.9809999999999999</v>
      </c>
      <c r="H281" s="6">
        <v>2.508</v>
      </c>
      <c r="I281" s="6">
        <v>2.9540000000000002</v>
      </c>
      <c r="J281" s="6">
        <v>3.0249999999999999</v>
      </c>
      <c r="K281" s="6">
        <v>2.7090000000000001</v>
      </c>
      <c r="L281" s="6">
        <v>3.0550000000000002</v>
      </c>
      <c r="M281" s="6">
        <v>3.242</v>
      </c>
      <c r="N281" s="6">
        <v>2.919</v>
      </c>
      <c r="O281" s="6">
        <v>3.9670000000000001</v>
      </c>
    </row>
    <row r="283" spans="1:15">
      <c r="B283" t="s">
        <v>73</v>
      </c>
    </row>
    <row r="284" spans="1:15">
      <c r="A284" t="s">
        <v>84</v>
      </c>
      <c r="B284" t="s">
        <v>62</v>
      </c>
      <c r="C284" t="s">
        <v>76</v>
      </c>
      <c r="D284">
        <v>1.3</v>
      </c>
      <c r="E284" t="s">
        <v>64</v>
      </c>
      <c r="F284" t="s">
        <v>65</v>
      </c>
      <c r="G284" t="s">
        <v>66</v>
      </c>
      <c r="H284" t="b">
        <v>0</v>
      </c>
      <c r="I284" t="s">
        <v>67</v>
      </c>
      <c r="J284" t="b">
        <v>0</v>
      </c>
      <c r="K284">
        <v>1</v>
      </c>
    </row>
    <row r="285" spans="1:15">
      <c r="C285" t="s">
        <v>69</v>
      </c>
      <c r="D285">
        <v>1</v>
      </c>
      <c r="E285">
        <v>2</v>
      </c>
      <c r="F285">
        <v>3</v>
      </c>
      <c r="G285">
        <v>4</v>
      </c>
      <c r="H285">
        <v>5</v>
      </c>
      <c r="I285">
        <v>6</v>
      </c>
      <c r="J285">
        <v>7</v>
      </c>
      <c r="K285">
        <v>8</v>
      </c>
      <c r="L285">
        <v>9</v>
      </c>
      <c r="M285">
        <v>10</v>
      </c>
      <c r="N285">
        <v>11</v>
      </c>
      <c r="O285">
        <v>12</v>
      </c>
    </row>
    <row r="286" spans="1:15">
      <c r="C286">
        <v>24.5</v>
      </c>
      <c r="D286">
        <v>19.417000000000002</v>
      </c>
      <c r="E286">
        <v>8.33</v>
      </c>
      <c r="F286" s="6">
        <v>3.0649999999999999</v>
      </c>
      <c r="G286" s="6">
        <v>2.9670000000000001</v>
      </c>
      <c r="H286" s="6">
        <v>2.5030000000000001</v>
      </c>
      <c r="I286" s="6">
        <v>2.7559999999999998</v>
      </c>
      <c r="J286" s="6">
        <v>3.306</v>
      </c>
      <c r="K286" s="6">
        <v>3.367</v>
      </c>
      <c r="L286" s="6">
        <v>2.6930000000000001</v>
      </c>
      <c r="M286" s="6">
        <v>3.5979999999999999</v>
      </c>
      <c r="N286" s="6">
        <v>2.8940000000000001</v>
      </c>
      <c r="O286" s="6">
        <v>3.109</v>
      </c>
    </row>
    <row r="287" spans="1:15">
      <c r="D287">
        <v>18.704999999999998</v>
      </c>
      <c r="E287">
        <v>8.4510000000000005</v>
      </c>
      <c r="F287" s="6">
        <v>3.371</v>
      </c>
      <c r="G287" s="6">
        <v>2.8</v>
      </c>
      <c r="H287" s="6">
        <v>2.9710000000000001</v>
      </c>
      <c r="I287" s="6">
        <v>3.0139999999999998</v>
      </c>
      <c r="J287" s="6">
        <v>2.956</v>
      </c>
      <c r="K287" s="6">
        <v>2.79</v>
      </c>
      <c r="L287" s="6">
        <v>2.7170000000000001</v>
      </c>
      <c r="M287" s="6">
        <v>3.0569999999999999</v>
      </c>
      <c r="N287" s="6">
        <v>2.6150000000000002</v>
      </c>
      <c r="O287" s="6">
        <v>3.19</v>
      </c>
    </row>
    <row r="288" spans="1:15">
      <c r="B288" t="s">
        <v>50</v>
      </c>
      <c r="D288">
        <v>18.422999999999998</v>
      </c>
      <c r="E288">
        <v>8.6240000000000006</v>
      </c>
      <c r="F288" s="6">
        <v>3.347</v>
      </c>
      <c r="G288" s="6">
        <v>2.8660000000000001</v>
      </c>
      <c r="H288" s="6">
        <v>2.5339999999999998</v>
      </c>
      <c r="I288" s="6">
        <v>2.5230000000000001</v>
      </c>
      <c r="J288" s="6">
        <v>2.85</v>
      </c>
      <c r="K288" s="6">
        <v>2.8679999999999999</v>
      </c>
      <c r="L288" s="6">
        <v>2.75</v>
      </c>
      <c r="M288" s="6">
        <v>2.9750000000000001</v>
      </c>
      <c r="N288" s="6">
        <v>2.871</v>
      </c>
      <c r="O288" s="6">
        <v>3.58</v>
      </c>
    </row>
    <row r="289" spans="2:15">
      <c r="D289">
        <v>18.553000000000001</v>
      </c>
      <c r="E289">
        <v>8.8390000000000004</v>
      </c>
      <c r="F289" s="6">
        <v>3.5910000000000002</v>
      </c>
      <c r="G289" s="6">
        <v>2.7240000000000002</v>
      </c>
      <c r="H289" s="6">
        <v>2.766</v>
      </c>
      <c r="I289" s="6">
        <v>2.6960000000000002</v>
      </c>
      <c r="J289" s="6">
        <v>2.6739999999999999</v>
      </c>
      <c r="K289" s="6">
        <v>2.948</v>
      </c>
      <c r="L289" s="6">
        <v>2.7679999999999998</v>
      </c>
      <c r="M289" s="6">
        <v>2.9359999999999999</v>
      </c>
      <c r="N289" s="6">
        <v>2.6579999999999999</v>
      </c>
      <c r="O289" s="6">
        <v>3.1720000000000002</v>
      </c>
    </row>
    <row r="290" spans="2:15">
      <c r="D290">
        <v>19.164000000000001</v>
      </c>
      <c r="E290">
        <v>9.5340000000000007</v>
      </c>
      <c r="F290" s="6">
        <v>3.581</v>
      </c>
      <c r="G290" s="6">
        <v>2.6</v>
      </c>
      <c r="H290" s="6">
        <v>3.2050000000000001</v>
      </c>
      <c r="I290" s="6">
        <v>2.952</v>
      </c>
      <c r="J290" s="6">
        <v>2.8130000000000002</v>
      </c>
      <c r="K290" s="6">
        <v>2.7349999999999999</v>
      </c>
      <c r="L290" s="6">
        <v>3.1989999999999998</v>
      </c>
      <c r="M290" s="6">
        <v>2.97</v>
      </c>
      <c r="N290" s="6">
        <v>3.4079999999999999</v>
      </c>
      <c r="O290" s="6">
        <v>3.57</v>
      </c>
    </row>
    <row r="291" spans="2:15">
      <c r="D291">
        <v>19.013999999999999</v>
      </c>
      <c r="E291">
        <v>9.2430000000000003</v>
      </c>
      <c r="F291" s="6">
        <v>3.4180000000000001</v>
      </c>
      <c r="G291" s="6">
        <v>2.851</v>
      </c>
      <c r="H291" s="6">
        <v>2.7</v>
      </c>
      <c r="I291" s="6">
        <v>2.9780000000000002</v>
      </c>
      <c r="J291" s="6">
        <v>2.915</v>
      </c>
      <c r="K291" s="6">
        <v>2.7389999999999999</v>
      </c>
      <c r="L291" s="6">
        <v>2.6709999999999998</v>
      </c>
      <c r="M291" s="6">
        <v>2.6659999999999999</v>
      </c>
      <c r="N291" s="6">
        <v>2.7839999999999998</v>
      </c>
      <c r="O291" s="6">
        <v>3.5230000000000001</v>
      </c>
    </row>
    <row r="292" spans="2:15">
      <c r="D292">
        <v>20.024000000000001</v>
      </c>
      <c r="E292">
        <v>8.7569999999999997</v>
      </c>
      <c r="F292" s="6">
        <v>3.4489999999999998</v>
      </c>
      <c r="G292" s="6">
        <v>2.996</v>
      </c>
      <c r="H292" s="6">
        <v>2.5619999999999998</v>
      </c>
      <c r="I292" s="6">
        <v>3.008</v>
      </c>
      <c r="J292" s="6">
        <v>3.1920000000000002</v>
      </c>
      <c r="K292" s="6">
        <v>2.714</v>
      </c>
      <c r="L292" s="6">
        <v>2.9529999999999998</v>
      </c>
      <c r="M292" s="6">
        <v>2.7360000000000002</v>
      </c>
      <c r="N292" s="6">
        <v>2.6280000000000001</v>
      </c>
      <c r="O292" s="6">
        <v>3.66</v>
      </c>
    </row>
    <row r="293" spans="2:15">
      <c r="D293">
        <v>20.591999999999999</v>
      </c>
      <c r="E293">
        <v>10.930999999999999</v>
      </c>
      <c r="F293" s="6">
        <v>3.9510000000000001</v>
      </c>
      <c r="G293" s="6">
        <v>2.8530000000000002</v>
      </c>
      <c r="H293" s="6">
        <v>2.806</v>
      </c>
      <c r="I293" s="6">
        <v>2.964</v>
      </c>
      <c r="J293" s="6">
        <v>3.2269999999999999</v>
      </c>
      <c r="K293" s="6">
        <v>2.681</v>
      </c>
      <c r="L293" s="6">
        <v>2.83</v>
      </c>
      <c r="M293" s="6">
        <v>3.0960000000000001</v>
      </c>
      <c r="N293" s="6">
        <v>2.8130000000000002</v>
      </c>
      <c r="O293" s="6">
        <v>3.6339999999999999</v>
      </c>
    </row>
    <row r="295" spans="2:15">
      <c r="B295" t="s">
        <v>73</v>
      </c>
    </row>
    <row r="296" spans="2:15">
      <c r="B296"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F048-B8A3-42AF-A2BF-9DA0AF86DAF0}">
  <dimension ref="A1:AE296"/>
  <sheetViews>
    <sheetView workbookViewId="0">
      <selection activeCell="N3" sqref="N3"/>
    </sheetView>
  </sheetViews>
  <sheetFormatPr defaultRowHeight="15"/>
  <sheetData>
    <row r="1" spans="1:31">
      <c r="E1" t="s">
        <v>111</v>
      </c>
    </row>
    <row r="2" spans="1:31">
      <c r="E2" t="s">
        <v>112</v>
      </c>
    </row>
    <row r="7" spans="1:31">
      <c r="A7" t="s">
        <v>61</v>
      </c>
      <c r="D7">
        <v>-1</v>
      </c>
      <c r="E7">
        <v>-2</v>
      </c>
      <c r="F7">
        <v>-3</v>
      </c>
      <c r="G7">
        <v>-4</v>
      </c>
      <c r="H7">
        <v>-5</v>
      </c>
      <c r="I7">
        <v>-6</v>
      </c>
      <c r="J7">
        <v>-7</v>
      </c>
      <c r="K7">
        <v>-8</v>
      </c>
      <c r="L7">
        <v>-9</v>
      </c>
      <c r="M7">
        <v>-10</v>
      </c>
      <c r="N7">
        <v>-11</v>
      </c>
    </row>
    <row r="8" spans="1:31">
      <c r="A8" t="s">
        <v>62</v>
      </c>
      <c r="B8" t="s">
        <v>63</v>
      </c>
      <c r="C8">
        <v>1.3</v>
      </c>
      <c r="D8" t="s">
        <v>64</v>
      </c>
      <c r="E8" t="s">
        <v>65</v>
      </c>
      <c r="F8" t="s">
        <v>66</v>
      </c>
      <c r="G8" t="b">
        <v>0</v>
      </c>
      <c r="H8" t="s">
        <v>67</v>
      </c>
      <c r="I8" t="b">
        <v>0</v>
      </c>
      <c r="J8">
        <v>1</v>
      </c>
      <c r="P8">
        <v>1</v>
      </c>
      <c r="Q8">
        <v>620</v>
      </c>
      <c r="R8">
        <v>1</v>
      </c>
      <c r="S8">
        <v>12</v>
      </c>
      <c r="T8">
        <v>96</v>
      </c>
      <c r="U8">
        <v>571</v>
      </c>
      <c r="V8" t="s">
        <v>86</v>
      </c>
      <c r="W8">
        <v>610</v>
      </c>
      <c r="Z8">
        <v>6</v>
      </c>
      <c r="AD8">
        <v>1</v>
      </c>
      <c r="AE8">
        <v>8</v>
      </c>
    </row>
    <row r="9" spans="1:31">
      <c r="A9" t="s">
        <v>25</v>
      </c>
      <c r="B9" t="s">
        <v>69</v>
      </c>
      <c r="C9">
        <v>1</v>
      </c>
      <c r="D9">
        <v>2</v>
      </c>
      <c r="E9">
        <v>3</v>
      </c>
      <c r="F9">
        <v>4</v>
      </c>
      <c r="G9">
        <v>5</v>
      </c>
      <c r="H9">
        <v>6</v>
      </c>
      <c r="I9">
        <v>7</v>
      </c>
      <c r="J9">
        <v>8</v>
      </c>
      <c r="K9">
        <v>9</v>
      </c>
      <c r="L9">
        <v>10</v>
      </c>
      <c r="M9">
        <v>11</v>
      </c>
      <c r="N9">
        <v>12</v>
      </c>
    </row>
    <row r="10" spans="1:31">
      <c r="B10">
        <v>24.3</v>
      </c>
      <c r="C10">
        <v>37.33</v>
      </c>
      <c r="D10">
        <v>43.73</v>
      </c>
      <c r="E10">
        <v>8.9429999999999996</v>
      </c>
      <c r="F10">
        <v>483.16199999999998</v>
      </c>
      <c r="G10">
        <v>272.52199999999999</v>
      </c>
      <c r="H10">
        <v>203.42099999999999</v>
      </c>
      <c r="I10" s="7">
        <v>273.18299999999999</v>
      </c>
      <c r="J10" s="7">
        <v>328.63400000000001</v>
      </c>
      <c r="K10">
        <v>3.1629999999999998</v>
      </c>
      <c r="L10">
        <v>3.052</v>
      </c>
      <c r="M10">
        <v>3.496</v>
      </c>
      <c r="N10">
        <v>3.6</v>
      </c>
    </row>
    <row r="11" spans="1:31">
      <c r="A11" t="s">
        <v>68</v>
      </c>
      <c r="C11">
        <v>35.468000000000004</v>
      </c>
      <c r="D11">
        <v>40.634</v>
      </c>
      <c r="E11">
        <v>7.65</v>
      </c>
      <c r="F11">
        <v>468.54</v>
      </c>
      <c r="G11">
        <v>251.642</v>
      </c>
      <c r="H11">
        <v>166.155</v>
      </c>
      <c r="I11" s="7">
        <v>169.53100000000001</v>
      </c>
      <c r="J11" s="7">
        <v>82.534999999999997</v>
      </c>
      <c r="K11" s="7">
        <v>146.95099999999999</v>
      </c>
      <c r="L11">
        <v>4.0229999999999997</v>
      </c>
      <c r="M11">
        <v>2.996</v>
      </c>
      <c r="N11">
        <v>3.8330000000000002</v>
      </c>
    </row>
    <row r="12" spans="1:31">
      <c r="C12">
        <v>32.387</v>
      </c>
      <c r="D12">
        <v>40.271999999999998</v>
      </c>
      <c r="E12">
        <v>11.028</v>
      </c>
      <c r="F12">
        <v>415.98899999999998</v>
      </c>
      <c r="G12">
        <v>208.86500000000001</v>
      </c>
      <c r="H12">
        <v>172.33</v>
      </c>
      <c r="I12" s="7">
        <v>194.74199999999999</v>
      </c>
      <c r="J12" s="7">
        <v>228.048</v>
      </c>
      <c r="K12">
        <v>3.2719999999999998</v>
      </c>
      <c r="L12">
        <v>3.3860000000000001</v>
      </c>
      <c r="M12">
        <v>2.992</v>
      </c>
      <c r="N12">
        <v>3.5110000000000001</v>
      </c>
    </row>
    <row r="13" spans="1:31">
      <c r="C13">
        <v>37.572000000000003</v>
      </c>
      <c r="D13">
        <v>40.802</v>
      </c>
      <c r="E13">
        <v>8.6199999999999992</v>
      </c>
      <c r="F13">
        <v>389.80099999999999</v>
      </c>
      <c r="G13">
        <v>205.83799999999999</v>
      </c>
      <c r="H13">
        <v>177.33</v>
      </c>
      <c r="I13" s="7">
        <v>145.00200000000001</v>
      </c>
      <c r="J13" s="7">
        <v>39.433999999999997</v>
      </c>
      <c r="K13" s="7">
        <v>160.59</v>
      </c>
      <c r="L13">
        <v>3.4340000000000002</v>
      </c>
      <c r="M13">
        <v>3.2589999999999999</v>
      </c>
      <c r="N13">
        <v>3.6629999999999998</v>
      </c>
    </row>
    <row r="14" spans="1:31">
      <c r="C14">
        <v>39.337000000000003</v>
      </c>
      <c r="D14">
        <v>44.712000000000003</v>
      </c>
      <c r="E14">
        <v>7.7450000000000001</v>
      </c>
      <c r="F14">
        <v>411.73</v>
      </c>
      <c r="G14">
        <v>206.52099999999999</v>
      </c>
      <c r="H14">
        <v>145.08699999999999</v>
      </c>
      <c r="I14" s="7">
        <v>184.054</v>
      </c>
      <c r="J14" s="7">
        <v>139.315</v>
      </c>
      <c r="K14">
        <v>3.504</v>
      </c>
      <c r="L14">
        <v>3.6309999999999998</v>
      </c>
      <c r="M14">
        <v>3.113</v>
      </c>
      <c r="N14">
        <v>3.43</v>
      </c>
    </row>
    <row r="15" spans="1:31">
      <c r="C15">
        <v>35.665999999999997</v>
      </c>
      <c r="D15">
        <v>43.261000000000003</v>
      </c>
      <c r="E15">
        <v>8.0549999999999997</v>
      </c>
      <c r="F15">
        <v>402.86</v>
      </c>
      <c r="G15">
        <v>175.09</v>
      </c>
      <c r="H15">
        <v>142.34299999999999</v>
      </c>
      <c r="I15" s="7">
        <v>176.89400000000001</v>
      </c>
      <c r="J15" s="7">
        <v>97.680999999999997</v>
      </c>
      <c r="K15">
        <v>3.4470000000000001</v>
      </c>
      <c r="L15">
        <v>3.1669999999999998</v>
      </c>
      <c r="M15">
        <v>3.6389999999999998</v>
      </c>
      <c r="N15">
        <v>3.6280000000000001</v>
      </c>
    </row>
    <row r="16" spans="1:31">
      <c r="C16">
        <v>33.808</v>
      </c>
      <c r="D16">
        <v>52.701000000000001</v>
      </c>
      <c r="E16">
        <v>8.2479999999999993</v>
      </c>
      <c r="F16">
        <v>373.23899999999998</v>
      </c>
      <c r="G16">
        <v>188.107</v>
      </c>
      <c r="H16">
        <v>132.292</v>
      </c>
      <c r="I16" s="7">
        <v>199.416</v>
      </c>
      <c r="J16" s="7">
        <v>275.34100000000001</v>
      </c>
      <c r="K16">
        <v>3.262</v>
      </c>
      <c r="L16">
        <v>9.1120000000000001</v>
      </c>
      <c r="M16">
        <v>3.6909999999999998</v>
      </c>
      <c r="N16">
        <v>3.786</v>
      </c>
    </row>
    <row r="17" spans="1:31">
      <c r="C17">
        <v>24.765999999999998</v>
      </c>
      <c r="D17">
        <v>63.975000000000001</v>
      </c>
      <c r="E17">
        <v>9.81</v>
      </c>
      <c r="F17">
        <v>368.50400000000002</v>
      </c>
      <c r="G17">
        <v>180.55600000000001</v>
      </c>
      <c r="H17">
        <v>143.04400000000001</v>
      </c>
      <c r="I17" s="7">
        <v>359.89600000000002</v>
      </c>
      <c r="J17" s="7">
        <v>485.93400000000003</v>
      </c>
      <c r="K17">
        <v>3.2679999999999998</v>
      </c>
      <c r="L17">
        <v>3.3479999999999999</v>
      </c>
      <c r="M17">
        <v>3.1110000000000002</v>
      </c>
      <c r="N17">
        <v>3.464</v>
      </c>
    </row>
    <row r="19" spans="1:31">
      <c r="A19" t="s">
        <v>73</v>
      </c>
      <c r="D19">
        <v>-1</v>
      </c>
      <c r="E19">
        <v>-2</v>
      </c>
      <c r="F19">
        <v>-3</v>
      </c>
      <c r="G19">
        <v>-4</v>
      </c>
      <c r="H19">
        <v>-5</v>
      </c>
      <c r="I19">
        <v>-6</v>
      </c>
      <c r="J19">
        <v>-7</v>
      </c>
      <c r="K19">
        <v>-8</v>
      </c>
      <c r="L19">
        <v>-9</v>
      </c>
      <c r="M19">
        <v>-10</v>
      </c>
      <c r="N19">
        <v>-11</v>
      </c>
    </row>
    <row r="20" spans="1:31">
      <c r="A20" t="s">
        <v>62</v>
      </c>
      <c r="B20" t="s">
        <v>74</v>
      </c>
      <c r="C20">
        <v>1.3</v>
      </c>
      <c r="D20" t="s">
        <v>64</v>
      </c>
      <c r="E20" t="s">
        <v>65</v>
      </c>
      <c r="F20" t="s">
        <v>66</v>
      </c>
      <c r="G20" t="b">
        <v>0</v>
      </c>
      <c r="H20" t="s">
        <v>67</v>
      </c>
      <c r="I20" t="b">
        <v>0</v>
      </c>
      <c r="J20">
        <v>1</v>
      </c>
      <c r="P20">
        <v>1</v>
      </c>
      <c r="Q20">
        <v>620</v>
      </c>
      <c r="R20">
        <v>1</v>
      </c>
      <c r="S20">
        <v>12</v>
      </c>
      <c r="T20">
        <v>96</v>
      </c>
      <c r="U20">
        <v>571</v>
      </c>
      <c r="V20" t="s">
        <v>86</v>
      </c>
      <c r="W20">
        <v>610</v>
      </c>
      <c r="Z20">
        <v>6</v>
      </c>
      <c r="AD20">
        <v>1</v>
      </c>
      <c r="AE20">
        <v>8</v>
      </c>
    </row>
    <row r="21" spans="1:31">
      <c r="B21" t="s">
        <v>69</v>
      </c>
      <c r="C21">
        <v>1</v>
      </c>
      <c r="D21">
        <v>2</v>
      </c>
      <c r="E21">
        <v>3</v>
      </c>
      <c r="F21">
        <v>4</v>
      </c>
      <c r="G21">
        <v>5</v>
      </c>
      <c r="H21">
        <v>6</v>
      </c>
      <c r="I21">
        <v>7</v>
      </c>
      <c r="J21">
        <v>8</v>
      </c>
      <c r="K21">
        <v>9</v>
      </c>
      <c r="L21">
        <v>10</v>
      </c>
      <c r="M21">
        <v>11</v>
      </c>
      <c r="N21">
        <v>12</v>
      </c>
    </row>
    <row r="22" spans="1:31">
      <c r="A22" t="s">
        <v>28</v>
      </c>
      <c r="B22">
        <v>24.3</v>
      </c>
      <c r="C22">
        <v>34.258000000000003</v>
      </c>
      <c r="D22">
        <v>55.241</v>
      </c>
      <c r="E22">
        <v>8.0779999999999994</v>
      </c>
      <c r="F22">
        <v>307.78100000000001</v>
      </c>
      <c r="G22">
        <v>206.25700000000001</v>
      </c>
      <c r="H22">
        <v>411.149</v>
      </c>
      <c r="I22" s="7">
        <v>357.07</v>
      </c>
      <c r="J22" s="7">
        <v>149.928</v>
      </c>
      <c r="K22">
        <v>3.9729999999999999</v>
      </c>
      <c r="L22">
        <v>2.847</v>
      </c>
      <c r="M22">
        <v>3.0350000000000001</v>
      </c>
      <c r="N22">
        <v>4.0869999999999997</v>
      </c>
    </row>
    <row r="23" spans="1:31">
      <c r="C23">
        <v>39.789000000000001</v>
      </c>
      <c r="D23">
        <v>48.792000000000002</v>
      </c>
      <c r="E23">
        <v>7.9889999999999999</v>
      </c>
      <c r="F23">
        <v>191.97800000000001</v>
      </c>
      <c r="G23">
        <v>217.13499999999999</v>
      </c>
      <c r="H23">
        <v>180.46299999999999</v>
      </c>
      <c r="I23" s="7">
        <v>206.96100000000001</v>
      </c>
      <c r="J23" s="7">
        <v>375.255</v>
      </c>
      <c r="K23" s="7">
        <v>143.65899999999999</v>
      </c>
      <c r="L23">
        <v>3.3090000000000002</v>
      </c>
      <c r="M23">
        <v>3.26</v>
      </c>
      <c r="N23">
        <v>4.5599999999999996</v>
      </c>
    </row>
    <row r="24" spans="1:31">
      <c r="C24">
        <v>38.072000000000003</v>
      </c>
      <c r="D24">
        <v>48.207000000000001</v>
      </c>
      <c r="E24">
        <v>8.8439999999999994</v>
      </c>
      <c r="F24">
        <v>262.45999999999998</v>
      </c>
      <c r="G24">
        <v>202.739</v>
      </c>
      <c r="H24">
        <v>330.10300000000001</v>
      </c>
      <c r="I24" s="7">
        <v>198.18600000000001</v>
      </c>
      <c r="J24" s="7">
        <v>293.58199999999999</v>
      </c>
      <c r="K24">
        <v>3.4020000000000001</v>
      </c>
      <c r="L24">
        <v>3.2410000000000001</v>
      </c>
      <c r="M24">
        <v>3.2949999999999999</v>
      </c>
      <c r="N24">
        <v>5.1189999999999998</v>
      </c>
    </row>
    <row r="25" spans="1:31">
      <c r="A25" t="s">
        <v>68</v>
      </c>
      <c r="C25">
        <v>41.962000000000003</v>
      </c>
      <c r="D25">
        <v>50.45</v>
      </c>
      <c r="E25">
        <v>21.606000000000002</v>
      </c>
      <c r="F25">
        <v>6.7539999999999996</v>
      </c>
      <c r="G25">
        <v>313.33199999999999</v>
      </c>
      <c r="H25">
        <v>229.64400000000001</v>
      </c>
      <c r="I25" s="7">
        <v>244.50899999999999</v>
      </c>
      <c r="J25" s="7">
        <v>294.34199999999998</v>
      </c>
      <c r="K25">
        <v>4.0919999999999996</v>
      </c>
      <c r="L25" s="7">
        <v>221.714</v>
      </c>
      <c r="M25">
        <v>3.3079999999999998</v>
      </c>
      <c r="N25">
        <v>4.9710000000000001</v>
      </c>
    </row>
    <row r="26" spans="1:31">
      <c r="C26">
        <v>41.72</v>
      </c>
      <c r="D26">
        <v>50.790999999999997</v>
      </c>
      <c r="E26">
        <v>12.51</v>
      </c>
      <c r="F26">
        <v>6.65</v>
      </c>
      <c r="G26">
        <v>223.626</v>
      </c>
      <c r="H26">
        <v>218.99100000000001</v>
      </c>
      <c r="I26" s="7">
        <v>223.54400000000001</v>
      </c>
      <c r="J26" s="7">
        <v>380.73200000000003</v>
      </c>
      <c r="K26">
        <v>3.54</v>
      </c>
      <c r="L26">
        <v>3.4020000000000001</v>
      </c>
      <c r="M26">
        <v>3.5070000000000001</v>
      </c>
      <c r="N26">
        <v>4.7919999999999998</v>
      </c>
    </row>
    <row r="27" spans="1:31">
      <c r="C27">
        <v>40.332000000000001</v>
      </c>
      <c r="D27">
        <v>55.585999999999999</v>
      </c>
      <c r="E27">
        <v>14.675000000000001</v>
      </c>
      <c r="F27">
        <v>10.183999999999999</v>
      </c>
      <c r="G27">
        <v>182.477</v>
      </c>
      <c r="H27">
        <v>227.73</v>
      </c>
      <c r="I27" s="7">
        <v>235.024</v>
      </c>
      <c r="J27" s="7">
        <v>384.63099999999997</v>
      </c>
      <c r="K27">
        <v>4.2210000000000001</v>
      </c>
      <c r="L27">
        <v>3.2829999999999999</v>
      </c>
      <c r="M27">
        <v>3.5470000000000002</v>
      </c>
      <c r="N27">
        <v>4.1929999999999996</v>
      </c>
    </row>
    <row r="28" spans="1:31">
      <c r="C28">
        <v>38.021999999999998</v>
      </c>
      <c r="D28">
        <v>66.391000000000005</v>
      </c>
      <c r="E28">
        <v>22.074999999999999</v>
      </c>
      <c r="F28">
        <v>6.88</v>
      </c>
      <c r="G28">
        <v>344.82900000000001</v>
      </c>
      <c r="H28">
        <v>275.38299999999998</v>
      </c>
      <c r="I28" s="7">
        <v>274.75700000000001</v>
      </c>
      <c r="J28" s="7">
        <v>155.21199999999999</v>
      </c>
      <c r="K28">
        <v>3.5230000000000001</v>
      </c>
      <c r="L28">
        <v>3.1970000000000001</v>
      </c>
      <c r="M28">
        <v>3.4620000000000002</v>
      </c>
      <c r="N28">
        <v>4.681</v>
      </c>
    </row>
    <row r="29" spans="1:31">
      <c r="C29">
        <v>37.808</v>
      </c>
      <c r="D29">
        <v>62.856000000000002</v>
      </c>
      <c r="E29">
        <v>7.8339999999999996</v>
      </c>
      <c r="F29">
        <v>351.26600000000002</v>
      </c>
      <c r="G29">
        <v>264.24599999999998</v>
      </c>
      <c r="H29">
        <v>310.61099999999999</v>
      </c>
      <c r="I29" s="7">
        <v>338.61700000000002</v>
      </c>
      <c r="J29" s="7">
        <v>572.89300000000003</v>
      </c>
      <c r="K29" s="7">
        <v>165.19399999999999</v>
      </c>
      <c r="L29">
        <v>3.1840000000000002</v>
      </c>
      <c r="M29">
        <v>3.7879999999999998</v>
      </c>
      <c r="N29">
        <v>4.2640000000000002</v>
      </c>
    </row>
    <row r="31" spans="1:31">
      <c r="A31" t="s">
        <v>73</v>
      </c>
      <c r="D31">
        <v>-1</v>
      </c>
      <c r="E31">
        <v>-2</v>
      </c>
      <c r="F31">
        <v>-3</v>
      </c>
      <c r="G31">
        <v>-4</v>
      </c>
      <c r="H31">
        <v>-5</v>
      </c>
      <c r="I31">
        <v>-6</v>
      </c>
      <c r="J31">
        <v>-7</v>
      </c>
      <c r="K31">
        <v>-8</v>
      </c>
      <c r="L31">
        <v>-9</v>
      </c>
      <c r="M31">
        <v>-10</v>
      </c>
      <c r="N31">
        <v>-11</v>
      </c>
    </row>
    <row r="32" spans="1:31">
      <c r="A32" t="s">
        <v>62</v>
      </c>
      <c r="B32" t="s">
        <v>76</v>
      </c>
      <c r="C32">
        <v>1.3</v>
      </c>
      <c r="D32" t="s">
        <v>64</v>
      </c>
      <c r="E32" t="s">
        <v>65</v>
      </c>
      <c r="F32" t="s">
        <v>66</v>
      </c>
      <c r="G32" t="b">
        <v>0</v>
      </c>
      <c r="H32" t="s">
        <v>67</v>
      </c>
      <c r="I32" t="b">
        <v>0</v>
      </c>
      <c r="J32">
        <v>1</v>
      </c>
      <c r="P32">
        <v>1</v>
      </c>
      <c r="Q32">
        <v>620</v>
      </c>
      <c r="R32">
        <v>1</v>
      </c>
      <c r="S32">
        <v>12</v>
      </c>
      <c r="T32">
        <v>96</v>
      </c>
      <c r="U32">
        <v>571</v>
      </c>
      <c r="V32" t="s">
        <v>86</v>
      </c>
      <c r="W32">
        <v>610</v>
      </c>
      <c r="Z32">
        <v>6</v>
      </c>
      <c r="AD32">
        <v>1</v>
      </c>
      <c r="AE32">
        <v>8</v>
      </c>
    </row>
    <row r="33" spans="1:31">
      <c r="B33" t="s">
        <v>69</v>
      </c>
      <c r="C33">
        <v>1</v>
      </c>
      <c r="D33">
        <v>2</v>
      </c>
      <c r="E33">
        <v>3</v>
      </c>
      <c r="F33">
        <v>4</v>
      </c>
      <c r="G33">
        <v>5</v>
      </c>
      <c r="H33">
        <v>6</v>
      </c>
      <c r="I33">
        <v>7</v>
      </c>
      <c r="J33">
        <v>8</v>
      </c>
      <c r="K33">
        <v>9</v>
      </c>
      <c r="L33">
        <v>10</v>
      </c>
      <c r="M33">
        <v>11</v>
      </c>
      <c r="N33">
        <v>12</v>
      </c>
    </row>
    <row r="34" spans="1:31">
      <c r="A34" t="s">
        <v>29</v>
      </c>
      <c r="B34">
        <v>24.3</v>
      </c>
      <c r="C34">
        <v>36.225999999999999</v>
      </c>
      <c r="D34">
        <v>46.154000000000003</v>
      </c>
      <c r="E34">
        <v>10.851000000000001</v>
      </c>
      <c r="F34">
        <v>354.01299999999998</v>
      </c>
      <c r="G34">
        <v>282.68099999999998</v>
      </c>
      <c r="H34">
        <v>353.77800000000002</v>
      </c>
      <c r="I34" s="7">
        <v>405.42500000000001</v>
      </c>
      <c r="J34" s="7">
        <v>581.66099999999994</v>
      </c>
      <c r="K34">
        <v>3.37</v>
      </c>
      <c r="L34">
        <v>4.3529999999999998</v>
      </c>
      <c r="M34" s="7">
        <v>310.18200000000002</v>
      </c>
      <c r="N34">
        <v>3.9620000000000002</v>
      </c>
    </row>
    <row r="35" spans="1:31">
      <c r="C35">
        <v>35.81</v>
      </c>
      <c r="D35">
        <v>43.972000000000001</v>
      </c>
      <c r="E35">
        <v>9.8219999999999992</v>
      </c>
      <c r="F35">
        <v>299.30500000000001</v>
      </c>
      <c r="G35">
        <v>197.226</v>
      </c>
      <c r="H35">
        <v>274.15899999999999</v>
      </c>
      <c r="I35" s="7">
        <v>308.57400000000001</v>
      </c>
      <c r="J35" s="7">
        <v>383.47500000000002</v>
      </c>
      <c r="K35">
        <v>3.2559999999999998</v>
      </c>
      <c r="L35">
        <v>3.3029999999999999</v>
      </c>
      <c r="M35">
        <v>3.3109999999999999</v>
      </c>
      <c r="N35">
        <v>3.7360000000000002</v>
      </c>
    </row>
    <row r="36" spans="1:31">
      <c r="C36">
        <v>36.81</v>
      </c>
      <c r="D36">
        <v>50.878</v>
      </c>
      <c r="E36">
        <v>7.6040000000000001</v>
      </c>
      <c r="F36">
        <v>325.86500000000001</v>
      </c>
      <c r="G36">
        <v>197.30699999999999</v>
      </c>
      <c r="H36">
        <v>253.27699999999999</v>
      </c>
      <c r="I36" s="7">
        <v>338.20299999999997</v>
      </c>
      <c r="J36" s="7">
        <v>449.11700000000002</v>
      </c>
      <c r="K36">
        <v>3.2</v>
      </c>
      <c r="L36" s="7">
        <v>258.447</v>
      </c>
      <c r="M36">
        <v>3.0369999999999999</v>
      </c>
      <c r="N36">
        <v>3.016</v>
      </c>
    </row>
    <row r="37" spans="1:31">
      <c r="A37" t="s">
        <v>68</v>
      </c>
      <c r="C37">
        <v>33.555999999999997</v>
      </c>
      <c r="D37">
        <v>71.760000000000005</v>
      </c>
      <c r="E37">
        <v>9.5739999999999998</v>
      </c>
      <c r="F37">
        <v>243.90299999999999</v>
      </c>
      <c r="G37">
        <v>187.18600000000001</v>
      </c>
      <c r="H37">
        <v>281.65899999999999</v>
      </c>
      <c r="I37" s="7">
        <v>332.85</v>
      </c>
      <c r="J37" s="7">
        <v>475.60500000000002</v>
      </c>
      <c r="K37">
        <v>3.3210000000000002</v>
      </c>
      <c r="L37">
        <v>2.9329999999999998</v>
      </c>
      <c r="M37">
        <v>3.3090000000000002</v>
      </c>
      <c r="N37">
        <v>3.56</v>
      </c>
    </row>
    <row r="38" spans="1:31">
      <c r="C38">
        <v>35.250999999999998</v>
      </c>
      <c r="D38">
        <v>61.338000000000001</v>
      </c>
      <c r="E38">
        <v>8.1129999999999995</v>
      </c>
      <c r="F38">
        <v>346.20699999999999</v>
      </c>
      <c r="G38">
        <v>188.66399999999999</v>
      </c>
      <c r="H38">
        <v>268.41500000000002</v>
      </c>
      <c r="I38" s="7">
        <v>333.90800000000002</v>
      </c>
      <c r="J38" s="7">
        <v>512.66200000000003</v>
      </c>
      <c r="K38" s="7">
        <v>222.15199999999999</v>
      </c>
      <c r="L38" s="7">
        <v>277.23200000000003</v>
      </c>
      <c r="M38">
        <v>3.2879999999999998</v>
      </c>
      <c r="N38">
        <v>3.8740000000000001</v>
      </c>
    </row>
    <row r="39" spans="1:31">
      <c r="C39">
        <v>36.101999999999997</v>
      </c>
      <c r="D39">
        <v>70.358000000000004</v>
      </c>
      <c r="E39">
        <v>8.8320000000000007</v>
      </c>
      <c r="F39">
        <v>170.17699999999999</v>
      </c>
      <c r="G39">
        <v>267.31099999999998</v>
      </c>
      <c r="H39">
        <v>293.06099999999998</v>
      </c>
      <c r="I39" s="7">
        <v>352.298</v>
      </c>
      <c r="J39" s="7">
        <v>445.92599999999999</v>
      </c>
      <c r="K39">
        <v>4.3639999999999999</v>
      </c>
      <c r="L39">
        <v>3.423</v>
      </c>
      <c r="M39">
        <v>3.68</v>
      </c>
      <c r="N39">
        <v>4.2850000000000001</v>
      </c>
    </row>
    <row r="40" spans="1:31">
      <c r="C40">
        <v>39.902000000000001</v>
      </c>
      <c r="D40">
        <v>71.009</v>
      </c>
      <c r="E40">
        <v>75.543999999999997</v>
      </c>
      <c r="F40">
        <v>555.548</v>
      </c>
      <c r="G40">
        <v>329.13299999999998</v>
      </c>
      <c r="H40">
        <v>351.03199999999998</v>
      </c>
      <c r="I40" s="7">
        <v>352.18</v>
      </c>
      <c r="J40" s="7">
        <v>529.673</v>
      </c>
      <c r="K40">
        <v>3.9820000000000002</v>
      </c>
      <c r="L40">
        <v>3.335</v>
      </c>
      <c r="M40" s="7">
        <v>288.983</v>
      </c>
      <c r="N40">
        <v>3.6659999999999999</v>
      </c>
    </row>
    <row r="41" spans="1:31">
      <c r="C41">
        <v>28.36</v>
      </c>
      <c r="D41">
        <v>63.587000000000003</v>
      </c>
      <c r="E41">
        <v>17.001000000000001</v>
      </c>
      <c r="F41">
        <v>19.920000000000002</v>
      </c>
      <c r="G41">
        <v>562.68700000000001</v>
      </c>
      <c r="H41">
        <v>621.49199999999996</v>
      </c>
      <c r="I41" s="7">
        <v>398.738</v>
      </c>
      <c r="J41" s="7">
        <v>422.73200000000003</v>
      </c>
      <c r="K41">
        <v>3.1419999999999999</v>
      </c>
      <c r="L41">
        <v>3.2869999999999999</v>
      </c>
      <c r="M41">
        <v>4.6580000000000004</v>
      </c>
      <c r="N41">
        <v>3.4159999999999999</v>
      </c>
    </row>
    <row r="43" spans="1:31">
      <c r="A43" t="s">
        <v>73</v>
      </c>
      <c r="D43">
        <v>-1</v>
      </c>
      <c r="E43">
        <v>-2</v>
      </c>
      <c r="F43">
        <v>-3</v>
      </c>
      <c r="G43">
        <v>-4</v>
      </c>
      <c r="H43">
        <v>-5</v>
      </c>
      <c r="I43">
        <v>-6</v>
      </c>
      <c r="J43">
        <v>-7</v>
      </c>
      <c r="K43">
        <v>-8</v>
      </c>
      <c r="L43">
        <v>-9</v>
      </c>
      <c r="M43">
        <v>-10</v>
      </c>
      <c r="N43">
        <v>-11</v>
      </c>
    </row>
    <row r="44" spans="1:31">
      <c r="A44" t="s">
        <v>62</v>
      </c>
      <c r="B44" t="s">
        <v>78</v>
      </c>
      <c r="C44">
        <v>1.3</v>
      </c>
      <c r="D44" t="s">
        <v>64</v>
      </c>
      <c r="E44" t="s">
        <v>65</v>
      </c>
      <c r="F44" t="s">
        <v>66</v>
      </c>
      <c r="G44" t="b">
        <v>0</v>
      </c>
      <c r="H44" t="s">
        <v>67</v>
      </c>
      <c r="I44" t="b">
        <v>0</v>
      </c>
      <c r="J44">
        <v>1</v>
      </c>
      <c r="P44">
        <v>1</v>
      </c>
      <c r="Q44">
        <v>620</v>
      </c>
      <c r="R44">
        <v>1</v>
      </c>
      <c r="S44">
        <v>12</v>
      </c>
      <c r="T44">
        <v>96</v>
      </c>
      <c r="U44">
        <v>571</v>
      </c>
      <c r="V44" t="s">
        <v>86</v>
      </c>
      <c r="W44">
        <v>610</v>
      </c>
      <c r="Z44">
        <v>6</v>
      </c>
      <c r="AD44">
        <v>1</v>
      </c>
      <c r="AE44">
        <v>8</v>
      </c>
    </row>
    <row r="45" spans="1:31">
      <c r="B45" t="s">
        <v>69</v>
      </c>
      <c r="C45">
        <v>1</v>
      </c>
      <c r="D45">
        <v>2</v>
      </c>
      <c r="E45">
        <v>3</v>
      </c>
      <c r="F45">
        <v>4</v>
      </c>
      <c r="G45">
        <v>5</v>
      </c>
      <c r="H45">
        <v>6</v>
      </c>
      <c r="I45">
        <v>7</v>
      </c>
      <c r="J45">
        <v>8</v>
      </c>
      <c r="K45">
        <v>9</v>
      </c>
      <c r="L45">
        <v>10</v>
      </c>
      <c r="M45">
        <v>11</v>
      </c>
      <c r="N45">
        <v>12</v>
      </c>
    </row>
    <row r="46" spans="1:31">
      <c r="A46" t="s">
        <v>33</v>
      </c>
      <c r="B46">
        <v>24.3</v>
      </c>
      <c r="C46">
        <v>27.821000000000002</v>
      </c>
      <c r="D46">
        <v>16.771000000000001</v>
      </c>
      <c r="E46">
        <v>9.4809999999999999</v>
      </c>
      <c r="F46">
        <v>335.97699999999998</v>
      </c>
      <c r="G46">
        <v>227.273</v>
      </c>
      <c r="H46">
        <v>221.38900000000001</v>
      </c>
      <c r="I46" s="7">
        <v>282.39299999999997</v>
      </c>
      <c r="J46" s="7">
        <v>211.54499999999999</v>
      </c>
      <c r="K46" s="7">
        <v>143.21199999999999</v>
      </c>
      <c r="L46">
        <v>3.996</v>
      </c>
      <c r="M46">
        <v>3.3149999999999999</v>
      </c>
      <c r="N46">
        <v>4.2629999999999999</v>
      </c>
    </row>
    <row r="47" spans="1:31">
      <c r="C47">
        <v>27.52</v>
      </c>
      <c r="D47">
        <v>15.951000000000001</v>
      </c>
      <c r="E47">
        <v>9.4480000000000004</v>
      </c>
      <c r="F47">
        <v>288.82499999999999</v>
      </c>
      <c r="G47">
        <v>187.45400000000001</v>
      </c>
      <c r="H47">
        <v>87.852999999999994</v>
      </c>
      <c r="I47" s="7">
        <v>194.16800000000001</v>
      </c>
      <c r="J47">
        <v>4.016</v>
      </c>
      <c r="K47">
        <v>3.6890000000000001</v>
      </c>
      <c r="L47">
        <v>3.4889999999999999</v>
      </c>
      <c r="M47">
        <v>3.5209999999999999</v>
      </c>
      <c r="N47">
        <v>3.7210000000000001</v>
      </c>
    </row>
    <row r="48" spans="1:31">
      <c r="A48" t="s">
        <v>77</v>
      </c>
      <c r="C48">
        <v>27.989000000000001</v>
      </c>
      <c r="D48">
        <v>17.472999999999999</v>
      </c>
      <c r="E48">
        <v>7.7530000000000001</v>
      </c>
      <c r="F48">
        <v>314.68099999999998</v>
      </c>
      <c r="G48">
        <v>166.017</v>
      </c>
      <c r="H48">
        <v>135.26499999999999</v>
      </c>
      <c r="I48" s="7">
        <v>157.346</v>
      </c>
      <c r="J48" s="7">
        <v>250.59200000000001</v>
      </c>
      <c r="K48">
        <v>3.2669999999999999</v>
      </c>
      <c r="L48">
        <v>3.403</v>
      </c>
      <c r="M48">
        <v>3.5369999999999999</v>
      </c>
      <c r="N48">
        <v>3.37</v>
      </c>
    </row>
    <row r="49" spans="1:31">
      <c r="C49">
        <v>29.343</v>
      </c>
      <c r="D49">
        <v>17.768999999999998</v>
      </c>
      <c r="E49">
        <v>9.7509999999999994</v>
      </c>
      <c r="F49">
        <v>281.803</v>
      </c>
      <c r="G49">
        <v>157.64699999999999</v>
      </c>
      <c r="H49">
        <v>186.67400000000001</v>
      </c>
      <c r="I49" s="7">
        <v>168.37299999999999</v>
      </c>
      <c r="J49" s="7">
        <v>157.232</v>
      </c>
      <c r="K49" s="7">
        <v>75.814999999999998</v>
      </c>
      <c r="L49">
        <v>3.1659999999999999</v>
      </c>
      <c r="M49">
        <v>3.4239999999999999</v>
      </c>
      <c r="N49">
        <v>3.4809999999999999</v>
      </c>
    </row>
    <row r="50" spans="1:31">
      <c r="C50">
        <v>25.22</v>
      </c>
      <c r="D50">
        <v>18.149999999999999</v>
      </c>
      <c r="E50">
        <v>9.5459999999999994</v>
      </c>
      <c r="F50">
        <v>226.096</v>
      </c>
      <c r="G50">
        <v>167.35499999999999</v>
      </c>
      <c r="H50">
        <v>182.577</v>
      </c>
      <c r="I50" s="7">
        <v>171.756</v>
      </c>
      <c r="J50" s="7">
        <v>194.49</v>
      </c>
      <c r="K50" s="7">
        <v>48.779000000000003</v>
      </c>
      <c r="L50">
        <v>3.67</v>
      </c>
      <c r="M50">
        <v>3.0030000000000001</v>
      </c>
      <c r="N50">
        <v>3.7490000000000001</v>
      </c>
    </row>
    <row r="51" spans="1:31">
      <c r="C51">
        <v>32.735999999999997</v>
      </c>
      <c r="D51">
        <v>18.241</v>
      </c>
      <c r="E51">
        <v>8.4879999999999995</v>
      </c>
      <c r="F51">
        <v>272.04899999999998</v>
      </c>
      <c r="G51">
        <v>156.60499999999999</v>
      </c>
      <c r="H51">
        <v>179.94900000000001</v>
      </c>
      <c r="I51" s="7">
        <v>152.63300000000001</v>
      </c>
      <c r="J51" s="7">
        <v>106.017</v>
      </c>
      <c r="K51">
        <v>3.3809999999999998</v>
      </c>
      <c r="L51">
        <v>3.7669999999999999</v>
      </c>
      <c r="M51">
        <v>3.448</v>
      </c>
      <c r="N51">
        <v>3.9220000000000002</v>
      </c>
    </row>
    <row r="52" spans="1:31">
      <c r="C52">
        <v>28.321999999999999</v>
      </c>
      <c r="D52">
        <v>17.437000000000001</v>
      </c>
      <c r="E52">
        <v>12.141</v>
      </c>
      <c r="F52">
        <v>301.62200000000001</v>
      </c>
      <c r="G52">
        <v>206.589</v>
      </c>
      <c r="H52">
        <v>254.035</v>
      </c>
      <c r="I52" s="7">
        <v>200.767</v>
      </c>
      <c r="J52" s="7">
        <v>275.89499999999998</v>
      </c>
      <c r="K52">
        <v>4.4370000000000003</v>
      </c>
      <c r="L52">
        <v>4.4749999999999996</v>
      </c>
      <c r="M52">
        <v>3.4380000000000002</v>
      </c>
      <c r="N52">
        <v>3.7080000000000002</v>
      </c>
    </row>
    <row r="53" spans="1:31">
      <c r="C53">
        <v>17.306000000000001</v>
      </c>
      <c r="D53">
        <v>19.922999999999998</v>
      </c>
      <c r="E53">
        <v>9.5250000000000004</v>
      </c>
      <c r="F53">
        <v>347.476</v>
      </c>
      <c r="G53">
        <v>259.76299999999998</v>
      </c>
      <c r="H53">
        <v>281.697</v>
      </c>
      <c r="I53" s="7">
        <v>263.05700000000002</v>
      </c>
      <c r="J53" s="7">
        <v>313.05399999999997</v>
      </c>
      <c r="K53" s="7">
        <v>80.646000000000001</v>
      </c>
      <c r="L53" s="7">
        <v>168.768</v>
      </c>
      <c r="M53">
        <v>3.4209999999999998</v>
      </c>
      <c r="N53">
        <v>3.677</v>
      </c>
    </row>
    <row r="55" spans="1:31">
      <c r="A55" t="s">
        <v>73</v>
      </c>
      <c r="D55">
        <v>-1</v>
      </c>
      <c r="E55">
        <v>-2</v>
      </c>
      <c r="F55">
        <v>-3</v>
      </c>
      <c r="G55">
        <v>-4</v>
      </c>
      <c r="H55">
        <v>-5</v>
      </c>
      <c r="I55">
        <v>-6</v>
      </c>
      <c r="J55">
        <v>-7</v>
      </c>
      <c r="K55">
        <v>-8</v>
      </c>
      <c r="L55">
        <v>-9</v>
      </c>
      <c r="M55">
        <v>-10</v>
      </c>
      <c r="N55">
        <v>-11</v>
      </c>
    </row>
    <row r="56" spans="1:31">
      <c r="A56" t="s">
        <v>62</v>
      </c>
      <c r="B56" t="s">
        <v>79</v>
      </c>
      <c r="C56">
        <v>1.3</v>
      </c>
      <c r="D56" t="s">
        <v>64</v>
      </c>
      <c r="E56" t="s">
        <v>65</v>
      </c>
      <c r="F56" t="s">
        <v>66</v>
      </c>
      <c r="G56" t="b">
        <v>0</v>
      </c>
      <c r="H56" t="s">
        <v>67</v>
      </c>
      <c r="I56" t="b">
        <v>0</v>
      </c>
      <c r="J56">
        <v>1</v>
      </c>
      <c r="P56">
        <v>1</v>
      </c>
      <c r="Q56">
        <v>620</v>
      </c>
      <c r="R56">
        <v>1</v>
      </c>
      <c r="S56">
        <v>12</v>
      </c>
      <c r="T56">
        <v>96</v>
      </c>
      <c r="U56">
        <v>571</v>
      </c>
      <c r="V56" t="s">
        <v>86</v>
      </c>
      <c r="W56">
        <v>610</v>
      </c>
      <c r="Z56">
        <v>6</v>
      </c>
      <c r="AD56">
        <v>1</v>
      </c>
      <c r="AE56">
        <v>8</v>
      </c>
    </row>
    <row r="57" spans="1:31">
      <c r="B57" t="s">
        <v>69</v>
      </c>
      <c r="C57">
        <v>1</v>
      </c>
      <c r="D57">
        <v>2</v>
      </c>
      <c r="E57">
        <v>3</v>
      </c>
      <c r="F57">
        <v>4</v>
      </c>
      <c r="G57">
        <v>5</v>
      </c>
      <c r="H57">
        <v>6</v>
      </c>
      <c r="I57">
        <v>7</v>
      </c>
      <c r="J57">
        <v>8</v>
      </c>
      <c r="K57">
        <v>9</v>
      </c>
      <c r="L57">
        <v>10</v>
      </c>
      <c r="M57">
        <v>11</v>
      </c>
      <c r="N57">
        <v>12</v>
      </c>
    </row>
    <row r="58" spans="1:31">
      <c r="B58">
        <v>24.4</v>
      </c>
      <c r="C58">
        <v>28.495000000000001</v>
      </c>
      <c r="D58">
        <v>24.189</v>
      </c>
      <c r="E58">
        <v>13.141999999999999</v>
      </c>
      <c r="F58">
        <v>450.34500000000003</v>
      </c>
      <c r="G58">
        <v>330.65</v>
      </c>
      <c r="H58">
        <v>394.36</v>
      </c>
      <c r="I58" s="7">
        <v>457.79700000000003</v>
      </c>
      <c r="J58">
        <v>3.8260000000000001</v>
      </c>
      <c r="K58">
        <v>3.4940000000000002</v>
      </c>
      <c r="L58">
        <v>3.569</v>
      </c>
      <c r="M58">
        <v>3.5790000000000002</v>
      </c>
      <c r="N58">
        <v>3.4580000000000002</v>
      </c>
    </row>
    <row r="59" spans="1:31">
      <c r="A59" t="s">
        <v>35</v>
      </c>
      <c r="C59">
        <v>28.242000000000001</v>
      </c>
      <c r="D59">
        <v>24.798999999999999</v>
      </c>
      <c r="E59">
        <v>10.891999999999999</v>
      </c>
      <c r="F59">
        <v>392.58199999999999</v>
      </c>
      <c r="G59">
        <v>258.72199999999998</v>
      </c>
      <c r="H59">
        <v>268.90100000000001</v>
      </c>
      <c r="I59" s="7">
        <v>322.57799999999997</v>
      </c>
      <c r="J59">
        <v>4.08</v>
      </c>
      <c r="K59">
        <v>3.52</v>
      </c>
      <c r="L59">
        <v>3.343</v>
      </c>
      <c r="M59">
        <v>3.27</v>
      </c>
      <c r="N59">
        <v>4.2450000000000001</v>
      </c>
    </row>
    <row r="60" spans="1:31">
      <c r="C60">
        <v>27.736999999999998</v>
      </c>
      <c r="D60">
        <v>20.132000000000001</v>
      </c>
      <c r="E60">
        <v>8.8219999999999992</v>
      </c>
      <c r="F60">
        <v>334.61799999999999</v>
      </c>
      <c r="G60">
        <v>241.19499999999999</v>
      </c>
      <c r="H60">
        <v>244.15</v>
      </c>
      <c r="I60" s="7">
        <v>328.48500000000001</v>
      </c>
      <c r="J60">
        <v>3.556</v>
      </c>
      <c r="K60">
        <v>3.1259999999999999</v>
      </c>
      <c r="L60">
        <v>4.1100000000000003</v>
      </c>
      <c r="M60">
        <v>3.6059999999999999</v>
      </c>
      <c r="N60">
        <v>3.8530000000000002</v>
      </c>
    </row>
    <row r="61" spans="1:31">
      <c r="C61">
        <v>28.021999999999998</v>
      </c>
      <c r="D61">
        <v>17.817</v>
      </c>
      <c r="E61">
        <v>12.278</v>
      </c>
      <c r="F61">
        <v>240.62799999999999</v>
      </c>
      <c r="G61">
        <v>200.416</v>
      </c>
      <c r="H61">
        <v>243.62899999999999</v>
      </c>
      <c r="I61" s="7">
        <v>295.64400000000001</v>
      </c>
      <c r="J61" s="7">
        <v>53.749000000000002</v>
      </c>
      <c r="K61">
        <v>4.4429999999999996</v>
      </c>
      <c r="L61">
        <v>3.4420000000000002</v>
      </c>
      <c r="M61">
        <v>3.7930000000000001</v>
      </c>
      <c r="N61">
        <v>3.9049999999999998</v>
      </c>
    </row>
    <row r="62" spans="1:31">
      <c r="A62" t="s">
        <v>77</v>
      </c>
      <c r="C62">
        <v>26.507999999999999</v>
      </c>
      <c r="D62">
        <v>24.809000000000001</v>
      </c>
      <c r="E62">
        <v>14.548</v>
      </c>
      <c r="F62">
        <v>298.39400000000001</v>
      </c>
      <c r="G62">
        <v>235.86</v>
      </c>
      <c r="H62">
        <v>240.68700000000001</v>
      </c>
      <c r="I62" s="7">
        <v>271.44299999999998</v>
      </c>
      <c r="J62" s="7">
        <v>379.43799999999999</v>
      </c>
      <c r="K62">
        <v>3.306</v>
      </c>
      <c r="L62">
        <v>3.1190000000000002</v>
      </c>
      <c r="M62">
        <v>3.605</v>
      </c>
      <c r="N62">
        <v>3.78</v>
      </c>
    </row>
    <row r="63" spans="1:31">
      <c r="C63">
        <v>27.408999999999999</v>
      </c>
      <c r="D63">
        <v>19.792999999999999</v>
      </c>
      <c r="E63">
        <v>10.122</v>
      </c>
      <c r="F63">
        <v>394.68400000000003</v>
      </c>
      <c r="G63">
        <v>226.32499999999999</v>
      </c>
      <c r="H63">
        <v>227.56299999999999</v>
      </c>
      <c r="I63" s="7">
        <v>276.33</v>
      </c>
      <c r="J63" s="7">
        <v>173.64599999999999</v>
      </c>
      <c r="K63">
        <v>4.0199999999999996</v>
      </c>
      <c r="L63">
        <v>3.6720000000000002</v>
      </c>
      <c r="M63">
        <v>3.5880000000000001</v>
      </c>
      <c r="N63">
        <v>4.3280000000000003</v>
      </c>
    </row>
    <row r="64" spans="1:31">
      <c r="C64">
        <v>26.957999999999998</v>
      </c>
      <c r="D64">
        <v>24.433</v>
      </c>
      <c r="E64">
        <v>10.179</v>
      </c>
      <c r="F64">
        <v>7.8440000000000003</v>
      </c>
      <c r="G64">
        <v>273.63499999999999</v>
      </c>
      <c r="H64">
        <v>265.96100000000001</v>
      </c>
      <c r="I64" s="7">
        <v>279.45400000000001</v>
      </c>
      <c r="J64" s="7">
        <v>348.48</v>
      </c>
      <c r="K64" s="7">
        <v>134.50700000000001</v>
      </c>
      <c r="L64">
        <v>3.234</v>
      </c>
      <c r="M64">
        <v>3.2589999999999999</v>
      </c>
      <c r="N64">
        <v>3.6880000000000002</v>
      </c>
    </row>
    <row r="65" spans="1:31">
      <c r="C65">
        <v>23.344000000000001</v>
      </c>
      <c r="D65">
        <v>27.042999999999999</v>
      </c>
      <c r="E65">
        <v>9.57</v>
      </c>
      <c r="F65">
        <v>430.577</v>
      </c>
      <c r="G65">
        <v>374.59899999999999</v>
      </c>
      <c r="H65">
        <v>404.50799999999998</v>
      </c>
      <c r="I65" s="7">
        <v>534.16099999999994</v>
      </c>
      <c r="J65">
        <v>3.7509999999999999</v>
      </c>
      <c r="K65">
        <v>3.0840000000000001</v>
      </c>
      <c r="L65">
        <v>2.9660000000000002</v>
      </c>
      <c r="M65">
        <v>2.8889999999999998</v>
      </c>
      <c r="N65">
        <v>3.3340000000000001</v>
      </c>
    </row>
    <row r="67" spans="1:31">
      <c r="A67" t="s">
        <v>73</v>
      </c>
      <c r="D67">
        <v>-1</v>
      </c>
      <c r="E67">
        <v>-2</v>
      </c>
      <c r="F67">
        <v>-3</v>
      </c>
      <c r="G67">
        <v>-4</v>
      </c>
      <c r="H67">
        <v>-5</v>
      </c>
      <c r="I67">
        <v>-6</v>
      </c>
      <c r="J67">
        <v>-7</v>
      </c>
      <c r="K67">
        <v>-8</v>
      </c>
      <c r="L67">
        <v>-9</v>
      </c>
      <c r="M67">
        <v>-10</v>
      </c>
      <c r="N67">
        <v>-11</v>
      </c>
    </row>
    <row r="68" spans="1:31">
      <c r="A68" t="s">
        <v>62</v>
      </c>
      <c r="B68" t="s">
        <v>76</v>
      </c>
      <c r="C68">
        <v>1.3</v>
      </c>
      <c r="D68" t="s">
        <v>64</v>
      </c>
      <c r="E68" t="s">
        <v>65</v>
      </c>
      <c r="F68" t="s">
        <v>66</v>
      </c>
      <c r="G68" t="b">
        <v>0</v>
      </c>
      <c r="H68" t="s">
        <v>67</v>
      </c>
      <c r="I68" t="b">
        <v>0</v>
      </c>
      <c r="J68">
        <v>1</v>
      </c>
      <c r="P68">
        <v>1</v>
      </c>
      <c r="Q68">
        <v>620</v>
      </c>
      <c r="R68">
        <v>1</v>
      </c>
      <c r="S68">
        <v>12</v>
      </c>
      <c r="T68">
        <v>96</v>
      </c>
      <c r="U68">
        <v>571</v>
      </c>
      <c r="V68" t="s">
        <v>86</v>
      </c>
      <c r="W68">
        <v>610</v>
      </c>
      <c r="Z68">
        <v>6</v>
      </c>
      <c r="AD68">
        <v>1</v>
      </c>
      <c r="AE68">
        <v>8</v>
      </c>
    </row>
    <row r="69" spans="1:31">
      <c r="B69" t="s">
        <v>69</v>
      </c>
      <c r="C69">
        <v>1</v>
      </c>
      <c r="D69">
        <v>2</v>
      </c>
      <c r="E69">
        <v>3</v>
      </c>
      <c r="F69">
        <v>4</v>
      </c>
      <c r="G69">
        <v>5</v>
      </c>
      <c r="H69">
        <v>6</v>
      </c>
      <c r="I69">
        <v>7</v>
      </c>
      <c r="J69">
        <v>8</v>
      </c>
      <c r="K69">
        <v>9</v>
      </c>
      <c r="L69">
        <v>10</v>
      </c>
      <c r="M69">
        <v>11</v>
      </c>
      <c r="N69">
        <v>12</v>
      </c>
    </row>
    <row r="70" spans="1:31">
      <c r="B70">
        <v>24.4</v>
      </c>
      <c r="C70">
        <v>19.617000000000001</v>
      </c>
      <c r="D70">
        <v>24.966000000000001</v>
      </c>
      <c r="E70">
        <v>8.1989999999999998</v>
      </c>
      <c r="F70">
        <v>378.17700000000002</v>
      </c>
      <c r="G70">
        <v>301.62299999999999</v>
      </c>
      <c r="H70">
        <v>357.185</v>
      </c>
      <c r="I70" s="7">
        <v>481.16</v>
      </c>
      <c r="J70" s="7">
        <v>393.01900000000001</v>
      </c>
      <c r="K70">
        <v>3.5489999999999999</v>
      </c>
      <c r="L70">
        <v>3.226</v>
      </c>
      <c r="M70">
        <v>3.7349999999999999</v>
      </c>
      <c r="N70">
        <v>3.653</v>
      </c>
    </row>
    <row r="71" spans="1:31">
      <c r="A71" t="s">
        <v>36</v>
      </c>
      <c r="C71">
        <v>24.83</v>
      </c>
      <c r="D71">
        <v>22.864999999999998</v>
      </c>
      <c r="E71">
        <v>10.282999999999999</v>
      </c>
      <c r="F71">
        <v>262.55700000000002</v>
      </c>
      <c r="G71">
        <v>205.798</v>
      </c>
      <c r="H71">
        <v>282.452</v>
      </c>
      <c r="I71" s="7">
        <v>319.60000000000002</v>
      </c>
      <c r="J71" s="7">
        <v>411.74599999999998</v>
      </c>
      <c r="K71">
        <v>3.7480000000000002</v>
      </c>
      <c r="L71">
        <v>3.8490000000000002</v>
      </c>
      <c r="M71">
        <v>3.536</v>
      </c>
      <c r="N71">
        <v>3.2610000000000001</v>
      </c>
    </row>
    <row r="72" spans="1:31">
      <c r="C72">
        <v>28.454000000000001</v>
      </c>
      <c r="D72">
        <v>28.28</v>
      </c>
      <c r="E72">
        <v>9.2850000000000001</v>
      </c>
      <c r="F72">
        <v>286.40300000000002</v>
      </c>
      <c r="G72">
        <v>193.00399999999999</v>
      </c>
      <c r="H72">
        <v>226.40799999999999</v>
      </c>
      <c r="I72" s="7">
        <v>352.10399999999998</v>
      </c>
      <c r="J72">
        <v>2.9870000000000001</v>
      </c>
      <c r="K72">
        <v>3.1509999999999998</v>
      </c>
      <c r="L72">
        <v>3.359</v>
      </c>
      <c r="M72">
        <v>3.794</v>
      </c>
      <c r="N72">
        <v>3.8929999999999998</v>
      </c>
    </row>
    <row r="73" spans="1:31">
      <c r="C73">
        <v>26.161999999999999</v>
      </c>
      <c r="D73">
        <v>17.995000000000001</v>
      </c>
      <c r="E73">
        <v>8.7810000000000006</v>
      </c>
      <c r="F73">
        <v>239.67400000000001</v>
      </c>
      <c r="G73">
        <v>189.07499999999999</v>
      </c>
      <c r="H73">
        <v>238.62799999999999</v>
      </c>
      <c r="I73" s="7">
        <v>295.21699999999998</v>
      </c>
      <c r="J73" s="7">
        <v>447.25200000000001</v>
      </c>
      <c r="K73">
        <v>2.8210000000000002</v>
      </c>
      <c r="L73">
        <v>3.0710000000000002</v>
      </c>
      <c r="M73">
        <v>3.45</v>
      </c>
      <c r="N73">
        <v>3.464</v>
      </c>
    </row>
    <row r="74" spans="1:31">
      <c r="A74" t="s">
        <v>77</v>
      </c>
      <c r="C74">
        <v>24.785</v>
      </c>
      <c r="D74">
        <v>26.216000000000001</v>
      </c>
      <c r="E74">
        <v>9.718</v>
      </c>
      <c r="F74">
        <v>239.30799999999999</v>
      </c>
      <c r="G74">
        <v>186.61799999999999</v>
      </c>
      <c r="H74">
        <v>209.495</v>
      </c>
      <c r="I74" s="7">
        <v>287.83600000000001</v>
      </c>
      <c r="J74" s="7">
        <v>413.09100000000001</v>
      </c>
      <c r="K74">
        <v>3.66</v>
      </c>
      <c r="L74">
        <v>3.3050000000000002</v>
      </c>
      <c r="M74">
        <v>3.5539999999999998</v>
      </c>
      <c r="N74">
        <v>3.4049999999999998</v>
      </c>
    </row>
    <row r="75" spans="1:31">
      <c r="C75">
        <v>27.576000000000001</v>
      </c>
      <c r="D75">
        <v>21.341999999999999</v>
      </c>
      <c r="E75">
        <v>10.688000000000001</v>
      </c>
      <c r="F75">
        <v>353.92700000000002</v>
      </c>
      <c r="G75">
        <v>169.26400000000001</v>
      </c>
      <c r="H75">
        <v>188.51900000000001</v>
      </c>
      <c r="I75" s="7">
        <v>221.39</v>
      </c>
      <c r="J75">
        <v>4.3559999999999999</v>
      </c>
      <c r="K75">
        <v>3.5449999999999999</v>
      </c>
      <c r="L75">
        <v>3.8380000000000001</v>
      </c>
      <c r="M75">
        <v>3.2949999999999999</v>
      </c>
      <c r="N75">
        <v>3.7770000000000001</v>
      </c>
    </row>
    <row r="76" spans="1:31">
      <c r="C76">
        <v>28.085999999999999</v>
      </c>
      <c r="D76">
        <v>26.71</v>
      </c>
      <c r="E76">
        <v>9.6069999999999993</v>
      </c>
      <c r="F76">
        <v>369.03899999999999</v>
      </c>
      <c r="G76">
        <v>209.57</v>
      </c>
      <c r="H76">
        <v>319.31400000000002</v>
      </c>
      <c r="I76" s="7">
        <v>307.31299999999999</v>
      </c>
      <c r="J76" s="7">
        <v>435.03</v>
      </c>
      <c r="K76">
        <v>3.7370000000000001</v>
      </c>
      <c r="L76">
        <v>3.3809999999999998</v>
      </c>
      <c r="M76">
        <v>3.2450000000000001</v>
      </c>
      <c r="N76">
        <v>4.0810000000000004</v>
      </c>
    </row>
    <row r="77" spans="1:31">
      <c r="C77">
        <v>17.326000000000001</v>
      </c>
      <c r="D77">
        <v>32.423000000000002</v>
      </c>
      <c r="E77">
        <v>9.9090000000000007</v>
      </c>
      <c r="F77">
        <v>374.678</v>
      </c>
      <c r="G77">
        <v>194.74700000000001</v>
      </c>
      <c r="H77">
        <v>228.602</v>
      </c>
      <c r="I77" s="7">
        <v>292.858</v>
      </c>
      <c r="J77" s="7">
        <v>323.76</v>
      </c>
      <c r="K77">
        <v>3.7069999999999999</v>
      </c>
      <c r="L77" s="7">
        <v>410.41300000000001</v>
      </c>
      <c r="M77">
        <v>3.08</v>
      </c>
      <c r="N77">
        <v>3.9180000000000001</v>
      </c>
    </row>
    <row r="79" spans="1:31">
      <c r="A79" t="s">
        <v>73</v>
      </c>
      <c r="D79">
        <v>-1</v>
      </c>
      <c r="E79">
        <v>-2</v>
      </c>
      <c r="F79">
        <v>-3</v>
      </c>
      <c r="G79">
        <v>-4</v>
      </c>
      <c r="H79">
        <v>-5</v>
      </c>
      <c r="I79">
        <v>-6</v>
      </c>
      <c r="J79">
        <v>-7</v>
      </c>
      <c r="K79">
        <v>-8</v>
      </c>
      <c r="L79">
        <v>-9</v>
      </c>
      <c r="M79">
        <v>-10</v>
      </c>
      <c r="N79">
        <v>-11</v>
      </c>
    </row>
    <row r="80" spans="1:31">
      <c r="A80" t="s">
        <v>62</v>
      </c>
      <c r="B80" t="s">
        <v>78</v>
      </c>
      <c r="C80">
        <v>1.3</v>
      </c>
      <c r="D80" t="s">
        <v>64</v>
      </c>
      <c r="E80" t="s">
        <v>65</v>
      </c>
      <c r="F80" t="s">
        <v>66</v>
      </c>
      <c r="G80" t="b">
        <v>0</v>
      </c>
      <c r="H80" t="s">
        <v>67</v>
      </c>
      <c r="I80" t="b">
        <v>0</v>
      </c>
      <c r="J80">
        <v>1</v>
      </c>
      <c r="P80">
        <v>1</v>
      </c>
      <c r="Q80">
        <v>620</v>
      </c>
      <c r="R80">
        <v>1</v>
      </c>
      <c r="S80">
        <v>12</v>
      </c>
      <c r="T80">
        <v>96</v>
      </c>
      <c r="U80">
        <v>571</v>
      </c>
      <c r="V80" t="s">
        <v>86</v>
      </c>
      <c r="W80">
        <v>610</v>
      </c>
      <c r="Z80">
        <v>6</v>
      </c>
      <c r="AD80">
        <v>1</v>
      </c>
      <c r="AE80">
        <v>8</v>
      </c>
    </row>
    <row r="81" spans="1:31">
      <c r="B81" t="s">
        <v>69</v>
      </c>
      <c r="C81">
        <v>1</v>
      </c>
      <c r="D81">
        <v>2</v>
      </c>
      <c r="E81">
        <v>3</v>
      </c>
      <c r="F81">
        <v>4</v>
      </c>
      <c r="G81">
        <v>5</v>
      </c>
      <c r="H81">
        <v>6</v>
      </c>
      <c r="I81">
        <v>7</v>
      </c>
      <c r="J81">
        <v>8</v>
      </c>
      <c r="K81">
        <v>9</v>
      </c>
      <c r="L81">
        <v>10</v>
      </c>
      <c r="M81">
        <v>11</v>
      </c>
      <c r="N81">
        <v>12</v>
      </c>
    </row>
    <row r="82" spans="1:31">
      <c r="B82">
        <v>23.9</v>
      </c>
      <c r="C82" s="3">
        <v>26.963000000000001</v>
      </c>
      <c r="D82" s="3">
        <v>12.686999999999999</v>
      </c>
      <c r="E82" s="3">
        <v>7.4409999999999998</v>
      </c>
      <c r="F82" s="3">
        <v>8.1750000000000007</v>
      </c>
      <c r="G82" s="3">
        <v>9.3420000000000005</v>
      </c>
      <c r="H82" s="3">
        <v>8.6189999999999998</v>
      </c>
      <c r="I82" s="3">
        <v>8.2620000000000005</v>
      </c>
      <c r="J82" s="3">
        <v>8.2810000000000006</v>
      </c>
      <c r="K82" s="3">
        <v>26.295999999999999</v>
      </c>
      <c r="L82" s="3">
        <v>4.0960000000000001</v>
      </c>
      <c r="M82" s="3">
        <v>3.6749999999999998</v>
      </c>
      <c r="N82" s="3">
        <v>3.5790000000000002</v>
      </c>
    </row>
    <row r="83" spans="1:31">
      <c r="A83" t="s">
        <v>81</v>
      </c>
      <c r="C83" s="3">
        <v>29.611999999999998</v>
      </c>
      <c r="D83" s="3">
        <v>11.72</v>
      </c>
      <c r="E83" s="3">
        <v>6.391</v>
      </c>
      <c r="F83" s="3">
        <v>8.0299999999999994</v>
      </c>
      <c r="G83" s="3">
        <v>7.9930000000000003</v>
      </c>
      <c r="H83" s="3">
        <v>7.569</v>
      </c>
      <c r="I83" s="3">
        <v>7.194</v>
      </c>
      <c r="J83" s="3">
        <v>3.4729999999999999</v>
      </c>
      <c r="K83" s="3">
        <v>3.7490000000000001</v>
      </c>
      <c r="L83" s="3">
        <v>2.8919999999999999</v>
      </c>
      <c r="M83" s="3">
        <v>3.35</v>
      </c>
      <c r="N83" s="3">
        <v>3.3290000000000002</v>
      </c>
    </row>
    <row r="84" spans="1:31">
      <c r="C84" s="3">
        <v>27.716000000000001</v>
      </c>
      <c r="D84" s="3">
        <v>9.8040000000000003</v>
      </c>
      <c r="E84" s="3">
        <v>6.1139999999999999</v>
      </c>
      <c r="F84" s="3">
        <v>8.3620000000000001</v>
      </c>
      <c r="G84" s="3">
        <v>8.0410000000000004</v>
      </c>
      <c r="H84" s="3">
        <v>7.9580000000000002</v>
      </c>
      <c r="I84" s="3">
        <v>7.0030000000000001</v>
      </c>
      <c r="J84" s="3">
        <v>3.6320000000000001</v>
      </c>
      <c r="K84" s="3">
        <v>15.47</v>
      </c>
      <c r="L84" s="3">
        <v>3.41</v>
      </c>
      <c r="M84" s="3">
        <v>3.5750000000000002</v>
      </c>
      <c r="N84" s="3">
        <v>3.9990000000000001</v>
      </c>
    </row>
    <row r="85" spans="1:31">
      <c r="A85" t="s">
        <v>80</v>
      </c>
      <c r="C85" s="3">
        <v>27.57</v>
      </c>
      <c r="D85" s="3">
        <v>11.96</v>
      </c>
      <c r="E85" s="3">
        <v>6.41</v>
      </c>
      <c r="F85" s="3">
        <v>7.6820000000000004</v>
      </c>
      <c r="G85" s="3">
        <v>8.1859999999999999</v>
      </c>
      <c r="H85" s="3">
        <v>7.9359999999999999</v>
      </c>
      <c r="I85" s="3">
        <v>7.5670000000000002</v>
      </c>
      <c r="J85" s="3">
        <v>7.673</v>
      </c>
      <c r="K85" s="3">
        <v>3.79</v>
      </c>
      <c r="L85" s="3">
        <v>3.2930000000000001</v>
      </c>
      <c r="M85" s="3">
        <v>2.758</v>
      </c>
      <c r="N85" s="3">
        <v>3.718</v>
      </c>
    </row>
    <row r="86" spans="1:31">
      <c r="C86" s="3">
        <v>28.887</v>
      </c>
      <c r="D86" s="3">
        <v>11.547000000000001</v>
      </c>
      <c r="E86" s="3">
        <v>6.827</v>
      </c>
      <c r="F86" s="3">
        <v>8.0939999999999994</v>
      </c>
      <c r="G86" s="3">
        <v>7.7030000000000003</v>
      </c>
      <c r="H86" s="3">
        <v>7.0069999999999997</v>
      </c>
      <c r="I86" s="3">
        <v>6.7089999999999996</v>
      </c>
      <c r="J86" s="3">
        <v>7.8230000000000004</v>
      </c>
      <c r="K86" s="3">
        <v>3.375</v>
      </c>
      <c r="L86" s="3">
        <v>6.4630000000000001</v>
      </c>
      <c r="M86" s="3">
        <v>3.2480000000000002</v>
      </c>
      <c r="N86" s="3">
        <v>3.8580000000000001</v>
      </c>
    </row>
    <row r="87" spans="1:31">
      <c r="C87" s="3">
        <v>26.917999999999999</v>
      </c>
      <c r="D87" s="3">
        <v>17.888999999999999</v>
      </c>
      <c r="E87" s="3">
        <v>7.3</v>
      </c>
      <c r="F87" s="3">
        <v>6.9169999999999998</v>
      </c>
      <c r="G87" s="3">
        <v>8.4309999999999992</v>
      </c>
      <c r="H87" s="3">
        <v>7.3609999999999998</v>
      </c>
      <c r="I87" s="3">
        <v>7.5330000000000004</v>
      </c>
      <c r="J87" s="3">
        <v>7.5430000000000001</v>
      </c>
      <c r="K87" s="3">
        <v>3.1859999999999999</v>
      </c>
      <c r="L87" s="3">
        <v>3.5209999999999999</v>
      </c>
      <c r="M87" s="3">
        <v>2.9460000000000002</v>
      </c>
      <c r="N87" s="3">
        <v>3.61</v>
      </c>
    </row>
    <row r="88" spans="1:31">
      <c r="C88" s="3">
        <v>25.872</v>
      </c>
      <c r="D88" s="3">
        <v>20.867000000000001</v>
      </c>
      <c r="E88" s="3">
        <v>7.399</v>
      </c>
      <c r="F88" s="3">
        <v>7.3019999999999996</v>
      </c>
      <c r="G88" s="3">
        <v>8.1210000000000004</v>
      </c>
      <c r="H88" s="3">
        <v>7.4660000000000002</v>
      </c>
      <c r="I88" s="3">
        <v>8.1620000000000008</v>
      </c>
      <c r="J88" s="3">
        <v>7.4119999999999999</v>
      </c>
      <c r="K88" s="3">
        <v>6.742</v>
      </c>
      <c r="L88" s="3">
        <v>3.6059999999999999</v>
      </c>
      <c r="M88" s="3">
        <v>3.4929999999999999</v>
      </c>
      <c r="N88" s="3">
        <v>3.8929999999999998</v>
      </c>
    </row>
    <row r="89" spans="1:31">
      <c r="C89" s="3">
        <v>20.329999999999998</v>
      </c>
      <c r="D89" s="3">
        <v>21.233000000000001</v>
      </c>
      <c r="E89" s="3">
        <v>8.2119999999999997</v>
      </c>
      <c r="F89" s="3">
        <v>7.976</v>
      </c>
      <c r="G89" s="3">
        <v>8.2989999999999995</v>
      </c>
      <c r="H89" s="3">
        <v>8.5120000000000005</v>
      </c>
      <c r="I89" s="3">
        <v>7.7709999999999999</v>
      </c>
      <c r="J89" s="3">
        <v>8.1029999999999998</v>
      </c>
      <c r="K89" s="3">
        <v>7.5679999999999996</v>
      </c>
      <c r="L89" s="3">
        <v>3.5550000000000002</v>
      </c>
      <c r="M89" s="3">
        <v>3.4729999999999999</v>
      </c>
      <c r="N89" s="3">
        <v>3.1509999999999998</v>
      </c>
    </row>
    <row r="90" spans="1:31">
      <c r="C90" s="3"/>
      <c r="D90" s="3"/>
      <c r="E90" s="3"/>
      <c r="F90" s="3"/>
      <c r="G90" s="3"/>
      <c r="H90" s="3"/>
      <c r="I90" s="3"/>
      <c r="J90" s="3"/>
      <c r="K90" s="3"/>
      <c r="L90" s="3"/>
      <c r="M90" s="3"/>
      <c r="N90" s="3"/>
    </row>
    <row r="91" spans="1:31">
      <c r="A91" t="s">
        <v>73</v>
      </c>
      <c r="D91">
        <v>-1</v>
      </c>
      <c r="E91">
        <v>-2</v>
      </c>
      <c r="F91">
        <v>-3</v>
      </c>
      <c r="G91">
        <v>-4</v>
      </c>
      <c r="H91">
        <v>-5</v>
      </c>
      <c r="I91">
        <v>-6</v>
      </c>
      <c r="J91">
        <v>-7</v>
      </c>
      <c r="K91">
        <v>-8</v>
      </c>
      <c r="L91">
        <v>-9</v>
      </c>
      <c r="M91">
        <v>-10</v>
      </c>
      <c r="N91">
        <v>-11</v>
      </c>
    </row>
    <row r="92" spans="1:31">
      <c r="A92" t="s">
        <v>62</v>
      </c>
      <c r="B92" t="s">
        <v>79</v>
      </c>
      <c r="C92">
        <v>1.3</v>
      </c>
      <c r="D92" t="s">
        <v>64</v>
      </c>
      <c r="E92" t="s">
        <v>65</v>
      </c>
      <c r="F92" t="s">
        <v>66</v>
      </c>
      <c r="G92" t="b">
        <v>0</v>
      </c>
      <c r="H92" t="s">
        <v>67</v>
      </c>
      <c r="I92" t="b">
        <v>0</v>
      </c>
      <c r="J92">
        <v>1</v>
      </c>
      <c r="P92">
        <v>1</v>
      </c>
      <c r="Q92">
        <v>620</v>
      </c>
      <c r="R92">
        <v>1</v>
      </c>
      <c r="S92">
        <v>12</v>
      </c>
      <c r="T92">
        <v>96</v>
      </c>
      <c r="U92">
        <v>571</v>
      </c>
      <c r="V92" t="s">
        <v>86</v>
      </c>
      <c r="W92">
        <v>610</v>
      </c>
      <c r="Z92">
        <v>6</v>
      </c>
      <c r="AD92">
        <v>1</v>
      </c>
      <c r="AE92">
        <v>8</v>
      </c>
    </row>
    <row r="93" spans="1:31">
      <c r="B93" t="s">
        <v>69</v>
      </c>
      <c r="C93">
        <v>1</v>
      </c>
      <c r="D93">
        <v>2</v>
      </c>
      <c r="E93">
        <v>3</v>
      </c>
      <c r="F93">
        <v>4</v>
      </c>
      <c r="G93">
        <v>5</v>
      </c>
      <c r="H93">
        <v>6</v>
      </c>
      <c r="I93">
        <v>7</v>
      </c>
      <c r="J93">
        <v>8</v>
      </c>
      <c r="K93">
        <v>9</v>
      </c>
      <c r="L93">
        <v>10</v>
      </c>
      <c r="M93">
        <v>11</v>
      </c>
      <c r="N93">
        <v>12</v>
      </c>
    </row>
    <row r="94" spans="1:31">
      <c r="B94">
        <v>23.9</v>
      </c>
      <c r="C94" s="3">
        <v>25.716999999999999</v>
      </c>
      <c r="D94" s="3">
        <v>14.733000000000001</v>
      </c>
      <c r="E94" s="3">
        <v>7.9740000000000002</v>
      </c>
      <c r="F94" s="3">
        <v>8.9870000000000001</v>
      </c>
      <c r="G94" s="3">
        <v>9.1069999999999993</v>
      </c>
      <c r="H94" s="3">
        <v>9.2050000000000001</v>
      </c>
      <c r="I94" s="3">
        <v>7.6219999999999999</v>
      </c>
      <c r="J94" s="3">
        <v>8.2119999999999997</v>
      </c>
      <c r="K94" s="3">
        <v>3.323</v>
      </c>
      <c r="L94" s="3">
        <v>3.0649999999999999</v>
      </c>
      <c r="M94" s="3">
        <v>3.28</v>
      </c>
      <c r="N94" s="3">
        <v>3.5419999999999998</v>
      </c>
    </row>
    <row r="95" spans="1:31">
      <c r="A95" t="s">
        <v>82</v>
      </c>
      <c r="C95" s="3">
        <v>29.138000000000002</v>
      </c>
      <c r="D95" s="3">
        <v>12.576000000000001</v>
      </c>
      <c r="E95" s="3">
        <v>7.0650000000000004</v>
      </c>
      <c r="F95" s="3">
        <v>7.9340000000000002</v>
      </c>
      <c r="G95" s="3">
        <v>8.9190000000000005</v>
      </c>
      <c r="H95" s="3">
        <v>8.0619999999999994</v>
      </c>
      <c r="I95" s="3">
        <v>7.8170000000000002</v>
      </c>
      <c r="J95" s="3">
        <v>7.0410000000000004</v>
      </c>
      <c r="K95" s="3">
        <v>3.0870000000000002</v>
      </c>
      <c r="L95" s="3">
        <v>3.3820000000000001</v>
      </c>
      <c r="M95" s="3">
        <v>3.556</v>
      </c>
      <c r="N95" s="3">
        <v>3.66</v>
      </c>
    </row>
    <row r="96" spans="1:31">
      <c r="C96" s="3">
        <v>26.431000000000001</v>
      </c>
      <c r="D96" s="3">
        <v>11.971</v>
      </c>
      <c r="E96" s="3">
        <v>7.149</v>
      </c>
      <c r="F96" s="3">
        <v>7.8040000000000003</v>
      </c>
      <c r="G96" s="3">
        <v>8.2330000000000005</v>
      </c>
      <c r="H96" s="3">
        <v>8.7609999999999992</v>
      </c>
      <c r="I96" s="3">
        <v>8.3350000000000009</v>
      </c>
      <c r="J96" s="3">
        <v>7.4649999999999999</v>
      </c>
      <c r="K96" s="3">
        <v>6.5730000000000004</v>
      </c>
      <c r="L96" s="3">
        <v>3.2570000000000001</v>
      </c>
      <c r="M96" s="3">
        <v>3.7429999999999999</v>
      </c>
      <c r="N96" s="3">
        <v>3.6230000000000002</v>
      </c>
    </row>
    <row r="97" spans="1:31">
      <c r="A97" t="s">
        <v>80</v>
      </c>
      <c r="C97" s="3">
        <v>25.757999999999999</v>
      </c>
      <c r="D97" s="3">
        <v>14.336</v>
      </c>
      <c r="E97" s="3">
        <v>6.7210000000000001</v>
      </c>
      <c r="F97" s="3">
        <v>7.4509999999999996</v>
      </c>
      <c r="G97" s="3">
        <v>8.2899999999999991</v>
      </c>
      <c r="H97" s="3">
        <v>8.4309999999999992</v>
      </c>
      <c r="I97" s="3">
        <v>7.907</v>
      </c>
      <c r="J97" s="3">
        <v>7.335</v>
      </c>
      <c r="K97" s="3">
        <v>6.6580000000000004</v>
      </c>
      <c r="L97" s="3">
        <v>3.4279999999999999</v>
      </c>
      <c r="M97" s="3">
        <v>3.556</v>
      </c>
      <c r="N97" s="3">
        <v>3.5619999999999998</v>
      </c>
    </row>
    <row r="98" spans="1:31">
      <c r="C98" s="3">
        <v>27.396999999999998</v>
      </c>
      <c r="D98" s="3">
        <v>18.84</v>
      </c>
      <c r="E98" s="3">
        <v>7.2880000000000003</v>
      </c>
      <c r="F98" s="3">
        <v>7.3970000000000002</v>
      </c>
      <c r="G98" s="3">
        <v>9.1349999999999998</v>
      </c>
      <c r="H98" s="3">
        <v>7.9480000000000004</v>
      </c>
      <c r="I98" s="3">
        <v>8.0540000000000003</v>
      </c>
      <c r="J98" s="3">
        <v>7.3090000000000002</v>
      </c>
      <c r="K98" s="3">
        <v>3.3460000000000001</v>
      </c>
      <c r="L98" s="3">
        <v>3.3039999999999998</v>
      </c>
      <c r="M98" s="3">
        <v>3.331</v>
      </c>
      <c r="N98" s="3">
        <v>4.0519999999999996</v>
      </c>
    </row>
    <row r="99" spans="1:31">
      <c r="C99" s="3">
        <v>25.158000000000001</v>
      </c>
      <c r="D99" s="3">
        <v>17.728999999999999</v>
      </c>
      <c r="E99" s="3">
        <v>8.3330000000000002</v>
      </c>
      <c r="F99" s="3">
        <v>7.2510000000000003</v>
      </c>
      <c r="G99" s="3">
        <v>8.4770000000000003</v>
      </c>
      <c r="H99" s="3">
        <v>8.3539999999999992</v>
      </c>
      <c r="I99" s="3">
        <v>8.0470000000000006</v>
      </c>
      <c r="J99" s="3">
        <v>7.3230000000000004</v>
      </c>
      <c r="K99" s="3">
        <v>3.4649999999999999</v>
      </c>
      <c r="L99" s="3">
        <v>3.5779999999999998</v>
      </c>
      <c r="M99" s="3">
        <v>3.3780000000000001</v>
      </c>
      <c r="N99" s="3">
        <v>3.891</v>
      </c>
    </row>
    <row r="100" spans="1:31">
      <c r="C100" s="3">
        <v>23.899000000000001</v>
      </c>
      <c r="D100" s="3">
        <v>18.213000000000001</v>
      </c>
      <c r="E100" s="3">
        <v>7.9660000000000002</v>
      </c>
      <c r="F100" s="3">
        <v>7.2469999999999999</v>
      </c>
      <c r="G100" s="3">
        <v>8.702</v>
      </c>
      <c r="H100" s="3">
        <v>7.976</v>
      </c>
      <c r="I100" s="3">
        <v>7.2670000000000003</v>
      </c>
      <c r="J100" s="3">
        <v>7.6909999999999998</v>
      </c>
      <c r="K100" s="3">
        <v>7.3680000000000003</v>
      </c>
      <c r="L100" s="3">
        <v>3.4279999999999999</v>
      </c>
      <c r="M100" s="3">
        <v>3.492</v>
      </c>
      <c r="N100" s="3">
        <v>3.3660000000000001</v>
      </c>
    </row>
    <row r="101" spans="1:31">
      <c r="C101" s="3">
        <v>23.16</v>
      </c>
      <c r="D101" s="3">
        <v>27.963999999999999</v>
      </c>
      <c r="E101" s="3">
        <v>8.3979999999999997</v>
      </c>
      <c r="F101" s="3">
        <v>7.9370000000000003</v>
      </c>
      <c r="G101" s="3">
        <v>9.2609999999999992</v>
      </c>
      <c r="H101" s="3">
        <v>8.06</v>
      </c>
      <c r="I101" s="3">
        <v>7.6029999999999998</v>
      </c>
      <c r="J101" s="3">
        <v>7.3920000000000003</v>
      </c>
      <c r="K101" s="3">
        <v>2.8759999999999999</v>
      </c>
      <c r="L101" s="3">
        <v>3.3809999999999998</v>
      </c>
      <c r="M101" s="3">
        <v>2.8679999999999999</v>
      </c>
      <c r="N101" s="3">
        <v>3.6459999999999999</v>
      </c>
    </row>
    <row r="103" spans="1:31">
      <c r="A103" t="s">
        <v>73</v>
      </c>
      <c r="D103">
        <v>-1</v>
      </c>
      <c r="E103">
        <v>-2</v>
      </c>
      <c r="F103">
        <v>-3</v>
      </c>
      <c r="G103">
        <v>-4</v>
      </c>
      <c r="H103">
        <v>-5</v>
      </c>
      <c r="I103">
        <v>-6</v>
      </c>
      <c r="J103">
        <v>-7</v>
      </c>
      <c r="K103">
        <v>-8</v>
      </c>
      <c r="L103">
        <v>-9</v>
      </c>
      <c r="M103">
        <v>-10</v>
      </c>
      <c r="N103">
        <v>-11</v>
      </c>
    </row>
    <row r="104" spans="1:31">
      <c r="A104" t="s">
        <v>62</v>
      </c>
      <c r="B104" t="s">
        <v>76</v>
      </c>
      <c r="C104">
        <v>1.3</v>
      </c>
      <c r="D104" t="s">
        <v>64</v>
      </c>
      <c r="E104" t="s">
        <v>65</v>
      </c>
      <c r="F104" t="s">
        <v>66</v>
      </c>
      <c r="G104" t="b">
        <v>0</v>
      </c>
      <c r="H104" t="s">
        <v>67</v>
      </c>
      <c r="I104" t="b">
        <v>0</v>
      </c>
      <c r="J104">
        <v>1</v>
      </c>
      <c r="P104">
        <v>1</v>
      </c>
      <c r="Q104">
        <v>620</v>
      </c>
      <c r="R104">
        <v>1</v>
      </c>
      <c r="S104">
        <v>12</v>
      </c>
      <c r="T104">
        <v>96</v>
      </c>
      <c r="U104">
        <v>571</v>
      </c>
      <c r="V104" t="s">
        <v>86</v>
      </c>
      <c r="W104">
        <v>610</v>
      </c>
      <c r="Z104">
        <v>6</v>
      </c>
      <c r="AD104">
        <v>1</v>
      </c>
      <c r="AE104">
        <v>8</v>
      </c>
    </row>
    <row r="105" spans="1:31">
      <c r="B105" t="s">
        <v>69</v>
      </c>
      <c r="C105">
        <v>1</v>
      </c>
      <c r="D105">
        <v>2</v>
      </c>
      <c r="E105">
        <v>3</v>
      </c>
      <c r="F105">
        <v>4</v>
      </c>
      <c r="G105">
        <v>5</v>
      </c>
      <c r="H105">
        <v>6</v>
      </c>
      <c r="I105">
        <v>7</v>
      </c>
      <c r="J105">
        <v>8</v>
      </c>
      <c r="K105">
        <v>9</v>
      </c>
      <c r="L105">
        <v>10</v>
      </c>
      <c r="M105">
        <v>11</v>
      </c>
      <c r="N105">
        <v>12</v>
      </c>
    </row>
    <row r="106" spans="1:31">
      <c r="B106">
        <v>23.9</v>
      </c>
      <c r="C106" s="3">
        <v>26.047999999999998</v>
      </c>
      <c r="D106" s="3">
        <v>19.719000000000001</v>
      </c>
      <c r="E106" s="3">
        <v>9.1820000000000004</v>
      </c>
      <c r="F106" s="3">
        <v>8.9260000000000002</v>
      </c>
      <c r="G106" s="3">
        <v>9.1300000000000008</v>
      </c>
      <c r="H106" s="3">
        <v>9.0440000000000005</v>
      </c>
      <c r="I106" s="3">
        <v>7.5810000000000004</v>
      </c>
      <c r="J106" s="3">
        <v>8.9529999999999994</v>
      </c>
      <c r="K106" s="3">
        <v>7.5780000000000003</v>
      </c>
      <c r="L106" s="3">
        <v>3.391</v>
      </c>
      <c r="M106" s="3">
        <v>3.3340000000000001</v>
      </c>
      <c r="N106" s="3">
        <v>4.0199999999999996</v>
      </c>
    </row>
    <row r="107" spans="1:31">
      <c r="A107" t="s">
        <v>83</v>
      </c>
      <c r="C107" s="3">
        <v>27.582999999999998</v>
      </c>
      <c r="D107" s="3">
        <v>16.231999999999999</v>
      </c>
      <c r="E107" s="3">
        <v>7.9379999999999997</v>
      </c>
      <c r="F107" s="3">
        <v>8.234</v>
      </c>
      <c r="G107" s="3">
        <v>8.9930000000000003</v>
      </c>
      <c r="H107" s="3">
        <v>8.4499999999999993</v>
      </c>
      <c r="I107" s="3">
        <v>7.5279999999999996</v>
      </c>
      <c r="J107" s="3">
        <v>7.41</v>
      </c>
      <c r="K107" s="3">
        <v>3.649</v>
      </c>
      <c r="L107" s="3">
        <v>3.3929999999999998</v>
      </c>
      <c r="M107" s="3">
        <v>3.2570000000000001</v>
      </c>
      <c r="N107" s="3">
        <v>3.6309999999999998</v>
      </c>
    </row>
    <row r="108" spans="1:31">
      <c r="C108" s="3">
        <v>28.251999999999999</v>
      </c>
      <c r="D108" s="3">
        <v>19.279</v>
      </c>
      <c r="E108" s="3">
        <v>8.4619999999999997</v>
      </c>
      <c r="F108" s="3">
        <v>8.1620000000000008</v>
      </c>
      <c r="G108" s="3">
        <v>9.2810000000000006</v>
      </c>
      <c r="H108" s="3">
        <v>8.3940000000000001</v>
      </c>
      <c r="I108" s="3">
        <v>7.2240000000000002</v>
      </c>
      <c r="J108" s="3">
        <v>7.7889999999999997</v>
      </c>
      <c r="K108" s="3">
        <v>6.6219999999999999</v>
      </c>
      <c r="L108" s="3">
        <v>3.3439999999999999</v>
      </c>
      <c r="M108" s="3">
        <v>2.9630000000000001</v>
      </c>
      <c r="N108" s="3">
        <v>3.6909999999999998</v>
      </c>
    </row>
    <row r="109" spans="1:31">
      <c r="C109" s="3">
        <v>26.547999999999998</v>
      </c>
      <c r="D109" s="3">
        <v>24.896999999999998</v>
      </c>
      <c r="E109" s="3">
        <v>8.4410000000000007</v>
      </c>
      <c r="F109" s="3">
        <v>7.7409999999999997</v>
      </c>
      <c r="G109" s="3">
        <v>9.2460000000000004</v>
      </c>
      <c r="H109" s="3">
        <v>7.7830000000000004</v>
      </c>
      <c r="I109" s="3">
        <v>6.835</v>
      </c>
      <c r="J109" s="3">
        <v>7.351</v>
      </c>
      <c r="K109" s="3">
        <v>3.3959999999999999</v>
      </c>
      <c r="L109" s="3">
        <v>4.17</v>
      </c>
      <c r="M109" s="3">
        <v>3.4209999999999998</v>
      </c>
      <c r="N109" s="3">
        <v>3.8260000000000001</v>
      </c>
    </row>
    <row r="110" spans="1:31">
      <c r="A110" t="s">
        <v>80</v>
      </c>
      <c r="C110" s="3">
        <v>28.872</v>
      </c>
      <c r="D110" s="3">
        <v>20.791</v>
      </c>
      <c r="E110" s="3">
        <v>8.6750000000000007</v>
      </c>
      <c r="F110" s="3">
        <v>8.0020000000000007</v>
      </c>
      <c r="G110" s="3">
        <v>9.1769999999999996</v>
      </c>
      <c r="H110" s="3">
        <v>7.8259999999999996</v>
      </c>
      <c r="I110" s="3">
        <v>7.4050000000000002</v>
      </c>
      <c r="J110" s="3">
        <v>7.3979999999999997</v>
      </c>
      <c r="K110" s="3">
        <v>6.7409999999999997</v>
      </c>
      <c r="L110" s="3">
        <v>3.22</v>
      </c>
      <c r="M110" s="3">
        <v>3.4940000000000002</v>
      </c>
      <c r="N110" s="3">
        <v>3.343</v>
      </c>
    </row>
    <row r="111" spans="1:31">
      <c r="C111" s="3">
        <v>26.515000000000001</v>
      </c>
      <c r="D111" s="3">
        <v>25.462</v>
      </c>
      <c r="E111" s="3">
        <v>9.423</v>
      </c>
      <c r="F111" s="3">
        <v>7.7939999999999996</v>
      </c>
      <c r="G111" s="3">
        <v>8.6660000000000004</v>
      </c>
      <c r="H111" s="3">
        <v>8.1720000000000006</v>
      </c>
      <c r="I111" s="3">
        <v>8.0890000000000004</v>
      </c>
      <c r="J111" s="3">
        <v>7.3819999999999997</v>
      </c>
      <c r="K111" s="3">
        <v>3.4940000000000002</v>
      </c>
      <c r="L111" s="3">
        <v>3.5230000000000001</v>
      </c>
      <c r="M111" s="3">
        <v>3.351</v>
      </c>
      <c r="N111" s="3">
        <v>4.2549999999999999</v>
      </c>
    </row>
    <row r="112" spans="1:31">
      <c r="C112" s="3">
        <v>25.997</v>
      </c>
      <c r="D112" s="3">
        <v>24.795999999999999</v>
      </c>
      <c r="E112" s="3">
        <v>9.5739999999999998</v>
      </c>
      <c r="F112" s="3">
        <v>7.681</v>
      </c>
      <c r="G112" s="3">
        <v>9.1780000000000008</v>
      </c>
      <c r="H112" s="3">
        <v>9.1509999999999998</v>
      </c>
      <c r="I112" s="3">
        <v>7.6589999999999998</v>
      </c>
      <c r="J112" s="3">
        <v>7.8019999999999996</v>
      </c>
      <c r="K112" s="3">
        <v>4.0670000000000002</v>
      </c>
      <c r="L112" s="3">
        <v>3.9180000000000001</v>
      </c>
      <c r="M112" s="3">
        <v>3.48</v>
      </c>
      <c r="N112" s="3">
        <v>4.0880000000000001</v>
      </c>
    </row>
    <row r="113" spans="1:31">
      <c r="C113" s="3">
        <v>20.716000000000001</v>
      </c>
      <c r="D113" s="3">
        <v>26.664000000000001</v>
      </c>
      <c r="E113" s="3">
        <v>10.563000000000001</v>
      </c>
      <c r="F113" s="3">
        <v>8.5310000000000006</v>
      </c>
      <c r="G113" s="3">
        <v>8.6679999999999993</v>
      </c>
      <c r="H113" s="3">
        <v>9.2889999999999997</v>
      </c>
      <c r="I113" s="3">
        <v>7.0880000000000001</v>
      </c>
      <c r="J113" s="3">
        <v>8.4619999999999997</v>
      </c>
      <c r="K113" s="3">
        <v>7.8550000000000004</v>
      </c>
      <c r="L113" s="3">
        <v>3.4249999999999998</v>
      </c>
      <c r="M113" s="3">
        <v>3.6509999999999998</v>
      </c>
      <c r="N113" s="3">
        <v>3.1539999999999999</v>
      </c>
    </row>
    <row r="115" spans="1:31">
      <c r="A115" t="s">
        <v>73</v>
      </c>
      <c r="D115">
        <v>-1</v>
      </c>
      <c r="E115">
        <v>-2</v>
      </c>
      <c r="F115">
        <v>-3</v>
      </c>
      <c r="G115">
        <v>-4</v>
      </c>
      <c r="H115">
        <v>-5</v>
      </c>
      <c r="I115">
        <v>-6</v>
      </c>
      <c r="J115">
        <v>-7</v>
      </c>
      <c r="K115">
        <v>-8</v>
      </c>
      <c r="L115">
        <v>-9</v>
      </c>
      <c r="M115">
        <v>-10</v>
      </c>
      <c r="N115">
        <v>-11</v>
      </c>
    </row>
    <row r="116" spans="1:31">
      <c r="A116" t="s">
        <v>62</v>
      </c>
      <c r="B116" t="s">
        <v>78</v>
      </c>
      <c r="C116">
        <v>1.3</v>
      </c>
      <c r="D116" t="s">
        <v>64</v>
      </c>
      <c r="E116" t="s">
        <v>65</v>
      </c>
      <c r="F116" t="s">
        <v>66</v>
      </c>
      <c r="G116" t="b">
        <v>0</v>
      </c>
      <c r="H116" t="s">
        <v>67</v>
      </c>
      <c r="I116" t="b">
        <v>0</v>
      </c>
      <c r="J116">
        <v>1</v>
      </c>
      <c r="P116">
        <v>1</v>
      </c>
      <c r="Q116">
        <v>620</v>
      </c>
      <c r="R116">
        <v>1</v>
      </c>
      <c r="S116">
        <v>12</v>
      </c>
      <c r="T116">
        <v>96</v>
      </c>
      <c r="U116">
        <v>571</v>
      </c>
      <c r="V116" t="s">
        <v>86</v>
      </c>
      <c r="W116">
        <v>610</v>
      </c>
      <c r="Z116">
        <v>6</v>
      </c>
      <c r="AD116">
        <v>1</v>
      </c>
      <c r="AE116">
        <v>8</v>
      </c>
    </row>
    <row r="117" spans="1:31">
      <c r="B117" t="s">
        <v>69</v>
      </c>
      <c r="C117">
        <v>1</v>
      </c>
      <c r="D117">
        <v>2</v>
      </c>
      <c r="E117">
        <v>3</v>
      </c>
      <c r="F117">
        <v>4</v>
      </c>
      <c r="G117">
        <v>5</v>
      </c>
      <c r="H117">
        <v>6</v>
      </c>
      <c r="I117">
        <v>7</v>
      </c>
      <c r="J117">
        <v>8</v>
      </c>
      <c r="K117">
        <v>9</v>
      </c>
      <c r="L117">
        <v>10</v>
      </c>
      <c r="M117">
        <v>11</v>
      </c>
      <c r="N117">
        <v>12</v>
      </c>
    </row>
    <row r="118" spans="1:31">
      <c r="B118">
        <v>23.9</v>
      </c>
      <c r="C118">
        <v>28.053999999999998</v>
      </c>
      <c r="D118">
        <v>73.159000000000006</v>
      </c>
      <c r="E118">
        <v>112.456</v>
      </c>
      <c r="F118">
        <v>137.49299999999999</v>
      </c>
      <c r="G118">
        <v>132.32400000000001</v>
      </c>
      <c r="H118">
        <v>193.34800000000001</v>
      </c>
      <c r="I118">
        <v>335.72399999999999</v>
      </c>
      <c r="J118" s="7">
        <v>286.69</v>
      </c>
      <c r="K118" s="7">
        <v>212.28299999999999</v>
      </c>
      <c r="L118">
        <v>3.68</v>
      </c>
      <c r="M118">
        <v>3.5960000000000001</v>
      </c>
      <c r="N118">
        <v>3.8330000000000002</v>
      </c>
    </row>
    <row r="119" spans="1:31">
      <c r="A119" t="s">
        <v>41</v>
      </c>
      <c r="C119">
        <v>29.984999999999999</v>
      </c>
      <c r="D119">
        <v>76.206999999999994</v>
      </c>
      <c r="E119">
        <v>105.074</v>
      </c>
      <c r="F119">
        <v>123.179</v>
      </c>
      <c r="G119">
        <v>136.62700000000001</v>
      </c>
      <c r="H119">
        <v>358.99700000000001</v>
      </c>
      <c r="I119">
        <v>301.089</v>
      </c>
      <c r="J119" s="7">
        <v>260.09100000000001</v>
      </c>
      <c r="K119">
        <v>3.375</v>
      </c>
      <c r="L119">
        <v>3.218</v>
      </c>
      <c r="M119">
        <v>3.419</v>
      </c>
      <c r="N119">
        <v>4.4370000000000003</v>
      </c>
    </row>
    <row r="120" spans="1:31">
      <c r="C120">
        <v>29.332000000000001</v>
      </c>
      <c r="D120">
        <v>78.8</v>
      </c>
      <c r="E120">
        <v>102.401</v>
      </c>
      <c r="F120">
        <v>127.929</v>
      </c>
      <c r="G120">
        <v>163.15799999999999</v>
      </c>
      <c r="H120">
        <v>322.024</v>
      </c>
      <c r="I120">
        <v>290.57799999999997</v>
      </c>
      <c r="J120" s="7">
        <v>227.46799999999999</v>
      </c>
      <c r="K120" s="7">
        <v>228.70500000000001</v>
      </c>
      <c r="L120">
        <v>3.0579999999999998</v>
      </c>
      <c r="M120">
        <v>3.4180000000000001</v>
      </c>
      <c r="N120">
        <v>4.1680000000000001</v>
      </c>
    </row>
    <row r="121" spans="1:31">
      <c r="A121" t="s">
        <v>90</v>
      </c>
      <c r="C121">
        <v>28.922999999999998</v>
      </c>
      <c r="D121">
        <v>81.403999999999996</v>
      </c>
      <c r="E121">
        <v>97.506</v>
      </c>
      <c r="F121">
        <v>127.438</v>
      </c>
      <c r="G121">
        <v>143.953</v>
      </c>
      <c r="H121">
        <v>319.041</v>
      </c>
      <c r="I121">
        <v>292.54700000000003</v>
      </c>
      <c r="J121" s="7">
        <v>257.12599999999998</v>
      </c>
      <c r="K121" s="7">
        <v>159.72900000000001</v>
      </c>
      <c r="L121">
        <v>3.43</v>
      </c>
      <c r="M121">
        <v>3.2559999999999998</v>
      </c>
      <c r="N121">
        <v>3.6160000000000001</v>
      </c>
    </row>
    <row r="122" spans="1:31">
      <c r="C122">
        <v>26.606999999999999</v>
      </c>
      <c r="D122">
        <v>83.13</v>
      </c>
      <c r="E122">
        <v>103.032</v>
      </c>
      <c r="F122">
        <v>116.386</v>
      </c>
      <c r="G122">
        <v>125.26</v>
      </c>
      <c r="H122">
        <v>107</v>
      </c>
      <c r="I122">
        <v>287.58999999999997</v>
      </c>
      <c r="J122" s="7">
        <v>246.952</v>
      </c>
      <c r="K122" s="7">
        <v>226.30699999999999</v>
      </c>
      <c r="L122">
        <v>3.637</v>
      </c>
      <c r="M122">
        <v>3.1619999999999999</v>
      </c>
      <c r="N122">
        <v>3.6840000000000002</v>
      </c>
    </row>
    <row r="123" spans="1:31">
      <c r="C123">
        <v>26.003</v>
      </c>
      <c r="D123">
        <v>88.67</v>
      </c>
      <c r="E123">
        <v>107.23399999999999</v>
      </c>
      <c r="F123">
        <v>110.767</v>
      </c>
      <c r="G123">
        <v>139.35599999999999</v>
      </c>
      <c r="H123">
        <v>333.875</v>
      </c>
      <c r="I123">
        <v>309.45299999999997</v>
      </c>
      <c r="J123" s="7">
        <v>268.452</v>
      </c>
      <c r="K123" s="7">
        <v>244.50299999999999</v>
      </c>
      <c r="L123" s="7">
        <v>241.09</v>
      </c>
      <c r="M123">
        <v>3.5659999999999998</v>
      </c>
      <c r="N123">
        <v>3.899</v>
      </c>
    </row>
    <row r="124" spans="1:31">
      <c r="C124">
        <v>25.097000000000001</v>
      </c>
      <c r="D124">
        <v>88.69</v>
      </c>
      <c r="E124">
        <v>98.962999999999994</v>
      </c>
      <c r="F124">
        <v>101.839</v>
      </c>
      <c r="G124">
        <v>143.29499999999999</v>
      </c>
      <c r="H124">
        <v>83.155000000000001</v>
      </c>
      <c r="I124">
        <v>313.87</v>
      </c>
      <c r="J124" s="7">
        <v>246.88900000000001</v>
      </c>
      <c r="K124" s="7">
        <v>256.99</v>
      </c>
      <c r="L124">
        <v>3.7130000000000001</v>
      </c>
      <c r="M124">
        <v>3.056</v>
      </c>
      <c r="N124">
        <v>3.7770000000000001</v>
      </c>
    </row>
    <row r="125" spans="1:31">
      <c r="C125">
        <v>20.882999999999999</v>
      </c>
      <c r="D125">
        <v>115.949</v>
      </c>
      <c r="E125">
        <v>108.93600000000001</v>
      </c>
      <c r="F125">
        <v>109.91800000000001</v>
      </c>
      <c r="G125">
        <v>212.54900000000001</v>
      </c>
      <c r="H125">
        <v>172.01900000000001</v>
      </c>
      <c r="I125">
        <v>345.52100000000002</v>
      </c>
      <c r="J125" s="7">
        <v>289.39499999999998</v>
      </c>
      <c r="K125" s="7">
        <v>245.38499999999999</v>
      </c>
      <c r="L125">
        <v>3.044</v>
      </c>
      <c r="M125">
        <v>3.2839999999999998</v>
      </c>
      <c r="N125">
        <v>3.3610000000000002</v>
      </c>
    </row>
    <row r="127" spans="1:31">
      <c r="A127" t="s">
        <v>73</v>
      </c>
      <c r="D127">
        <v>-1</v>
      </c>
      <c r="E127">
        <v>-2</v>
      </c>
      <c r="F127">
        <v>-3</v>
      </c>
      <c r="G127">
        <v>-4</v>
      </c>
      <c r="H127">
        <v>-5</v>
      </c>
      <c r="I127">
        <v>-6</v>
      </c>
      <c r="J127">
        <v>-7</v>
      </c>
      <c r="K127">
        <v>-8</v>
      </c>
      <c r="L127">
        <v>-9</v>
      </c>
      <c r="M127">
        <v>-10</v>
      </c>
      <c r="N127">
        <v>-11</v>
      </c>
    </row>
    <row r="128" spans="1:31">
      <c r="A128" t="s">
        <v>62</v>
      </c>
      <c r="B128" t="s">
        <v>79</v>
      </c>
      <c r="C128">
        <v>1.3</v>
      </c>
      <c r="D128" t="s">
        <v>64</v>
      </c>
      <c r="E128" t="s">
        <v>65</v>
      </c>
      <c r="F128" t="s">
        <v>66</v>
      </c>
      <c r="G128" t="b">
        <v>0</v>
      </c>
      <c r="H128" t="s">
        <v>67</v>
      </c>
      <c r="I128" t="b">
        <v>0</v>
      </c>
      <c r="J128">
        <v>1</v>
      </c>
      <c r="P128">
        <v>1</v>
      </c>
      <c r="Q128">
        <v>620</v>
      </c>
      <c r="R128">
        <v>1</v>
      </c>
      <c r="S128">
        <v>12</v>
      </c>
      <c r="T128">
        <v>96</v>
      </c>
      <c r="U128">
        <v>571</v>
      </c>
      <c r="V128" t="s">
        <v>86</v>
      </c>
      <c r="W128">
        <v>610</v>
      </c>
      <c r="Z128">
        <v>6</v>
      </c>
      <c r="AD128">
        <v>1</v>
      </c>
      <c r="AE128">
        <v>8</v>
      </c>
    </row>
    <row r="129" spans="1:31">
      <c r="B129" t="s">
        <v>69</v>
      </c>
      <c r="C129">
        <v>1</v>
      </c>
      <c r="D129">
        <v>2</v>
      </c>
      <c r="E129">
        <v>3</v>
      </c>
      <c r="F129">
        <v>4</v>
      </c>
      <c r="G129">
        <v>5</v>
      </c>
      <c r="H129">
        <v>6</v>
      </c>
      <c r="I129">
        <v>7</v>
      </c>
      <c r="J129">
        <v>8</v>
      </c>
      <c r="K129">
        <v>9</v>
      </c>
      <c r="L129">
        <v>10</v>
      </c>
      <c r="M129">
        <v>11</v>
      </c>
      <c r="N129">
        <v>12</v>
      </c>
    </row>
    <row r="130" spans="1:31">
      <c r="B130">
        <v>23.9</v>
      </c>
      <c r="C130">
        <v>22.227</v>
      </c>
      <c r="D130">
        <v>225.83099999999999</v>
      </c>
      <c r="E130">
        <v>199.18</v>
      </c>
      <c r="F130">
        <v>162.803</v>
      </c>
      <c r="G130">
        <v>113.137</v>
      </c>
      <c r="H130">
        <v>374.10199999999998</v>
      </c>
      <c r="I130">
        <v>320.74900000000002</v>
      </c>
      <c r="J130" s="7">
        <v>254.72399999999999</v>
      </c>
      <c r="K130" s="7">
        <v>229.96700000000001</v>
      </c>
      <c r="L130">
        <v>3.3860000000000001</v>
      </c>
      <c r="M130">
        <v>3.403</v>
      </c>
      <c r="N130">
        <v>3.7320000000000002</v>
      </c>
    </row>
    <row r="131" spans="1:31">
      <c r="A131" t="s">
        <v>43</v>
      </c>
      <c r="C131">
        <v>28.852</v>
      </c>
      <c r="D131">
        <v>221.03899999999999</v>
      </c>
      <c r="E131">
        <v>187.191</v>
      </c>
      <c r="F131">
        <v>139.79499999999999</v>
      </c>
      <c r="G131">
        <v>152.37</v>
      </c>
      <c r="H131">
        <v>76.69</v>
      </c>
      <c r="I131">
        <v>351.303</v>
      </c>
      <c r="J131" s="7">
        <v>300.98099999999999</v>
      </c>
      <c r="K131" s="7">
        <v>271.47899999999998</v>
      </c>
      <c r="L131">
        <v>3.4449999999999998</v>
      </c>
      <c r="M131">
        <v>2.903</v>
      </c>
      <c r="N131">
        <v>3.2490000000000001</v>
      </c>
    </row>
    <row r="132" spans="1:31">
      <c r="C132">
        <v>28.774999999999999</v>
      </c>
      <c r="D132">
        <v>224.58699999999999</v>
      </c>
      <c r="E132">
        <v>183.232</v>
      </c>
      <c r="F132">
        <v>149.80699999999999</v>
      </c>
      <c r="G132">
        <v>174.286</v>
      </c>
      <c r="H132">
        <v>331.59399999999999</v>
      </c>
      <c r="I132">
        <v>8.6310000000000002</v>
      </c>
      <c r="J132" s="7">
        <v>292.33800000000002</v>
      </c>
      <c r="K132" s="7">
        <v>211.51599999999999</v>
      </c>
      <c r="L132">
        <v>3.089</v>
      </c>
      <c r="M132">
        <v>3.6440000000000001</v>
      </c>
      <c r="N132">
        <v>3.42</v>
      </c>
    </row>
    <row r="133" spans="1:31">
      <c r="A133" t="s">
        <v>90</v>
      </c>
      <c r="C133">
        <v>28.981999999999999</v>
      </c>
      <c r="D133">
        <v>275.77999999999997</v>
      </c>
      <c r="E133">
        <v>185.13499999999999</v>
      </c>
      <c r="F133">
        <v>144.72300000000001</v>
      </c>
      <c r="G133">
        <v>127.845</v>
      </c>
      <c r="H133">
        <v>81.766999999999996</v>
      </c>
      <c r="I133">
        <v>340.63499999999999</v>
      </c>
      <c r="J133" s="7">
        <v>288.51499999999999</v>
      </c>
      <c r="K133" s="7">
        <v>273.47199999999998</v>
      </c>
      <c r="L133">
        <v>3.4079999999999999</v>
      </c>
      <c r="M133">
        <v>2.9260000000000002</v>
      </c>
      <c r="N133">
        <v>3.6840000000000002</v>
      </c>
    </row>
    <row r="134" spans="1:31">
      <c r="C134">
        <v>30.516999999999999</v>
      </c>
      <c r="D134">
        <v>254.88300000000001</v>
      </c>
      <c r="E134">
        <v>184.33799999999999</v>
      </c>
      <c r="F134">
        <v>150.19399999999999</v>
      </c>
      <c r="G134">
        <v>127.36</v>
      </c>
      <c r="H134">
        <v>332.21100000000001</v>
      </c>
      <c r="I134">
        <v>331.92599999999999</v>
      </c>
      <c r="J134" s="7">
        <v>278.62400000000002</v>
      </c>
      <c r="K134" s="7">
        <v>230.37299999999999</v>
      </c>
      <c r="L134">
        <v>3.6230000000000002</v>
      </c>
      <c r="M134">
        <v>3.1309999999999998</v>
      </c>
      <c r="N134">
        <v>4.0780000000000003</v>
      </c>
    </row>
    <row r="135" spans="1:31">
      <c r="C135">
        <v>30.018000000000001</v>
      </c>
      <c r="D135">
        <v>398.976</v>
      </c>
      <c r="E135">
        <v>174.73599999999999</v>
      </c>
      <c r="F135">
        <v>142.84</v>
      </c>
      <c r="G135">
        <v>122.48399999999999</v>
      </c>
      <c r="H135">
        <v>93.326999999999998</v>
      </c>
      <c r="I135">
        <v>341.53800000000001</v>
      </c>
      <c r="J135" s="7">
        <v>284.577</v>
      </c>
      <c r="K135" s="7">
        <v>229.84299999999999</v>
      </c>
      <c r="L135" s="7">
        <v>218.77600000000001</v>
      </c>
      <c r="M135">
        <v>3.2749999999999999</v>
      </c>
      <c r="N135">
        <v>4.024</v>
      </c>
    </row>
    <row r="136" spans="1:31">
      <c r="C136">
        <v>25.863</v>
      </c>
      <c r="D136">
        <v>540.23800000000006</v>
      </c>
      <c r="E136">
        <v>151.61000000000001</v>
      </c>
      <c r="F136">
        <v>149.41999999999999</v>
      </c>
      <c r="G136">
        <v>125.4</v>
      </c>
      <c r="H136">
        <v>75.36</v>
      </c>
      <c r="I136">
        <v>360.80200000000002</v>
      </c>
      <c r="J136" s="7">
        <v>292.33499999999998</v>
      </c>
      <c r="K136" s="7">
        <v>257.553</v>
      </c>
      <c r="L136">
        <v>3.452</v>
      </c>
      <c r="M136">
        <v>3.907</v>
      </c>
      <c r="N136">
        <v>3.78</v>
      </c>
    </row>
    <row r="137" spans="1:31">
      <c r="C137">
        <v>21.407</v>
      </c>
      <c r="D137">
        <v>548.87900000000002</v>
      </c>
      <c r="E137">
        <v>192.643</v>
      </c>
      <c r="F137">
        <v>173.67099999999999</v>
      </c>
      <c r="G137">
        <v>132.036</v>
      </c>
      <c r="H137">
        <v>54.625</v>
      </c>
      <c r="I137">
        <v>311.69900000000001</v>
      </c>
      <c r="J137">
        <v>5.024</v>
      </c>
      <c r="K137" s="7">
        <v>232.96299999999999</v>
      </c>
      <c r="L137">
        <v>3.407</v>
      </c>
      <c r="M137">
        <v>3.5190000000000001</v>
      </c>
      <c r="N137">
        <v>3.395</v>
      </c>
    </row>
    <row r="139" spans="1:31">
      <c r="A139" t="s">
        <v>73</v>
      </c>
      <c r="D139">
        <v>-1</v>
      </c>
      <c r="E139">
        <v>-2</v>
      </c>
      <c r="F139">
        <v>-3</v>
      </c>
      <c r="G139">
        <v>-4</v>
      </c>
      <c r="H139">
        <v>-5</v>
      </c>
      <c r="I139">
        <v>-6</v>
      </c>
      <c r="J139">
        <v>-7</v>
      </c>
      <c r="K139">
        <v>-8</v>
      </c>
      <c r="L139">
        <v>-9</v>
      </c>
      <c r="M139">
        <v>-10</v>
      </c>
      <c r="N139">
        <v>-11</v>
      </c>
    </row>
    <row r="140" spans="1:31">
      <c r="A140" t="s">
        <v>62</v>
      </c>
      <c r="B140" t="s">
        <v>76</v>
      </c>
      <c r="C140">
        <v>1.3</v>
      </c>
      <c r="D140" t="s">
        <v>64</v>
      </c>
      <c r="E140" t="s">
        <v>65</v>
      </c>
      <c r="F140" t="s">
        <v>66</v>
      </c>
      <c r="G140" t="b">
        <v>0</v>
      </c>
      <c r="H140" t="s">
        <v>67</v>
      </c>
      <c r="I140" t="b">
        <v>0</v>
      </c>
      <c r="J140">
        <v>1</v>
      </c>
      <c r="P140">
        <v>1</v>
      </c>
      <c r="Q140">
        <v>620</v>
      </c>
      <c r="R140">
        <v>1</v>
      </c>
      <c r="S140">
        <v>12</v>
      </c>
      <c r="T140">
        <v>96</v>
      </c>
      <c r="U140">
        <v>571</v>
      </c>
      <c r="V140" t="s">
        <v>86</v>
      </c>
      <c r="W140">
        <v>610</v>
      </c>
      <c r="Z140">
        <v>6</v>
      </c>
      <c r="AD140">
        <v>1</v>
      </c>
      <c r="AE140">
        <v>8</v>
      </c>
    </row>
    <row r="141" spans="1:31">
      <c r="B141" t="s">
        <v>69</v>
      </c>
      <c r="C141">
        <v>1</v>
      </c>
      <c r="D141">
        <v>2</v>
      </c>
      <c r="E141">
        <v>3</v>
      </c>
      <c r="F141">
        <v>4</v>
      </c>
      <c r="G141">
        <v>5</v>
      </c>
      <c r="H141">
        <v>6</v>
      </c>
      <c r="I141">
        <v>7</v>
      </c>
      <c r="J141">
        <v>8</v>
      </c>
      <c r="K141">
        <v>9</v>
      </c>
      <c r="L141">
        <v>10</v>
      </c>
      <c r="M141">
        <v>11</v>
      </c>
      <c r="N141">
        <v>12</v>
      </c>
    </row>
    <row r="142" spans="1:31">
      <c r="B142">
        <v>24</v>
      </c>
      <c r="C142">
        <v>25.61</v>
      </c>
      <c r="D142">
        <v>328.32799999999997</v>
      </c>
      <c r="E142">
        <v>163.71</v>
      </c>
      <c r="F142">
        <v>166.209</v>
      </c>
      <c r="G142">
        <v>116.23399999999999</v>
      </c>
      <c r="H142">
        <v>433.15699999999998</v>
      </c>
      <c r="I142">
        <v>387.05200000000002</v>
      </c>
      <c r="J142" s="7">
        <v>346.79500000000002</v>
      </c>
      <c r="K142">
        <v>2.8439999999999999</v>
      </c>
      <c r="L142" s="7">
        <v>327.06700000000001</v>
      </c>
      <c r="M142">
        <v>3.222</v>
      </c>
      <c r="N142">
        <v>3.8050000000000002</v>
      </c>
    </row>
    <row r="143" spans="1:31">
      <c r="A143" t="s">
        <v>45</v>
      </c>
      <c r="C143">
        <v>27.664000000000001</v>
      </c>
      <c r="D143">
        <v>291.363</v>
      </c>
      <c r="E143">
        <v>154.50800000000001</v>
      </c>
      <c r="F143">
        <v>145.74</v>
      </c>
      <c r="G143">
        <v>127.937</v>
      </c>
      <c r="H143">
        <v>367.94299999999998</v>
      </c>
      <c r="I143">
        <v>357.64</v>
      </c>
      <c r="J143" s="7">
        <v>316.45100000000002</v>
      </c>
      <c r="K143">
        <v>3.786</v>
      </c>
      <c r="L143">
        <v>3.7519999999999998</v>
      </c>
      <c r="M143">
        <v>3.0680000000000001</v>
      </c>
      <c r="N143">
        <v>3.4140000000000001</v>
      </c>
    </row>
    <row r="144" spans="1:31">
      <c r="C144">
        <v>24.971</v>
      </c>
      <c r="D144">
        <v>288.75099999999998</v>
      </c>
      <c r="E144">
        <v>158.97800000000001</v>
      </c>
      <c r="F144">
        <v>145.91200000000001</v>
      </c>
      <c r="G144">
        <v>127.90900000000001</v>
      </c>
      <c r="H144">
        <v>361.221</v>
      </c>
      <c r="I144">
        <v>355.78</v>
      </c>
      <c r="J144" s="7">
        <v>147.72900000000001</v>
      </c>
      <c r="K144" s="7">
        <v>277.428</v>
      </c>
      <c r="L144">
        <v>3.6789999999999998</v>
      </c>
      <c r="M144">
        <v>4.0250000000000004</v>
      </c>
      <c r="N144">
        <v>4.173</v>
      </c>
    </row>
    <row r="145" spans="1:31">
      <c r="A145" t="s">
        <v>90</v>
      </c>
      <c r="C145">
        <v>26.196000000000002</v>
      </c>
      <c r="D145">
        <v>286.61799999999999</v>
      </c>
      <c r="E145">
        <v>219.238</v>
      </c>
      <c r="F145">
        <v>141.48400000000001</v>
      </c>
      <c r="G145">
        <v>126.63500000000001</v>
      </c>
      <c r="H145">
        <v>354.67399999999998</v>
      </c>
      <c r="I145">
        <v>357.26900000000001</v>
      </c>
      <c r="J145" s="7">
        <v>303.68099999999998</v>
      </c>
      <c r="K145">
        <v>3.5619999999999998</v>
      </c>
      <c r="L145">
        <v>3.7770000000000001</v>
      </c>
      <c r="M145">
        <v>3.5310000000000001</v>
      </c>
      <c r="N145">
        <v>4.0720000000000001</v>
      </c>
    </row>
    <row r="146" spans="1:31">
      <c r="C146">
        <v>28.361999999999998</v>
      </c>
      <c r="D146">
        <v>327.447</v>
      </c>
      <c r="E146">
        <v>148.488</v>
      </c>
      <c r="F146">
        <v>142.35599999999999</v>
      </c>
      <c r="G146">
        <v>124.336</v>
      </c>
      <c r="H146">
        <v>353.46499999999997</v>
      </c>
      <c r="I146">
        <v>352.10300000000001</v>
      </c>
      <c r="J146" s="7">
        <v>286.209</v>
      </c>
      <c r="K146">
        <v>3.2679999999999998</v>
      </c>
      <c r="L146">
        <v>3.617</v>
      </c>
      <c r="M146">
        <v>287.40899999999999</v>
      </c>
      <c r="N146">
        <v>3.4849999999999999</v>
      </c>
    </row>
    <row r="147" spans="1:31">
      <c r="C147">
        <v>28.187000000000001</v>
      </c>
      <c r="D147">
        <v>294.375</v>
      </c>
      <c r="E147">
        <v>145.155</v>
      </c>
      <c r="F147">
        <v>138.089</v>
      </c>
      <c r="G147">
        <v>115.18300000000001</v>
      </c>
      <c r="H147">
        <v>89.438000000000002</v>
      </c>
      <c r="I147">
        <v>358.40600000000001</v>
      </c>
      <c r="J147" s="7">
        <v>296.73899999999998</v>
      </c>
      <c r="K147" s="7">
        <v>285.76400000000001</v>
      </c>
      <c r="L147">
        <v>3.5379999999999998</v>
      </c>
      <c r="M147">
        <v>3.2919999999999998</v>
      </c>
      <c r="N147">
        <v>4.008</v>
      </c>
    </row>
    <row r="148" spans="1:31">
      <c r="C148">
        <v>23.713999999999999</v>
      </c>
      <c r="D148">
        <v>329.38200000000001</v>
      </c>
      <c r="E148">
        <v>119.45699999999999</v>
      </c>
      <c r="F148">
        <v>145.327</v>
      </c>
      <c r="G148">
        <v>124.43899999999999</v>
      </c>
      <c r="H148">
        <v>385.79399999999998</v>
      </c>
      <c r="I148">
        <v>412.92500000000001</v>
      </c>
      <c r="J148" s="7">
        <v>319.98599999999999</v>
      </c>
      <c r="K148" s="7">
        <v>225.245</v>
      </c>
      <c r="L148" s="7">
        <v>304.63499999999999</v>
      </c>
      <c r="M148">
        <v>3.0369999999999999</v>
      </c>
      <c r="N148">
        <v>3.6179999999999999</v>
      </c>
    </row>
    <row r="149" spans="1:31">
      <c r="C149">
        <v>20.209</v>
      </c>
      <c r="D149">
        <v>360.04300000000001</v>
      </c>
      <c r="E149">
        <v>137.57</v>
      </c>
      <c r="F149">
        <v>151.083</v>
      </c>
      <c r="G149">
        <v>114.492</v>
      </c>
      <c r="H149">
        <v>444.78699999999998</v>
      </c>
      <c r="I149">
        <v>344.80500000000001</v>
      </c>
      <c r="J149" s="7">
        <v>306.88900000000001</v>
      </c>
      <c r="K149" s="7">
        <v>312.98099999999999</v>
      </c>
      <c r="L149">
        <v>3.468</v>
      </c>
      <c r="M149">
        <v>2.9740000000000002</v>
      </c>
      <c r="N149">
        <v>3.0430000000000001</v>
      </c>
    </row>
    <row r="151" spans="1:31">
      <c r="A151" t="s">
        <v>73</v>
      </c>
      <c r="D151">
        <v>-1</v>
      </c>
      <c r="E151">
        <v>-2</v>
      </c>
      <c r="F151">
        <v>-3</v>
      </c>
      <c r="G151">
        <v>-4</v>
      </c>
      <c r="H151">
        <v>-5</v>
      </c>
      <c r="I151">
        <v>-6</v>
      </c>
      <c r="J151">
        <v>-7</v>
      </c>
      <c r="K151">
        <v>-8</v>
      </c>
      <c r="L151">
        <v>-9</v>
      </c>
      <c r="M151">
        <v>-10</v>
      </c>
      <c r="N151">
        <v>-11</v>
      </c>
    </row>
    <row r="152" spans="1:31">
      <c r="A152" t="s">
        <v>62</v>
      </c>
      <c r="B152" t="s">
        <v>78</v>
      </c>
      <c r="C152">
        <v>1.3</v>
      </c>
      <c r="D152" t="s">
        <v>64</v>
      </c>
      <c r="E152" t="s">
        <v>65</v>
      </c>
      <c r="F152" t="s">
        <v>66</v>
      </c>
      <c r="G152" t="b">
        <v>0</v>
      </c>
      <c r="H152" t="s">
        <v>67</v>
      </c>
      <c r="I152" t="b">
        <v>0</v>
      </c>
      <c r="J152">
        <v>1</v>
      </c>
      <c r="P152">
        <v>1</v>
      </c>
      <c r="Q152">
        <v>620</v>
      </c>
      <c r="R152">
        <v>1</v>
      </c>
      <c r="S152">
        <v>12</v>
      </c>
      <c r="T152">
        <v>96</v>
      </c>
      <c r="U152">
        <v>571</v>
      </c>
      <c r="V152" t="s">
        <v>86</v>
      </c>
      <c r="W152">
        <v>610</v>
      </c>
      <c r="Z152">
        <v>6</v>
      </c>
      <c r="AD152">
        <v>1</v>
      </c>
      <c r="AE152">
        <v>8</v>
      </c>
    </row>
    <row r="153" spans="1:31">
      <c r="B153" t="s">
        <v>69</v>
      </c>
      <c r="C153">
        <v>1</v>
      </c>
      <c r="D153">
        <v>2</v>
      </c>
      <c r="E153">
        <v>3</v>
      </c>
      <c r="F153">
        <v>4</v>
      </c>
      <c r="G153">
        <v>5</v>
      </c>
      <c r="H153">
        <v>6</v>
      </c>
      <c r="I153">
        <v>7</v>
      </c>
      <c r="J153">
        <v>8</v>
      </c>
      <c r="K153">
        <v>9</v>
      </c>
      <c r="L153">
        <v>10</v>
      </c>
      <c r="M153">
        <v>11</v>
      </c>
      <c r="N153">
        <v>12</v>
      </c>
    </row>
    <row r="154" spans="1:31">
      <c r="B154">
        <v>24.5</v>
      </c>
      <c r="C154">
        <v>33.843000000000004</v>
      </c>
      <c r="D154">
        <v>38.145000000000003</v>
      </c>
      <c r="E154">
        <v>7.7960000000000003</v>
      </c>
      <c r="F154">
        <v>147.32400000000001</v>
      </c>
      <c r="G154">
        <v>149.32900000000001</v>
      </c>
      <c r="H154">
        <v>16.408999999999999</v>
      </c>
      <c r="I154" s="7">
        <v>429.29</v>
      </c>
      <c r="J154" s="7">
        <v>151.911</v>
      </c>
      <c r="K154">
        <v>3.3660000000000001</v>
      </c>
      <c r="L154" s="7">
        <v>286.30900000000003</v>
      </c>
      <c r="M154">
        <v>3.9430000000000001</v>
      </c>
      <c r="N154">
        <v>3.3319999999999999</v>
      </c>
    </row>
    <row r="155" spans="1:31">
      <c r="A155" t="s">
        <v>30</v>
      </c>
      <c r="C155">
        <v>34.183</v>
      </c>
      <c r="D155">
        <v>39.411999999999999</v>
      </c>
      <c r="E155">
        <v>10.048999999999999</v>
      </c>
      <c r="F155">
        <v>7.0119999999999996</v>
      </c>
      <c r="G155">
        <v>83.795000000000002</v>
      </c>
      <c r="H155">
        <v>262.83999999999997</v>
      </c>
      <c r="I155" s="7">
        <v>422.06200000000001</v>
      </c>
      <c r="J155">
        <v>4.7450000000000001</v>
      </c>
      <c r="K155" s="7">
        <v>347.48500000000001</v>
      </c>
      <c r="L155">
        <v>3.3580000000000001</v>
      </c>
      <c r="M155">
        <v>4.2009999999999996</v>
      </c>
      <c r="N155">
        <v>3.351</v>
      </c>
    </row>
    <row r="156" spans="1:31">
      <c r="C156">
        <v>37.774999999999999</v>
      </c>
      <c r="D156">
        <v>35.273000000000003</v>
      </c>
      <c r="E156">
        <v>8.9109999999999996</v>
      </c>
      <c r="F156">
        <v>109.244</v>
      </c>
      <c r="G156">
        <v>171.839</v>
      </c>
      <c r="H156">
        <v>236.202</v>
      </c>
      <c r="I156" s="7">
        <v>309.14299999999997</v>
      </c>
      <c r="J156" s="7">
        <v>166.66800000000001</v>
      </c>
      <c r="K156" s="7">
        <v>262.38600000000002</v>
      </c>
      <c r="L156">
        <v>3.56</v>
      </c>
      <c r="M156">
        <v>4.4610000000000003</v>
      </c>
      <c r="N156">
        <v>4.0179999999999998</v>
      </c>
    </row>
    <row r="157" spans="1:31">
      <c r="A157" t="s">
        <v>68</v>
      </c>
      <c r="C157">
        <v>36.223999999999997</v>
      </c>
      <c r="D157">
        <v>35.356000000000002</v>
      </c>
      <c r="E157">
        <v>7.4009999999999998</v>
      </c>
      <c r="F157">
        <v>6.3470000000000004</v>
      </c>
      <c r="G157">
        <v>101.19499999999999</v>
      </c>
      <c r="H157">
        <v>272.33</v>
      </c>
      <c r="I157" s="7">
        <v>319.315</v>
      </c>
      <c r="J157" s="7">
        <v>190.74</v>
      </c>
      <c r="K157">
        <v>4.8410000000000002</v>
      </c>
      <c r="L157">
        <v>3.9329999999999998</v>
      </c>
      <c r="M157">
        <v>3.71</v>
      </c>
      <c r="N157">
        <v>4.1909999999999998</v>
      </c>
    </row>
    <row r="158" spans="1:31">
      <c r="C158">
        <v>27.898</v>
      </c>
      <c r="D158">
        <v>37.673000000000002</v>
      </c>
      <c r="E158">
        <v>7.9089999999999998</v>
      </c>
      <c r="F158">
        <v>6.8220000000000001</v>
      </c>
      <c r="G158">
        <v>105.92100000000001</v>
      </c>
      <c r="H158">
        <v>11.208</v>
      </c>
      <c r="I158" s="7">
        <v>411.72300000000001</v>
      </c>
      <c r="J158" s="7">
        <v>387.05799999999999</v>
      </c>
      <c r="K158">
        <v>3.9430000000000001</v>
      </c>
      <c r="L158">
        <v>3.2669999999999999</v>
      </c>
      <c r="M158">
        <v>5.6420000000000003</v>
      </c>
      <c r="N158">
        <v>4.07</v>
      </c>
    </row>
    <row r="159" spans="1:31">
      <c r="C159">
        <v>29.95</v>
      </c>
      <c r="D159">
        <v>40.997999999999998</v>
      </c>
      <c r="E159">
        <v>6.8410000000000002</v>
      </c>
      <c r="F159">
        <v>137.411</v>
      </c>
      <c r="G159">
        <v>100.496</v>
      </c>
      <c r="H159">
        <v>352.35599999999999</v>
      </c>
      <c r="I159" s="7">
        <v>431.10199999999998</v>
      </c>
      <c r="J159" s="7">
        <v>124.69499999999999</v>
      </c>
      <c r="K159">
        <v>3.694</v>
      </c>
      <c r="L159">
        <v>3.8969999999999998</v>
      </c>
      <c r="M159">
        <v>3.9820000000000002</v>
      </c>
      <c r="N159">
        <v>3.5680000000000001</v>
      </c>
    </row>
    <row r="160" spans="1:31">
      <c r="C160">
        <v>62.470999999999997</v>
      </c>
      <c r="D160">
        <v>47.204000000000001</v>
      </c>
      <c r="E160">
        <v>7.923</v>
      </c>
      <c r="F160">
        <v>21.856000000000002</v>
      </c>
      <c r="G160">
        <v>88.370999999999995</v>
      </c>
      <c r="H160">
        <v>238.38300000000001</v>
      </c>
      <c r="I160" s="7">
        <v>355.26900000000001</v>
      </c>
      <c r="J160" s="7">
        <v>520.56700000000001</v>
      </c>
      <c r="K160">
        <v>3.919</v>
      </c>
      <c r="L160">
        <v>3.54</v>
      </c>
      <c r="M160">
        <v>3.3929999999999998</v>
      </c>
      <c r="N160">
        <v>3.2850000000000001</v>
      </c>
    </row>
    <row r="161" spans="1:31">
      <c r="C161">
        <v>44.052999999999997</v>
      </c>
      <c r="D161">
        <v>147.28100000000001</v>
      </c>
      <c r="E161">
        <v>7.8360000000000003</v>
      </c>
      <c r="F161">
        <v>11.196999999999999</v>
      </c>
      <c r="G161">
        <v>182.83</v>
      </c>
      <c r="H161">
        <v>439.19600000000003</v>
      </c>
      <c r="I161" s="7">
        <v>437.43299999999999</v>
      </c>
      <c r="J161" s="7">
        <v>646.59799999999996</v>
      </c>
      <c r="K161">
        <v>2.847</v>
      </c>
      <c r="L161">
        <v>2.976</v>
      </c>
      <c r="M161">
        <v>2.944</v>
      </c>
      <c r="N161">
        <v>2.3849999999999998</v>
      </c>
    </row>
    <row r="163" spans="1:31">
      <c r="A163" t="s">
        <v>73</v>
      </c>
      <c r="D163">
        <v>-1</v>
      </c>
      <c r="E163">
        <v>-2</v>
      </c>
      <c r="F163">
        <v>-3</v>
      </c>
      <c r="G163">
        <v>-4</v>
      </c>
      <c r="H163">
        <v>-5</v>
      </c>
      <c r="I163">
        <v>-6</v>
      </c>
      <c r="J163">
        <v>-7</v>
      </c>
      <c r="K163">
        <v>-8</v>
      </c>
      <c r="L163">
        <v>-9</v>
      </c>
      <c r="M163">
        <v>-10</v>
      </c>
      <c r="N163">
        <v>-11</v>
      </c>
    </row>
    <row r="164" spans="1:31">
      <c r="A164" t="s">
        <v>62</v>
      </c>
      <c r="B164" t="s">
        <v>79</v>
      </c>
      <c r="C164">
        <v>1.3</v>
      </c>
      <c r="D164" t="s">
        <v>64</v>
      </c>
      <c r="E164" t="s">
        <v>65</v>
      </c>
      <c r="F164" t="s">
        <v>66</v>
      </c>
      <c r="G164" t="b">
        <v>0</v>
      </c>
      <c r="H164" t="s">
        <v>67</v>
      </c>
      <c r="I164" t="b">
        <v>0</v>
      </c>
      <c r="J164">
        <v>1</v>
      </c>
      <c r="P164">
        <v>1</v>
      </c>
      <c r="Q164">
        <v>620</v>
      </c>
      <c r="R164">
        <v>1</v>
      </c>
      <c r="S164">
        <v>12</v>
      </c>
      <c r="T164">
        <v>96</v>
      </c>
      <c r="U164">
        <v>571</v>
      </c>
      <c r="V164" t="s">
        <v>86</v>
      </c>
      <c r="W164">
        <v>610</v>
      </c>
      <c r="Z164">
        <v>6</v>
      </c>
      <c r="AD164">
        <v>1</v>
      </c>
      <c r="AE164">
        <v>8</v>
      </c>
    </row>
    <row r="165" spans="1:31">
      <c r="B165" t="s">
        <v>69</v>
      </c>
      <c r="C165">
        <v>1</v>
      </c>
      <c r="D165">
        <v>2</v>
      </c>
      <c r="E165">
        <v>3</v>
      </c>
      <c r="F165">
        <v>4</v>
      </c>
      <c r="G165">
        <v>5</v>
      </c>
      <c r="H165">
        <v>6</v>
      </c>
      <c r="I165">
        <v>7</v>
      </c>
      <c r="J165">
        <v>8</v>
      </c>
      <c r="K165">
        <v>9</v>
      </c>
      <c r="L165">
        <v>10</v>
      </c>
      <c r="M165">
        <v>11</v>
      </c>
      <c r="N165">
        <v>12</v>
      </c>
    </row>
    <row r="166" spans="1:31">
      <c r="B166">
        <v>24.5</v>
      </c>
      <c r="C166">
        <v>26.408999999999999</v>
      </c>
      <c r="D166">
        <v>37.237000000000002</v>
      </c>
      <c r="E166">
        <v>6.9809999999999999</v>
      </c>
      <c r="F166">
        <v>340.08199999999999</v>
      </c>
      <c r="G166">
        <v>234.072</v>
      </c>
      <c r="H166">
        <v>299.24</v>
      </c>
      <c r="I166" s="7">
        <v>355.46600000000001</v>
      </c>
      <c r="J166" s="7">
        <v>199.23500000000001</v>
      </c>
      <c r="K166" s="7">
        <v>173.62</v>
      </c>
      <c r="L166">
        <v>3.927</v>
      </c>
      <c r="M166">
        <v>3.33</v>
      </c>
      <c r="N166">
        <v>4.2809999999999997</v>
      </c>
    </row>
    <row r="167" spans="1:31">
      <c r="A167" t="s">
        <v>31</v>
      </c>
      <c r="C167">
        <v>32.909999999999997</v>
      </c>
      <c r="D167">
        <v>52.12</v>
      </c>
      <c r="E167">
        <v>8.8109999999999999</v>
      </c>
      <c r="F167">
        <v>388.11399999999998</v>
      </c>
      <c r="G167">
        <v>129.50700000000001</v>
      </c>
      <c r="H167">
        <v>148.541</v>
      </c>
      <c r="I167" s="7">
        <v>229.16399999999999</v>
      </c>
      <c r="J167" s="7">
        <v>146.05600000000001</v>
      </c>
      <c r="K167">
        <v>5.2110000000000003</v>
      </c>
      <c r="L167">
        <v>3.5139999999999998</v>
      </c>
      <c r="M167">
        <v>3.4239999999999999</v>
      </c>
      <c r="N167">
        <v>4.1890000000000001</v>
      </c>
    </row>
    <row r="168" spans="1:31">
      <c r="C168">
        <v>38.654000000000003</v>
      </c>
      <c r="D168">
        <v>53.947000000000003</v>
      </c>
      <c r="E168">
        <v>7.6310000000000002</v>
      </c>
      <c r="F168">
        <v>297.45699999999999</v>
      </c>
      <c r="G168">
        <v>106.18</v>
      </c>
      <c r="H168">
        <v>118.312</v>
      </c>
      <c r="I168" s="7">
        <v>194.22200000000001</v>
      </c>
      <c r="J168" s="7">
        <v>338.37099999999998</v>
      </c>
      <c r="K168" s="7">
        <v>228.524</v>
      </c>
      <c r="L168">
        <v>4.1079999999999997</v>
      </c>
      <c r="M168">
        <v>3.782</v>
      </c>
      <c r="N168">
        <v>4.6059999999999999</v>
      </c>
    </row>
    <row r="169" spans="1:31">
      <c r="A169" t="s">
        <v>68</v>
      </c>
      <c r="C169">
        <v>37.646999999999998</v>
      </c>
      <c r="D169">
        <v>58.908999999999999</v>
      </c>
      <c r="E169">
        <v>10.238</v>
      </c>
      <c r="F169">
        <v>15.722</v>
      </c>
      <c r="G169">
        <v>160.143</v>
      </c>
      <c r="H169">
        <v>124.648</v>
      </c>
      <c r="I169" s="7">
        <v>178.23699999999999</v>
      </c>
      <c r="J169" s="7">
        <v>318.35399999999998</v>
      </c>
      <c r="K169">
        <v>3.9950000000000001</v>
      </c>
      <c r="L169">
        <v>4.0209999999999999</v>
      </c>
      <c r="M169">
        <v>4.07</v>
      </c>
      <c r="N169">
        <v>4.6269999999999998</v>
      </c>
    </row>
    <row r="170" spans="1:31">
      <c r="C170">
        <v>33.531999999999996</v>
      </c>
      <c r="D170">
        <v>50.085000000000001</v>
      </c>
      <c r="E170">
        <v>8.1709999999999994</v>
      </c>
      <c r="F170">
        <v>11.452</v>
      </c>
      <c r="G170">
        <v>165.58099999999999</v>
      </c>
      <c r="H170">
        <v>125.443</v>
      </c>
      <c r="I170" s="7">
        <v>171.20699999999999</v>
      </c>
      <c r="J170" s="7">
        <v>336.66699999999997</v>
      </c>
      <c r="K170" s="7">
        <v>66.72</v>
      </c>
      <c r="L170" s="7">
        <v>162.49100000000001</v>
      </c>
      <c r="M170">
        <v>4.5599999999999996</v>
      </c>
      <c r="N170">
        <v>4.1710000000000003</v>
      </c>
    </row>
    <row r="171" spans="1:31">
      <c r="C171">
        <v>37.186999999999998</v>
      </c>
      <c r="D171">
        <v>46.527999999999999</v>
      </c>
      <c r="E171">
        <v>12.997</v>
      </c>
      <c r="F171">
        <v>7.8310000000000004</v>
      </c>
      <c r="G171">
        <v>257.68400000000003</v>
      </c>
      <c r="H171">
        <v>184.92599999999999</v>
      </c>
      <c r="I171" s="7">
        <v>254.018</v>
      </c>
      <c r="J171" s="7">
        <v>303.99</v>
      </c>
      <c r="K171">
        <v>4.8490000000000002</v>
      </c>
      <c r="L171" s="7">
        <v>174.46</v>
      </c>
      <c r="M171">
        <v>4.0369999999999999</v>
      </c>
      <c r="N171">
        <v>4.8209999999999997</v>
      </c>
    </row>
    <row r="172" spans="1:31">
      <c r="C172">
        <v>29.437999999999999</v>
      </c>
      <c r="D172">
        <v>43.773000000000003</v>
      </c>
      <c r="E172">
        <v>67.091999999999999</v>
      </c>
      <c r="F172">
        <v>8.48</v>
      </c>
      <c r="G172">
        <v>245.625</v>
      </c>
      <c r="H172">
        <v>226.036</v>
      </c>
      <c r="I172" s="7">
        <v>328.90600000000001</v>
      </c>
      <c r="J172" s="7">
        <v>367.94</v>
      </c>
      <c r="K172">
        <v>3.875</v>
      </c>
      <c r="L172">
        <v>4.2939999999999996</v>
      </c>
      <c r="M172">
        <v>4.0110000000000001</v>
      </c>
      <c r="N172">
        <v>4.41</v>
      </c>
    </row>
    <row r="173" spans="1:31">
      <c r="C173">
        <v>26.358000000000001</v>
      </c>
      <c r="D173">
        <v>35.875999999999998</v>
      </c>
      <c r="E173">
        <v>39.264000000000003</v>
      </c>
      <c r="F173">
        <v>44.106999999999999</v>
      </c>
      <c r="G173">
        <v>285.80700000000002</v>
      </c>
      <c r="H173">
        <v>323.60899999999998</v>
      </c>
      <c r="I173" s="7">
        <v>306.36</v>
      </c>
      <c r="J173" s="7">
        <v>560.61300000000006</v>
      </c>
      <c r="K173">
        <v>2.8620000000000001</v>
      </c>
      <c r="L173">
        <v>3.214</v>
      </c>
      <c r="M173">
        <v>3.5209999999999999</v>
      </c>
      <c r="N173">
        <v>3.9790000000000001</v>
      </c>
    </row>
    <row r="175" spans="1:31">
      <c r="A175" t="s">
        <v>73</v>
      </c>
      <c r="D175">
        <v>-1</v>
      </c>
      <c r="E175">
        <v>-2</v>
      </c>
      <c r="F175">
        <v>-3</v>
      </c>
      <c r="G175">
        <v>-4</v>
      </c>
      <c r="H175">
        <v>-5</v>
      </c>
      <c r="I175">
        <v>-6</v>
      </c>
      <c r="J175">
        <v>-7</v>
      </c>
      <c r="K175">
        <v>-8</v>
      </c>
      <c r="L175">
        <v>-9</v>
      </c>
      <c r="M175">
        <v>-10</v>
      </c>
      <c r="N175">
        <v>-11</v>
      </c>
    </row>
    <row r="176" spans="1:31">
      <c r="A176" t="s">
        <v>62</v>
      </c>
      <c r="B176" t="s">
        <v>76</v>
      </c>
      <c r="C176">
        <v>1.3</v>
      </c>
      <c r="D176" t="s">
        <v>64</v>
      </c>
      <c r="E176" t="s">
        <v>65</v>
      </c>
      <c r="F176" t="s">
        <v>66</v>
      </c>
      <c r="G176" t="b">
        <v>0</v>
      </c>
      <c r="H176" t="s">
        <v>67</v>
      </c>
      <c r="I176" t="b">
        <v>0</v>
      </c>
      <c r="J176">
        <v>1</v>
      </c>
      <c r="P176">
        <v>1</v>
      </c>
      <c r="Q176">
        <v>620</v>
      </c>
      <c r="R176">
        <v>1</v>
      </c>
      <c r="S176">
        <v>12</v>
      </c>
      <c r="T176">
        <v>96</v>
      </c>
      <c r="U176">
        <v>571</v>
      </c>
      <c r="V176" t="s">
        <v>86</v>
      </c>
      <c r="W176">
        <v>610</v>
      </c>
      <c r="Z176">
        <v>6</v>
      </c>
      <c r="AD176">
        <v>1</v>
      </c>
      <c r="AE176">
        <v>8</v>
      </c>
    </row>
    <row r="177" spans="1:31">
      <c r="B177" t="s">
        <v>69</v>
      </c>
      <c r="C177">
        <v>1</v>
      </c>
      <c r="D177">
        <v>2</v>
      </c>
      <c r="E177">
        <v>3</v>
      </c>
      <c r="F177">
        <v>4</v>
      </c>
      <c r="G177">
        <v>5</v>
      </c>
      <c r="H177">
        <v>6</v>
      </c>
      <c r="I177">
        <v>7</v>
      </c>
      <c r="J177">
        <v>8</v>
      </c>
      <c r="K177">
        <v>9</v>
      </c>
      <c r="L177">
        <v>10</v>
      </c>
      <c r="M177">
        <v>11</v>
      </c>
      <c r="N177">
        <v>12</v>
      </c>
    </row>
    <row r="178" spans="1:31">
      <c r="B178">
        <v>24.5</v>
      </c>
      <c r="C178">
        <v>32.000999999999998</v>
      </c>
      <c r="D178">
        <v>72.936999999999998</v>
      </c>
      <c r="E178">
        <v>8.3930000000000007</v>
      </c>
      <c r="F178">
        <v>388.10500000000002</v>
      </c>
      <c r="G178">
        <v>190.31700000000001</v>
      </c>
      <c r="H178">
        <v>283.98599999999999</v>
      </c>
      <c r="I178" s="7">
        <v>187.20400000000001</v>
      </c>
      <c r="J178" s="7">
        <v>610.93100000000004</v>
      </c>
      <c r="K178" s="7">
        <v>28.777999999999999</v>
      </c>
      <c r="L178">
        <v>2.9529999999999998</v>
      </c>
      <c r="M178">
        <v>3.4350000000000001</v>
      </c>
      <c r="N178">
        <v>2.61</v>
      </c>
    </row>
    <row r="179" spans="1:31">
      <c r="A179" t="s">
        <v>32</v>
      </c>
      <c r="C179">
        <v>25.791</v>
      </c>
      <c r="D179">
        <v>63.317999999999998</v>
      </c>
      <c r="E179">
        <v>8.3140000000000001</v>
      </c>
      <c r="F179">
        <v>424.36399999999998</v>
      </c>
      <c r="G179">
        <v>119.913</v>
      </c>
      <c r="H179">
        <v>161.214</v>
      </c>
      <c r="I179" s="7">
        <v>193.179</v>
      </c>
      <c r="J179" s="7">
        <v>274.303</v>
      </c>
      <c r="K179" s="7">
        <v>221.21</v>
      </c>
      <c r="L179">
        <v>3.23</v>
      </c>
      <c r="M179" s="7">
        <v>102.68300000000001</v>
      </c>
      <c r="N179">
        <v>3.149</v>
      </c>
    </row>
    <row r="180" spans="1:31">
      <c r="C180">
        <v>33.441000000000003</v>
      </c>
      <c r="D180">
        <v>74.52</v>
      </c>
      <c r="E180">
        <v>9.0820000000000007</v>
      </c>
      <c r="F180">
        <v>216.92400000000001</v>
      </c>
      <c r="G180">
        <v>87.671000000000006</v>
      </c>
      <c r="H180">
        <v>90.813999999999993</v>
      </c>
      <c r="I180" s="7">
        <v>203.55699999999999</v>
      </c>
      <c r="J180" s="7">
        <v>338.03</v>
      </c>
      <c r="K180">
        <v>3.617</v>
      </c>
      <c r="L180">
        <v>3.4550000000000001</v>
      </c>
      <c r="M180">
        <v>3.0670000000000002</v>
      </c>
      <c r="N180">
        <v>2.8340000000000001</v>
      </c>
    </row>
    <row r="181" spans="1:31">
      <c r="A181" t="s">
        <v>68</v>
      </c>
      <c r="C181">
        <v>39.447000000000003</v>
      </c>
      <c r="D181">
        <v>58.664000000000001</v>
      </c>
      <c r="E181">
        <v>11.329000000000001</v>
      </c>
      <c r="F181">
        <v>195.91399999999999</v>
      </c>
      <c r="G181">
        <v>60.493000000000002</v>
      </c>
      <c r="H181">
        <v>90.543000000000006</v>
      </c>
      <c r="I181" s="7">
        <v>177.08699999999999</v>
      </c>
      <c r="J181" s="7">
        <v>163.774</v>
      </c>
      <c r="K181" s="7">
        <v>540.67899999999997</v>
      </c>
      <c r="L181">
        <v>3.5059999999999998</v>
      </c>
      <c r="M181">
        <v>3.2269999999999999</v>
      </c>
      <c r="N181">
        <v>3.01</v>
      </c>
    </row>
    <row r="182" spans="1:31">
      <c r="C182">
        <v>39.514000000000003</v>
      </c>
      <c r="D182">
        <v>50.878999999999998</v>
      </c>
      <c r="E182">
        <v>7.6980000000000004</v>
      </c>
      <c r="F182">
        <v>238.76300000000001</v>
      </c>
      <c r="G182">
        <v>92.025000000000006</v>
      </c>
      <c r="H182">
        <v>107.33</v>
      </c>
      <c r="I182" s="7">
        <v>220.56399999999999</v>
      </c>
      <c r="J182" s="7">
        <v>454.95400000000001</v>
      </c>
      <c r="K182" s="7">
        <v>234.96700000000001</v>
      </c>
      <c r="L182">
        <v>3.7519999999999998</v>
      </c>
      <c r="M182">
        <v>3.3889999999999998</v>
      </c>
      <c r="N182">
        <v>3.5630000000000002</v>
      </c>
    </row>
    <row r="183" spans="1:31">
      <c r="C183">
        <v>38.042000000000002</v>
      </c>
      <c r="D183">
        <v>62.859000000000002</v>
      </c>
      <c r="E183">
        <v>8.532</v>
      </c>
      <c r="F183">
        <v>325.81900000000002</v>
      </c>
      <c r="G183">
        <v>114.361</v>
      </c>
      <c r="H183">
        <v>156.13800000000001</v>
      </c>
      <c r="I183" s="7">
        <v>233.893</v>
      </c>
      <c r="J183" s="7">
        <v>458.33600000000001</v>
      </c>
      <c r="K183" s="7">
        <v>177.315</v>
      </c>
      <c r="L183">
        <v>3.4740000000000002</v>
      </c>
      <c r="M183">
        <v>3.56</v>
      </c>
      <c r="N183">
        <v>3.0470000000000002</v>
      </c>
    </row>
    <row r="184" spans="1:31">
      <c r="C184">
        <v>28.501999999999999</v>
      </c>
      <c r="D184">
        <v>64.903999999999996</v>
      </c>
      <c r="E184">
        <v>9.1709999999999994</v>
      </c>
      <c r="F184">
        <v>367.67399999999998</v>
      </c>
      <c r="G184">
        <v>136.22499999999999</v>
      </c>
      <c r="H184">
        <v>168.71299999999999</v>
      </c>
      <c r="I184" s="7">
        <v>243.791</v>
      </c>
      <c r="J184" s="7">
        <v>411.48399999999998</v>
      </c>
      <c r="K184">
        <v>3.5089999999999999</v>
      </c>
      <c r="L184">
        <v>3.6070000000000002</v>
      </c>
      <c r="M184">
        <v>3.17</v>
      </c>
      <c r="N184">
        <v>3.0680000000000001</v>
      </c>
    </row>
    <row r="185" spans="1:31">
      <c r="C185">
        <v>37.521999999999998</v>
      </c>
      <c r="D185">
        <v>45.451999999999998</v>
      </c>
      <c r="E185">
        <v>8.3889999999999993</v>
      </c>
      <c r="F185">
        <v>542.95299999999997</v>
      </c>
      <c r="G185">
        <v>344.625</v>
      </c>
      <c r="H185">
        <v>149.714</v>
      </c>
      <c r="I185" s="7">
        <v>360.78</v>
      </c>
      <c r="J185" s="7">
        <v>409.52499999999998</v>
      </c>
      <c r="K185">
        <v>4.8</v>
      </c>
      <c r="L185">
        <v>2.9809999999999999</v>
      </c>
      <c r="M185">
        <v>2.9649999999999999</v>
      </c>
      <c r="N185">
        <v>3.3109999999999999</v>
      </c>
    </row>
    <row r="187" spans="1:31">
      <c r="A187" t="s">
        <v>73</v>
      </c>
      <c r="D187">
        <v>-1</v>
      </c>
      <c r="E187">
        <v>-2</v>
      </c>
      <c r="F187">
        <v>-3</v>
      </c>
      <c r="G187">
        <v>-4</v>
      </c>
      <c r="H187">
        <v>-5</v>
      </c>
      <c r="I187">
        <v>-6</v>
      </c>
      <c r="J187">
        <v>-7</v>
      </c>
      <c r="K187">
        <v>-8</v>
      </c>
      <c r="L187">
        <v>-9</v>
      </c>
      <c r="M187">
        <v>-10</v>
      </c>
      <c r="N187">
        <v>-11</v>
      </c>
    </row>
    <row r="188" spans="1:31">
      <c r="A188" t="s">
        <v>62</v>
      </c>
      <c r="B188" t="s">
        <v>78</v>
      </c>
      <c r="C188">
        <v>1.3</v>
      </c>
      <c r="D188" t="s">
        <v>64</v>
      </c>
      <c r="E188" t="s">
        <v>65</v>
      </c>
      <c r="F188" t="s">
        <v>66</v>
      </c>
      <c r="G188" t="b">
        <v>0</v>
      </c>
      <c r="H188" t="s">
        <v>67</v>
      </c>
      <c r="I188" t="b">
        <v>0</v>
      </c>
      <c r="J188">
        <v>1</v>
      </c>
      <c r="P188">
        <v>1</v>
      </c>
      <c r="Q188">
        <v>620</v>
      </c>
      <c r="R188">
        <v>1</v>
      </c>
      <c r="S188">
        <v>12</v>
      </c>
      <c r="T188">
        <v>96</v>
      </c>
      <c r="U188">
        <v>571</v>
      </c>
      <c r="V188" t="s">
        <v>86</v>
      </c>
      <c r="W188">
        <v>610</v>
      </c>
      <c r="Z188">
        <v>6</v>
      </c>
      <c r="AD188">
        <v>1</v>
      </c>
      <c r="AE188">
        <v>8</v>
      </c>
    </row>
    <row r="189" spans="1:31">
      <c r="B189" t="s">
        <v>69</v>
      </c>
      <c r="C189">
        <v>1</v>
      </c>
      <c r="D189">
        <v>2</v>
      </c>
      <c r="E189">
        <v>3</v>
      </c>
      <c r="F189">
        <v>4</v>
      </c>
      <c r="G189">
        <v>5</v>
      </c>
      <c r="H189">
        <v>6</v>
      </c>
      <c r="I189">
        <v>7</v>
      </c>
      <c r="J189">
        <v>8</v>
      </c>
      <c r="K189">
        <v>9</v>
      </c>
      <c r="L189">
        <v>10</v>
      </c>
      <c r="M189">
        <v>11</v>
      </c>
      <c r="N189">
        <v>12</v>
      </c>
    </row>
    <row r="190" spans="1:31">
      <c r="B190">
        <v>24.4</v>
      </c>
      <c r="C190">
        <v>21.41</v>
      </c>
      <c r="D190">
        <v>26.89</v>
      </c>
      <c r="E190">
        <v>9.7789999999999999</v>
      </c>
      <c r="F190">
        <v>14.343999999999999</v>
      </c>
      <c r="G190">
        <v>174.85900000000001</v>
      </c>
      <c r="H190">
        <v>14.782</v>
      </c>
      <c r="I190" s="7">
        <v>137.74199999999999</v>
      </c>
      <c r="J190">
        <v>3.14</v>
      </c>
      <c r="K190" s="7">
        <v>72.141999999999996</v>
      </c>
      <c r="L190">
        <v>3.444</v>
      </c>
      <c r="M190">
        <v>3.6259999999999999</v>
      </c>
      <c r="N190">
        <v>3.9769999999999999</v>
      </c>
    </row>
    <row r="191" spans="1:31">
      <c r="A191" t="s">
        <v>37</v>
      </c>
      <c r="C191">
        <v>27.349</v>
      </c>
      <c r="D191">
        <v>22.629000000000001</v>
      </c>
      <c r="E191">
        <v>7.8689999999999998</v>
      </c>
      <c r="F191">
        <v>51.265000000000001</v>
      </c>
      <c r="G191">
        <v>67.290000000000006</v>
      </c>
      <c r="H191">
        <v>66.972999999999999</v>
      </c>
      <c r="I191" s="7">
        <v>53.051000000000002</v>
      </c>
      <c r="J191">
        <v>4.4050000000000002</v>
      </c>
      <c r="K191">
        <v>3.36</v>
      </c>
      <c r="L191">
        <v>3.387</v>
      </c>
      <c r="M191">
        <v>3.4609999999999999</v>
      </c>
      <c r="N191">
        <v>3.9119999999999999</v>
      </c>
    </row>
    <row r="192" spans="1:31">
      <c r="C192">
        <v>27.41</v>
      </c>
      <c r="D192">
        <v>23.244</v>
      </c>
      <c r="E192">
        <v>9.3130000000000006</v>
      </c>
      <c r="F192">
        <v>103.578</v>
      </c>
      <c r="G192">
        <v>129.98099999999999</v>
      </c>
      <c r="H192">
        <v>74.195999999999998</v>
      </c>
      <c r="I192" s="7">
        <v>100.91</v>
      </c>
      <c r="J192" s="7">
        <v>75.75</v>
      </c>
      <c r="K192">
        <v>3.7450000000000001</v>
      </c>
      <c r="L192">
        <v>3.581</v>
      </c>
      <c r="M192">
        <v>3.093</v>
      </c>
      <c r="N192">
        <v>4.0270000000000001</v>
      </c>
    </row>
    <row r="193" spans="1:31">
      <c r="A193" t="s">
        <v>77</v>
      </c>
      <c r="C193">
        <v>27.791</v>
      </c>
      <c r="D193">
        <v>28.966999999999999</v>
      </c>
      <c r="E193">
        <v>7.6459999999999999</v>
      </c>
      <c r="F193">
        <v>63.279000000000003</v>
      </c>
      <c r="G193">
        <v>19.626000000000001</v>
      </c>
      <c r="H193">
        <v>48.046999999999997</v>
      </c>
      <c r="I193" s="7">
        <v>96.846999999999994</v>
      </c>
      <c r="J193" s="7">
        <v>141.649</v>
      </c>
      <c r="K193">
        <v>3.7650000000000001</v>
      </c>
      <c r="L193">
        <v>3.399</v>
      </c>
      <c r="M193">
        <v>3.3639999999999999</v>
      </c>
      <c r="N193">
        <v>3.9279999999999999</v>
      </c>
    </row>
    <row r="194" spans="1:31">
      <c r="C194">
        <v>27.843</v>
      </c>
      <c r="D194">
        <v>17.132999999999999</v>
      </c>
      <c r="E194">
        <v>9.3379999999999992</v>
      </c>
      <c r="F194">
        <v>115.453</v>
      </c>
      <c r="G194">
        <v>121.01</v>
      </c>
      <c r="H194">
        <v>76.641000000000005</v>
      </c>
      <c r="I194" s="7">
        <v>85.361000000000004</v>
      </c>
      <c r="J194" s="7">
        <v>132.94499999999999</v>
      </c>
      <c r="K194">
        <v>2.95</v>
      </c>
      <c r="L194">
        <v>3.2890000000000001</v>
      </c>
      <c r="M194">
        <v>3.57</v>
      </c>
      <c r="N194">
        <v>3.6360000000000001</v>
      </c>
    </row>
    <row r="195" spans="1:31">
      <c r="C195">
        <v>18.196000000000002</v>
      </c>
      <c r="D195">
        <v>19.983000000000001</v>
      </c>
      <c r="E195">
        <v>8.798</v>
      </c>
      <c r="F195">
        <v>131.53200000000001</v>
      </c>
      <c r="G195">
        <v>127.514</v>
      </c>
      <c r="H195">
        <v>81.447000000000003</v>
      </c>
      <c r="I195" s="7">
        <v>48.609000000000002</v>
      </c>
      <c r="J195" s="7">
        <v>146.346</v>
      </c>
      <c r="K195">
        <v>3.57</v>
      </c>
      <c r="L195">
        <v>3.3620000000000001</v>
      </c>
      <c r="M195">
        <v>3.512</v>
      </c>
      <c r="N195">
        <v>3.6070000000000002</v>
      </c>
    </row>
    <row r="196" spans="1:31">
      <c r="C196">
        <v>23.172000000000001</v>
      </c>
      <c r="D196">
        <v>28.736000000000001</v>
      </c>
      <c r="E196">
        <v>8.9380000000000006</v>
      </c>
      <c r="F196">
        <v>113.163</v>
      </c>
      <c r="G196">
        <v>123.499</v>
      </c>
      <c r="H196">
        <v>103.02800000000001</v>
      </c>
      <c r="I196" s="7">
        <v>125.86199999999999</v>
      </c>
      <c r="J196" s="7">
        <v>143.81700000000001</v>
      </c>
      <c r="K196">
        <v>8.6590000000000007</v>
      </c>
      <c r="L196">
        <v>3.6120000000000001</v>
      </c>
      <c r="M196">
        <v>3.1160000000000001</v>
      </c>
      <c r="N196">
        <v>3.6110000000000002</v>
      </c>
    </row>
    <row r="197" spans="1:31">
      <c r="C197">
        <v>19.13</v>
      </c>
      <c r="D197">
        <v>37.497999999999998</v>
      </c>
      <c r="E197">
        <v>9.0540000000000003</v>
      </c>
      <c r="F197">
        <v>97.756</v>
      </c>
      <c r="G197">
        <v>89.234999999999999</v>
      </c>
      <c r="H197">
        <v>127.34399999999999</v>
      </c>
      <c r="I197" s="7">
        <v>251.62700000000001</v>
      </c>
      <c r="J197" s="7">
        <v>405.72800000000001</v>
      </c>
      <c r="K197">
        <v>3.077</v>
      </c>
      <c r="L197">
        <v>3.089</v>
      </c>
      <c r="M197">
        <v>3.327</v>
      </c>
      <c r="N197">
        <v>3.3069999999999999</v>
      </c>
    </row>
    <row r="199" spans="1:31">
      <c r="A199" t="s">
        <v>73</v>
      </c>
      <c r="D199">
        <v>-1</v>
      </c>
      <c r="E199">
        <v>-2</v>
      </c>
      <c r="F199">
        <v>-3</v>
      </c>
      <c r="G199">
        <v>-4</v>
      </c>
      <c r="H199">
        <v>-5</v>
      </c>
      <c r="I199">
        <v>-6</v>
      </c>
      <c r="J199">
        <v>-7</v>
      </c>
      <c r="K199">
        <v>-8</v>
      </c>
      <c r="L199">
        <v>-9</v>
      </c>
      <c r="M199">
        <v>-10</v>
      </c>
      <c r="N199">
        <v>-11</v>
      </c>
    </row>
    <row r="200" spans="1:31">
      <c r="A200" t="s">
        <v>62</v>
      </c>
      <c r="B200" t="s">
        <v>79</v>
      </c>
      <c r="C200">
        <v>1.3</v>
      </c>
      <c r="D200" t="s">
        <v>64</v>
      </c>
      <c r="E200" t="s">
        <v>65</v>
      </c>
      <c r="F200" t="s">
        <v>66</v>
      </c>
      <c r="G200" t="b">
        <v>0</v>
      </c>
      <c r="H200" t="s">
        <v>67</v>
      </c>
      <c r="I200" t="b">
        <v>0</v>
      </c>
      <c r="J200">
        <v>1</v>
      </c>
      <c r="P200">
        <v>1</v>
      </c>
      <c r="Q200">
        <v>620</v>
      </c>
      <c r="R200">
        <v>1</v>
      </c>
      <c r="S200">
        <v>12</v>
      </c>
      <c r="T200">
        <v>96</v>
      </c>
      <c r="U200">
        <v>571</v>
      </c>
      <c r="V200" t="s">
        <v>86</v>
      </c>
      <c r="W200">
        <v>610</v>
      </c>
      <c r="Z200">
        <v>6</v>
      </c>
      <c r="AD200">
        <v>1</v>
      </c>
      <c r="AE200">
        <v>8</v>
      </c>
    </row>
    <row r="201" spans="1:31">
      <c r="B201" t="s">
        <v>69</v>
      </c>
      <c r="C201">
        <v>1</v>
      </c>
      <c r="D201">
        <v>2</v>
      </c>
      <c r="E201">
        <v>3</v>
      </c>
      <c r="F201">
        <v>4</v>
      </c>
      <c r="G201">
        <v>5</v>
      </c>
      <c r="H201">
        <v>6</v>
      </c>
      <c r="I201">
        <v>7</v>
      </c>
      <c r="J201">
        <v>8</v>
      </c>
      <c r="K201">
        <v>9</v>
      </c>
      <c r="L201">
        <v>10</v>
      </c>
      <c r="M201">
        <v>11</v>
      </c>
      <c r="N201">
        <v>12</v>
      </c>
    </row>
    <row r="202" spans="1:31">
      <c r="B202">
        <v>24.5</v>
      </c>
      <c r="C202">
        <v>25.096</v>
      </c>
      <c r="D202">
        <v>78.956000000000003</v>
      </c>
      <c r="E202">
        <v>15.625999999999999</v>
      </c>
      <c r="F202">
        <v>7.7249999999999996</v>
      </c>
      <c r="G202">
        <v>225.411</v>
      </c>
      <c r="H202">
        <v>325.22800000000001</v>
      </c>
      <c r="I202" s="7">
        <v>465.00200000000001</v>
      </c>
      <c r="J202" s="7">
        <v>479.029</v>
      </c>
      <c r="K202">
        <v>3.331</v>
      </c>
      <c r="L202">
        <v>3.4670000000000001</v>
      </c>
      <c r="M202">
        <v>3.8130000000000002</v>
      </c>
      <c r="N202">
        <v>3.6150000000000002</v>
      </c>
    </row>
    <row r="203" spans="1:31">
      <c r="A203" t="s">
        <v>38</v>
      </c>
      <c r="C203">
        <v>27.167999999999999</v>
      </c>
      <c r="D203">
        <v>46.738</v>
      </c>
      <c r="E203">
        <v>7.79</v>
      </c>
      <c r="F203">
        <v>203.11699999999999</v>
      </c>
      <c r="G203">
        <v>112.523</v>
      </c>
      <c r="H203">
        <v>130.43799999999999</v>
      </c>
      <c r="I203" s="7">
        <v>197.446</v>
      </c>
      <c r="J203">
        <v>4.2110000000000003</v>
      </c>
      <c r="K203">
        <v>3.07</v>
      </c>
      <c r="L203">
        <v>3.3660000000000001</v>
      </c>
      <c r="M203">
        <v>3.9239999999999999</v>
      </c>
      <c r="N203">
        <v>3.702</v>
      </c>
    </row>
    <row r="204" spans="1:31">
      <c r="C204">
        <v>27.146000000000001</v>
      </c>
      <c r="D204">
        <v>18.343</v>
      </c>
      <c r="E204">
        <v>10.824</v>
      </c>
      <c r="F204">
        <v>8.9740000000000002</v>
      </c>
      <c r="G204">
        <v>188.578</v>
      </c>
      <c r="H204">
        <v>144.53200000000001</v>
      </c>
      <c r="I204" s="7">
        <v>221.13399999999999</v>
      </c>
      <c r="J204" s="7">
        <v>287.28100000000001</v>
      </c>
      <c r="K204" s="7">
        <v>63.786999999999999</v>
      </c>
      <c r="L204">
        <v>3.2810000000000001</v>
      </c>
      <c r="M204">
        <v>3.2909999999999999</v>
      </c>
      <c r="N204">
        <v>3.2370000000000001</v>
      </c>
    </row>
    <row r="205" spans="1:31">
      <c r="A205" t="s">
        <v>77</v>
      </c>
      <c r="C205">
        <v>25.199000000000002</v>
      </c>
      <c r="D205">
        <v>17.167999999999999</v>
      </c>
      <c r="E205">
        <v>8.39</v>
      </c>
      <c r="F205">
        <v>231.958</v>
      </c>
      <c r="G205">
        <v>141.42400000000001</v>
      </c>
      <c r="H205">
        <v>142.43799999999999</v>
      </c>
      <c r="I205" s="7">
        <v>211.02699999999999</v>
      </c>
      <c r="J205" s="7">
        <v>294.44900000000001</v>
      </c>
      <c r="K205">
        <v>3.4569999999999999</v>
      </c>
      <c r="L205">
        <v>4.3609999999999998</v>
      </c>
      <c r="M205">
        <v>3.44</v>
      </c>
      <c r="N205">
        <v>3.548</v>
      </c>
    </row>
    <row r="206" spans="1:31">
      <c r="C206">
        <v>27.356000000000002</v>
      </c>
      <c r="D206">
        <v>17.093</v>
      </c>
      <c r="E206">
        <v>7.6689999999999996</v>
      </c>
      <c r="F206">
        <v>308.73700000000002</v>
      </c>
      <c r="G206">
        <v>181.27600000000001</v>
      </c>
      <c r="H206">
        <v>197.30500000000001</v>
      </c>
      <c r="I206" s="7">
        <v>227.50200000000001</v>
      </c>
      <c r="J206" s="7">
        <v>320.59500000000003</v>
      </c>
      <c r="K206" s="7">
        <v>102.556</v>
      </c>
      <c r="L206">
        <v>4.07</v>
      </c>
      <c r="M206">
        <v>3.4220000000000002</v>
      </c>
      <c r="N206">
        <v>3.5049999999999999</v>
      </c>
    </row>
    <row r="207" spans="1:31">
      <c r="C207">
        <v>24.414999999999999</v>
      </c>
      <c r="D207">
        <v>18.135999999999999</v>
      </c>
      <c r="E207">
        <v>9.202</v>
      </c>
      <c r="F207">
        <v>321.68299999999999</v>
      </c>
      <c r="G207">
        <v>203.55699999999999</v>
      </c>
      <c r="H207">
        <v>200.083</v>
      </c>
      <c r="I207" s="7">
        <v>238.28200000000001</v>
      </c>
      <c r="J207" s="7">
        <v>331.93</v>
      </c>
      <c r="K207">
        <v>3.5390000000000001</v>
      </c>
      <c r="L207">
        <v>3.266</v>
      </c>
      <c r="M207">
        <v>3.7669999999999999</v>
      </c>
      <c r="N207">
        <v>3.7559999999999998</v>
      </c>
    </row>
    <row r="208" spans="1:31">
      <c r="C208">
        <v>15.757999999999999</v>
      </c>
      <c r="D208">
        <v>14.159000000000001</v>
      </c>
      <c r="E208">
        <v>9.032</v>
      </c>
      <c r="F208">
        <v>295.04899999999998</v>
      </c>
      <c r="G208">
        <v>246.91300000000001</v>
      </c>
      <c r="H208">
        <v>249.36699999999999</v>
      </c>
      <c r="I208" s="7">
        <v>316.10700000000003</v>
      </c>
      <c r="J208" s="7">
        <v>95.668999999999997</v>
      </c>
      <c r="K208" s="7">
        <v>218.916</v>
      </c>
      <c r="L208">
        <v>3.8530000000000002</v>
      </c>
      <c r="M208">
        <v>3.766</v>
      </c>
      <c r="N208">
        <v>3.879</v>
      </c>
    </row>
    <row r="209" spans="1:31">
      <c r="C209">
        <v>15.984999999999999</v>
      </c>
      <c r="D209">
        <v>27.826000000000001</v>
      </c>
      <c r="E209">
        <v>8.6489999999999991</v>
      </c>
      <c r="F209">
        <v>416.82400000000001</v>
      </c>
      <c r="G209">
        <v>288.04199999999997</v>
      </c>
      <c r="H209">
        <v>29.994</v>
      </c>
      <c r="I209" s="7">
        <v>529.08600000000001</v>
      </c>
      <c r="J209" s="7">
        <v>126.848</v>
      </c>
      <c r="K209">
        <v>3.2639999999999998</v>
      </c>
      <c r="L209">
        <v>3.68</v>
      </c>
      <c r="M209">
        <v>3.2149999999999999</v>
      </c>
      <c r="N209">
        <v>3.6429999999999998</v>
      </c>
    </row>
    <row r="211" spans="1:31">
      <c r="A211" t="s">
        <v>73</v>
      </c>
      <c r="D211">
        <v>-1</v>
      </c>
      <c r="E211">
        <v>-2</v>
      </c>
      <c r="F211">
        <v>-3</v>
      </c>
      <c r="G211">
        <v>-4</v>
      </c>
      <c r="H211">
        <v>-5</v>
      </c>
      <c r="I211">
        <v>-6</v>
      </c>
      <c r="J211">
        <v>-7</v>
      </c>
      <c r="K211">
        <v>-8</v>
      </c>
      <c r="L211">
        <v>-9</v>
      </c>
      <c r="M211">
        <v>-10</v>
      </c>
      <c r="N211">
        <v>-11</v>
      </c>
    </row>
    <row r="212" spans="1:31">
      <c r="A212" t="s">
        <v>62</v>
      </c>
      <c r="B212" t="s">
        <v>76</v>
      </c>
      <c r="C212">
        <v>1.3</v>
      </c>
      <c r="D212" t="s">
        <v>64</v>
      </c>
      <c r="E212" t="s">
        <v>65</v>
      </c>
      <c r="F212" t="s">
        <v>66</v>
      </c>
      <c r="G212" t="b">
        <v>0</v>
      </c>
      <c r="H212" t="s">
        <v>67</v>
      </c>
      <c r="I212" t="b">
        <v>0</v>
      </c>
      <c r="J212">
        <v>1</v>
      </c>
      <c r="P212">
        <v>1</v>
      </c>
      <c r="Q212">
        <v>620</v>
      </c>
      <c r="R212">
        <v>1</v>
      </c>
      <c r="S212">
        <v>12</v>
      </c>
      <c r="T212">
        <v>96</v>
      </c>
      <c r="U212">
        <v>571</v>
      </c>
      <c r="V212" t="s">
        <v>86</v>
      </c>
      <c r="W212">
        <v>610</v>
      </c>
      <c r="Z212">
        <v>6</v>
      </c>
      <c r="AD212">
        <v>1</v>
      </c>
      <c r="AE212">
        <v>8</v>
      </c>
    </row>
    <row r="213" spans="1:31">
      <c r="B213" t="s">
        <v>69</v>
      </c>
      <c r="C213">
        <v>1</v>
      </c>
      <c r="D213">
        <v>2</v>
      </c>
      <c r="E213">
        <v>3</v>
      </c>
      <c r="F213">
        <v>4</v>
      </c>
      <c r="G213">
        <v>5</v>
      </c>
      <c r="H213">
        <v>6</v>
      </c>
      <c r="I213">
        <v>7</v>
      </c>
      <c r="J213">
        <v>8</v>
      </c>
      <c r="K213">
        <v>9</v>
      </c>
      <c r="L213">
        <v>10</v>
      </c>
      <c r="M213">
        <v>11</v>
      </c>
      <c r="N213">
        <v>12</v>
      </c>
    </row>
    <row r="214" spans="1:31">
      <c r="B214">
        <v>24.5</v>
      </c>
      <c r="C214">
        <v>22.556999999999999</v>
      </c>
      <c r="D214">
        <v>30.934000000000001</v>
      </c>
      <c r="E214">
        <v>6.6</v>
      </c>
      <c r="F214">
        <v>395.25099999999998</v>
      </c>
      <c r="G214">
        <v>227.84100000000001</v>
      </c>
      <c r="H214">
        <v>311.02600000000001</v>
      </c>
      <c r="I214" s="7">
        <v>421.24400000000003</v>
      </c>
      <c r="J214">
        <v>2.4470000000000001</v>
      </c>
      <c r="K214" s="7">
        <v>646.05999999999995</v>
      </c>
      <c r="L214">
        <v>3.0339999999999998</v>
      </c>
      <c r="M214">
        <v>3.3159999999999998</v>
      </c>
      <c r="N214">
        <v>3.927</v>
      </c>
    </row>
    <row r="215" spans="1:31">
      <c r="A215" t="s">
        <v>39</v>
      </c>
      <c r="C215">
        <v>20.885999999999999</v>
      </c>
      <c r="D215">
        <v>24.684999999999999</v>
      </c>
      <c r="E215">
        <v>7.0860000000000003</v>
      </c>
      <c r="F215">
        <v>256.34800000000001</v>
      </c>
      <c r="G215">
        <v>139.405</v>
      </c>
      <c r="H215">
        <v>158.35400000000001</v>
      </c>
      <c r="I215" s="7">
        <v>203.67599999999999</v>
      </c>
      <c r="J215" s="7">
        <v>355.053</v>
      </c>
      <c r="K215">
        <v>2.8650000000000002</v>
      </c>
      <c r="L215">
        <v>3.48</v>
      </c>
      <c r="M215">
        <v>2.7189999999999999</v>
      </c>
      <c r="N215">
        <v>2.7240000000000002</v>
      </c>
    </row>
    <row r="216" spans="1:31">
      <c r="C216">
        <v>19.123999999999999</v>
      </c>
      <c r="D216">
        <v>28.731000000000002</v>
      </c>
      <c r="E216">
        <v>7.1310000000000002</v>
      </c>
      <c r="F216">
        <v>203.69200000000001</v>
      </c>
      <c r="G216">
        <v>117.23099999999999</v>
      </c>
      <c r="H216">
        <v>130.15100000000001</v>
      </c>
      <c r="I216" s="7">
        <v>189.74199999999999</v>
      </c>
      <c r="J216" s="7">
        <v>302.09699999999998</v>
      </c>
      <c r="K216">
        <v>3.073</v>
      </c>
      <c r="L216">
        <v>3.0459999999999998</v>
      </c>
      <c r="M216">
        <v>3.149</v>
      </c>
      <c r="N216">
        <v>2.7050000000000001</v>
      </c>
    </row>
    <row r="217" spans="1:31">
      <c r="A217" t="s">
        <v>77</v>
      </c>
      <c r="C217">
        <v>24.622</v>
      </c>
      <c r="D217">
        <v>32.329000000000001</v>
      </c>
      <c r="E217">
        <v>7.1989999999999998</v>
      </c>
      <c r="F217">
        <v>244.405</v>
      </c>
      <c r="G217">
        <v>127.06</v>
      </c>
      <c r="H217">
        <v>137.06100000000001</v>
      </c>
      <c r="I217" s="7">
        <v>211.107</v>
      </c>
      <c r="J217" s="7">
        <v>167.33500000000001</v>
      </c>
      <c r="K217">
        <v>3.0150000000000001</v>
      </c>
      <c r="L217">
        <v>2.8519999999999999</v>
      </c>
      <c r="M217">
        <v>3.3029999999999999</v>
      </c>
      <c r="N217">
        <v>3.145</v>
      </c>
    </row>
    <row r="218" spans="1:31">
      <c r="C218">
        <v>21.936</v>
      </c>
      <c r="D218">
        <v>32.115000000000002</v>
      </c>
      <c r="E218">
        <v>7.742</v>
      </c>
      <c r="F218">
        <v>229.804</v>
      </c>
      <c r="G218">
        <v>125.51600000000001</v>
      </c>
      <c r="H218">
        <v>152.18199999999999</v>
      </c>
      <c r="I218" s="7">
        <v>214.33699999999999</v>
      </c>
      <c r="J218">
        <v>4.08</v>
      </c>
      <c r="K218">
        <v>2.5880000000000001</v>
      </c>
      <c r="L218">
        <v>2.82</v>
      </c>
      <c r="M218">
        <v>3.6619999999999999</v>
      </c>
      <c r="N218">
        <v>2.7330000000000001</v>
      </c>
    </row>
    <row r="219" spans="1:31">
      <c r="C219">
        <v>23.39</v>
      </c>
      <c r="D219">
        <v>40.005000000000003</v>
      </c>
      <c r="E219">
        <v>8.7949999999999999</v>
      </c>
      <c r="F219">
        <v>253.97</v>
      </c>
      <c r="G219">
        <v>149.29300000000001</v>
      </c>
      <c r="H219">
        <v>191.548</v>
      </c>
      <c r="I219" s="7">
        <v>271.97899999999998</v>
      </c>
      <c r="J219" s="7">
        <v>322.512</v>
      </c>
      <c r="K219">
        <v>2.9529999999999998</v>
      </c>
      <c r="L219">
        <v>3.1539999999999999</v>
      </c>
      <c r="M219">
        <v>2.8420000000000001</v>
      </c>
      <c r="N219">
        <v>3.1819999999999999</v>
      </c>
    </row>
    <row r="220" spans="1:31">
      <c r="C220">
        <v>25.344000000000001</v>
      </c>
      <c r="D220">
        <v>36.253</v>
      </c>
      <c r="E220">
        <v>7.7590000000000003</v>
      </c>
      <c r="F220">
        <v>316.17200000000003</v>
      </c>
      <c r="G220">
        <v>151.64099999999999</v>
      </c>
      <c r="H220">
        <v>175.90899999999999</v>
      </c>
      <c r="I220" s="7">
        <v>223.13499999999999</v>
      </c>
      <c r="J220" s="7">
        <v>310.53800000000001</v>
      </c>
      <c r="K220">
        <v>3.2789999999999999</v>
      </c>
      <c r="L220">
        <v>3.327</v>
      </c>
      <c r="M220">
        <v>3.0129999999999999</v>
      </c>
      <c r="N220">
        <v>3.5369999999999999</v>
      </c>
    </row>
    <row r="221" spans="1:31">
      <c r="C221">
        <v>25.981000000000002</v>
      </c>
      <c r="D221">
        <v>36.409999999999997</v>
      </c>
      <c r="E221">
        <v>7.5960000000000001</v>
      </c>
      <c r="F221">
        <v>351.85199999999998</v>
      </c>
      <c r="G221">
        <v>160.726</v>
      </c>
      <c r="H221">
        <v>194.66</v>
      </c>
      <c r="I221" s="7">
        <v>292.15800000000002</v>
      </c>
      <c r="J221" s="7">
        <v>187.75</v>
      </c>
      <c r="K221" s="7">
        <v>184.31399999999999</v>
      </c>
      <c r="L221">
        <v>3.0750000000000002</v>
      </c>
      <c r="M221">
        <v>3.0350000000000001</v>
      </c>
      <c r="N221">
        <v>2.8029999999999999</v>
      </c>
    </row>
    <row r="223" spans="1:31">
      <c r="A223" t="s">
        <v>73</v>
      </c>
      <c r="D223">
        <v>-1</v>
      </c>
      <c r="E223">
        <v>-2</v>
      </c>
      <c r="F223">
        <v>-3</v>
      </c>
      <c r="G223">
        <v>-4</v>
      </c>
      <c r="H223">
        <v>-5</v>
      </c>
      <c r="I223">
        <v>-6</v>
      </c>
      <c r="J223">
        <v>-7</v>
      </c>
      <c r="K223">
        <v>-8</v>
      </c>
      <c r="L223">
        <v>-9</v>
      </c>
      <c r="M223">
        <v>-10</v>
      </c>
      <c r="N223">
        <v>-11</v>
      </c>
    </row>
    <row r="224" spans="1:31">
      <c r="A224" t="s">
        <v>62</v>
      </c>
      <c r="B224" t="s">
        <v>78</v>
      </c>
      <c r="C224">
        <v>1.3</v>
      </c>
      <c r="D224" t="s">
        <v>64</v>
      </c>
      <c r="E224" t="s">
        <v>65</v>
      </c>
      <c r="F224" t="s">
        <v>66</v>
      </c>
      <c r="G224" t="b">
        <v>0</v>
      </c>
      <c r="H224" t="s">
        <v>67</v>
      </c>
      <c r="I224" t="b">
        <v>0</v>
      </c>
      <c r="J224">
        <v>1</v>
      </c>
      <c r="P224">
        <v>1</v>
      </c>
      <c r="Q224">
        <v>620</v>
      </c>
      <c r="R224">
        <v>1</v>
      </c>
      <c r="S224">
        <v>12</v>
      </c>
      <c r="T224">
        <v>96</v>
      </c>
      <c r="U224">
        <v>571</v>
      </c>
      <c r="V224" t="s">
        <v>86</v>
      </c>
      <c r="W224">
        <v>610</v>
      </c>
      <c r="Z224">
        <v>6</v>
      </c>
      <c r="AD224">
        <v>1</v>
      </c>
      <c r="AE224">
        <v>8</v>
      </c>
    </row>
    <row r="225" spans="1:31">
      <c r="B225" t="s">
        <v>69</v>
      </c>
      <c r="C225">
        <v>1</v>
      </c>
      <c r="D225">
        <v>2</v>
      </c>
      <c r="E225">
        <v>3</v>
      </c>
      <c r="F225">
        <v>4</v>
      </c>
      <c r="G225">
        <v>5</v>
      </c>
      <c r="H225">
        <v>6</v>
      </c>
      <c r="I225">
        <v>7</v>
      </c>
      <c r="J225">
        <v>8</v>
      </c>
      <c r="K225">
        <v>9</v>
      </c>
      <c r="L225">
        <v>10</v>
      </c>
      <c r="M225">
        <v>11</v>
      </c>
      <c r="N225">
        <v>12</v>
      </c>
    </row>
    <row r="226" spans="1:31">
      <c r="B226">
        <v>24</v>
      </c>
      <c r="C226" s="3">
        <v>24.733000000000001</v>
      </c>
      <c r="D226" s="3">
        <v>19.719000000000001</v>
      </c>
      <c r="E226" s="3">
        <v>10.77</v>
      </c>
      <c r="F226" s="3">
        <v>10.151</v>
      </c>
      <c r="G226" s="3">
        <v>9.49</v>
      </c>
      <c r="H226" s="3">
        <v>9.0670000000000002</v>
      </c>
      <c r="I226" s="3">
        <v>8.048</v>
      </c>
      <c r="J226" s="3">
        <v>7.8449999999999998</v>
      </c>
      <c r="K226" s="3">
        <v>6.8780000000000001</v>
      </c>
      <c r="L226" s="3">
        <v>3.3660000000000001</v>
      </c>
      <c r="M226" s="3">
        <v>2.984</v>
      </c>
      <c r="N226" s="3">
        <v>3.4220000000000002</v>
      </c>
    </row>
    <row r="227" spans="1:31">
      <c r="A227" t="s">
        <v>68</v>
      </c>
      <c r="C227" s="3">
        <v>26.829000000000001</v>
      </c>
      <c r="D227" s="3">
        <v>19.940999999999999</v>
      </c>
      <c r="E227" s="3">
        <v>12.664</v>
      </c>
      <c r="F227" s="3">
        <v>9.6</v>
      </c>
      <c r="G227" s="3">
        <v>8.8670000000000009</v>
      </c>
      <c r="H227" s="3">
        <v>8.0030000000000001</v>
      </c>
      <c r="I227" s="3">
        <v>7.72</v>
      </c>
      <c r="J227" s="3">
        <v>7.7389999999999999</v>
      </c>
      <c r="K227" s="3">
        <v>3.2050000000000001</v>
      </c>
      <c r="L227" s="3">
        <v>3.54</v>
      </c>
      <c r="M227" s="3">
        <v>3.0030000000000001</v>
      </c>
      <c r="N227" s="3">
        <v>3.6320000000000001</v>
      </c>
    </row>
    <row r="228" spans="1:31">
      <c r="C228" s="3">
        <v>24.286999999999999</v>
      </c>
      <c r="D228" s="3">
        <v>14.981999999999999</v>
      </c>
      <c r="E228" s="3">
        <v>9.7520000000000007</v>
      </c>
      <c r="F228" s="3">
        <v>9.1890000000000001</v>
      </c>
      <c r="G228" s="3">
        <v>9.3629999999999995</v>
      </c>
      <c r="H228" s="3">
        <v>8.5809999999999995</v>
      </c>
      <c r="I228" s="3">
        <v>7.375</v>
      </c>
      <c r="J228" s="3">
        <v>7.2640000000000002</v>
      </c>
      <c r="K228" s="3">
        <v>3.726</v>
      </c>
      <c r="L228" s="3">
        <v>3.633</v>
      </c>
      <c r="M228" s="3">
        <v>3.5590000000000002</v>
      </c>
      <c r="N228" s="3">
        <v>3.5619999999999998</v>
      </c>
    </row>
    <row r="229" spans="1:31">
      <c r="A229" t="s">
        <v>80</v>
      </c>
      <c r="C229" s="3">
        <v>24.010999999999999</v>
      </c>
      <c r="D229" s="3">
        <v>20.361999999999998</v>
      </c>
      <c r="E229" s="3">
        <v>11.388999999999999</v>
      </c>
      <c r="F229" s="3">
        <v>10.457000000000001</v>
      </c>
      <c r="G229" s="3">
        <v>8.9160000000000004</v>
      </c>
      <c r="H229" s="3">
        <v>7.6529999999999996</v>
      </c>
      <c r="I229" s="3">
        <v>7.5739999999999998</v>
      </c>
      <c r="J229" s="3">
        <v>7.3330000000000002</v>
      </c>
      <c r="K229" s="3">
        <v>14.337999999999999</v>
      </c>
      <c r="L229" s="3">
        <v>3.5550000000000002</v>
      </c>
      <c r="M229" s="3">
        <v>3.2229999999999999</v>
      </c>
      <c r="N229" s="3">
        <v>3.9140000000000001</v>
      </c>
    </row>
    <row r="230" spans="1:31">
      <c r="C230" s="3">
        <v>26.039000000000001</v>
      </c>
      <c r="D230" s="3">
        <v>16.335000000000001</v>
      </c>
      <c r="E230" s="3">
        <v>11.103999999999999</v>
      </c>
      <c r="F230" s="3">
        <v>9.36</v>
      </c>
      <c r="G230" s="3">
        <v>9.1110000000000007</v>
      </c>
      <c r="H230" s="3">
        <v>7.68</v>
      </c>
      <c r="I230" s="3">
        <v>7.0510000000000002</v>
      </c>
      <c r="J230" s="3">
        <v>7.7149999999999999</v>
      </c>
      <c r="K230" s="3">
        <v>3.7469999999999999</v>
      </c>
      <c r="L230" s="3">
        <v>3.5329999999999999</v>
      </c>
      <c r="M230" s="3">
        <v>3.3180000000000001</v>
      </c>
      <c r="N230" s="3">
        <v>3.9169999999999998</v>
      </c>
    </row>
    <row r="231" spans="1:31">
      <c r="C231" s="3">
        <v>23.535</v>
      </c>
      <c r="D231" s="3">
        <v>20.398</v>
      </c>
      <c r="E231" s="3">
        <v>13.632</v>
      </c>
      <c r="F231" s="3">
        <v>8.6289999999999996</v>
      </c>
      <c r="G231" s="3">
        <v>8.4160000000000004</v>
      </c>
      <c r="H231" s="3">
        <v>7.9459999999999997</v>
      </c>
      <c r="I231" s="3">
        <v>7.8179999999999996</v>
      </c>
      <c r="J231" s="3">
        <v>6.9359999999999999</v>
      </c>
      <c r="K231" s="3">
        <v>8.0549999999999997</v>
      </c>
      <c r="L231" s="3">
        <v>3.5089999999999999</v>
      </c>
      <c r="M231" s="3">
        <v>3.694</v>
      </c>
      <c r="N231" s="3">
        <v>3.9169999999999998</v>
      </c>
    </row>
    <row r="232" spans="1:31">
      <c r="C232" s="3">
        <v>25.13</v>
      </c>
      <c r="D232" s="3">
        <v>27.111000000000001</v>
      </c>
      <c r="E232" s="3">
        <v>13.843999999999999</v>
      </c>
      <c r="F232" s="3">
        <v>8.8360000000000003</v>
      </c>
      <c r="G232" s="3">
        <v>9.0399999999999991</v>
      </c>
      <c r="H232" s="3">
        <v>8.2769999999999992</v>
      </c>
      <c r="I232" s="3">
        <v>7.8769999999999998</v>
      </c>
      <c r="J232" s="3">
        <v>7.0010000000000003</v>
      </c>
      <c r="K232" s="3">
        <v>8.7850000000000001</v>
      </c>
      <c r="L232" s="3">
        <v>4.09</v>
      </c>
      <c r="M232" s="3">
        <v>3.7869999999999999</v>
      </c>
      <c r="N232" s="3">
        <v>4.125</v>
      </c>
    </row>
    <row r="233" spans="1:31">
      <c r="C233" s="3">
        <v>21.530999999999999</v>
      </c>
      <c r="D233" s="3">
        <v>27.274000000000001</v>
      </c>
      <c r="E233" s="3">
        <v>15.4</v>
      </c>
      <c r="F233" s="3">
        <v>8.1210000000000004</v>
      </c>
      <c r="G233" s="3">
        <v>9.4710000000000001</v>
      </c>
      <c r="H233" s="3">
        <v>8.0890000000000004</v>
      </c>
      <c r="I233" s="3">
        <v>7.4880000000000004</v>
      </c>
      <c r="J233" s="3">
        <v>7.6050000000000004</v>
      </c>
      <c r="K233" s="3">
        <v>3.69</v>
      </c>
      <c r="L233" s="3">
        <v>3.5369999999999999</v>
      </c>
      <c r="M233" s="3">
        <v>3.0390000000000001</v>
      </c>
      <c r="N233" s="3">
        <v>4.05</v>
      </c>
    </row>
    <row r="235" spans="1:31">
      <c r="A235" t="s">
        <v>73</v>
      </c>
      <c r="D235">
        <v>-1</v>
      </c>
      <c r="E235">
        <v>-2</v>
      </c>
      <c r="F235">
        <v>-3</v>
      </c>
      <c r="G235">
        <v>-4</v>
      </c>
      <c r="H235">
        <v>-5</v>
      </c>
      <c r="I235">
        <v>-6</v>
      </c>
      <c r="J235">
        <v>-7</v>
      </c>
      <c r="K235">
        <v>-8</v>
      </c>
      <c r="L235">
        <v>-9</v>
      </c>
      <c r="M235">
        <v>-10</v>
      </c>
      <c r="N235">
        <v>-11</v>
      </c>
    </row>
    <row r="236" spans="1:31">
      <c r="A236" t="s">
        <v>62</v>
      </c>
      <c r="B236" t="s">
        <v>79</v>
      </c>
      <c r="C236">
        <v>1.3</v>
      </c>
      <c r="D236" t="s">
        <v>64</v>
      </c>
      <c r="E236" t="s">
        <v>65</v>
      </c>
      <c r="F236" t="s">
        <v>66</v>
      </c>
      <c r="G236" t="b">
        <v>0</v>
      </c>
      <c r="H236" t="s">
        <v>67</v>
      </c>
      <c r="I236" t="b">
        <v>0</v>
      </c>
      <c r="J236">
        <v>1</v>
      </c>
      <c r="P236">
        <v>1</v>
      </c>
      <c r="Q236">
        <v>620</v>
      </c>
      <c r="R236">
        <v>1</v>
      </c>
      <c r="S236">
        <v>12</v>
      </c>
      <c r="T236">
        <v>96</v>
      </c>
      <c r="U236">
        <v>571</v>
      </c>
      <c r="V236" t="s">
        <v>86</v>
      </c>
      <c r="W236">
        <v>610</v>
      </c>
      <c r="Z236">
        <v>6</v>
      </c>
      <c r="AD236">
        <v>1</v>
      </c>
      <c r="AE236">
        <v>8</v>
      </c>
    </row>
    <row r="237" spans="1:31">
      <c r="B237" t="s">
        <v>69</v>
      </c>
      <c r="C237">
        <v>1</v>
      </c>
      <c r="D237">
        <v>2</v>
      </c>
      <c r="E237">
        <v>3</v>
      </c>
      <c r="F237">
        <v>4</v>
      </c>
      <c r="G237">
        <v>5</v>
      </c>
      <c r="H237">
        <v>6</v>
      </c>
      <c r="I237">
        <v>7</v>
      </c>
      <c r="J237">
        <v>8</v>
      </c>
      <c r="K237">
        <v>9</v>
      </c>
      <c r="L237">
        <v>10</v>
      </c>
      <c r="M237">
        <v>11</v>
      </c>
      <c r="N237">
        <v>12</v>
      </c>
    </row>
    <row r="238" spans="1:31">
      <c r="B238">
        <v>24.1</v>
      </c>
      <c r="C238" s="3">
        <v>25.861999999999998</v>
      </c>
      <c r="D238" s="3">
        <v>23.545000000000002</v>
      </c>
      <c r="E238" s="3">
        <v>12.509</v>
      </c>
      <c r="F238" s="3">
        <v>10.247999999999999</v>
      </c>
      <c r="G238" s="3">
        <v>10.009</v>
      </c>
      <c r="H238" s="3">
        <v>8.7799999999999994</v>
      </c>
      <c r="I238" s="3">
        <v>7.8860000000000001</v>
      </c>
      <c r="J238" s="3">
        <v>7.7750000000000004</v>
      </c>
      <c r="K238" s="3">
        <v>7.4850000000000003</v>
      </c>
      <c r="L238" s="3">
        <v>3.4180000000000001</v>
      </c>
      <c r="M238" s="3">
        <v>3.093</v>
      </c>
      <c r="N238" s="3">
        <v>3.4209999999999998</v>
      </c>
    </row>
    <row r="239" spans="1:31">
      <c r="A239" t="s">
        <v>77</v>
      </c>
      <c r="C239" s="3">
        <v>27.01</v>
      </c>
      <c r="D239" s="3">
        <v>25.37</v>
      </c>
      <c r="E239" s="3">
        <v>13.047000000000001</v>
      </c>
      <c r="F239" s="3">
        <v>8.8000000000000007</v>
      </c>
      <c r="G239" s="3">
        <v>8.2289999999999992</v>
      </c>
      <c r="H239" s="3">
        <v>8.9149999999999991</v>
      </c>
      <c r="I239" s="3">
        <v>6.9669999999999996</v>
      </c>
      <c r="J239" s="3">
        <v>7.835</v>
      </c>
      <c r="K239" s="3">
        <v>6.6150000000000002</v>
      </c>
      <c r="L239" s="3">
        <v>3.927</v>
      </c>
      <c r="M239" s="3">
        <v>3.2669999999999999</v>
      </c>
      <c r="N239" s="3">
        <v>3.2879999999999998</v>
      </c>
    </row>
    <row r="240" spans="1:31">
      <c r="C240" s="3">
        <v>27.385000000000002</v>
      </c>
      <c r="D240" s="3">
        <v>21.663</v>
      </c>
      <c r="E240" s="3">
        <v>13.666</v>
      </c>
      <c r="F240" s="3">
        <v>8.9480000000000004</v>
      </c>
      <c r="G240" s="3">
        <v>8.9860000000000007</v>
      </c>
      <c r="H240" s="3">
        <v>8.0429999999999993</v>
      </c>
      <c r="I240" s="3">
        <v>8.1850000000000005</v>
      </c>
      <c r="J240" s="3">
        <v>7.3390000000000004</v>
      </c>
      <c r="K240" s="3">
        <v>3.4580000000000002</v>
      </c>
      <c r="L240" s="3">
        <v>3.488</v>
      </c>
      <c r="M240" s="3">
        <v>3.113</v>
      </c>
      <c r="N240" s="3">
        <v>4.0460000000000003</v>
      </c>
    </row>
    <row r="241" spans="1:31">
      <c r="A241" t="s">
        <v>80</v>
      </c>
      <c r="C241" s="3">
        <v>28.158999999999999</v>
      </c>
      <c r="D241" s="3">
        <v>17.375</v>
      </c>
      <c r="E241" s="3">
        <v>12.292</v>
      </c>
      <c r="F241" s="3">
        <v>9.484</v>
      </c>
      <c r="G241" s="3">
        <v>8.5920000000000005</v>
      </c>
      <c r="H241" s="3">
        <v>8.5050000000000008</v>
      </c>
      <c r="I241" s="3">
        <v>7.52</v>
      </c>
      <c r="J241" s="3">
        <v>3.6819999999999999</v>
      </c>
      <c r="K241" s="3">
        <v>6.8929999999999998</v>
      </c>
      <c r="L241" s="3">
        <v>2.9239999999999999</v>
      </c>
      <c r="M241" s="3">
        <v>3.887</v>
      </c>
      <c r="N241" s="3">
        <v>3.9249999999999998</v>
      </c>
    </row>
    <row r="242" spans="1:31">
      <c r="C242" s="3">
        <v>28.475999999999999</v>
      </c>
      <c r="D242" s="3">
        <v>27.041</v>
      </c>
      <c r="E242" s="3">
        <v>15.644</v>
      </c>
      <c r="F242" s="3">
        <v>8.4190000000000005</v>
      </c>
      <c r="G242" s="3">
        <v>9.75</v>
      </c>
      <c r="H242" s="3">
        <v>8.4909999999999997</v>
      </c>
      <c r="I242" s="3">
        <v>7.556</v>
      </c>
      <c r="J242" s="3">
        <v>7.048</v>
      </c>
      <c r="K242" s="3">
        <v>6.8559999999999999</v>
      </c>
      <c r="L242" s="3">
        <v>4.0209999999999999</v>
      </c>
      <c r="M242" s="3">
        <v>3.82</v>
      </c>
      <c r="N242" s="3">
        <v>3.9990000000000001</v>
      </c>
    </row>
    <row r="243" spans="1:31">
      <c r="C243" s="3">
        <v>26.116</v>
      </c>
      <c r="D243" s="3">
        <v>18.135000000000002</v>
      </c>
      <c r="E243" s="3">
        <v>13.882</v>
      </c>
      <c r="F243" s="3">
        <v>9.1769999999999996</v>
      </c>
      <c r="G243" s="3">
        <v>9.6010000000000009</v>
      </c>
      <c r="H243" s="3">
        <v>8.7799999999999994</v>
      </c>
      <c r="I243" s="3">
        <v>8.2579999999999991</v>
      </c>
      <c r="J243" s="3">
        <v>3.6739999999999999</v>
      </c>
      <c r="K243" s="3">
        <v>7.0659999999999998</v>
      </c>
      <c r="L243" s="3">
        <v>3.4249999999999998</v>
      </c>
      <c r="M243" s="3">
        <v>3.4580000000000002</v>
      </c>
      <c r="N243" s="3">
        <v>3.617</v>
      </c>
    </row>
    <row r="244" spans="1:31">
      <c r="C244" s="3">
        <v>26.387</v>
      </c>
      <c r="D244" s="3">
        <v>21.292999999999999</v>
      </c>
      <c r="E244" s="3">
        <v>15.257999999999999</v>
      </c>
      <c r="F244" s="3">
        <v>8.5350000000000001</v>
      </c>
      <c r="G244" s="3">
        <v>9.0139999999999993</v>
      </c>
      <c r="H244" s="3">
        <v>7.984</v>
      </c>
      <c r="I244" s="3">
        <v>7.58</v>
      </c>
      <c r="J244" s="3">
        <v>6.944</v>
      </c>
      <c r="K244" s="3">
        <v>7.923</v>
      </c>
      <c r="L244" s="3">
        <v>3.0459999999999998</v>
      </c>
      <c r="M244" s="3">
        <v>3.7440000000000002</v>
      </c>
      <c r="N244" s="3">
        <v>3.8279999999999998</v>
      </c>
    </row>
    <row r="245" spans="1:31">
      <c r="C245" s="3">
        <v>22.463000000000001</v>
      </c>
      <c r="D245" s="3">
        <v>28.89</v>
      </c>
      <c r="E245" s="3">
        <v>16.617000000000001</v>
      </c>
      <c r="F245" s="3">
        <v>10.201000000000001</v>
      </c>
      <c r="G245" s="3">
        <v>9.8930000000000007</v>
      </c>
      <c r="H245" s="3">
        <v>8.9760000000000009</v>
      </c>
      <c r="I245" s="3">
        <v>7.2430000000000003</v>
      </c>
      <c r="J245" s="3">
        <v>7.4189999999999996</v>
      </c>
      <c r="K245" s="3">
        <v>6.9349999999999996</v>
      </c>
      <c r="L245" s="3">
        <v>3.7829999999999999</v>
      </c>
      <c r="M245" s="3">
        <v>3.4969999999999999</v>
      </c>
      <c r="N245" s="3">
        <v>3.5030000000000001</v>
      </c>
    </row>
    <row r="247" spans="1:31">
      <c r="A247" t="s">
        <v>73</v>
      </c>
      <c r="D247">
        <v>-1</v>
      </c>
      <c r="E247">
        <v>-2</v>
      </c>
      <c r="F247">
        <v>-3</v>
      </c>
      <c r="G247">
        <v>-4</v>
      </c>
      <c r="H247">
        <v>-5</v>
      </c>
      <c r="I247">
        <v>-6</v>
      </c>
      <c r="J247">
        <v>-7</v>
      </c>
      <c r="K247">
        <v>-8</v>
      </c>
      <c r="L247">
        <v>-9</v>
      </c>
      <c r="M247">
        <v>-10</v>
      </c>
      <c r="N247">
        <v>-11</v>
      </c>
    </row>
    <row r="248" spans="1:31">
      <c r="A248" t="s">
        <v>62</v>
      </c>
      <c r="B248" t="s">
        <v>76</v>
      </c>
      <c r="C248">
        <v>1.3</v>
      </c>
      <c r="D248" t="s">
        <v>64</v>
      </c>
      <c r="E248" t="s">
        <v>65</v>
      </c>
      <c r="F248" t="s">
        <v>66</v>
      </c>
      <c r="G248" t="b">
        <v>0</v>
      </c>
      <c r="H248" t="s">
        <v>67</v>
      </c>
      <c r="I248" t="b">
        <v>0</v>
      </c>
      <c r="J248">
        <v>1</v>
      </c>
      <c r="P248">
        <v>1</v>
      </c>
      <c r="Q248">
        <v>620</v>
      </c>
      <c r="R248">
        <v>1</v>
      </c>
      <c r="S248">
        <v>12</v>
      </c>
      <c r="T248">
        <v>96</v>
      </c>
      <c r="U248">
        <v>571</v>
      </c>
      <c r="V248" t="s">
        <v>86</v>
      </c>
      <c r="W248">
        <v>610</v>
      </c>
      <c r="Z248">
        <v>6</v>
      </c>
      <c r="AD248">
        <v>1</v>
      </c>
      <c r="AE248">
        <v>8</v>
      </c>
    </row>
    <row r="249" spans="1:31">
      <c r="B249" t="s">
        <v>69</v>
      </c>
      <c r="C249">
        <v>1</v>
      </c>
      <c r="D249">
        <v>2</v>
      </c>
      <c r="E249">
        <v>3</v>
      </c>
      <c r="F249">
        <v>4</v>
      </c>
      <c r="G249">
        <v>5</v>
      </c>
      <c r="H249">
        <v>6</v>
      </c>
      <c r="I249">
        <v>7</v>
      </c>
      <c r="J249">
        <v>8</v>
      </c>
      <c r="K249">
        <v>9</v>
      </c>
      <c r="L249">
        <v>10</v>
      </c>
      <c r="M249">
        <v>11</v>
      </c>
      <c r="N249">
        <v>12</v>
      </c>
    </row>
    <row r="250" spans="1:31">
      <c r="B250">
        <v>24.1</v>
      </c>
      <c r="C250" s="3">
        <v>27.132999999999999</v>
      </c>
      <c r="D250" s="3">
        <v>22.693999999999999</v>
      </c>
      <c r="E250" s="3">
        <v>13.853</v>
      </c>
      <c r="F250" s="3">
        <v>11.334</v>
      </c>
      <c r="G250" s="3">
        <v>11.795</v>
      </c>
      <c r="H250" s="3">
        <v>11.348000000000001</v>
      </c>
      <c r="I250" s="3">
        <v>9.2059999999999995</v>
      </c>
      <c r="J250" s="3">
        <v>9.3209999999999997</v>
      </c>
      <c r="K250" s="3">
        <v>3.5379999999999998</v>
      </c>
      <c r="L250" s="3">
        <v>3.3490000000000002</v>
      </c>
      <c r="M250" s="3">
        <v>3.508</v>
      </c>
      <c r="N250" s="3">
        <v>3.65</v>
      </c>
    </row>
    <row r="251" spans="1:31">
      <c r="A251" t="s">
        <v>80</v>
      </c>
      <c r="C251" s="3">
        <v>28.533999999999999</v>
      </c>
      <c r="D251" s="3">
        <v>26.824000000000002</v>
      </c>
      <c r="E251" s="3">
        <v>12.726000000000001</v>
      </c>
      <c r="F251" s="3">
        <v>9.2590000000000003</v>
      </c>
      <c r="G251" s="3">
        <v>9.19</v>
      </c>
      <c r="H251" s="3">
        <v>9.3239999999999998</v>
      </c>
      <c r="I251" s="3">
        <v>7.5839999999999996</v>
      </c>
      <c r="J251" s="3">
        <v>8.6690000000000005</v>
      </c>
      <c r="K251" s="3">
        <v>3.1349999999999998</v>
      </c>
      <c r="L251" s="3">
        <v>3.3460000000000001</v>
      </c>
      <c r="M251" s="3">
        <v>3.468</v>
      </c>
      <c r="N251" s="3">
        <v>4.3769999999999998</v>
      </c>
    </row>
    <row r="252" spans="1:31">
      <c r="C252" s="3">
        <v>28.515999999999998</v>
      </c>
      <c r="D252" s="3">
        <v>16.920999999999999</v>
      </c>
      <c r="E252" s="3">
        <v>13.587</v>
      </c>
      <c r="F252" s="3">
        <v>9.9979999999999993</v>
      </c>
      <c r="G252" s="3">
        <v>10.79</v>
      </c>
      <c r="H252" s="3">
        <v>9.4450000000000003</v>
      </c>
      <c r="I252" s="3">
        <v>7.3010000000000002</v>
      </c>
      <c r="J252" s="3">
        <v>8.8140000000000001</v>
      </c>
      <c r="K252" s="3">
        <v>10.56</v>
      </c>
      <c r="L252" s="3">
        <v>4.0369999999999999</v>
      </c>
      <c r="M252" s="3">
        <v>3.2959999999999998</v>
      </c>
      <c r="N252" s="3">
        <v>3.8439999999999999</v>
      </c>
    </row>
    <row r="253" spans="1:31">
      <c r="A253" t="s">
        <v>80</v>
      </c>
      <c r="C253" s="3">
        <v>23.843</v>
      </c>
      <c r="D253" s="3">
        <v>18.37</v>
      </c>
      <c r="E253" s="3">
        <v>15.670999999999999</v>
      </c>
      <c r="F253" s="3">
        <v>11.172000000000001</v>
      </c>
      <c r="G253" s="3">
        <v>9.9390000000000001</v>
      </c>
      <c r="H253" s="3">
        <v>9.3949999999999996</v>
      </c>
      <c r="I253" s="3">
        <v>7.7919999999999998</v>
      </c>
      <c r="J253" s="3">
        <v>8.2249999999999996</v>
      </c>
      <c r="K253" s="3">
        <v>6.3490000000000002</v>
      </c>
      <c r="L253" s="3">
        <v>3.323</v>
      </c>
      <c r="M253" s="3">
        <v>3.2930000000000001</v>
      </c>
      <c r="N253" s="3">
        <v>3.2639999999999998</v>
      </c>
    </row>
    <row r="254" spans="1:31">
      <c r="C254" s="3">
        <v>25.204000000000001</v>
      </c>
      <c r="D254" s="3">
        <v>18.225999999999999</v>
      </c>
      <c r="E254" s="3">
        <v>13.101000000000001</v>
      </c>
      <c r="F254" s="3">
        <v>10.805</v>
      </c>
      <c r="G254" s="3">
        <v>11.282999999999999</v>
      </c>
      <c r="H254" s="3">
        <v>9.3620000000000001</v>
      </c>
      <c r="I254" s="3">
        <v>7.593</v>
      </c>
      <c r="J254" s="3">
        <v>9.0259999999999998</v>
      </c>
      <c r="K254" s="3">
        <v>6.7329999999999997</v>
      </c>
      <c r="L254" s="3">
        <v>3.5379999999999998</v>
      </c>
      <c r="M254" s="3">
        <v>3.4159999999999999</v>
      </c>
      <c r="N254" s="3">
        <v>3.714</v>
      </c>
    </row>
    <row r="255" spans="1:31">
      <c r="C255" s="3">
        <v>27.904</v>
      </c>
      <c r="D255" s="3">
        <v>21.594999999999999</v>
      </c>
      <c r="E255" s="3">
        <v>13.975</v>
      </c>
      <c r="F255" s="3">
        <v>10.558999999999999</v>
      </c>
      <c r="G255" s="3">
        <v>9.67</v>
      </c>
      <c r="H255" s="3">
        <v>9.5749999999999993</v>
      </c>
      <c r="I255" s="3">
        <v>8.3859999999999992</v>
      </c>
      <c r="J255" s="3">
        <v>8.1519999999999992</v>
      </c>
      <c r="K255" s="3">
        <v>7.1550000000000002</v>
      </c>
      <c r="L255" s="3">
        <v>3.4430000000000001</v>
      </c>
      <c r="M255" s="3">
        <v>3.3730000000000002</v>
      </c>
      <c r="N255" s="3">
        <v>3.3679999999999999</v>
      </c>
    </row>
    <row r="256" spans="1:31">
      <c r="C256" s="3">
        <v>25.631</v>
      </c>
      <c r="D256" s="3">
        <v>26.66</v>
      </c>
      <c r="E256" s="3">
        <v>12.903</v>
      </c>
      <c r="F256" s="3">
        <v>10.612</v>
      </c>
      <c r="G256" s="3">
        <v>11.79</v>
      </c>
      <c r="H256" s="3">
        <v>9.7219999999999995</v>
      </c>
      <c r="I256" s="3">
        <v>7.1459999999999999</v>
      </c>
      <c r="J256" s="3">
        <v>8.4730000000000008</v>
      </c>
      <c r="K256" s="3">
        <v>3.496</v>
      </c>
      <c r="L256" s="3">
        <v>3.5470000000000002</v>
      </c>
      <c r="M256" s="3">
        <v>3.734</v>
      </c>
      <c r="N256" s="3">
        <v>3.7959999999999998</v>
      </c>
    </row>
    <row r="257" spans="1:31">
      <c r="C257" s="3">
        <v>23.303999999999998</v>
      </c>
      <c r="D257" s="3">
        <v>21.802</v>
      </c>
      <c r="E257" s="3">
        <v>13.997</v>
      </c>
      <c r="F257" s="3">
        <v>11.93</v>
      </c>
      <c r="G257" s="3">
        <v>11.557</v>
      </c>
      <c r="H257" s="3">
        <v>9.4209999999999994</v>
      </c>
      <c r="I257" s="3">
        <v>8.407</v>
      </c>
      <c r="J257" s="3">
        <v>9.2840000000000007</v>
      </c>
      <c r="K257" s="3">
        <v>7.6109999999999998</v>
      </c>
      <c r="L257" s="3">
        <v>3.4550000000000001</v>
      </c>
      <c r="M257" s="3">
        <v>3.504</v>
      </c>
      <c r="N257" s="3">
        <v>3.38</v>
      </c>
    </row>
    <row r="259" spans="1:31">
      <c r="A259" t="s">
        <v>73</v>
      </c>
      <c r="D259">
        <v>-1</v>
      </c>
      <c r="E259">
        <v>-2</v>
      </c>
      <c r="F259">
        <v>-3</v>
      </c>
      <c r="G259">
        <v>-4</v>
      </c>
      <c r="H259">
        <v>-5</v>
      </c>
      <c r="I259">
        <v>-6</v>
      </c>
      <c r="J259">
        <v>-7</v>
      </c>
      <c r="K259">
        <v>-8</v>
      </c>
      <c r="L259">
        <v>-9</v>
      </c>
      <c r="M259">
        <v>-10</v>
      </c>
      <c r="N259">
        <v>-11</v>
      </c>
    </row>
    <row r="260" spans="1:31">
      <c r="A260" t="s">
        <v>62</v>
      </c>
      <c r="B260" t="s">
        <v>78</v>
      </c>
      <c r="C260">
        <v>1.3</v>
      </c>
      <c r="D260" t="s">
        <v>64</v>
      </c>
      <c r="E260" t="s">
        <v>65</v>
      </c>
      <c r="F260" t="s">
        <v>66</v>
      </c>
      <c r="G260" t="b">
        <v>0</v>
      </c>
      <c r="H260" t="s">
        <v>67</v>
      </c>
      <c r="I260" t="b">
        <v>0</v>
      </c>
      <c r="J260">
        <v>1</v>
      </c>
      <c r="P260">
        <v>1</v>
      </c>
      <c r="Q260">
        <v>620</v>
      </c>
      <c r="R260">
        <v>1</v>
      </c>
      <c r="S260">
        <v>12</v>
      </c>
      <c r="T260">
        <v>96</v>
      </c>
      <c r="U260">
        <v>571</v>
      </c>
      <c r="V260" t="s">
        <v>86</v>
      </c>
      <c r="W260">
        <v>610</v>
      </c>
      <c r="Z260">
        <v>6</v>
      </c>
      <c r="AD260">
        <v>1</v>
      </c>
      <c r="AE260">
        <v>8</v>
      </c>
    </row>
    <row r="261" spans="1:31">
      <c r="B261" t="s">
        <v>69</v>
      </c>
      <c r="C261">
        <v>1</v>
      </c>
      <c r="D261">
        <v>2</v>
      </c>
      <c r="E261">
        <v>3</v>
      </c>
      <c r="F261">
        <v>4</v>
      </c>
      <c r="G261">
        <v>5</v>
      </c>
      <c r="H261">
        <v>6</v>
      </c>
      <c r="I261">
        <v>7</v>
      </c>
      <c r="J261">
        <v>8</v>
      </c>
      <c r="K261">
        <v>9</v>
      </c>
      <c r="L261">
        <v>10</v>
      </c>
      <c r="M261">
        <v>11</v>
      </c>
      <c r="N261">
        <v>12</v>
      </c>
    </row>
    <row r="262" spans="1:31">
      <c r="B262">
        <v>24.2</v>
      </c>
      <c r="C262">
        <v>20.867000000000001</v>
      </c>
      <c r="D262">
        <v>672.53899999999999</v>
      </c>
      <c r="E262">
        <v>314.31200000000001</v>
      </c>
      <c r="F262">
        <v>347.84899999999999</v>
      </c>
      <c r="G262">
        <v>304.32100000000003</v>
      </c>
      <c r="H262">
        <v>350.483</v>
      </c>
      <c r="I262">
        <v>313.29300000000001</v>
      </c>
      <c r="J262" s="7">
        <v>241.119</v>
      </c>
      <c r="K262" s="7">
        <v>223.21299999999999</v>
      </c>
      <c r="L262">
        <v>3.379</v>
      </c>
      <c r="M262">
        <v>3.2450000000000001</v>
      </c>
      <c r="N262">
        <v>3.7810000000000001</v>
      </c>
    </row>
    <row r="263" spans="1:31">
      <c r="A263" t="s">
        <v>48</v>
      </c>
      <c r="C263">
        <v>29.317</v>
      </c>
      <c r="D263">
        <v>624.60900000000004</v>
      </c>
      <c r="E263">
        <v>293.43900000000002</v>
      </c>
      <c r="F263">
        <v>322.887</v>
      </c>
      <c r="G263">
        <v>277.93</v>
      </c>
      <c r="H263">
        <v>336.36200000000002</v>
      </c>
      <c r="I263">
        <v>272.53800000000001</v>
      </c>
      <c r="J263" s="7">
        <v>212.721</v>
      </c>
      <c r="K263">
        <v>3.4820000000000002</v>
      </c>
      <c r="L263">
        <v>3.641</v>
      </c>
      <c r="M263">
        <v>2.9780000000000002</v>
      </c>
      <c r="N263">
        <v>3.5289999999999999</v>
      </c>
    </row>
    <row r="264" spans="1:31">
      <c r="C264">
        <v>26.408999999999999</v>
      </c>
      <c r="D264">
        <v>494.517</v>
      </c>
      <c r="E264">
        <v>296.613</v>
      </c>
      <c r="F264">
        <v>320.721</v>
      </c>
      <c r="G264">
        <v>274.39400000000001</v>
      </c>
      <c r="H264">
        <v>338.53500000000003</v>
      </c>
      <c r="I264">
        <v>265.62</v>
      </c>
      <c r="J264" s="7">
        <v>222.565</v>
      </c>
      <c r="K264">
        <v>3.2330000000000001</v>
      </c>
      <c r="L264">
        <v>3.2690000000000001</v>
      </c>
      <c r="M264">
        <v>148.09</v>
      </c>
      <c r="N264">
        <v>3.9660000000000002</v>
      </c>
    </row>
    <row r="265" spans="1:31">
      <c r="A265" t="s">
        <v>90</v>
      </c>
      <c r="C265">
        <v>27.853999999999999</v>
      </c>
      <c r="D265">
        <v>538.05600000000004</v>
      </c>
      <c r="E265">
        <v>276.05</v>
      </c>
      <c r="F265">
        <v>310.166</v>
      </c>
      <c r="G265">
        <v>275.84300000000002</v>
      </c>
      <c r="H265">
        <v>323.85300000000001</v>
      </c>
      <c r="I265">
        <v>273.40499999999997</v>
      </c>
      <c r="J265" s="7">
        <v>183.79599999999999</v>
      </c>
      <c r="K265">
        <v>3.5089999999999999</v>
      </c>
      <c r="L265">
        <v>3.1680000000000001</v>
      </c>
      <c r="M265">
        <v>3.3180000000000001</v>
      </c>
      <c r="N265">
        <v>4.1470000000000002</v>
      </c>
    </row>
    <row r="266" spans="1:31">
      <c r="C266">
        <v>29.427</v>
      </c>
      <c r="D266">
        <v>476.93700000000001</v>
      </c>
      <c r="E266">
        <v>293.73899999999998</v>
      </c>
      <c r="F266">
        <v>313.48200000000003</v>
      </c>
      <c r="G266">
        <v>272.06</v>
      </c>
      <c r="H266">
        <v>292.93599999999998</v>
      </c>
      <c r="I266">
        <v>278.50799999999998</v>
      </c>
      <c r="J266" s="7">
        <v>200.851</v>
      </c>
      <c r="K266">
        <v>3.5419999999999998</v>
      </c>
      <c r="L266">
        <v>3.617</v>
      </c>
      <c r="M266">
        <v>3.4369999999999998</v>
      </c>
      <c r="N266">
        <v>3.351</v>
      </c>
    </row>
    <row r="267" spans="1:31">
      <c r="C267">
        <v>27.687000000000001</v>
      </c>
      <c r="D267">
        <v>508.96800000000002</v>
      </c>
      <c r="E267">
        <v>303.82</v>
      </c>
      <c r="F267">
        <v>311.07499999999999</v>
      </c>
      <c r="G267">
        <v>257.10399999999998</v>
      </c>
      <c r="H267">
        <v>319.63099999999997</v>
      </c>
      <c r="I267">
        <v>280.03899999999999</v>
      </c>
      <c r="J267" s="7">
        <v>250.9</v>
      </c>
      <c r="K267" s="7">
        <v>184.33600000000001</v>
      </c>
      <c r="L267">
        <v>3.5419999999999998</v>
      </c>
      <c r="M267">
        <v>3.706</v>
      </c>
      <c r="N267">
        <v>3.4729999999999999</v>
      </c>
    </row>
    <row r="268" spans="1:31">
      <c r="C268">
        <v>28.475999999999999</v>
      </c>
      <c r="D268">
        <v>395.08300000000003</v>
      </c>
      <c r="E268">
        <v>295.86900000000003</v>
      </c>
      <c r="F268">
        <v>319.02999999999997</v>
      </c>
      <c r="G268">
        <v>256.99099999999999</v>
      </c>
      <c r="H268">
        <v>309.48899999999998</v>
      </c>
      <c r="I268">
        <v>273.36099999999999</v>
      </c>
      <c r="J268" s="7">
        <v>241.352</v>
      </c>
      <c r="K268">
        <v>3.1539999999999999</v>
      </c>
      <c r="L268">
        <v>3.6859999999999999</v>
      </c>
      <c r="M268">
        <v>3.1920000000000002</v>
      </c>
      <c r="N268">
        <v>3.3889999999999998</v>
      </c>
    </row>
    <row r="269" spans="1:31">
      <c r="C269">
        <v>17.763999999999999</v>
      </c>
      <c r="D269">
        <v>637.71100000000001</v>
      </c>
      <c r="E269">
        <v>323.94499999999999</v>
      </c>
      <c r="F269">
        <v>263.29000000000002</v>
      </c>
      <c r="G269">
        <v>261.39</v>
      </c>
      <c r="H269">
        <v>307.09300000000002</v>
      </c>
      <c r="I269">
        <v>288.85599999999999</v>
      </c>
      <c r="J269" s="7">
        <v>233.34200000000001</v>
      </c>
      <c r="K269" s="7">
        <v>251.499</v>
      </c>
      <c r="L269">
        <v>3.13</v>
      </c>
      <c r="M269">
        <v>3.1859999999999999</v>
      </c>
      <c r="N269">
        <v>3.2709999999999999</v>
      </c>
    </row>
    <row r="271" spans="1:31">
      <c r="A271" t="s">
        <v>73</v>
      </c>
      <c r="D271">
        <v>-1</v>
      </c>
      <c r="E271">
        <v>-2</v>
      </c>
      <c r="F271">
        <v>-3</v>
      </c>
      <c r="G271">
        <v>-4</v>
      </c>
      <c r="H271">
        <v>-5</v>
      </c>
      <c r="I271">
        <v>-6</v>
      </c>
      <c r="J271">
        <v>-7</v>
      </c>
      <c r="K271">
        <v>-8</v>
      </c>
      <c r="L271">
        <v>-9</v>
      </c>
      <c r="M271">
        <v>-10</v>
      </c>
      <c r="N271">
        <v>-11</v>
      </c>
    </row>
    <row r="272" spans="1:31">
      <c r="A272" t="s">
        <v>62</v>
      </c>
      <c r="B272" t="s">
        <v>79</v>
      </c>
      <c r="C272">
        <v>1.3</v>
      </c>
      <c r="D272" t="s">
        <v>64</v>
      </c>
      <c r="E272" t="s">
        <v>65</v>
      </c>
      <c r="F272" t="s">
        <v>66</v>
      </c>
      <c r="G272" t="b">
        <v>0</v>
      </c>
      <c r="H272" t="s">
        <v>67</v>
      </c>
      <c r="I272" t="b">
        <v>0</v>
      </c>
      <c r="J272">
        <v>1</v>
      </c>
      <c r="P272">
        <v>1</v>
      </c>
      <c r="Q272">
        <v>620</v>
      </c>
      <c r="R272">
        <v>1</v>
      </c>
      <c r="S272">
        <v>12</v>
      </c>
      <c r="T272">
        <v>96</v>
      </c>
      <c r="U272">
        <v>571</v>
      </c>
      <c r="V272" t="s">
        <v>86</v>
      </c>
      <c r="W272">
        <v>610</v>
      </c>
      <c r="Z272">
        <v>6</v>
      </c>
      <c r="AD272">
        <v>1</v>
      </c>
      <c r="AE272">
        <v>8</v>
      </c>
    </row>
    <row r="273" spans="1:31">
      <c r="B273" t="s">
        <v>69</v>
      </c>
      <c r="C273">
        <v>1</v>
      </c>
      <c r="D273">
        <v>2</v>
      </c>
      <c r="E273">
        <v>3</v>
      </c>
      <c r="F273">
        <v>4</v>
      </c>
      <c r="G273">
        <v>5</v>
      </c>
      <c r="H273">
        <v>6</v>
      </c>
      <c r="I273">
        <v>7</v>
      </c>
      <c r="J273">
        <v>8</v>
      </c>
      <c r="K273">
        <v>9</v>
      </c>
      <c r="L273">
        <v>10</v>
      </c>
      <c r="M273">
        <v>11</v>
      </c>
      <c r="N273">
        <v>12</v>
      </c>
    </row>
    <row r="274" spans="1:31">
      <c r="B274">
        <v>24.2</v>
      </c>
      <c r="C274">
        <v>21.266999999999999</v>
      </c>
      <c r="D274">
        <v>573.83100000000002</v>
      </c>
      <c r="E274">
        <v>346.97699999999998</v>
      </c>
      <c r="F274">
        <v>343.62200000000001</v>
      </c>
      <c r="G274">
        <v>306.64999999999998</v>
      </c>
      <c r="H274">
        <v>314.82100000000003</v>
      </c>
      <c r="I274">
        <v>264.56299999999999</v>
      </c>
      <c r="J274" s="7">
        <v>233.898</v>
      </c>
      <c r="K274" s="7">
        <v>180.87</v>
      </c>
      <c r="L274">
        <v>3.7029999999999998</v>
      </c>
      <c r="M274">
        <v>3.6480000000000001</v>
      </c>
      <c r="N274">
        <v>3.8719999999999999</v>
      </c>
    </row>
    <row r="275" spans="1:31">
      <c r="C275">
        <v>19.858000000000001</v>
      </c>
      <c r="D275">
        <v>473.15100000000001</v>
      </c>
      <c r="E275">
        <v>291.08800000000002</v>
      </c>
      <c r="F275">
        <v>297.10000000000002</v>
      </c>
      <c r="G275">
        <v>280.78800000000001</v>
      </c>
      <c r="H275">
        <v>306.71600000000001</v>
      </c>
      <c r="I275">
        <v>297.92</v>
      </c>
      <c r="J275" s="7">
        <v>257.88600000000002</v>
      </c>
      <c r="K275" s="7">
        <v>136.88</v>
      </c>
      <c r="L275">
        <v>3.129</v>
      </c>
      <c r="M275">
        <v>3.3929999999999998</v>
      </c>
      <c r="N275">
        <v>3.5720000000000001</v>
      </c>
    </row>
    <row r="276" spans="1:31">
      <c r="A276" t="s">
        <v>47</v>
      </c>
      <c r="C276">
        <v>30.658999999999999</v>
      </c>
      <c r="D276">
        <v>453.71</v>
      </c>
      <c r="E276">
        <v>284.88099999999997</v>
      </c>
      <c r="F276">
        <v>294.50599999999997</v>
      </c>
      <c r="G276">
        <v>287.233</v>
      </c>
      <c r="H276">
        <v>313.83100000000002</v>
      </c>
      <c r="I276">
        <v>321.45699999999999</v>
      </c>
      <c r="J276" s="7">
        <v>280.81400000000002</v>
      </c>
      <c r="K276">
        <v>3.52</v>
      </c>
      <c r="L276">
        <v>3.218</v>
      </c>
      <c r="M276">
        <v>3.3780000000000001</v>
      </c>
      <c r="N276">
        <v>4.141</v>
      </c>
    </row>
    <row r="277" spans="1:31">
      <c r="C277">
        <v>27.260999999999999</v>
      </c>
      <c r="D277">
        <v>459.05799999999999</v>
      </c>
      <c r="E277">
        <v>234.34200000000001</v>
      </c>
      <c r="F277">
        <v>202.25700000000001</v>
      </c>
      <c r="G277">
        <v>295.01400000000001</v>
      </c>
      <c r="H277">
        <v>319.84899999999999</v>
      </c>
      <c r="I277">
        <v>317.64999999999998</v>
      </c>
      <c r="J277" s="7">
        <v>269.83600000000001</v>
      </c>
      <c r="K277">
        <v>3.74</v>
      </c>
      <c r="L277">
        <v>3.7829999999999999</v>
      </c>
      <c r="M277">
        <v>3.5329999999999999</v>
      </c>
      <c r="N277">
        <v>4.0970000000000004</v>
      </c>
    </row>
    <row r="278" spans="1:31">
      <c r="A278" t="s">
        <v>90</v>
      </c>
      <c r="C278">
        <v>29.783999999999999</v>
      </c>
      <c r="D278">
        <v>446.67899999999997</v>
      </c>
      <c r="E278">
        <v>265.43099999999998</v>
      </c>
      <c r="F278">
        <v>285.43099999999998</v>
      </c>
      <c r="G278">
        <v>296.54199999999997</v>
      </c>
      <c r="H278">
        <v>321.447</v>
      </c>
      <c r="I278">
        <v>303.95800000000003</v>
      </c>
      <c r="J278" s="7">
        <v>285.60199999999998</v>
      </c>
      <c r="K278">
        <v>3.593</v>
      </c>
      <c r="L278">
        <v>3.6589999999999998</v>
      </c>
      <c r="M278">
        <v>4.0609999999999999</v>
      </c>
      <c r="N278">
        <v>17.588000000000001</v>
      </c>
    </row>
    <row r="279" spans="1:31">
      <c r="C279">
        <v>28.983000000000001</v>
      </c>
      <c r="D279">
        <v>507.637</v>
      </c>
      <c r="E279">
        <v>249.02099999999999</v>
      </c>
      <c r="F279">
        <v>296.63299999999998</v>
      </c>
      <c r="G279">
        <v>286.10500000000002</v>
      </c>
      <c r="H279">
        <v>320.75900000000001</v>
      </c>
      <c r="I279">
        <v>327.94799999999998</v>
      </c>
      <c r="J279" s="7">
        <v>249.77799999999999</v>
      </c>
      <c r="K279" s="7">
        <v>233.35</v>
      </c>
      <c r="L279">
        <v>3.5750000000000002</v>
      </c>
      <c r="M279">
        <v>3.2869999999999999</v>
      </c>
      <c r="N279">
        <v>3.4039999999999999</v>
      </c>
    </row>
    <row r="280" spans="1:31">
      <c r="C280">
        <v>26.538</v>
      </c>
      <c r="D280">
        <v>402.142</v>
      </c>
      <c r="E280">
        <v>266.21100000000001</v>
      </c>
      <c r="F280">
        <v>308.24799999999999</v>
      </c>
      <c r="G280">
        <v>293.91500000000002</v>
      </c>
      <c r="H280">
        <v>317.89600000000002</v>
      </c>
      <c r="I280">
        <v>311.65899999999999</v>
      </c>
      <c r="J280" s="7">
        <v>256.827</v>
      </c>
      <c r="K280" s="7">
        <v>259.03899999999999</v>
      </c>
      <c r="L280">
        <v>3.5249999999999999</v>
      </c>
      <c r="M280">
        <v>3.4780000000000002</v>
      </c>
      <c r="N280">
        <v>3.6949999999999998</v>
      </c>
    </row>
    <row r="281" spans="1:31">
      <c r="C281">
        <v>22.084</v>
      </c>
      <c r="D281">
        <v>476.65699999999998</v>
      </c>
      <c r="E281">
        <v>288.03199999999998</v>
      </c>
      <c r="F281">
        <v>332.721</v>
      </c>
      <c r="G281">
        <v>290.32</v>
      </c>
      <c r="H281">
        <v>308.08199999999999</v>
      </c>
      <c r="I281">
        <v>250.68799999999999</v>
      </c>
      <c r="J281" s="7">
        <v>285.36799999999999</v>
      </c>
      <c r="K281">
        <v>3.2629999999999999</v>
      </c>
      <c r="L281">
        <v>3.2490000000000001</v>
      </c>
      <c r="M281">
        <v>3.996</v>
      </c>
      <c r="N281">
        <v>3.3279999999999998</v>
      </c>
    </row>
    <row r="283" spans="1:31">
      <c r="A283" t="s">
        <v>73</v>
      </c>
      <c r="D283">
        <v>-1</v>
      </c>
      <c r="E283">
        <v>-2</v>
      </c>
      <c r="F283">
        <v>-3</v>
      </c>
      <c r="G283">
        <v>-4</v>
      </c>
      <c r="H283">
        <v>-5</v>
      </c>
      <c r="I283">
        <v>-6</v>
      </c>
      <c r="J283">
        <v>-7</v>
      </c>
      <c r="K283">
        <v>-8</v>
      </c>
      <c r="L283">
        <v>-9</v>
      </c>
      <c r="M283">
        <v>-10</v>
      </c>
      <c r="N283">
        <v>-11</v>
      </c>
    </row>
    <row r="284" spans="1:31">
      <c r="A284" t="s">
        <v>62</v>
      </c>
      <c r="B284" t="s">
        <v>76</v>
      </c>
      <c r="C284">
        <v>1.3</v>
      </c>
      <c r="D284" t="s">
        <v>64</v>
      </c>
      <c r="E284" t="s">
        <v>65</v>
      </c>
      <c r="F284" t="s">
        <v>66</v>
      </c>
      <c r="G284" t="b">
        <v>0</v>
      </c>
      <c r="H284" t="s">
        <v>67</v>
      </c>
      <c r="I284" t="b">
        <v>0</v>
      </c>
      <c r="J284">
        <v>1</v>
      </c>
      <c r="P284">
        <v>1</v>
      </c>
      <c r="Q284">
        <v>620</v>
      </c>
      <c r="R284">
        <v>1</v>
      </c>
      <c r="S284">
        <v>12</v>
      </c>
      <c r="T284">
        <v>96</v>
      </c>
      <c r="U284">
        <v>571</v>
      </c>
      <c r="V284" t="s">
        <v>86</v>
      </c>
      <c r="W284">
        <v>610</v>
      </c>
      <c r="Z284">
        <v>6</v>
      </c>
      <c r="AD284">
        <v>1</v>
      </c>
      <c r="AE284">
        <v>8</v>
      </c>
    </row>
    <row r="285" spans="1:31">
      <c r="B285" t="s">
        <v>69</v>
      </c>
      <c r="C285">
        <v>1</v>
      </c>
      <c r="D285">
        <v>2</v>
      </c>
      <c r="E285">
        <v>3</v>
      </c>
      <c r="F285">
        <v>4</v>
      </c>
      <c r="G285">
        <v>5</v>
      </c>
      <c r="H285">
        <v>6</v>
      </c>
      <c r="I285">
        <v>7</v>
      </c>
      <c r="J285">
        <v>8</v>
      </c>
      <c r="K285">
        <v>9</v>
      </c>
      <c r="L285">
        <v>10</v>
      </c>
      <c r="M285">
        <v>11</v>
      </c>
      <c r="N285">
        <v>12</v>
      </c>
    </row>
    <row r="286" spans="1:31">
      <c r="B286">
        <v>24.2</v>
      </c>
      <c r="C286">
        <v>23.989000000000001</v>
      </c>
      <c r="D286">
        <v>554.35900000000004</v>
      </c>
      <c r="E286">
        <v>316.89299999999997</v>
      </c>
      <c r="F286">
        <v>293.92099999999999</v>
      </c>
      <c r="G286">
        <v>334.89400000000001</v>
      </c>
      <c r="H286">
        <v>375.68799999999999</v>
      </c>
      <c r="I286">
        <v>329.726</v>
      </c>
      <c r="J286" s="7">
        <v>323.68099999999998</v>
      </c>
      <c r="K286" s="7">
        <v>93.106999999999999</v>
      </c>
      <c r="L286">
        <v>3.57</v>
      </c>
      <c r="M286">
        <v>3.2930000000000001</v>
      </c>
      <c r="N286">
        <v>3.41</v>
      </c>
    </row>
    <row r="287" spans="1:31">
      <c r="C287">
        <v>29.39</v>
      </c>
      <c r="D287">
        <v>101.51</v>
      </c>
      <c r="E287">
        <v>281.10700000000003</v>
      </c>
      <c r="F287">
        <v>189.62700000000001</v>
      </c>
      <c r="G287">
        <v>307.74700000000001</v>
      </c>
      <c r="H287">
        <v>353.34500000000003</v>
      </c>
      <c r="I287">
        <v>313.21699999999998</v>
      </c>
      <c r="J287" s="7">
        <v>304.23399999999998</v>
      </c>
      <c r="K287" s="7">
        <v>300.36399999999998</v>
      </c>
      <c r="L287">
        <v>3.8559999999999999</v>
      </c>
      <c r="M287">
        <v>3.6779999999999999</v>
      </c>
      <c r="N287">
        <v>3.891</v>
      </c>
    </row>
    <row r="288" spans="1:31">
      <c r="A288" t="s">
        <v>50</v>
      </c>
      <c r="C288">
        <v>29.539000000000001</v>
      </c>
      <c r="D288">
        <v>461.02800000000002</v>
      </c>
      <c r="E288">
        <v>273.71899999999999</v>
      </c>
      <c r="F288">
        <v>280.82499999999999</v>
      </c>
      <c r="G288">
        <v>333.73</v>
      </c>
      <c r="H288">
        <v>356.24599999999998</v>
      </c>
      <c r="I288">
        <v>344.596</v>
      </c>
      <c r="J288" s="7">
        <v>305.291</v>
      </c>
      <c r="K288">
        <v>3.9990000000000001</v>
      </c>
      <c r="L288">
        <v>4.1180000000000003</v>
      </c>
      <c r="M288">
        <v>3.21</v>
      </c>
      <c r="N288">
        <v>4.0229999999999997</v>
      </c>
    </row>
    <row r="289" spans="1:14">
      <c r="C289">
        <v>28.361000000000001</v>
      </c>
      <c r="D289">
        <v>516.21900000000005</v>
      </c>
      <c r="E289">
        <v>273.541</v>
      </c>
      <c r="F289">
        <v>284.536</v>
      </c>
      <c r="G289">
        <v>368.34100000000001</v>
      </c>
      <c r="H289">
        <v>353.39</v>
      </c>
      <c r="I289">
        <v>341.99900000000002</v>
      </c>
      <c r="J289" s="7">
        <v>292.43900000000002</v>
      </c>
      <c r="K289">
        <v>3.8109999999999999</v>
      </c>
      <c r="L289">
        <v>4.46</v>
      </c>
      <c r="M289">
        <v>4.1289999999999996</v>
      </c>
      <c r="N289">
        <v>3.4180000000000001</v>
      </c>
    </row>
    <row r="290" spans="1:14">
      <c r="A290" t="s">
        <v>90</v>
      </c>
      <c r="C290">
        <v>30.248999999999999</v>
      </c>
      <c r="D290">
        <v>555.495</v>
      </c>
      <c r="E290">
        <v>279.70400000000001</v>
      </c>
      <c r="F290">
        <v>286.12200000000001</v>
      </c>
      <c r="G290">
        <v>330.45100000000002</v>
      </c>
      <c r="H290">
        <v>361.43200000000002</v>
      </c>
      <c r="I290">
        <v>356.8</v>
      </c>
      <c r="J290" s="7">
        <v>309.428</v>
      </c>
      <c r="K290" s="7">
        <v>263.80399999999997</v>
      </c>
      <c r="L290">
        <v>5.3639999999999999</v>
      </c>
      <c r="M290">
        <v>4.7240000000000002</v>
      </c>
      <c r="N290">
        <v>3.9420000000000002</v>
      </c>
    </row>
    <row r="291" spans="1:14">
      <c r="C291">
        <v>30.417000000000002</v>
      </c>
      <c r="D291">
        <v>494.589</v>
      </c>
      <c r="E291">
        <v>272.851</v>
      </c>
      <c r="F291">
        <v>283.76799999999997</v>
      </c>
      <c r="G291">
        <v>336.80599999999998</v>
      </c>
      <c r="H291">
        <v>362.00900000000001</v>
      </c>
      <c r="I291">
        <v>359.24700000000001</v>
      </c>
      <c r="J291" s="7">
        <v>307.733</v>
      </c>
      <c r="K291" s="7">
        <v>280.00200000000001</v>
      </c>
      <c r="L291">
        <v>4.0720000000000001</v>
      </c>
      <c r="M291">
        <v>3.1549999999999998</v>
      </c>
      <c r="N291">
        <v>4.1639999999999997</v>
      </c>
    </row>
    <row r="292" spans="1:14">
      <c r="C292">
        <v>29.242000000000001</v>
      </c>
      <c r="D292">
        <v>533.82500000000005</v>
      </c>
      <c r="E292">
        <v>278.36</v>
      </c>
      <c r="F292">
        <v>293.75900000000001</v>
      </c>
      <c r="G292">
        <v>350.38400000000001</v>
      </c>
      <c r="H292">
        <v>369.18400000000003</v>
      </c>
      <c r="I292">
        <v>378.17599999999999</v>
      </c>
      <c r="J292" s="7">
        <v>296.18900000000002</v>
      </c>
      <c r="K292" s="7">
        <v>193.82900000000001</v>
      </c>
      <c r="L292">
        <v>3.806</v>
      </c>
      <c r="M292">
        <v>3.8</v>
      </c>
      <c r="N292">
        <v>3.6779999999999999</v>
      </c>
    </row>
    <row r="293" spans="1:14">
      <c r="C293">
        <v>21.021000000000001</v>
      </c>
      <c r="D293">
        <v>341.404</v>
      </c>
      <c r="E293">
        <v>244.19399999999999</v>
      </c>
      <c r="F293">
        <v>303.92599999999999</v>
      </c>
      <c r="G293">
        <v>353.113</v>
      </c>
      <c r="H293">
        <v>406.37</v>
      </c>
      <c r="I293">
        <v>390.14600000000002</v>
      </c>
      <c r="J293" s="7">
        <v>347.29399999999998</v>
      </c>
      <c r="K293" s="7">
        <v>313.86599999999999</v>
      </c>
      <c r="L293">
        <v>3.6709999999999998</v>
      </c>
      <c r="M293">
        <v>3.6160000000000001</v>
      </c>
      <c r="N293">
        <v>3.746</v>
      </c>
    </row>
    <row r="295" spans="1:14">
      <c r="A295" t="s">
        <v>73</v>
      </c>
    </row>
    <row r="296" spans="1:14">
      <c r="A296" t="s">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E0BE-6CC0-4C33-BD65-AF39F3080A67}">
  <dimension ref="A1:AC64"/>
  <sheetViews>
    <sheetView tabSelected="1" topLeftCell="Q1" zoomScale="90" zoomScaleNormal="90" workbookViewId="0">
      <selection activeCell="X22" sqref="X22"/>
    </sheetView>
  </sheetViews>
  <sheetFormatPr defaultRowHeight="15"/>
  <cols>
    <col min="1" max="1" width="15.5703125" style="1" customWidth="1"/>
    <col min="2" max="3" width="9.140625" style="1"/>
    <col min="4" max="4" width="50.28515625" style="1" customWidth="1"/>
    <col min="5" max="5" width="13.140625" style="1" customWidth="1"/>
    <col min="6" max="10" width="9.140625" style="1"/>
    <col min="11" max="11" width="16.28515625" style="1" customWidth="1"/>
    <col min="12" max="16" width="9.140625" style="1"/>
    <col min="17" max="17" width="19.85546875" style="1" customWidth="1"/>
    <col min="18" max="18" width="18.42578125" style="11" customWidth="1"/>
    <col min="19" max="19" width="15.85546875" style="1" customWidth="1"/>
    <col min="20" max="22" width="16.7109375" style="1" customWidth="1"/>
    <col min="23" max="23" width="9.140625" style="1"/>
    <col min="24" max="27" width="22.5703125" style="1" customWidth="1"/>
    <col min="28" max="28" width="11" style="1" bestFit="1" customWidth="1"/>
    <col min="29" max="29" width="9.140625" style="1"/>
  </cols>
  <sheetData>
    <row r="1" spans="1:29">
      <c r="A1" s="1" t="s">
        <v>9</v>
      </c>
      <c r="B1" s="1" t="s">
        <v>10</v>
      </c>
      <c r="C1" s="1" t="s">
        <v>0</v>
      </c>
      <c r="D1" s="1" t="s">
        <v>11</v>
      </c>
      <c r="E1" s="1" t="s">
        <v>12</v>
      </c>
      <c r="F1" s="1" t="s">
        <v>13</v>
      </c>
      <c r="G1" s="1" t="s">
        <v>14</v>
      </c>
      <c r="H1" s="1" t="s">
        <v>15</v>
      </c>
      <c r="I1" s="1" t="s">
        <v>16</v>
      </c>
      <c r="J1" s="1" t="s">
        <v>89</v>
      </c>
      <c r="K1" s="8" t="s">
        <v>17</v>
      </c>
      <c r="L1" s="9" t="s">
        <v>13</v>
      </c>
      <c r="M1" s="9" t="s">
        <v>14</v>
      </c>
      <c r="N1" s="9" t="s">
        <v>15</v>
      </c>
      <c r="O1" s="9" t="s">
        <v>16</v>
      </c>
      <c r="P1" s="10" t="s">
        <v>88</v>
      </c>
      <c r="Q1" s="1" t="s">
        <v>19</v>
      </c>
      <c r="R1" s="11" t="s">
        <v>87</v>
      </c>
      <c r="S1" s="1" t="s">
        <v>18</v>
      </c>
      <c r="T1" s="1" t="s">
        <v>113</v>
      </c>
      <c r="U1" s="1" t="s">
        <v>21</v>
      </c>
      <c r="V1" s="1" t="s">
        <v>22</v>
      </c>
      <c r="W1" s="1" t="s">
        <v>10</v>
      </c>
      <c r="X1" s="1" t="s">
        <v>20</v>
      </c>
      <c r="Y1" s="1" t="s">
        <v>114</v>
      </c>
      <c r="Z1" s="1" t="s">
        <v>21</v>
      </c>
      <c r="AA1" s="1" t="s">
        <v>22</v>
      </c>
      <c r="AB1" s="1" t="s">
        <v>23</v>
      </c>
      <c r="AC1" s="1" t="s">
        <v>24</v>
      </c>
    </row>
    <row r="2" spans="1:29" s="13" customFormat="1">
      <c r="A2" s="12" t="s">
        <v>1</v>
      </c>
      <c r="B2" s="12" t="s">
        <v>25</v>
      </c>
      <c r="C2" s="12" t="s">
        <v>68</v>
      </c>
      <c r="D2" s="14" t="s">
        <v>26</v>
      </c>
      <c r="E2" s="12" t="s">
        <v>27</v>
      </c>
      <c r="F2" s="15"/>
      <c r="G2" s="12">
        <v>5.0000000000000001E-3</v>
      </c>
      <c r="H2" s="12">
        <v>0.44833333333333331</v>
      </c>
      <c r="I2" s="15">
        <f t="shared" ref="I2:I55" si="0">F2*G2</f>
        <v>0</v>
      </c>
      <c r="J2" s="15" t="e">
        <f t="shared" ref="J2:J55" si="1">E2/I2</f>
        <v>#VALUE!</v>
      </c>
      <c r="K2" s="16">
        <v>6</v>
      </c>
      <c r="L2" s="15">
        <v>1.0000000000000001E-5</v>
      </c>
      <c r="M2" s="12">
        <v>5.0000000000000001E-3</v>
      </c>
      <c r="N2" s="12">
        <v>0.44833333333333331</v>
      </c>
      <c r="O2" s="15">
        <f>L2*M2*N2</f>
        <v>2.2416666666666669E-8</v>
      </c>
      <c r="P2" s="17">
        <f>K2/O2</f>
        <v>267657992.56505573</v>
      </c>
      <c r="Q2" s="15"/>
      <c r="R2" s="15">
        <f>GEOMEAN(P2:P4)</f>
        <v>233820793.53536621</v>
      </c>
      <c r="S2" s="12" t="e">
        <f t="shared" ref="S2:S55" si="2">LOG10(J2)</f>
        <v>#VALUE!</v>
      </c>
      <c r="T2" s="12"/>
      <c r="U2" s="12"/>
      <c r="V2" s="12"/>
      <c r="W2" s="12" t="s">
        <v>25</v>
      </c>
      <c r="X2" s="12">
        <f>LOG10(P2)</f>
        <v>8.4275802164288596</v>
      </c>
      <c r="Y2" s="12">
        <f>AVERAGE(X2:X4)</f>
        <v>8.3688831300769664</v>
      </c>
      <c r="Z2" s="12">
        <f>_xlfn.STDEV.S(X2:X4)</f>
        <v>0.10166633581773672</v>
      </c>
      <c r="AA2" s="12">
        <f>_xlfn.CONFIDENCE.T(0.05,Z2,3)</f>
        <v>0.25255317882031325</v>
      </c>
      <c r="AB2" s="12">
        <f>Y2-AA2</f>
        <v>8.1163299512566525</v>
      </c>
      <c r="AC2" s="12">
        <f>Y2+AA2</f>
        <v>8.6214363088972803</v>
      </c>
    </row>
    <row r="3" spans="1:29" s="13" customFormat="1">
      <c r="A3" s="12" t="s">
        <v>1</v>
      </c>
      <c r="B3" s="12" t="s">
        <v>25</v>
      </c>
      <c r="C3" s="12" t="s">
        <v>68</v>
      </c>
      <c r="D3" s="14" t="s">
        <v>26</v>
      </c>
      <c r="E3" s="12" t="s">
        <v>27</v>
      </c>
      <c r="F3" s="15"/>
      <c r="G3" s="12">
        <v>5.0000000000000001E-3</v>
      </c>
      <c r="H3" s="12">
        <v>0.44833333333333331</v>
      </c>
      <c r="I3" s="15">
        <f t="shared" si="0"/>
        <v>0</v>
      </c>
      <c r="J3" s="15" t="e">
        <f t="shared" si="1"/>
        <v>#VALUE!</v>
      </c>
      <c r="K3" s="16">
        <v>6</v>
      </c>
      <c r="L3" s="15">
        <v>1.0000000000000001E-5</v>
      </c>
      <c r="M3" s="12">
        <v>5.0000000000000001E-3</v>
      </c>
      <c r="N3" s="12">
        <v>0.44833333333333331</v>
      </c>
      <c r="O3" s="15">
        <f>L3*M3*N3</f>
        <v>2.2416666666666669E-8</v>
      </c>
      <c r="P3" s="17">
        <f>K3/O3</f>
        <v>267657992.56505573</v>
      </c>
      <c r="Q3" s="12"/>
      <c r="R3" s="15"/>
      <c r="S3" s="12" t="e">
        <f t="shared" si="2"/>
        <v>#VALUE!</v>
      </c>
      <c r="T3" s="12"/>
      <c r="U3" s="12"/>
      <c r="V3" s="12"/>
      <c r="W3" s="12" t="s">
        <v>25</v>
      </c>
      <c r="X3" s="12">
        <f t="shared" ref="X3:X55" si="3">LOG10(P3)</f>
        <v>8.4275802164288596</v>
      </c>
      <c r="Y3" s="12"/>
      <c r="Z3" s="12"/>
      <c r="AA3" s="12" t="e">
        <f t="shared" ref="AA3:AA55" si="4">_xlfn.CONFIDENCE.T(0.05,Z3,3)</f>
        <v>#NUM!</v>
      </c>
      <c r="AB3" s="12" t="e">
        <f t="shared" ref="AB3:AB53" si="5">Y3-AA3</f>
        <v>#NUM!</v>
      </c>
      <c r="AC3" s="12" t="e">
        <f t="shared" ref="AC3:AC53" si="6">Y3+AA3</f>
        <v>#NUM!</v>
      </c>
    </row>
    <row r="4" spans="1:29" s="29" customFormat="1">
      <c r="A4" s="24" t="s">
        <v>1</v>
      </c>
      <c r="B4" s="24" t="s">
        <v>25</v>
      </c>
      <c r="C4" s="24" t="s">
        <v>68</v>
      </c>
      <c r="D4" s="25" t="s">
        <v>26</v>
      </c>
      <c r="E4" s="24" t="s">
        <v>27</v>
      </c>
      <c r="F4" s="26"/>
      <c r="G4" s="24">
        <v>5.0000000000000001E-3</v>
      </c>
      <c r="H4" s="24">
        <v>0.44833333333333331</v>
      </c>
      <c r="I4" s="26">
        <f t="shared" si="0"/>
        <v>0</v>
      </c>
      <c r="J4" s="26" t="e">
        <f t="shared" si="1"/>
        <v>#VALUE!</v>
      </c>
      <c r="K4" s="27">
        <v>4</v>
      </c>
      <c r="L4" s="26">
        <v>1.0000000000000001E-5</v>
      </c>
      <c r="M4" s="24">
        <v>5.0000000000000001E-3</v>
      </c>
      <c r="N4" s="24">
        <v>0.44833333333333331</v>
      </c>
      <c r="O4" s="26">
        <f t="shared" ref="O4:O55" si="7">L4*M4*N4</f>
        <v>2.2416666666666669E-8</v>
      </c>
      <c r="P4" s="28">
        <f t="shared" ref="P4:P55" si="8">K4/O4</f>
        <v>178438661.71003717</v>
      </c>
      <c r="Q4" s="24"/>
      <c r="R4" s="26"/>
      <c r="S4" s="24" t="e">
        <f t="shared" si="2"/>
        <v>#VALUE!</v>
      </c>
      <c r="T4" s="24"/>
      <c r="U4" s="24"/>
      <c r="V4" s="24"/>
      <c r="W4" s="24" t="s">
        <v>25</v>
      </c>
      <c r="X4" s="24">
        <f t="shared" si="3"/>
        <v>8.25148895737318</v>
      </c>
      <c r="Y4" s="24"/>
      <c r="Z4" s="24"/>
      <c r="AA4" s="24" t="e">
        <f t="shared" si="4"/>
        <v>#NUM!</v>
      </c>
      <c r="AB4" s="24" t="e">
        <f t="shared" si="5"/>
        <v>#NUM!</v>
      </c>
      <c r="AC4" s="24" t="e">
        <f t="shared" si="6"/>
        <v>#NUM!</v>
      </c>
    </row>
    <row r="5" spans="1:29" s="13" customFormat="1">
      <c r="A5" s="12" t="s">
        <v>1</v>
      </c>
      <c r="B5" s="12" t="s">
        <v>28</v>
      </c>
      <c r="C5" s="12" t="s">
        <v>68</v>
      </c>
      <c r="D5" s="14" t="s">
        <v>26</v>
      </c>
      <c r="E5" s="12" t="s">
        <v>27</v>
      </c>
      <c r="F5" s="15"/>
      <c r="G5" s="12">
        <v>5.0000000000000001E-3</v>
      </c>
      <c r="H5" s="12">
        <v>0.44833333333333331</v>
      </c>
      <c r="I5" s="15">
        <f t="shared" si="0"/>
        <v>0</v>
      </c>
      <c r="J5" s="15" t="e">
        <f t="shared" si="1"/>
        <v>#VALUE!</v>
      </c>
      <c r="K5" s="16">
        <v>9</v>
      </c>
      <c r="L5" s="15">
        <v>1.0000000000000001E-5</v>
      </c>
      <c r="M5" s="12">
        <v>5.0000000000000001E-3</v>
      </c>
      <c r="N5" s="12">
        <v>0.44833333333333331</v>
      </c>
      <c r="O5" s="15">
        <f t="shared" si="7"/>
        <v>2.2416666666666669E-8</v>
      </c>
      <c r="P5" s="17">
        <f t="shared" si="8"/>
        <v>401486988.84758359</v>
      </c>
      <c r="Q5" s="12"/>
      <c r="R5" s="15">
        <f>GEOMEAN(P5:P7)</f>
        <v>444604681.07625109</v>
      </c>
      <c r="S5" s="12" t="e">
        <f t="shared" si="2"/>
        <v>#VALUE!</v>
      </c>
      <c r="T5" s="12"/>
      <c r="U5" s="12"/>
      <c r="V5" s="12"/>
      <c r="W5" s="12" t="s">
        <v>28</v>
      </c>
      <c r="X5" s="12">
        <f t="shared" si="3"/>
        <v>8.6036714754845409</v>
      </c>
      <c r="Y5" s="12">
        <f>AVERAGE(X5:X7)</f>
        <v>8.6479740309110671</v>
      </c>
      <c r="Z5" s="12">
        <f>_xlfn.STDEV.S(X5:X7)</f>
        <v>4.3593301195736872E-2</v>
      </c>
      <c r="AA5" s="12">
        <f t="shared" si="4"/>
        <v>0.10829176348002076</v>
      </c>
      <c r="AB5" s="12">
        <f t="shared" si="5"/>
        <v>8.5396822674310471</v>
      </c>
      <c r="AC5" s="12">
        <f t="shared" si="6"/>
        <v>8.7562657943910871</v>
      </c>
    </row>
    <row r="6" spans="1:29" s="13" customFormat="1">
      <c r="A6" s="12" t="s">
        <v>1</v>
      </c>
      <c r="B6" s="12" t="s">
        <v>28</v>
      </c>
      <c r="C6" s="12" t="s">
        <v>68</v>
      </c>
      <c r="D6" s="14" t="s">
        <v>26</v>
      </c>
      <c r="E6" s="12" t="s">
        <v>27</v>
      </c>
      <c r="F6" s="15"/>
      <c r="G6" s="12">
        <v>5.0000000000000001E-3</v>
      </c>
      <c r="H6" s="12">
        <v>0.44833333333333331</v>
      </c>
      <c r="I6" s="15">
        <f t="shared" si="0"/>
        <v>0</v>
      </c>
      <c r="J6" s="15" t="e">
        <f t="shared" si="1"/>
        <v>#VALUE!</v>
      </c>
      <c r="K6" s="16">
        <v>11</v>
      </c>
      <c r="L6" s="15">
        <v>1.0000000000000001E-5</v>
      </c>
      <c r="M6" s="12">
        <v>5.0000000000000001E-3</v>
      </c>
      <c r="N6" s="12">
        <v>0.44833333333333331</v>
      </c>
      <c r="O6" s="15">
        <f t="shared" si="7"/>
        <v>2.2416666666666669E-8</v>
      </c>
      <c r="P6" s="17">
        <f t="shared" si="8"/>
        <v>490706319.70260221</v>
      </c>
      <c r="Q6" s="12"/>
      <c r="R6" s="15"/>
      <c r="S6" s="12" t="e">
        <f t="shared" si="2"/>
        <v>#VALUE!</v>
      </c>
      <c r="T6" s="12"/>
      <c r="U6" s="12"/>
      <c r="V6" s="12"/>
      <c r="W6" s="12" t="s">
        <v>28</v>
      </c>
      <c r="X6" s="12">
        <f t="shared" si="3"/>
        <v>8.6908216512034411</v>
      </c>
      <c r="Y6" s="12"/>
      <c r="Z6" s="12"/>
      <c r="AA6" s="12" t="e">
        <f t="shared" si="4"/>
        <v>#NUM!</v>
      </c>
      <c r="AB6" s="12" t="e">
        <f t="shared" si="5"/>
        <v>#NUM!</v>
      </c>
      <c r="AC6" s="12" t="e">
        <f t="shared" si="6"/>
        <v>#NUM!</v>
      </c>
    </row>
    <row r="7" spans="1:29" s="13" customFormat="1">
      <c r="A7" s="12" t="s">
        <v>1</v>
      </c>
      <c r="B7" s="12" t="s">
        <v>28</v>
      </c>
      <c r="C7" s="12" t="s">
        <v>68</v>
      </c>
      <c r="D7" s="14" t="s">
        <v>26</v>
      </c>
      <c r="E7" s="12" t="s">
        <v>27</v>
      </c>
      <c r="F7" s="15"/>
      <c r="G7" s="12">
        <v>5.0000000000000001E-3</v>
      </c>
      <c r="H7" s="12">
        <v>0.44833333333333331</v>
      </c>
      <c r="I7" s="15">
        <f t="shared" si="0"/>
        <v>0</v>
      </c>
      <c r="J7" s="15" t="e">
        <f t="shared" si="1"/>
        <v>#VALUE!</v>
      </c>
      <c r="K7" s="16">
        <v>10</v>
      </c>
      <c r="L7" s="15">
        <v>1.0000000000000001E-5</v>
      </c>
      <c r="M7" s="12">
        <v>5.0000000000000001E-3</v>
      </c>
      <c r="N7" s="12">
        <v>0.44833333333333331</v>
      </c>
      <c r="O7" s="15">
        <f t="shared" si="7"/>
        <v>2.2416666666666669E-8</v>
      </c>
      <c r="P7" s="17">
        <f t="shared" si="8"/>
        <v>446096654.2750929</v>
      </c>
      <c r="Q7" s="12"/>
      <c r="R7" s="15"/>
      <c r="S7" s="12" t="e">
        <f t="shared" si="2"/>
        <v>#VALUE!</v>
      </c>
      <c r="T7" s="12"/>
      <c r="U7" s="12"/>
      <c r="V7" s="12"/>
      <c r="W7" s="12" t="s">
        <v>28</v>
      </c>
      <c r="X7" s="12">
        <f t="shared" si="3"/>
        <v>8.6494289660452175</v>
      </c>
      <c r="Y7" s="12"/>
      <c r="Z7" s="12"/>
      <c r="AA7" s="12" t="e">
        <f t="shared" si="4"/>
        <v>#NUM!</v>
      </c>
      <c r="AB7" s="12" t="e">
        <f t="shared" si="5"/>
        <v>#NUM!</v>
      </c>
      <c r="AC7" s="12" t="e">
        <f t="shared" si="6"/>
        <v>#NUM!</v>
      </c>
    </row>
    <row r="8" spans="1:29" s="38" customFormat="1">
      <c r="A8" s="34" t="s">
        <v>2</v>
      </c>
      <c r="B8" s="35" t="s">
        <v>29</v>
      </c>
      <c r="C8" s="35" t="s">
        <v>68</v>
      </c>
      <c r="D8" s="36" t="s">
        <v>26</v>
      </c>
      <c r="E8" s="35" t="s">
        <v>27</v>
      </c>
      <c r="F8" s="37"/>
      <c r="G8" s="35">
        <v>5.0000000000000001E-3</v>
      </c>
      <c r="H8" s="35">
        <v>0.44833333333333331</v>
      </c>
      <c r="I8" s="37">
        <f t="shared" si="0"/>
        <v>0</v>
      </c>
      <c r="J8" s="37" t="e">
        <f t="shared" si="1"/>
        <v>#VALUE!</v>
      </c>
      <c r="K8" s="41">
        <v>19</v>
      </c>
      <c r="L8" s="37">
        <v>1E-4</v>
      </c>
      <c r="M8" s="35">
        <v>5.0000000000000001E-3</v>
      </c>
      <c r="N8" s="35">
        <v>0.44833333333333331</v>
      </c>
      <c r="O8" s="37">
        <f t="shared" si="7"/>
        <v>2.2416666666666668E-7</v>
      </c>
      <c r="P8" s="42">
        <f t="shared" si="8"/>
        <v>84758364.312267646</v>
      </c>
      <c r="Q8" s="35"/>
      <c r="R8" s="37">
        <f>GEOMEAN(P8:P10)</f>
        <v>87706846.616347224</v>
      </c>
      <c r="S8" s="35" t="e">
        <f t="shared" si="2"/>
        <v>#VALUE!</v>
      </c>
      <c r="T8" s="35"/>
      <c r="U8" s="35"/>
      <c r="V8" s="35"/>
      <c r="W8" s="35" t="s">
        <v>29</v>
      </c>
      <c r="X8" s="35">
        <f t="shared" si="3"/>
        <v>7.9281825669980455</v>
      </c>
      <c r="Y8" s="12">
        <f>AVERAGE(X8:X10)</f>
        <v>7.943033496805481</v>
      </c>
      <c r="Z8" s="35">
        <f>_xlfn.STDEV.S(X8:X10)</f>
        <v>0.30130461476148329</v>
      </c>
      <c r="AA8" s="35">
        <f t="shared" si="4"/>
        <v>0.74848215625340619</v>
      </c>
      <c r="AB8" s="35">
        <f t="shared" si="5"/>
        <v>7.1945513405520751</v>
      </c>
      <c r="AC8" s="35">
        <f t="shared" si="6"/>
        <v>8.6915156530588877</v>
      </c>
    </row>
    <row r="9" spans="1:29" s="13" customFormat="1">
      <c r="A9" s="39" t="s">
        <v>2</v>
      </c>
      <c r="B9" s="12" t="s">
        <v>29</v>
      </c>
      <c r="C9" s="12" t="s">
        <v>68</v>
      </c>
      <c r="D9" s="14" t="s">
        <v>26</v>
      </c>
      <c r="E9" s="12" t="s">
        <v>27</v>
      </c>
      <c r="F9" s="15"/>
      <c r="G9" s="12">
        <v>5.0000000000000001E-3</v>
      </c>
      <c r="H9" s="12">
        <v>0.44833333333333331</v>
      </c>
      <c r="I9" s="15">
        <f t="shared" si="0"/>
        <v>0</v>
      </c>
      <c r="J9" s="15" t="e">
        <f t="shared" si="1"/>
        <v>#VALUE!</v>
      </c>
      <c r="K9" s="16">
        <v>10</v>
      </c>
      <c r="L9" s="15">
        <v>1E-4</v>
      </c>
      <c r="M9" s="12">
        <v>5.0000000000000001E-3</v>
      </c>
      <c r="N9" s="12">
        <v>0.44833333333333331</v>
      </c>
      <c r="O9" s="15">
        <f t="shared" si="7"/>
        <v>2.2416666666666668E-7</v>
      </c>
      <c r="P9" s="17">
        <f t="shared" si="8"/>
        <v>44609665.427509293</v>
      </c>
      <c r="Q9" s="12"/>
      <c r="R9" s="15"/>
      <c r="S9" s="12" t="e">
        <f t="shared" si="2"/>
        <v>#VALUE!</v>
      </c>
      <c r="T9" s="12"/>
      <c r="U9" s="12"/>
      <c r="V9" s="12"/>
      <c r="W9" s="12" t="s">
        <v>29</v>
      </c>
      <c r="X9" s="12">
        <f t="shared" si="3"/>
        <v>7.6494289660452166</v>
      </c>
      <c r="Y9" s="12"/>
      <c r="Z9" s="12"/>
      <c r="AA9" s="12" t="e">
        <f t="shared" si="4"/>
        <v>#NUM!</v>
      </c>
      <c r="AB9" s="12" t="e">
        <f t="shared" si="5"/>
        <v>#NUM!</v>
      </c>
      <c r="AC9" s="12" t="e">
        <f t="shared" si="6"/>
        <v>#NUM!</v>
      </c>
    </row>
    <row r="10" spans="1:29" s="29" customFormat="1">
      <c r="A10" s="40" t="s">
        <v>2</v>
      </c>
      <c r="B10" s="24" t="s">
        <v>29</v>
      </c>
      <c r="C10" s="24" t="s">
        <v>68</v>
      </c>
      <c r="D10" s="25" t="s">
        <v>26</v>
      </c>
      <c r="E10" s="24" t="s">
        <v>27</v>
      </c>
      <c r="F10" s="26"/>
      <c r="G10" s="24">
        <v>5.0000000000000001E-3</v>
      </c>
      <c r="H10" s="24">
        <v>0.44833333333333331</v>
      </c>
      <c r="I10" s="26">
        <f t="shared" si="0"/>
        <v>0</v>
      </c>
      <c r="J10" s="26" t="e">
        <f t="shared" si="1"/>
        <v>#VALUE!</v>
      </c>
      <c r="K10" s="27">
        <v>40</v>
      </c>
      <c r="L10" s="26">
        <v>1E-4</v>
      </c>
      <c r="M10" s="24">
        <v>5.0000000000000001E-3</v>
      </c>
      <c r="N10" s="24">
        <v>0.44833333333333331</v>
      </c>
      <c r="O10" s="26">
        <f t="shared" si="7"/>
        <v>2.2416666666666668E-7</v>
      </c>
      <c r="P10" s="28">
        <f t="shared" si="8"/>
        <v>178438661.71003717</v>
      </c>
      <c r="Q10" s="24"/>
      <c r="R10" s="26"/>
      <c r="S10" s="24" t="e">
        <f t="shared" si="2"/>
        <v>#VALUE!</v>
      </c>
      <c r="T10" s="24"/>
      <c r="U10" s="24"/>
      <c r="V10" s="24"/>
      <c r="W10" s="24" t="s">
        <v>29</v>
      </c>
      <c r="X10" s="24">
        <f t="shared" si="3"/>
        <v>8.25148895737318</v>
      </c>
      <c r="Y10" s="24"/>
      <c r="Z10" s="24"/>
      <c r="AA10" s="24" t="e">
        <f t="shared" si="4"/>
        <v>#NUM!</v>
      </c>
      <c r="AB10" s="24" t="e">
        <f t="shared" si="5"/>
        <v>#NUM!</v>
      </c>
      <c r="AC10" s="24" t="e">
        <f t="shared" si="6"/>
        <v>#NUM!</v>
      </c>
    </row>
    <row r="11" spans="1:29" s="13" customFormat="1">
      <c r="A11" s="12" t="s">
        <v>2</v>
      </c>
      <c r="B11" s="12" t="s">
        <v>30</v>
      </c>
      <c r="C11" s="12" t="s">
        <v>68</v>
      </c>
      <c r="D11" s="14" t="s">
        <v>26</v>
      </c>
      <c r="E11" s="12" t="s">
        <v>27</v>
      </c>
      <c r="F11" s="15"/>
      <c r="G11" s="12">
        <v>5.0000000000000001E-3</v>
      </c>
      <c r="H11" s="12">
        <v>0.44833333333333331</v>
      </c>
      <c r="I11" s="15">
        <f>F11*G11</f>
        <v>0</v>
      </c>
      <c r="J11" s="15" t="e">
        <f>E11/I11</f>
        <v>#VALUE!</v>
      </c>
      <c r="K11" s="12">
        <v>13</v>
      </c>
      <c r="L11" s="15">
        <v>1.0000000000000001E-5</v>
      </c>
      <c r="M11" s="12">
        <v>5.0000000000000001E-3</v>
      </c>
      <c r="N11" s="12">
        <v>0.44833333333333331</v>
      </c>
      <c r="O11" s="15">
        <f t="shared" si="7"/>
        <v>2.2416666666666669E-8</v>
      </c>
      <c r="P11" s="15">
        <f t="shared" si="8"/>
        <v>579925650.55762076</v>
      </c>
      <c r="Q11" s="15"/>
      <c r="R11" s="15">
        <f>GEOMEAN(P11:P13)</f>
        <v>535419228.33134639</v>
      </c>
      <c r="S11" s="12" t="e">
        <f>LOG10(J11)</f>
        <v>#VALUE!</v>
      </c>
      <c r="T11" s="12"/>
      <c r="U11" s="12"/>
      <c r="V11" s="12"/>
      <c r="W11" s="12" t="s">
        <v>30</v>
      </c>
      <c r="X11" s="12">
        <f t="shared" si="3"/>
        <v>8.7633723183520544</v>
      </c>
      <c r="Y11" s="12">
        <f>AVERAGE(X11:X13)</f>
        <v>8.7286939638031917</v>
      </c>
      <c r="Z11" s="12">
        <f>_xlfn.STDEV.S(X11:X13)</f>
        <v>0.21889775601613493</v>
      </c>
      <c r="AA11" s="12">
        <f t="shared" si="4"/>
        <v>0.54377217073720374</v>
      </c>
      <c r="AB11" s="12">
        <f t="shared" si="5"/>
        <v>8.1849217930659872</v>
      </c>
      <c r="AC11" s="12">
        <f t="shared" si="6"/>
        <v>9.2724661345403963</v>
      </c>
    </row>
    <row r="12" spans="1:29" s="13" customFormat="1">
      <c r="A12" s="12" t="s">
        <v>2</v>
      </c>
      <c r="B12" s="12" t="s">
        <v>30</v>
      </c>
      <c r="C12" s="12" t="s">
        <v>68</v>
      </c>
      <c r="D12" s="14" t="s">
        <v>26</v>
      </c>
      <c r="E12" s="12" t="s">
        <v>27</v>
      </c>
      <c r="F12" s="15"/>
      <c r="G12" s="12">
        <v>5.0000000000000001E-3</v>
      </c>
      <c r="H12" s="12">
        <v>0.44833333333333331</v>
      </c>
      <c r="I12" s="15">
        <f t="shared" si="0"/>
        <v>0</v>
      </c>
      <c r="J12" s="15" t="e">
        <f t="shared" si="1"/>
        <v>#VALUE!</v>
      </c>
      <c r="K12" s="12">
        <v>19</v>
      </c>
      <c r="L12" s="15">
        <v>1.0000000000000001E-5</v>
      </c>
      <c r="M12" s="12">
        <v>5.0000000000000001E-3</v>
      </c>
      <c r="N12" s="12">
        <v>0.44833333333333331</v>
      </c>
      <c r="O12" s="15">
        <f t="shared" si="7"/>
        <v>2.2416666666666669E-8</v>
      </c>
      <c r="P12" s="15">
        <f t="shared" si="8"/>
        <v>847583643.12267649</v>
      </c>
      <c r="Q12" s="15"/>
      <c r="R12" s="15"/>
      <c r="S12" s="12" t="e">
        <f t="shared" si="2"/>
        <v>#VALUE!</v>
      </c>
      <c r="T12" s="12"/>
      <c r="U12" s="12"/>
      <c r="V12" s="12"/>
      <c r="W12" s="12" t="s">
        <v>30</v>
      </c>
      <c r="X12" s="12">
        <f t="shared" si="3"/>
        <v>8.9281825669980464</v>
      </c>
      <c r="Y12" s="12"/>
      <c r="Z12" s="12"/>
      <c r="AA12" s="12" t="e">
        <f t="shared" si="4"/>
        <v>#NUM!</v>
      </c>
      <c r="AB12" s="12" t="e">
        <f t="shared" si="5"/>
        <v>#NUM!</v>
      </c>
      <c r="AC12" s="12" t="e">
        <f t="shared" si="6"/>
        <v>#NUM!</v>
      </c>
    </row>
    <row r="13" spans="1:29" s="13" customFormat="1">
      <c r="A13" s="12" t="s">
        <v>2</v>
      </c>
      <c r="B13" s="12" t="s">
        <v>30</v>
      </c>
      <c r="C13" s="12" t="s">
        <v>68</v>
      </c>
      <c r="D13" s="14" t="s">
        <v>26</v>
      </c>
      <c r="E13" s="12" t="s">
        <v>27</v>
      </c>
      <c r="F13" s="15"/>
      <c r="G13" s="12">
        <v>5.0000000000000001E-3</v>
      </c>
      <c r="H13" s="12">
        <v>0.44833333333333331</v>
      </c>
      <c r="I13" s="15">
        <f t="shared" si="0"/>
        <v>0</v>
      </c>
      <c r="J13" s="15" t="e">
        <f t="shared" si="1"/>
        <v>#VALUE!</v>
      </c>
      <c r="K13" s="12">
        <v>7</v>
      </c>
      <c r="L13" s="15">
        <v>1.0000000000000001E-5</v>
      </c>
      <c r="M13" s="12">
        <v>5.0000000000000001E-3</v>
      </c>
      <c r="N13" s="12">
        <v>0.44833333333333331</v>
      </c>
      <c r="O13" s="15">
        <f t="shared" si="7"/>
        <v>2.2416666666666669E-8</v>
      </c>
      <c r="P13" s="15">
        <f t="shared" si="8"/>
        <v>312267657.99256504</v>
      </c>
      <c r="Q13" s="15"/>
      <c r="R13" s="15"/>
      <c r="S13" s="12" t="e">
        <f t="shared" si="2"/>
        <v>#VALUE!</v>
      </c>
      <c r="T13" s="12"/>
      <c r="U13" s="12"/>
      <c r="V13" s="12"/>
      <c r="W13" s="12" t="s">
        <v>30</v>
      </c>
      <c r="X13" s="12">
        <f t="shared" si="3"/>
        <v>8.4945270060594744</v>
      </c>
      <c r="Y13" s="12"/>
      <c r="Z13" s="12"/>
      <c r="AA13" s="12" t="e">
        <f t="shared" si="4"/>
        <v>#NUM!</v>
      </c>
      <c r="AB13" s="12" t="e">
        <f t="shared" si="5"/>
        <v>#NUM!</v>
      </c>
      <c r="AC13" s="12" t="e">
        <f t="shared" si="6"/>
        <v>#NUM!</v>
      </c>
    </row>
    <row r="14" spans="1:29" s="38" customFormat="1">
      <c r="A14" s="34" t="s">
        <v>3</v>
      </c>
      <c r="B14" s="35" t="s">
        <v>31</v>
      </c>
      <c r="C14" s="35" t="s">
        <v>68</v>
      </c>
      <c r="D14" s="36" t="s">
        <v>26</v>
      </c>
      <c r="E14" s="35" t="s">
        <v>27</v>
      </c>
      <c r="F14" s="37"/>
      <c r="G14" s="35">
        <v>5.0000000000000001E-3</v>
      </c>
      <c r="H14" s="35">
        <v>0.44833333333333331</v>
      </c>
      <c r="I14" s="37">
        <f t="shared" si="0"/>
        <v>0</v>
      </c>
      <c r="J14" s="37" t="e">
        <f t="shared" si="1"/>
        <v>#VALUE!</v>
      </c>
      <c r="K14" s="35">
        <v>9</v>
      </c>
      <c r="L14" s="37">
        <v>1.0000000000000001E-5</v>
      </c>
      <c r="M14" s="35">
        <v>5.0000000000000001E-3</v>
      </c>
      <c r="N14" s="35">
        <v>0.44833333333333331</v>
      </c>
      <c r="O14" s="37">
        <f t="shared" si="7"/>
        <v>2.2416666666666669E-8</v>
      </c>
      <c r="P14" s="37">
        <f t="shared" si="8"/>
        <v>401486988.84758359</v>
      </c>
      <c r="Q14" s="63"/>
      <c r="R14" s="37">
        <f>GEOMEAN(P14:P16)</f>
        <v>520012789.58377296</v>
      </c>
      <c r="S14" s="35" t="e">
        <f t="shared" si="2"/>
        <v>#VALUE!</v>
      </c>
      <c r="T14" s="35"/>
      <c r="U14" s="35"/>
      <c r="V14" s="35"/>
      <c r="W14" s="35" t="s">
        <v>31</v>
      </c>
      <c r="X14" s="35">
        <f t="shared" si="3"/>
        <v>8.6036714754845409</v>
      </c>
      <c r="Y14" s="12">
        <f>AVERAGE(X14:X16)</f>
        <v>8.7160140251297094</v>
      </c>
      <c r="Z14" s="35">
        <f>_xlfn.STDEV.S(X14:X16)</f>
        <v>0.12682933289783166</v>
      </c>
      <c r="AA14" s="35">
        <f t="shared" si="4"/>
        <v>0.31506152880764055</v>
      </c>
      <c r="AB14" s="35">
        <f t="shared" si="5"/>
        <v>8.4009524963220681</v>
      </c>
      <c r="AC14" s="35">
        <f t="shared" si="6"/>
        <v>9.0310755539373506</v>
      </c>
    </row>
    <row r="15" spans="1:29" s="13" customFormat="1">
      <c r="A15" s="39" t="s">
        <v>3</v>
      </c>
      <c r="B15" s="12" t="s">
        <v>31</v>
      </c>
      <c r="C15" s="12" t="s">
        <v>68</v>
      </c>
      <c r="D15" s="14" t="s">
        <v>26</v>
      </c>
      <c r="E15" s="12" t="s">
        <v>27</v>
      </c>
      <c r="F15" s="15"/>
      <c r="G15" s="12">
        <v>5.0000000000000001E-3</v>
      </c>
      <c r="H15" s="12">
        <v>0.44833333333333331</v>
      </c>
      <c r="I15" s="15">
        <f t="shared" si="0"/>
        <v>0</v>
      </c>
      <c r="J15" s="15" t="e">
        <f t="shared" si="1"/>
        <v>#VALUE!</v>
      </c>
      <c r="K15" s="12">
        <v>16</v>
      </c>
      <c r="L15" s="15">
        <v>1.0000000000000001E-5</v>
      </c>
      <c r="M15" s="12">
        <v>5.0000000000000001E-3</v>
      </c>
      <c r="N15" s="12">
        <v>0.44833333333333331</v>
      </c>
      <c r="O15" s="15">
        <f t="shared" si="7"/>
        <v>2.2416666666666669E-8</v>
      </c>
      <c r="P15" s="15">
        <f t="shared" si="8"/>
        <v>713754646.84014869</v>
      </c>
      <c r="Q15" s="15"/>
      <c r="R15" s="15"/>
      <c r="S15" s="12" t="e">
        <f t="shared" si="2"/>
        <v>#VALUE!</v>
      </c>
      <c r="T15" s="12"/>
      <c r="U15" s="12"/>
      <c r="V15" s="12"/>
      <c r="W15" s="12" t="s">
        <v>31</v>
      </c>
      <c r="X15" s="12">
        <f t="shared" si="3"/>
        <v>8.8535489487011425</v>
      </c>
      <c r="Y15" s="12"/>
      <c r="Z15" s="12"/>
      <c r="AA15" s="12" t="e">
        <f t="shared" si="4"/>
        <v>#NUM!</v>
      </c>
      <c r="AB15" s="12" t="e">
        <f t="shared" si="5"/>
        <v>#NUM!</v>
      </c>
      <c r="AC15" s="12" t="e">
        <f t="shared" si="6"/>
        <v>#NUM!</v>
      </c>
    </row>
    <row r="16" spans="1:29" s="29" customFormat="1">
      <c r="A16" s="40" t="s">
        <v>3</v>
      </c>
      <c r="B16" s="24" t="s">
        <v>31</v>
      </c>
      <c r="C16" s="24" t="s">
        <v>68</v>
      </c>
      <c r="D16" s="25" t="s">
        <v>26</v>
      </c>
      <c r="E16" s="24" t="s">
        <v>27</v>
      </c>
      <c r="F16" s="26"/>
      <c r="G16" s="24">
        <v>5.0000000000000001E-3</v>
      </c>
      <c r="H16" s="24">
        <v>0.44833333333333331</v>
      </c>
      <c r="I16" s="26">
        <f t="shared" si="0"/>
        <v>0</v>
      </c>
      <c r="J16" s="26" t="e">
        <f t="shared" si="1"/>
        <v>#VALUE!</v>
      </c>
      <c r="K16" s="24">
        <v>11</v>
      </c>
      <c r="L16" s="26">
        <v>1.0000000000000001E-5</v>
      </c>
      <c r="M16" s="24">
        <v>5.0000000000000001E-3</v>
      </c>
      <c r="N16" s="24">
        <v>0.44833333333333331</v>
      </c>
      <c r="O16" s="26">
        <f t="shared" si="7"/>
        <v>2.2416666666666669E-8</v>
      </c>
      <c r="P16" s="26">
        <f t="shared" si="8"/>
        <v>490706319.70260221</v>
      </c>
      <c r="Q16" s="26"/>
      <c r="R16" s="26"/>
      <c r="S16" s="24" t="e">
        <f t="shared" si="2"/>
        <v>#VALUE!</v>
      </c>
      <c r="T16" s="24"/>
      <c r="U16" s="24"/>
      <c r="V16" s="24"/>
      <c r="W16" s="24" t="s">
        <v>31</v>
      </c>
      <c r="X16" s="24">
        <f t="shared" si="3"/>
        <v>8.6908216512034411</v>
      </c>
      <c r="Y16" s="24"/>
      <c r="Z16" s="24"/>
      <c r="AA16" s="24" t="e">
        <f t="shared" si="4"/>
        <v>#NUM!</v>
      </c>
      <c r="AB16" s="24" t="e">
        <f t="shared" si="5"/>
        <v>#NUM!</v>
      </c>
      <c r="AC16" s="24" t="e">
        <f t="shared" si="6"/>
        <v>#NUM!</v>
      </c>
    </row>
    <row r="17" spans="1:29" s="13" customFormat="1">
      <c r="A17" s="12" t="s">
        <v>3</v>
      </c>
      <c r="B17" s="12" t="s">
        <v>32</v>
      </c>
      <c r="C17" s="12" t="s">
        <v>68</v>
      </c>
      <c r="D17" s="14" t="s">
        <v>26</v>
      </c>
      <c r="E17" s="12" t="s">
        <v>27</v>
      </c>
      <c r="F17" s="15"/>
      <c r="G17" s="12">
        <v>5.0000000000000001E-3</v>
      </c>
      <c r="H17" s="12">
        <v>0.44833333333333331</v>
      </c>
      <c r="I17" s="15">
        <f t="shared" si="0"/>
        <v>0</v>
      </c>
      <c r="J17" s="15" t="e">
        <f t="shared" si="1"/>
        <v>#VALUE!</v>
      </c>
      <c r="K17" s="12">
        <v>12</v>
      </c>
      <c r="L17" s="15">
        <v>1.0000000000000001E-5</v>
      </c>
      <c r="M17" s="12">
        <v>5.0000000000000001E-3</v>
      </c>
      <c r="N17" s="12">
        <v>0.44833333333333331</v>
      </c>
      <c r="O17" s="15">
        <f t="shared" si="7"/>
        <v>2.2416666666666669E-8</v>
      </c>
      <c r="P17" s="15">
        <f t="shared" si="8"/>
        <v>535315985.13011146</v>
      </c>
      <c r="Q17" s="15"/>
      <c r="R17" s="15">
        <f>GEOMEAN(P17:P19)</f>
        <v>584031919.52130139</v>
      </c>
      <c r="S17" s="12" t="e">
        <f t="shared" si="2"/>
        <v>#VALUE!</v>
      </c>
      <c r="T17" s="12"/>
      <c r="U17" s="12"/>
      <c r="V17" s="12"/>
      <c r="W17" s="12" t="s">
        <v>32</v>
      </c>
      <c r="X17" s="12">
        <f t="shared" si="3"/>
        <v>8.7286102120928408</v>
      </c>
      <c r="Y17" s="12">
        <f>AVERAGE(X17:X19)</f>
        <v>8.7664365835732578</v>
      </c>
      <c r="Z17" s="12">
        <f>_xlfn.STDEV.S(X17:X19)</f>
        <v>0.10004344505240492</v>
      </c>
      <c r="AA17" s="12">
        <f t="shared" si="4"/>
        <v>0.24852169466810115</v>
      </c>
      <c r="AB17" s="12">
        <f t="shared" si="5"/>
        <v>8.5179148889051568</v>
      </c>
      <c r="AC17" s="12">
        <f t="shared" si="6"/>
        <v>9.0149582782413589</v>
      </c>
    </row>
    <row r="18" spans="1:29" s="13" customFormat="1">
      <c r="A18" s="12" t="s">
        <v>3</v>
      </c>
      <c r="B18" s="12" t="s">
        <v>32</v>
      </c>
      <c r="C18" s="12" t="s">
        <v>68</v>
      </c>
      <c r="D18" s="14" t="s">
        <v>26</v>
      </c>
      <c r="E18" s="12" t="s">
        <v>27</v>
      </c>
      <c r="F18" s="15"/>
      <c r="G18" s="12">
        <v>5.0000000000000001E-3</v>
      </c>
      <c r="H18" s="12">
        <v>0.44833333333333331</v>
      </c>
      <c r="I18" s="15">
        <f t="shared" si="0"/>
        <v>0</v>
      </c>
      <c r="J18" s="15" t="e">
        <f t="shared" si="1"/>
        <v>#VALUE!</v>
      </c>
      <c r="K18" s="12">
        <v>17</v>
      </c>
      <c r="L18" s="15">
        <v>1.0000000000000001E-5</v>
      </c>
      <c r="M18" s="12">
        <v>5.0000000000000001E-3</v>
      </c>
      <c r="N18" s="12">
        <v>0.44833333333333331</v>
      </c>
      <c r="O18" s="15">
        <f t="shared" si="7"/>
        <v>2.2416666666666669E-8</v>
      </c>
      <c r="P18" s="15">
        <f t="shared" si="8"/>
        <v>758364312.26765788</v>
      </c>
      <c r="Q18" s="15"/>
      <c r="R18" s="15"/>
      <c r="S18" s="12" t="e">
        <f t="shared" si="2"/>
        <v>#VALUE!</v>
      </c>
      <c r="T18" s="12"/>
      <c r="U18" s="12"/>
      <c r="V18" s="12"/>
      <c r="W18" s="12" t="s">
        <v>32</v>
      </c>
      <c r="X18" s="12">
        <f t="shared" si="3"/>
        <v>8.8798778874234898</v>
      </c>
      <c r="Y18" s="12"/>
      <c r="Z18" s="12"/>
      <c r="AA18" s="12" t="e">
        <f t="shared" si="4"/>
        <v>#NUM!</v>
      </c>
      <c r="AB18" s="12" t="e">
        <f t="shared" si="5"/>
        <v>#NUM!</v>
      </c>
      <c r="AC18" s="12" t="e">
        <f t="shared" si="6"/>
        <v>#NUM!</v>
      </c>
    </row>
    <row r="19" spans="1:29" s="13" customFormat="1">
      <c r="A19" s="12" t="s">
        <v>3</v>
      </c>
      <c r="B19" s="12" t="s">
        <v>32</v>
      </c>
      <c r="C19" s="12" t="s">
        <v>68</v>
      </c>
      <c r="D19" s="14" t="s">
        <v>26</v>
      </c>
      <c r="E19" s="12" t="s">
        <v>27</v>
      </c>
      <c r="F19" s="15"/>
      <c r="G19" s="12">
        <v>5.0000000000000001E-3</v>
      </c>
      <c r="H19" s="12">
        <v>0.44833333333333331</v>
      </c>
      <c r="I19" s="15">
        <f t="shared" si="0"/>
        <v>0</v>
      </c>
      <c r="J19" s="15" t="e">
        <f t="shared" si="1"/>
        <v>#VALUE!</v>
      </c>
      <c r="K19" s="12">
        <v>11</v>
      </c>
      <c r="L19" s="15">
        <v>1.0000000000000001E-5</v>
      </c>
      <c r="M19" s="12">
        <v>5.0000000000000001E-3</v>
      </c>
      <c r="N19" s="12">
        <v>0.44833333333333331</v>
      </c>
      <c r="O19" s="15">
        <f t="shared" si="7"/>
        <v>2.2416666666666669E-8</v>
      </c>
      <c r="P19" s="15">
        <f t="shared" si="8"/>
        <v>490706319.70260221</v>
      </c>
      <c r="Q19" s="15"/>
      <c r="R19" s="15"/>
      <c r="S19" s="12" t="e">
        <f t="shared" si="2"/>
        <v>#VALUE!</v>
      </c>
      <c r="T19" s="12"/>
      <c r="U19" s="12"/>
      <c r="V19" s="12"/>
      <c r="W19" s="12" t="s">
        <v>32</v>
      </c>
      <c r="X19" s="12">
        <f t="shared" si="3"/>
        <v>8.6908216512034411</v>
      </c>
      <c r="Y19" s="12"/>
      <c r="Z19" s="12"/>
      <c r="AA19" s="12" t="e">
        <f t="shared" si="4"/>
        <v>#NUM!</v>
      </c>
      <c r="AB19" s="12" t="e">
        <f t="shared" si="5"/>
        <v>#NUM!</v>
      </c>
      <c r="AC19" s="12" t="e">
        <f t="shared" si="6"/>
        <v>#NUM!</v>
      </c>
    </row>
    <row r="20" spans="1:29" s="47" customFormat="1">
      <c r="A20" s="43" t="s">
        <v>4</v>
      </c>
      <c r="B20" s="44" t="s">
        <v>33</v>
      </c>
      <c r="C20" s="44" t="s">
        <v>77</v>
      </c>
      <c r="D20" s="45" t="s">
        <v>34</v>
      </c>
      <c r="E20" s="44" t="s">
        <v>27</v>
      </c>
      <c r="F20" s="46"/>
      <c r="G20" s="44">
        <v>5.0000000000000001E-3</v>
      </c>
      <c r="H20" s="44">
        <v>0.44833333333333331</v>
      </c>
      <c r="I20" s="46">
        <f t="shared" si="0"/>
        <v>0</v>
      </c>
      <c r="J20" s="46" t="e">
        <f t="shared" si="1"/>
        <v>#VALUE!</v>
      </c>
      <c r="K20" s="44">
        <v>3</v>
      </c>
      <c r="L20" s="46">
        <v>1.0000000000000001E-5</v>
      </c>
      <c r="M20" s="44">
        <v>5.0000000000000001E-3</v>
      </c>
      <c r="N20" s="44">
        <v>0.44833333333333331</v>
      </c>
      <c r="O20" s="46">
        <f>L20*M20*N20</f>
        <v>2.2416666666666669E-8</v>
      </c>
      <c r="P20" s="46">
        <f t="shared" si="8"/>
        <v>133828996.28252786</v>
      </c>
      <c r="Q20" s="46"/>
      <c r="R20" s="46">
        <f>GEOMEAN(P20:P22)</f>
        <v>116910396.7676831</v>
      </c>
      <c r="S20" s="44" t="e">
        <f t="shared" si="2"/>
        <v>#VALUE!</v>
      </c>
      <c r="T20" s="44"/>
      <c r="U20" s="44"/>
      <c r="V20" s="44"/>
      <c r="W20" s="44" t="s">
        <v>33</v>
      </c>
      <c r="X20" s="44">
        <f t="shared" si="3"/>
        <v>8.1265502207648801</v>
      </c>
      <c r="Y20" s="44">
        <f>AVERAGE(X20:X22)</f>
        <v>8.0678531344129869</v>
      </c>
      <c r="Z20" s="44">
        <f>_xlfn.STDEV.S(X20:X22)</f>
        <v>0.10166633581773826</v>
      </c>
      <c r="AA20" s="44">
        <f t="shared" si="4"/>
        <v>0.25255317882031703</v>
      </c>
      <c r="AB20" s="44">
        <f t="shared" si="5"/>
        <v>7.8152999555926694</v>
      </c>
      <c r="AC20" s="44">
        <f t="shared" si="6"/>
        <v>8.3204063132333044</v>
      </c>
    </row>
    <row r="21" spans="1:29" s="19" customFormat="1">
      <c r="A21" s="48" t="s">
        <v>4</v>
      </c>
      <c r="B21" s="18" t="s">
        <v>33</v>
      </c>
      <c r="C21" s="18" t="s">
        <v>77</v>
      </c>
      <c r="D21" s="20" t="s">
        <v>34</v>
      </c>
      <c r="E21" s="18" t="s">
        <v>27</v>
      </c>
      <c r="F21" s="21"/>
      <c r="G21" s="18">
        <v>5.0000000000000001E-3</v>
      </c>
      <c r="H21" s="18">
        <v>0.44833333333333331</v>
      </c>
      <c r="I21" s="21">
        <f t="shared" si="0"/>
        <v>0</v>
      </c>
      <c r="J21" s="21" t="e">
        <f t="shared" si="1"/>
        <v>#VALUE!</v>
      </c>
      <c r="K21" s="18">
        <v>2</v>
      </c>
      <c r="L21" s="21">
        <v>1.0000000000000001E-5</v>
      </c>
      <c r="M21" s="18">
        <v>5.0000000000000001E-3</v>
      </c>
      <c r="N21" s="18">
        <v>0.44833333333333331</v>
      </c>
      <c r="O21" s="21">
        <f t="shared" si="7"/>
        <v>2.2416666666666669E-8</v>
      </c>
      <c r="P21" s="21">
        <f t="shared" si="8"/>
        <v>89219330.855018586</v>
      </c>
      <c r="Q21" s="18"/>
      <c r="R21" s="21"/>
      <c r="S21" s="18" t="e">
        <f t="shared" si="2"/>
        <v>#VALUE!</v>
      </c>
      <c r="T21" s="18"/>
      <c r="U21" s="18"/>
      <c r="V21" s="18"/>
      <c r="W21" s="18" t="s">
        <v>33</v>
      </c>
      <c r="X21" s="18">
        <f t="shared" si="3"/>
        <v>7.9504589617091979</v>
      </c>
      <c r="Y21" s="18"/>
      <c r="Z21" s="18"/>
      <c r="AA21" s="18" t="e">
        <f t="shared" si="4"/>
        <v>#NUM!</v>
      </c>
      <c r="AB21" s="18" t="e">
        <f t="shared" si="5"/>
        <v>#NUM!</v>
      </c>
      <c r="AC21" s="18" t="e">
        <f t="shared" si="6"/>
        <v>#NUM!</v>
      </c>
    </row>
    <row r="22" spans="1:29" s="33" customFormat="1">
      <c r="A22" s="49" t="s">
        <v>4</v>
      </c>
      <c r="B22" s="30" t="s">
        <v>33</v>
      </c>
      <c r="C22" s="30" t="s">
        <v>77</v>
      </c>
      <c r="D22" s="31" t="s">
        <v>34</v>
      </c>
      <c r="E22" s="30" t="s">
        <v>27</v>
      </c>
      <c r="F22" s="32"/>
      <c r="G22" s="30">
        <v>5.0000000000000001E-3</v>
      </c>
      <c r="H22" s="30">
        <v>0.44833333333333331</v>
      </c>
      <c r="I22" s="32">
        <f t="shared" si="0"/>
        <v>0</v>
      </c>
      <c r="J22" s="32" t="e">
        <f t="shared" si="1"/>
        <v>#VALUE!</v>
      </c>
      <c r="K22" s="30">
        <v>3</v>
      </c>
      <c r="L22" s="32">
        <v>1.0000000000000001E-5</v>
      </c>
      <c r="M22" s="30">
        <v>5.0000000000000001E-3</v>
      </c>
      <c r="N22" s="30">
        <v>0.44833333333333331</v>
      </c>
      <c r="O22" s="32">
        <f t="shared" si="7"/>
        <v>2.2416666666666669E-8</v>
      </c>
      <c r="P22" s="32">
        <f t="shared" si="8"/>
        <v>133828996.28252786</v>
      </c>
      <c r="Q22" s="30"/>
      <c r="R22" s="32"/>
      <c r="S22" s="30" t="e">
        <f t="shared" si="2"/>
        <v>#VALUE!</v>
      </c>
      <c r="T22" s="30"/>
      <c r="U22" s="30"/>
      <c r="V22" s="30"/>
      <c r="W22" s="30" t="s">
        <v>33</v>
      </c>
      <c r="X22" s="30">
        <f t="shared" si="3"/>
        <v>8.1265502207648801</v>
      </c>
      <c r="Y22" s="30"/>
      <c r="Z22" s="30"/>
      <c r="AA22" s="30" t="e">
        <f t="shared" si="4"/>
        <v>#NUM!</v>
      </c>
      <c r="AB22" s="30" t="e">
        <f t="shared" si="5"/>
        <v>#NUM!</v>
      </c>
      <c r="AC22" s="30" t="e">
        <f t="shared" si="6"/>
        <v>#NUM!</v>
      </c>
    </row>
    <row r="23" spans="1:29" s="47" customFormat="1">
      <c r="A23" s="43" t="s">
        <v>4</v>
      </c>
      <c r="B23" s="44" t="s">
        <v>35</v>
      </c>
      <c r="C23" s="44" t="s">
        <v>77</v>
      </c>
      <c r="D23" s="45" t="s">
        <v>34</v>
      </c>
      <c r="E23" s="44" t="s">
        <v>27</v>
      </c>
      <c r="F23" s="46"/>
      <c r="G23" s="44">
        <v>5.0000000000000001E-3</v>
      </c>
      <c r="H23" s="44">
        <v>0.44833333333333331</v>
      </c>
      <c r="I23" s="46">
        <f t="shared" si="0"/>
        <v>0</v>
      </c>
      <c r="J23" s="46" t="e">
        <f t="shared" si="1"/>
        <v>#VALUE!</v>
      </c>
      <c r="K23" s="44">
        <v>1</v>
      </c>
      <c r="L23" s="46">
        <v>1.0000000000000001E-5</v>
      </c>
      <c r="M23" s="44">
        <v>5.0000000000000001E-3</v>
      </c>
      <c r="N23" s="44">
        <v>0.44833333333333331</v>
      </c>
      <c r="O23" s="46">
        <f t="shared" si="7"/>
        <v>2.2416666666666669E-8</v>
      </c>
      <c r="P23" s="46">
        <f t="shared" si="8"/>
        <v>44609665.427509293</v>
      </c>
      <c r="Q23" s="44"/>
      <c r="R23" s="46">
        <f>GEOMEAN(P23:P25)</f>
        <v>56204656.50088653</v>
      </c>
      <c r="S23" s="44" t="e">
        <f t="shared" si="2"/>
        <v>#VALUE!</v>
      </c>
      <c r="T23" s="44"/>
      <c r="U23" s="44"/>
      <c r="V23" s="44"/>
      <c r="W23" s="44" t="s">
        <v>35</v>
      </c>
      <c r="X23" s="44">
        <f t="shared" si="3"/>
        <v>7.6494289660452166</v>
      </c>
      <c r="Y23" s="44">
        <f>AVERAGE(X23:X25)</f>
        <v>7.7497722979332098</v>
      </c>
      <c r="Z23" s="44">
        <f>_xlfn.STDEV.S(X23:X25)</f>
        <v>0.17379974903075143</v>
      </c>
      <c r="AA23" s="44">
        <f t="shared" si="4"/>
        <v>0.43174251086003268</v>
      </c>
      <c r="AB23" s="44">
        <f t="shared" si="5"/>
        <v>7.3180297870731774</v>
      </c>
      <c r="AC23" s="44">
        <f t="shared" si="6"/>
        <v>8.1815148087932421</v>
      </c>
    </row>
    <row r="24" spans="1:29" s="19" customFormat="1">
      <c r="A24" s="48" t="s">
        <v>4</v>
      </c>
      <c r="B24" s="18" t="s">
        <v>35</v>
      </c>
      <c r="C24" s="18" t="s">
        <v>77</v>
      </c>
      <c r="D24" s="20" t="s">
        <v>34</v>
      </c>
      <c r="E24" s="18" t="s">
        <v>27</v>
      </c>
      <c r="F24" s="21"/>
      <c r="G24" s="18">
        <v>5.0000000000000001E-3</v>
      </c>
      <c r="H24" s="18">
        <v>0.44833333333333331</v>
      </c>
      <c r="I24" s="21">
        <f t="shared" si="0"/>
        <v>0</v>
      </c>
      <c r="J24" s="21" t="e">
        <f t="shared" si="1"/>
        <v>#VALUE!</v>
      </c>
      <c r="K24" s="18">
        <v>2</v>
      </c>
      <c r="L24" s="21">
        <v>1.0000000000000001E-5</v>
      </c>
      <c r="M24" s="18">
        <v>5.0000000000000001E-3</v>
      </c>
      <c r="N24" s="18">
        <v>0.44833333333333331</v>
      </c>
      <c r="O24" s="21">
        <f t="shared" si="7"/>
        <v>2.2416666666666669E-8</v>
      </c>
      <c r="P24" s="21">
        <f t="shared" si="8"/>
        <v>89219330.855018586</v>
      </c>
      <c r="Q24" s="18"/>
      <c r="R24" s="21"/>
      <c r="S24" s="18" t="e">
        <f t="shared" si="2"/>
        <v>#VALUE!</v>
      </c>
      <c r="T24" s="18"/>
      <c r="U24" s="18"/>
      <c r="V24" s="18"/>
      <c r="W24" s="18" t="s">
        <v>35</v>
      </c>
      <c r="X24" s="18">
        <f t="shared" si="3"/>
        <v>7.9504589617091979</v>
      </c>
      <c r="Y24" s="18"/>
      <c r="Z24" s="18"/>
      <c r="AA24" s="18" t="e">
        <f t="shared" si="4"/>
        <v>#NUM!</v>
      </c>
      <c r="AB24" s="18" t="e">
        <f t="shared" si="5"/>
        <v>#NUM!</v>
      </c>
      <c r="AC24" s="18" t="e">
        <f t="shared" si="6"/>
        <v>#NUM!</v>
      </c>
    </row>
    <row r="25" spans="1:29" s="33" customFormat="1">
      <c r="A25" s="49" t="s">
        <v>4</v>
      </c>
      <c r="B25" s="30" t="s">
        <v>35</v>
      </c>
      <c r="C25" s="30" t="s">
        <v>77</v>
      </c>
      <c r="D25" s="31" t="s">
        <v>34</v>
      </c>
      <c r="E25" s="30" t="s">
        <v>27</v>
      </c>
      <c r="F25" s="32"/>
      <c r="G25" s="30">
        <v>5.0000000000000001E-3</v>
      </c>
      <c r="H25" s="30">
        <v>0.44833333333333331</v>
      </c>
      <c r="I25" s="32">
        <f t="shared" si="0"/>
        <v>0</v>
      </c>
      <c r="J25" s="32" t="e">
        <f t="shared" si="1"/>
        <v>#VALUE!</v>
      </c>
      <c r="K25" s="30">
        <v>1</v>
      </c>
      <c r="L25" s="32">
        <v>1.0000000000000001E-5</v>
      </c>
      <c r="M25" s="30">
        <v>5.0000000000000001E-3</v>
      </c>
      <c r="N25" s="30">
        <v>0.44833333333333331</v>
      </c>
      <c r="O25" s="32">
        <f t="shared" si="7"/>
        <v>2.2416666666666669E-8</v>
      </c>
      <c r="P25" s="32">
        <f t="shared" si="8"/>
        <v>44609665.427509293</v>
      </c>
      <c r="Q25" s="30"/>
      <c r="R25" s="32"/>
      <c r="S25" s="30" t="e">
        <f t="shared" si="2"/>
        <v>#VALUE!</v>
      </c>
      <c r="T25" s="30"/>
      <c r="U25" s="30"/>
      <c r="V25" s="30"/>
      <c r="W25" s="30" t="s">
        <v>35</v>
      </c>
      <c r="X25" s="30">
        <f t="shared" si="3"/>
        <v>7.6494289660452166</v>
      </c>
      <c r="Y25" s="30"/>
      <c r="Z25" s="30"/>
      <c r="AA25" s="30" t="e">
        <f t="shared" si="4"/>
        <v>#NUM!</v>
      </c>
      <c r="AB25" s="30" t="e">
        <f t="shared" si="5"/>
        <v>#NUM!</v>
      </c>
      <c r="AC25" s="30" t="e">
        <f t="shared" si="6"/>
        <v>#NUM!</v>
      </c>
    </row>
    <row r="26" spans="1:29" s="47" customFormat="1">
      <c r="A26" s="43" t="s">
        <v>5</v>
      </c>
      <c r="B26" s="44" t="s">
        <v>36</v>
      </c>
      <c r="C26" s="44" t="s">
        <v>77</v>
      </c>
      <c r="D26" s="45" t="s">
        <v>34</v>
      </c>
      <c r="E26" s="44" t="s">
        <v>27</v>
      </c>
      <c r="F26" s="46"/>
      <c r="G26" s="44">
        <v>5.0000000000000001E-3</v>
      </c>
      <c r="H26" s="44">
        <v>0.44833333333333331</v>
      </c>
      <c r="I26" s="46">
        <f t="shared" si="0"/>
        <v>0</v>
      </c>
      <c r="J26" s="46" t="e">
        <f t="shared" si="1"/>
        <v>#VALUE!</v>
      </c>
      <c r="K26" s="44">
        <v>11</v>
      </c>
      <c r="L26" s="46">
        <v>1E-4</v>
      </c>
      <c r="M26" s="44">
        <v>5.0000000000000001E-3</v>
      </c>
      <c r="N26" s="44">
        <v>0.44833333333333331</v>
      </c>
      <c r="O26" s="46">
        <f t="shared" si="7"/>
        <v>2.2416666666666668E-7</v>
      </c>
      <c r="P26" s="46">
        <f t="shared" si="8"/>
        <v>49070631.970260218</v>
      </c>
      <c r="Q26" s="44"/>
      <c r="R26" s="46">
        <f>GEOMEAN(P26:P28)</f>
        <v>35288296.922521345</v>
      </c>
      <c r="S26" s="44" t="e">
        <f t="shared" si="2"/>
        <v>#VALUE!</v>
      </c>
      <c r="T26" s="44"/>
      <c r="U26" s="44"/>
      <c r="V26" s="44"/>
      <c r="W26" s="44" t="s">
        <v>36</v>
      </c>
      <c r="X26" s="44">
        <f t="shared" si="3"/>
        <v>7.690821651203442</v>
      </c>
      <c r="Y26" s="44">
        <f>AVERAGE(X26:X28)</f>
        <v>7.547630699023073</v>
      </c>
      <c r="Z26" s="44">
        <f>_xlfn.STDEV.S(X26:X28)</f>
        <v>0.17795715651574662</v>
      </c>
      <c r="AA26" s="44">
        <f t="shared" si="4"/>
        <v>0.44207008357662231</v>
      </c>
      <c r="AB26" s="44">
        <f t="shared" si="5"/>
        <v>7.1055606154464508</v>
      </c>
      <c r="AC26" s="44">
        <f t="shared" si="6"/>
        <v>7.9897007825996953</v>
      </c>
    </row>
    <row r="27" spans="1:29" s="19" customFormat="1">
      <c r="A27" s="48" t="s">
        <v>5</v>
      </c>
      <c r="B27" s="18" t="s">
        <v>36</v>
      </c>
      <c r="C27" s="18" t="s">
        <v>77</v>
      </c>
      <c r="D27" s="20" t="s">
        <v>34</v>
      </c>
      <c r="E27" s="18" t="s">
        <v>27</v>
      </c>
      <c r="F27" s="21"/>
      <c r="G27" s="18">
        <v>5.0000000000000001E-3</v>
      </c>
      <c r="H27" s="18">
        <v>0.44833333333333331</v>
      </c>
      <c r="I27" s="21">
        <f t="shared" si="0"/>
        <v>0</v>
      </c>
      <c r="J27" s="21" t="e">
        <f t="shared" si="1"/>
        <v>#VALUE!</v>
      </c>
      <c r="K27" s="18">
        <v>5</v>
      </c>
      <c r="L27" s="21">
        <v>1E-4</v>
      </c>
      <c r="M27" s="18">
        <v>5.0000000000000001E-3</v>
      </c>
      <c r="N27" s="18">
        <v>0.44833333333333331</v>
      </c>
      <c r="O27" s="21">
        <f t="shared" si="7"/>
        <v>2.2416666666666668E-7</v>
      </c>
      <c r="P27" s="21">
        <f t="shared" si="8"/>
        <v>22304832.713754646</v>
      </c>
      <c r="Q27" s="18"/>
      <c r="R27" s="21"/>
      <c r="S27" s="18" t="e">
        <f t="shared" si="2"/>
        <v>#VALUE!</v>
      </c>
      <c r="T27" s="18"/>
      <c r="U27" s="18"/>
      <c r="V27" s="18"/>
      <c r="W27" s="18" t="s">
        <v>36</v>
      </c>
      <c r="X27" s="18">
        <f t="shared" si="3"/>
        <v>7.3483989703812354</v>
      </c>
      <c r="Y27" s="18"/>
      <c r="Z27" s="18"/>
      <c r="AA27" s="18" t="e">
        <f t="shared" si="4"/>
        <v>#NUM!</v>
      </c>
      <c r="AB27" s="18" t="e">
        <f t="shared" si="5"/>
        <v>#NUM!</v>
      </c>
      <c r="AC27" s="18" t="e">
        <f t="shared" si="6"/>
        <v>#NUM!</v>
      </c>
    </row>
    <row r="28" spans="1:29" s="33" customFormat="1">
      <c r="A28" s="49" t="s">
        <v>5</v>
      </c>
      <c r="B28" s="30" t="s">
        <v>36</v>
      </c>
      <c r="C28" s="30" t="s">
        <v>77</v>
      </c>
      <c r="D28" s="31" t="s">
        <v>34</v>
      </c>
      <c r="E28" s="30" t="s">
        <v>27</v>
      </c>
      <c r="F28" s="32"/>
      <c r="G28" s="30">
        <v>5.0000000000000001E-3</v>
      </c>
      <c r="H28" s="30">
        <v>0.44833333333333331</v>
      </c>
      <c r="I28" s="32">
        <f t="shared" si="0"/>
        <v>0</v>
      </c>
      <c r="J28" s="32" t="e">
        <f t="shared" si="1"/>
        <v>#VALUE!</v>
      </c>
      <c r="K28" s="30">
        <v>9</v>
      </c>
      <c r="L28" s="32">
        <v>1E-4</v>
      </c>
      <c r="M28" s="30">
        <v>5.0000000000000001E-3</v>
      </c>
      <c r="N28" s="30">
        <v>0.44833333333333331</v>
      </c>
      <c r="O28" s="32">
        <f t="shared" si="7"/>
        <v>2.2416666666666668E-7</v>
      </c>
      <c r="P28" s="32">
        <f t="shared" si="8"/>
        <v>40148698.884758361</v>
      </c>
      <c r="Q28" s="30"/>
      <c r="R28" s="32"/>
      <c r="S28" s="30" t="e">
        <f t="shared" si="2"/>
        <v>#VALUE!</v>
      </c>
      <c r="T28" s="30"/>
      <c r="U28" s="30"/>
      <c r="V28" s="30"/>
      <c r="W28" s="30" t="s">
        <v>36</v>
      </c>
      <c r="X28" s="30">
        <f t="shared" si="3"/>
        <v>7.6036714754845418</v>
      </c>
      <c r="Y28" s="30"/>
      <c r="Z28" s="30"/>
      <c r="AA28" s="30" t="e">
        <f t="shared" si="4"/>
        <v>#NUM!</v>
      </c>
      <c r="AB28" s="30" t="e">
        <f t="shared" si="5"/>
        <v>#NUM!</v>
      </c>
      <c r="AC28" s="30" t="e">
        <f t="shared" si="6"/>
        <v>#NUM!</v>
      </c>
    </row>
    <row r="29" spans="1:29" s="47" customFormat="1">
      <c r="A29" s="43" t="s">
        <v>5</v>
      </c>
      <c r="B29" s="44" t="s">
        <v>37</v>
      </c>
      <c r="C29" s="44" t="s">
        <v>77</v>
      </c>
      <c r="D29" s="45" t="s">
        <v>34</v>
      </c>
      <c r="E29" s="44" t="s">
        <v>27</v>
      </c>
      <c r="F29" s="46"/>
      <c r="G29" s="44">
        <v>5.0000000000000001E-3</v>
      </c>
      <c r="H29" s="44">
        <v>0.44833333333333331</v>
      </c>
      <c r="I29" s="46">
        <f t="shared" si="0"/>
        <v>0</v>
      </c>
      <c r="J29" s="46" t="e">
        <f t="shared" si="1"/>
        <v>#VALUE!</v>
      </c>
      <c r="K29" s="44">
        <v>8</v>
      </c>
      <c r="L29" s="46">
        <v>1E-4</v>
      </c>
      <c r="M29" s="44">
        <v>5.0000000000000001E-3</v>
      </c>
      <c r="N29" s="44">
        <v>0.44833333333333331</v>
      </c>
      <c r="O29" s="46">
        <f t="shared" si="7"/>
        <v>2.2416666666666668E-7</v>
      </c>
      <c r="P29" s="46">
        <f t="shared" si="8"/>
        <v>35687732.342007436</v>
      </c>
      <c r="Q29" s="44"/>
      <c r="R29" s="46">
        <f>GEOMEAN(P29:P31)</f>
        <v>31012877.129098438</v>
      </c>
      <c r="S29" s="44" t="e">
        <f t="shared" si="2"/>
        <v>#VALUE!</v>
      </c>
      <c r="T29" s="44"/>
      <c r="U29" s="44"/>
      <c r="V29" s="44"/>
      <c r="W29" s="44" t="s">
        <v>37</v>
      </c>
      <c r="X29" s="44">
        <f t="shared" si="3"/>
        <v>7.5525189530371604</v>
      </c>
      <c r="Y29" s="44">
        <f>AVERAGE(X29:X31)</f>
        <v>7.4915420585084975</v>
      </c>
      <c r="Z29" s="44">
        <f>_xlfn.STDEV.S(X29:X31)</f>
        <v>0.33864606079490805</v>
      </c>
      <c r="AA29" s="44">
        <f>_xlfn.CONFIDENCE.T(0.05,Z29,3)</f>
        <v>0.84124345055632643</v>
      </c>
      <c r="AB29" s="44">
        <f t="shared" si="5"/>
        <v>6.6502986079521715</v>
      </c>
      <c r="AC29" s="44">
        <f t="shared" si="6"/>
        <v>8.3327855090648235</v>
      </c>
    </row>
    <row r="30" spans="1:29" s="19" customFormat="1">
      <c r="A30" s="48" t="s">
        <v>5</v>
      </c>
      <c r="B30" s="18" t="s">
        <v>37</v>
      </c>
      <c r="C30" s="18" t="s">
        <v>77</v>
      </c>
      <c r="D30" s="20" t="s">
        <v>34</v>
      </c>
      <c r="E30" s="18" t="s">
        <v>27</v>
      </c>
      <c r="F30" s="21"/>
      <c r="G30" s="18">
        <v>5.0000000000000001E-3</v>
      </c>
      <c r="H30" s="18">
        <v>0.44833333333333331</v>
      </c>
      <c r="I30" s="21">
        <f t="shared" si="0"/>
        <v>0</v>
      </c>
      <c r="J30" s="21" t="e">
        <f t="shared" si="1"/>
        <v>#VALUE!</v>
      </c>
      <c r="K30" s="18">
        <v>3</v>
      </c>
      <c r="L30" s="21">
        <v>1E-4</v>
      </c>
      <c r="M30" s="18">
        <v>5.0000000000000001E-3</v>
      </c>
      <c r="N30" s="18">
        <v>0.44833333333333331</v>
      </c>
      <c r="O30" s="21">
        <f t="shared" si="7"/>
        <v>2.2416666666666668E-7</v>
      </c>
      <c r="P30" s="21">
        <f t="shared" si="8"/>
        <v>13382899.628252788</v>
      </c>
      <c r="Q30" s="18"/>
      <c r="R30" s="21"/>
      <c r="S30" s="18" t="e">
        <f t="shared" si="2"/>
        <v>#VALUE!</v>
      </c>
      <c r="T30" s="18"/>
      <c r="U30" s="18"/>
      <c r="V30" s="18"/>
      <c r="W30" s="18" t="s">
        <v>37</v>
      </c>
      <c r="X30" s="18">
        <f t="shared" si="3"/>
        <v>7.1265502207648792</v>
      </c>
      <c r="Y30" s="18"/>
      <c r="Z30" s="18"/>
      <c r="AA30" s="18" t="e">
        <f t="shared" si="4"/>
        <v>#NUM!</v>
      </c>
      <c r="AB30" s="18" t="e">
        <f t="shared" si="5"/>
        <v>#NUM!</v>
      </c>
      <c r="AC30" s="18" t="e">
        <f t="shared" si="6"/>
        <v>#NUM!</v>
      </c>
    </row>
    <row r="31" spans="1:29" s="33" customFormat="1">
      <c r="A31" s="49" t="s">
        <v>5</v>
      </c>
      <c r="B31" s="30" t="s">
        <v>37</v>
      </c>
      <c r="C31" s="30" t="s">
        <v>77</v>
      </c>
      <c r="D31" s="31" t="s">
        <v>34</v>
      </c>
      <c r="E31" s="30" t="s">
        <v>27</v>
      </c>
      <c r="F31" s="32"/>
      <c r="G31" s="30">
        <v>5.0000000000000001E-3</v>
      </c>
      <c r="H31" s="30">
        <v>0.44833333333333331</v>
      </c>
      <c r="I31" s="32">
        <f t="shared" si="0"/>
        <v>0</v>
      </c>
      <c r="J31" s="32" t="e">
        <f t="shared" si="1"/>
        <v>#VALUE!</v>
      </c>
      <c r="K31" s="30">
        <v>14</v>
      </c>
      <c r="L31" s="32">
        <v>1E-4</v>
      </c>
      <c r="M31" s="30">
        <v>5.0000000000000001E-3</v>
      </c>
      <c r="N31" s="30">
        <v>0.44833333333333331</v>
      </c>
      <c r="O31" s="32">
        <f t="shared" si="7"/>
        <v>2.2416666666666668E-7</v>
      </c>
      <c r="P31" s="32">
        <f t="shared" si="8"/>
        <v>62453531.598513007</v>
      </c>
      <c r="Q31" s="30"/>
      <c r="R31" s="32"/>
      <c r="S31" s="30" t="e">
        <f t="shared" si="2"/>
        <v>#VALUE!</v>
      </c>
      <c r="T31" s="30"/>
      <c r="U31" s="30"/>
      <c r="V31" s="30"/>
      <c r="W31" s="30" t="s">
        <v>37</v>
      </c>
      <c r="X31" s="30">
        <f t="shared" si="3"/>
        <v>7.7955570017234548</v>
      </c>
      <c r="Y31" s="30"/>
      <c r="Z31" s="30"/>
      <c r="AA31" s="30" t="e">
        <f t="shared" si="4"/>
        <v>#NUM!</v>
      </c>
      <c r="AB31" s="30" t="e">
        <f t="shared" si="5"/>
        <v>#NUM!</v>
      </c>
      <c r="AC31" s="30" t="e">
        <f t="shared" si="6"/>
        <v>#NUM!</v>
      </c>
    </row>
    <row r="32" spans="1:29" s="47" customFormat="1">
      <c r="A32" s="43" t="s">
        <v>6</v>
      </c>
      <c r="B32" s="44" t="s">
        <v>38</v>
      </c>
      <c r="C32" s="44" t="s">
        <v>77</v>
      </c>
      <c r="D32" s="45" t="s">
        <v>34</v>
      </c>
      <c r="E32" s="44" t="s">
        <v>27</v>
      </c>
      <c r="F32" s="46"/>
      <c r="G32" s="44">
        <v>5.0000000000000001E-3</v>
      </c>
      <c r="H32" s="44">
        <v>0.44833333333333331</v>
      </c>
      <c r="I32" s="46">
        <f t="shared" si="0"/>
        <v>0</v>
      </c>
      <c r="J32" s="46" t="e">
        <f t="shared" si="1"/>
        <v>#VALUE!</v>
      </c>
      <c r="K32" s="44">
        <v>23</v>
      </c>
      <c r="L32" s="46">
        <v>1E-4</v>
      </c>
      <c r="M32" s="44">
        <v>5.0000000000000001E-3</v>
      </c>
      <c r="N32" s="44">
        <v>0.44833333333333331</v>
      </c>
      <c r="O32" s="46">
        <f t="shared" si="7"/>
        <v>2.2416666666666668E-7</v>
      </c>
      <c r="P32" s="46">
        <f t="shared" si="8"/>
        <v>102602230.48327138</v>
      </c>
      <c r="Q32" s="44"/>
      <c r="R32" s="46">
        <f>GEOMEAN(P32:P34)</f>
        <v>87044049.147157669</v>
      </c>
      <c r="S32" s="44" t="e">
        <f t="shared" si="2"/>
        <v>#VALUE!</v>
      </c>
      <c r="T32" s="44"/>
      <c r="U32" s="44"/>
      <c r="V32" s="44"/>
      <c r="W32" s="44" t="s">
        <v>38</v>
      </c>
      <c r="X32" s="44">
        <f t="shared" si="3"/>
        <v>8.0111568020628106</v>
      </c>
      <c r="Y32" s="44">
        <f>AVERAGE(X32:X34)</f>
        <v>7.9397390854947822</v>
      </c>
      <c r="Z32" s="44">
        <f>_xlfn.STDEV.S(X32:X34)</f>
        <v>6.6398066214638521E-2</v>
      </c>
      <c r="AA32" s="44">
        <f t="shared" si="4"/>
        <v>0.16494194027107911</v>
      </c>
      <c r="AB32" s="44">
        <f t="shared" si="5"/>
        <v>7.7747971452237028</v>
      </c>
      <c r="AC32" s="44">
        <f t="shared" si="6"/>
        <v>8.1046810257658617</v>
      </c>
    </row>
    <row r="33" spans="1:29" s="19" customFormat="1">
      <c r="A33" s="48" t="s">
        <v>6</v>
      </c>
      <c r="B33" s="18" t="s">
        <v>38</v>
      </c>
      <c r="C33" s="18" t="s">
        <v>77</v>
      </c>
      <c r="D33" s="20" t="s">
        <v>34</v>
      </c>
      <c r="E33" s="18" t="s">
        <v>27</v>
      </c>
      <c r="F33" s="21"/>
      <c r="G33" s="18">
        <v>5.0000000000000001E-3</v>
      </c>
      <c r="H33" s="18">
        <v>0.44833333333333331</v>
      </c>
      <c r="I33" s="21">
        <f t="shared" si="0"/>
        <v>0</v>
      </c>
      <c r="J33" s="21" t="e">
        <f t="shared" si="1"/>
        <v>#VALUE!</v>
      </c>
      <c r="K33" s="18">
        <v>17</v>
      </c>
      <c r="L33" s="21">
        <v>1E-4</v>
      </c>
      <c r="M33" s="18">
        <v>5.0000000000000001E-3</v>
      </c>
      <c r="N33" s="18">
        <v>0.44833333333333331</v>
      </c>
      <c r="O33" s="21">
        <f t="shared" si="7"/>
        <v>2.2416666666666668E-7</v>
      </c>
      <c r="P33" s="21">
        <f t="shared" si="8"/>
        <v>75836431.226765797</v>
      </c>
      <c r="Q33" s="18"/>
      <c r="R33" s="21"/>
      <c r="S33" s="18" t="e">
        <f t="shared" si="2"/>
        <v>#VALUE!</v>
      </c>
      <c r="T33" s="18"/>
      <c r="U33" s="18"/>
      <c r="V33" s="18"/>
      <c r="W33" s="18" t="s">
        <v>38</v>
      </c>
      <c r="X33" s="18">
        <f t="shared" si="3"/>
        <v>7.8798778874234907</v>
      </c>
      <c r="Y33" s="18"/>
      <c r="Z33" s="18"/>
      <c r="AA33" s="18" t="e">
        <f t="shared" si="4"/>
        <v>#NUM!</v>
      </c>
      <c r="AB33" s="18" t="e">
        <f t="shared" si="5"/>
        <v>#NUM!</v>
      </c>
      <c r="AC33" s="18" t="e">
        <f t="shared" si="6"/>
        <v>#NUM!</v>
      </c>
    </row>
    <row r="34" spans="1:29" s="33" customFormat="1">
      <c r="A34" s="49" t="s">
        <v>6</v>
      </c>
      <c r="B34" s="30" t="s">
        <v>38</v>
      </c>
      <c r="C34" s="30" t="s">
        <v>77</v>
      </c>
      <c r="D34" s="31" t="s">
        <v>34</v>
      </c>
      <c r="E34" s="30" t="s">
        <v>27</v>
      </c>
      <c r="F34" s="32"/>
      <c r="G34" s="30">
        <v>5.0000000000000001E-3</v>
      </c>
      <c r="H34" s="30">
        <v>0.44833333333333331</v>
      </c>
      <c r="I34" s="32">
        <f t="shared" si="0"/>
        <v>0</v>
      </c>
      <c r="J34" s="32" t="e">
        <f t="shared" si="1"/>
        <v>#VALUE!</v>
      </c>
      <c r="K34" s="30">
        <v>19</v>
      </c>
      <c r="L34" s="32">
        <v>1E-4</v>
      </c>
      <c r="M34" s="30">
        <v>5.0000000000000001E-3</v>
      </c>
      <c r="N34" s="30">
        <v>0.44833333333333331</v>
      </c>
      <c r="O34" s="32">
        <f t="shared" si="7"/>
        <v>2.2416666666666668E-7</v>
      </c>
      <c r="P34" s="32">
        <f t="shared" si="8"/>
        <v>84758364.312267646</v>
      </c>
      <c r="Q34" s="30"/>
      <c r="R34" s="32"/>
      <c r="S34" s="30" t="e">
        <f t="shared" si="2"/>
        <v>#VALUE!</v>
      </c>
      <c r="T34" s="30"/>
      <c r="U34" s="30"/>
      <c r="V34" s="30"/>
      <c r="W34" s="30" t="s">
        <v>38</v>
      </c>
      <c r="X34" s="30">
        <f t="shared" si="3"/>
        <v>7.9281825669980455</v>
      </c>
      <c r="Y34" s="30"/>
      <c r="Z34" s="30"/>
      <c r="AA34" s="30" t="e">
        <f t="shared" si="4"/>
        <v>#NUM!</v>
      </c>
      <c r="AB34" s="30" t="e">
        <f t="shared" si="5"/>
        <v>#NUM!</v>
      </c>
      <c r="AC34" s="30" t="e">
        <f t="shared" si="6"/>
        <v>#NUM!</v>
      </c>
    </row>
    <row r="35" spans="1:29" s="19" customFormat="1">
      <c r="A35" s="18" t="s">
        <v>6</v>
      </c>
      <c r="B35" s="18" t="s">
        <v>39</v>
      </c>
      <c r="C35" s="18" t="s">
        <v>77</v>
      </c>
      <c r="D35" s="20" t="s">
        <v>34</v>
      </c>
      <c r="E35" s="18" t="s">
        <v>27</v>
      </c>
      <c r="F35" s="21"/>
      <c r="G35" s="18">
        <v>5.0000000000000001E-3</v>
      </c>
      <c r="H35" s="18">
        <v>0.44833333333333331</v>
      </c>
      <c r="I35" s="21">
        <f t="shared" si="0"/>
        <v>0</v>
      </c>
      <c r="J35" s="21" t="e">
        <f t="shared" si="1"/>
        <v>#VALUE!</v>
      </c>
      <c r="K35" s="18">
        <v>16</v>
      </c>
      <c r="L35" s="21">
        <v>1E-4</v>
      </c>
      <c r="M35" s="18">
        <v>5.0000000000000001E-3</v>
      </c>
      <c r="N35" s="18">
        <v>0.44833333333333331</v>
      </c>
      <c r="O35" s="21">
        <f t="shared" si="7"/>
        <v>2.2416666666666668E-7</v>
      </c>
      <c r="P35" s="21">
        <f t="shared" si="8"/>
        <v>71375464.684014872</v>
      </c>
      <c r="Q35" s="18"/>
      <c r="R35" s="46">
        <f>GEOMEAN(P35:P37)</f>
        <v>66815218.324626088</v>
      </c>
      <c r="S35" s="18" t="e">
        <f t="shared" si="2"/>
        <v>#VALUE!</v>
      </c>
      <c r="T35" s="18"/>
      <c r="U35" s="18"/>
      <c r="V35" s="18"/>
      <c r="W35" s="18" t="s">
        <v>39</v>
      </c>
      <c r="X35" s="18">
        <f t="shared" si="3"/>
        <v>7.8535489487011416</v>
      </c>
      <c r="Y35" s="44">
        <f>AVERAGE(X35:X37)</f>
        <v>7.8248753918418315</v>
      </c>
      <c r="Z35" s="18">
        <f>_xlfn.STDEV.S(X35:X37)</f>
        <v>2.9001350589493397E-2</v>
      </c>
      <c r="AA35" s="18">
        <f t="shared" si="4"/>
        <v>7.2043348691053249E-2</v>
      </c>
      <c r="AB35" s="18">
        <f t="shared" si="5"/>
        <v>7.7528320431507778</v>
      </c>
      <c r="AC35" s="18">
        <f t="shared" si="6"/>
        <v>7.8969187405328851</v>
      </c>
    </row>
    <row r="36" spans="1:29" s="19" customFormat="1">
      <c r="A36" s="18" t="s">
        <v>6</v>
      </c>
      <c r="B36" s="18" t="s">
        <v>39</v>
      </c>
      <c r="C36" s="18" t="s">
        <v>77</v>
      </c>
      <c r="D36" s="20" t="s">
        <v>34</v>
      </c>
      <c r="E36" s="18" t="s">
        <v>27</v>
      </c>
      <c r="F36" s="21"/>
      <c r="G36" s="18">
        <v>5.0000000000000001E-3</v>
      </c>
      <c r="H36" s="18">
        <v>0.44833333333333331</v>
      </c>
      <c r="I36" s="21">
        <f t="shared" si="0"/>
        <v>0</v>
      </c>
      <c r="J36" s="21" t="e">
        <f t="shared" si="1"/>
        <v>#VALUE!</v>
      </c>
      <c r="K36" s="18">
        <v>15</v>
      </c>
      <c r="L36" s="21">
        <v>1E-4</v>
      </c>
      <c r="M36" s="18">
        <v>5.0000000000000001E-3</v>
      </c>
      <c r="N36" s="18">
        <v>0.44833333333333331</v>
      </c>
      <c r="O36" s="21">
        <f t="shared" si="7"/>
        <v>2.2416666666666668E-7</v>
      </c>
      <c r="P36" s="21">
        <f t="shared" si="8"/>
        <v>66914498.141263939</v>
      </c>
      <c r="Q36" s="18"/>
      <c r="R36" s="21"/>
      <c r="S36" s="18" t="e">
        <f t="shared" si="2"/>
        <v>#VALUE!</v>
      </c>
      <c r="T36" s="18"/>
      <c r="U36" s="18"/>
      <c r="V36" s="18"/>
      <c r="W36" s="18" t="s">
        <v>39</v>
      </c>
      <c r="X36" s="18">
        <f t="shared" si="3"/>
        <v>7.825520225100898</v>
      </c>
      <c r="Y36" s="18"/>
      <c r="Z36" s="18"/>
      <c r="AA36" s="18" t="e">
        <f t="shared" si="4"/>
        <v>#NUM!</v>
      </c>
      <c r="AB36" s="18" t="e">
        <f t="shared" si="5"/>
        <v>#NUM!</v>
      </c>
      <c r="AC36" s="18" t="e">
        <f t="shared" si="6"/>
        <v>#NUM!</v>
      </c>
    </row>
    <row r="37" spans="1:29" s="19" customFormat="1">
      <c r="A37" s="18" t="s">
        <v>6</v>
      </c>
      <c r="B37" s="18" t="s">
        <v>39</v>
      </c>
      <c r="C37" s="18" t="s">
        <v>77</v>
      </c>
      <c r="D37" s="20" t="s">
        <v>34</v>
      </c>
      <c r="E37" s="18" t="s">
        <v>27</v>
      </c>
      <c r="F37" s="21"/>
      <c r="G37" s="18">
        <v>5.0000000000000001E-3</v>
      </c>
      <c r="H37" s="18">
        <v>0.44833333333333331</v>
      </c>
      <c r="I37" s="21">
        <f t="shared" si="0"/>
        <v>0</v>
      </c>
      <c r="J37" s="21" t="e">
        <f t="shared" si="1"/>
        <v>#VALUE!</v>
      </c>
      <c r="K37" s="18">
        <v>14</v>
      </c>
      <c r="L37" s="21">
        <v>1E-4</v>
      </c>
      <c r="M37" s="18">
        <v>5.0000000000000001E-3</v>
      </c>
      <c r="N37" s="18">
        <v>0.44833333333333331</v>
      </c>
      <c r="O37" s="21">
        <f t="shared" si="7"/>
        <v>2.2416666666666668E-7</v>
      </c>
      <c r="P37" s="21">
        <f t="shared" si="8"/>
        <v>62453531.598513007</v>
      </c>
      <c r="Q37" s="18"/>
      <c r="R37" s="21"/>
      <c r="S37" s="18" t="e">
        <f t="shared" si="2"/>
        <v>#VALUE!</v>
      </c>
      <c r="T37" s="18"/>
      <c r="U37" s="18"/>
      <c r="V37" s="18"/>
      <c r="W37" s="18" t="s">
        <v>39</v>
      </c>
      <c r="X37" s="18">
        <f t="shared" si="3"/>
        <v>7.7955570017234548</v>
      </c>
      <c r="Y37" s="18"/>
      <c r="Z37" s="18"/>
      <c r="AA37" s="18" t="e">
        <f t="shared" si="4"/>
        <v>#NUM!</v>
      </c>
      <c r="AB37" s="18" t="e">
        <f t="shared" si="5"/>
        <v>#NUM!</v>
      </c>
      <c r="AC37" s="18" t="e">
        <f t="shared" si="6"/>
        <v>#NUM!</v>
      </c>
    </row>
    <row r="38" spans="1:29" s="53" customFormat="1">
      <c r="A38" s="50" t="s">
        <v>40</v>
      </c>
      <c r="B38" s="51" t="s">
        <v>41</v>
      </c>
      <c r="C38" s="51" t="s">
        <v>7</v>
      </c>
      <c r="D38" s="51" t="s">
        <v>42</v>
      </c>
      <c r="E38" s="51">
        <v>22</v>
      </c>
      <c r="F38" s="52">
        <v>1.0000000000000001E-5</v>
      </c>
      <c r="G38" s="51">
        <v>5.0000000000000001E-3</v>
      </c>
      <c r="H38" s="51">
        <v>0.44833333333333331</v>
      </c>
      <c r="I38" s="52">
        <f>F38*G38</f>
        <v>5.0000000000000004E-8</v>
      </c>
      <c r="J38" s="52">
        <f>E38/I38</f>
        <v>439999999.99999994</v>
      </c>
      <c r="K38" s="51">
        <v>21</v>
      </c>
      <c r="L38" s="52">
        <v>1.0000000000000001E-5</v>
      </c>
      <c r="M38" s="51">
        <v>5.0000000000000001E-3</v>
      </c>
      <c r="N38" s="51">
        <v>0.44833333333333331</v>
      </c>
      <c r="O38" s="52">
        <f t="shared" si="7"/>
        <v>2.2416666666666669E-8</v>
      </c>
      <c r="P38" s="52">
        <f t="shared" si="8"/>
        <v>936802973.97769511</v>
      </c>
      <c r="Q38" s="51">
        <f>GEOMEAN(J38:J40)</f>
        <v>549939387.25981331</v>
      </c>
      <c r="R38" s="52">
        <f>GEOMEAN(P38:P40)</f>
        <v>1051712238.0099094</v>
      </c>
      <c r="S38" s="51">
        <f>LOG10(J38)</f>
        <v>8.6434526764861879</v>
      </c>
      <c r="T38" s="51">
        <f>AVERAGE(S38:S40)</f>
        <v>8.7403148254411374</v>
      </c>
      <c r="U38" s="51">
        <f>_xlfn.STDEV.S(S38:S40)</f>
        <v>0.10105577973815888</v>
      </c>
      <c r="V38" s="51">
        <f>_xlfn.CONFIDENCE.T(0.05,U38,3)</f>
        <v>0.25103647343789548</v>
      </c>
      <c r="W38" s="51" t="s">
        <v>41</v>
      </c>
      <c r="X38" s="51">
        <f t="shared" si="3"/>
        <v>8.9716482607791352</v>
      </c>
      <c r="Y38" s="51">
        <f>AVERAGE(X38:X40)</f>
        <v>9.0218969275173304</v>
      </c>
      <c r="Z38" s="51">
        <f>_xlfn.STDEV.S(X38:X40)</f>
        <v>4.6859336205486678E-2</v>
      </c>
      <c r="AA38" s="51">
        <f>_xlfn.CONFIDENCE.T(0.05,Z38,3)</f>
        <v>0.11640504421563712</v>
      </c>
      <c r="AB38" s="51">
        <f t="shared" si="5"/>
        <v>8.9054918833016927</v>
      </c>
      <c r="AC38" s="51">
        <f t="shared" si="6"/>
        <v>9.1383019717329681</v>
      </c>
    </row>
    <row r="39" spans="1:29" s="4" customFormat="1">
      <c r="A39" s="54" t="s">
        <v>40</v>
      </c>
      <c r="B39" s="22" t="s">
        <v>41</v>
      </c>
      <c r="C39" s="22" t="s">
        <v>7</v>
      </c>
      <c r="D39" s="22" t="s">
        <v>42</v>
      </c>
      <c r="E39" s="22">
        <v>35</v>
      </c>
      <c r="F39" s="23">
        <v>1.0000000000000001E-5</v>
      </c>
      <c r="G39" s="22">
        <v>5.0000000000000001E-3</v>
      </c>
      <c r="H39" s="22">
        <v>0.44833333333333331</v>
      </c>
      <c r="I39" s="23">
        <f t="shared" si="0"/>
        <v>5.0000000000000004E-8</v>
      </c>
      <c r="J39" s="23">
        <f t="shared" si="1"/>
        <v>699999999.99999988</v>
      </c>
      <c r="K39" s="22">
        <v>24</v>
      </c>
      <c r="L39" s="23">
        <v>1.0000000000000001E-5</v>
      </c>
      <c r="M39" s="22">
        <v>5.0000000000000001E-3</v>
      </c>
      <c r="N39" s="22">
        <v>0.44833333333333331</v>
      </c>
      <c r="O39" s="23">
        <f t="shared" si="7"/>
        <v>2.2416666666666669E-8</v>
      </c>
      <c r="P39" s="23">
        <f t="shared" si="8"/>
        <v>1070631970.2602229</v>
      </c>
      <c r="Q39" s="22"/>
      <c r="R39" s="23"/>
      <c r="S39" s="22">
        <f t="shared" si="2"/>
        <v>8.8450980400142569</v>
      </c>
      <c r="T39" s="22"/>
      <c r="U39" s="22"/>
      <c r="V39" s="22" t="e">
        <f t="shared" ref="V39:V55" si="9">_xlfn.CONFIDENCE.T(0.05,U39,3)</f>
        <v>#NUM!</v>
      </c>
      <c r="W39" s="22" t="s">
        <v>41</v>
      </c>
      <c r="X39" s="22">
        <f t="shared" si="3"/>
        <v>9.0296402077568221</v>
      </c>
      <c r="Y39" s="22"/>
      <c r="Z39" s="22"/>
      <c r="AA39" s="22" t="e">
        <f t="shared" si="4"/>
        <v>#NUM!</v>
      </c>
      <c r="AB39" s="22" t="e">
        <f t="shared" si="5"/>
        <v>#NUM!</v>
      </c>
      <c r="AC39" s="22" t="e">
        <f t="shared" si="6"/>
        <v>#NUM!</v>
      </c>
    </row>
    <row r="40" spans="1:29" s="58" customFormat="1">
      <c r="A40" s="55" t="s">
        <v>40</v>
      </c>
      <c r="B40" s="56" t="s">
        <v>41</v>
      </c>
      <c r="C40" s="56" t="s">
        <v>7</v>
      </c>
      <c r="D40" s="56" t="s">
        <v>42</v>
      </c>
      <c r="E40" s="56">
        <v>27</v>
      </c>
      <c r="F40" s="57">
        <v>1.0000000000000001E-5</v>
      </c>
      <c r="G40" s="56">
        <v>5.0000000000000001E-3</v>
      </c>
      <c r="H40" s="56">
        <v>0.44833333333333331</v>
      </c>
      <c r="I40" s="57">
        <f t="shared" si="0"/>
        <v>5.0000000000000004E-8</v>
      </c>
      <c r="J40" s="57">
        <f t="shared" si="1"/>
        <v>540000000</v>
      </c>
      <c r="K40" s="56">
        <v>26</v>
      </c>
      <c r="L40" s="57">
        <v>1.0000000000000001E-5</v>
      </c>
      <c r="M40" s="56">
        <v>5.0000000000000001E-3</v>
      </c>
      <c r="N40" s="56">
        <v>0.44833333333333331</v>
      </c>
      <c r="O40" s="57">
        <f t="shared" si="7"/>
        <v>2.2416666666666669E-8</v>
      </c>
      <c r="P40" s="57">
        <f t="shared" si="8"/>
        <v>1159851301.1152415</v>
      </c>
      <c r="Q40" s="56"/>
      <c r="R40" s="57"/>
      <c r="S40" s="56">
        <f t="shared" si="2"/>
        <v>8.7323937598229691</v>
      </c>
      <c r="T40" s="56"/>
      <c r="U40" s="56"/>
      <c r="V40" s="56" t="e">
        <f t="shared" si="9"/>
        <v>#NUM!</v>
      </c>
      <c r="W40" s="56" t="s">
        <v>41</v>
      </c>
      <c r="X40" s="56">
        <f t="shared" si="3"/>
        <v>9.0644023140160339</v>
      </c>
      <c r="Y40" s="56"/>
      <c r="Z40" s="56"/>
      <c r="AA40" s="56" t="e">
        <f t="shared" si="4"/>
        <v>#NUM!</v>
      </c>
      <c r="AB40" s="56" t="e">
        <f t="shared" si="5"/>
        <v>#NUM!</v>
      </c>
      <c r="AC40" s="56" t="e">
        <f t="shared" si="6"/>
        <v>#NUM!</v>
      </c>
    </row>
    <row r="41" spans="1:29" s="4" customFormat="1">
      <c r="A41" s="22" t="s">
        <v>40</v>
      </c>
      <c r="B41" s="22" t="s">
        <v>43</v>
      </c>
      <c r="C41" s="22" t="s">
        <v>7</v>
      </c>
      <c r="D41" s="22" t="s">
        <v>42</v>
      </c>
      <c r="E41" s="22">
        <v>25</v>
      </c>
      <c r="F41" s="23">
        <v>1.0000000000000001E-5</v>
      </c>
      <c r="G41" s="22">
        <v>5.0000000000000001E-3</v>
      </c>
      <c r="H41" s="22">
        <v>0.44833333333333331</v>
      </c>
      <c r="I41" s="23">
        <f t="shared" si="0"/>
        <v>5.0000000000000004E-8</v>
      </c>
      <c r="J41" s="23">
        <f t="shared" si="1"/>
        <v>499999999.99999994</v>
      </c>
      <c r="K41" s="22">
        <v>25</v>
      </c>
      <c r="L41" s="23">
        <v>1.0000000000000001E-5</v>
      </c>
      <c r="M41" s="22">
        <v>5.0000000000000001E-3</v>
      </c>
      <c r="N41" s="22">
        <v>0.44833333333333331</v>
      </c>
      <c r="O41" s="23">
        <f t="shared" si="7"/>
        <v>2.2416666666666669E-8</v>
      </c>
      <c r="P41" s="23">
        <f t="shared" si="8"/>
        <v>1115241635.6877322</v>
      </c>
      <c r="Q41" s="51">
        <f>GEOMEAN(J41:J43)</f>
        <v>419075821.26865888</v>
      </c>
      <c r="R41" s="52">
        <f>GEOMEAN(P41:P43)</f>
        <v>166506073.91006312</v>
      </c>
      <c r="S41" s="22">
        <f t="shared" si="2"/>
        <v>8.6989700043360187</v>
      </c>
      <c r="T41" s="51">
        <f>AVERAGE(S41:S43)</f>
        <v>8.622292604779167</v>
      </c>
      <c r="U41" s="22">
        <f>_xlfn.STDEV.S(S41:S43)</f>
        <v>0.10305157234326484</v>
      </c>
      <c r="V41" s="22">
        <f>_xlfn.CONFIDENCE.T(0.05,U41,3)</f>
        <v>0.25599429711307164</v>
      </c>
      <c r="W41" s="22" t="s">
        <v>43</v>
      </c>
      <c r="X41" s="22">
        <f t="shared" si="3"/>
        <v>9.047368974717255</v>
      </c>
      <c r="Y41" s="51">
        <f>AVERAGE(X41:X43)</f>
        <v>8.2214300805901512</v>
      </c>
      <c r="Z41" s="22">
        <f>_xlfn.STDEV.S(X42:X43)</f>
        <v>6.3764506824392803E-2</v>
      </c>
      <c r="AA41" s="22">
        <f>_xlfn.CONFIDENCE.T(0.05,Z41,2)</f>
        <v>0.57290136381692935</v>
      </c>
      <c r="AB41" s="22">
        <f t="shared" si="5"/>
        <v>7.6485287167732219</v>
      </c>
      <c r="AC41" s="22">
        <f t="shared" si="6"/>
        <v>8.7943314444070815</v>
      </c>
    </row>
    <row r="42" spans="1:29" s="4" customFormat="1">
      <c r="A42" s="22" t="s">
        <v>40</v>
      </c>
      <c r="B42" s="22" t="s">
        <v>43</v>
      </c>
      <c r="C42" s="22" t="s">
        <v>7</v>
      </c>
      <c r="D42" s="22" t="s">
        <v>42</v>
      </c>
      <c r="E42" s="22">
        <v>16</v>
      </c>
      <c r="F42" s="23">
        <v>1.0000000000000001E-5</v>
      </c>
      <c r="G42" s="22">
        <v>5.0000000000000001E-3</v>
      </c>
      <c r="H42" s="22">
        <v>0.44833333333333331</v>
      </c>
      <c r="I42" s="23">
        <f t="shared" si="0"/>
        <v>5.0000000000000004E-8</v>
      </c>
      <c r="J42" s="23">
        <f t="shared" si="1"/>
        <v>320000000</v>
      </c>
      <c r="K42" s="22">
        <v>13</v>
      </c>
      <c r="L42" s="23">
        <v>1E-4</v>
      </c>
      <c r="M42" s="22">
        <v>5.0000000000000001E-3</v>
      </c>
      <c r="N42" s="22">
        <v>0.44833333333333331</v>
      </c>
      <c r="O42" s="23">
        <f t="shared" si="7"/>
        <v>2.2416666666666668E-7</v>
      </c>
      <c r="P42" s="23">
        <f t="shared" si="8"/>
        <v>57992565.055762075</v>
      </c>
      <c r="Q42" s="22"/>
      <c r="R42" s="23"/>
      <c r="S42" s="22">
        <f t="shared" si="2"/>
        <v>8.5051499783199063</v>
      </c>
      <c r="T42" s="22"/>
      <c r="U42" s="22"/>
      <c r="V42" s="22" t="e">
        <f t="shared" si="9"/>
        <v>#NUM!</v>
      </c>
      <c r="W42" s="22" t="s">
        <v>43</v>
      </c>
      <c r="X42" s="22">
        <f t="shared" si="3"/>
        <v>7.7633723183520535</v>
      </c>
      <c r="Y42" s="22"/>
      <c r="Z42" s="22"/>
      <c r="AA42" s="22" t="e">
        <f t="shared" si="4"/>
        <v>#NUM!</v>
      </c>
      <c r="AB42" s="22" t="e">
        <f t="shared" si="5"/>
        <v>#NUM!</v>
      </c>
      <c r="AC42" s="22" t="e">
        <f t="shared" si="6"/>
        <v>#NUM!</v>
      </c>
    </row>
    <row r="43" spans="1:29" s="4" customFormat="1">
      <c r="A43" s="22" t="s">
        <v>40</v>
      </c>
      <c r="B43" s="22" t="s">
        <v>43</v>
      </c>
      <c r="C43" s="22" t="s">
        <v>7</v>
      </c>
      <c r="D43" s="22" t="s">
        <v>42</v>
      </c>
      <c r="E43" s="22">
        <v>23</v>
      </c>
      <c r="F43" s="23">
        <v>1.0000000000000001E-5</v>
      </c>
      <c r="G43" s="22">
        <v>5.0000000000000001E-3</v>
      </c>
      <c r="H43" s="22">
        <v>0.44833333333333331</v>
      </c>
      <c r="I43" s="23">
        <f t="shared" si="0"/>
        <v>5.0000000000000004E-8</v>
      </c>
      <c r="J43" s="23">
        <f t="shared" si="1"/>
        <v>459999999.99999994</v>
      </c>
      <c r="K43" s="22">
        <v>16</v>
      </c>
      <c r="L43" s="23">
        <v>1E-4</v>
      </c>
      <c r="M43" s="22">
        <v>5.0000000000000001E-3</v>
      </c>
      <c r="N43" s="22">
        <v>0.44833333333333331</v>
      </c>
      <c r="O43" s="23">
        <f t="shared" si="7"/>
        <v>2.2416666666666668E-7</v>
      </c>
      <c r="P43" s="23">
        <f t="shared" si="8"/>
        <v>71375464.684014872</v>
      </c>
      <c r="Q43" s="22"/>
      <c r="R43" s="23"/>
      <c r="S43" s="22">
        <f t="shared" si="2"/>
        <v>8.6627578316815743</v>
      </c>
      <c r="T43" s="22"/>
      <c r="U43" s="22"/>
      <c r="V43" s="22" t="e">
        <f t="shared" si="9"/>
        <v>#NUM!</v>
      </c>
      <c r="W43" s="22" t="s">
        <v>43</v>
      </c>
      <c r="X43" s="22">
        <f t="shared" si="3"/>
        <v>7.8535489487011416</v>
      </c>
      <c r="Y43" s="22"/>
      <c r="Z43" s="22"/>
      <c r="AA43" s="22" t="e">
        <f t="shared" si="4"/>
        <v>#NUM!</v>
      </c>
      <c r="AB43" s="22" t="e">
        <f t="shared" si="5"/>
        <v>#NUM!</v>
      </c>
      <c r="AC43" s="22" t="e">
        <f t="shared" si="6"/>
        <v>#NUM!</v>
      </c>
    </row>
    <row r="44" spans="1:29" s="53" customFormat="1">
      <c r="A44" s="50" t="s">
        <v>44</v>
      </c>
      <c r="B44" s="51" t="s">
        <v>45</v>
      </c>
      <c r="C44" s="51" t="s">
        <v>7</v>
      </c>
      <c r="D44" s="51" t="s">
        <v>42</v>
      </c>
      <c r="E44" s="51">
        <v>15</v>
      </c>
      <c r="F44" s="52">
        <v>1.0000000000000001E-5</v>
      </c>
      <c r="G44" s="51">
        <v>5.0000000000000001E-3</v>
      </c>
      <c r="H44" s="51">
        <v>0.44833333333333331</v>
      </c>
      <c r="I44" s="52">
        <f t="shared" si="0"/>
        <v>5.0000000000000004E-8</v>
      </c>
      <c r="J44" s="52">
        <f t="shared" si="1"/>
        <v>300000000</v>
      </c>
      <c r="K44" s="51">
        <v>11</v>
      </c>
      <c r="L44" s="52">
        <v>1.0000000000000001E-5</v>
      </c>
      <c r="M44" s="51">
        <v>5.0000000000000001E-3</v>
      </c>
      <c r="N44" s="51">
        <v>0.44833333333333331</v>
      </c>
      <c r="O44" s="52">
        <f t="shared" si="7"/>
        <v>2.2416666666666669E-8</v>
      </c>
      <c r="P44" s="52">
        <f t="shared" si="8"/>
        <v>490706319.70260221</v>
      </c>
      <c r="Q44" s="51">
        <f>GEOMEAN(J44:J46)</f>
        <v>381306674.36607134</v>
      </c>
      <c r="R44" s="52">
        <f>GEOMEAN(P44:P46)</f>
        <v>508945310.73386651</v>
      </c>
      <c r="S44" s="51">
        <f t="shared" si="2"/>
        <v>8.4771212547196626</v>
      </c>
      <c r="T44" s="51">
        <f>AVERAGE(S44:S46)</f>
        <v>8.581274407201251</v>
      </c>
      <c r="U44" s="51">
        <f>_xlfn.STDEV.S(S44:S46)</f>
        <v>9.0763173045281753E-2</v>
      </c>
      <c r="V44" s="51">
        <f>_xlfn.CONFIDENCE.T(0.05,U44,3)</f>
        <v>0.22546822099990557</v>
      </c>
      <c r="W44" s="51" t="s">
        <v>45</v>
      </c>
      <c r="X44" s="51">
        <f t="shared" si="3"/>
        <v>8.6908216512034411</v>
      </c>
      <c r="Y44" s="51">
        <f>AVERAGE(X44:X46)</f>
        <v>8.7066711172629585</v>
      </c>
      <c r="Z44" s="51">
        <f>_xlfn.STDEV.S(X44:X46)</f>
        <v>0.11177039459250493</v>
      </c>
      <c r="AA44" s="51">
        <f t="shared" si="4"/>
        <v>0.27765305226445675</v>
      </c>
      <c r="AB44" s="51">
        <f t="shared" si="5"/>
        <v>8.4290180649985018</v>
      </c>
      <c r="AC44" s="51">
        <f t="shared" si="6"/>
        <v>8.9843241695274152</v>
      </c>
    </row>
    <row r="45" spans="1:29" s="4" customFormat="1">
      <c r="A45" s="54" t="s">
        <v>44</v>
      </c>
      <c r="B45" s="22" t="s">
        <v>45</v>
      </c>
      <c r="C45" s="22" t="s">
        <v>7</v>
      </c>
      <c r="D45" s="22" t="s">
        <v>42</v>
      </c>
      <c r="E45" s="22">
        <v>21</v>
      </c>
      <c r="F45" s="23">
        <v>1.0000000000000001E-5</v>
      </c>
      <c r="G45" s="22">
        <v>5.0000000000000001E-3</v>
      </c>
      <c r="H45" s="22">
        <v>0.44833333333333331</v>
      </c>
      <c r="I45" s="23">
        <f t="shared" si="0"/>
        <v>5.0000000000000004E-8</v>
      </c>
      <c r="J45" s="23">
        <f t="shared" si="1"/>
        <v>419999999.99999994</v>
      </c>
      <c r="K45" s="22">
        <v>15</v>
      </c>
      <c r="L45" s="23">
        <v>1.0000000000000001E-5</v>
      </c>
      <c r="M45" s="22">
        <v>5.0000000000000001E-3</v>
      </c>
      <c r="N45" s="22">
        <v>0.44833333333333331</v>
      </c>
      <c r="O45" s="23">
        <f t="shared" si="7"/>
        <v>2.2416666666666669E-8</v>
      </c>
      <c r="P45" s="23">
        <f t="shared" si="8"/>
        <v>669144981.41263938</v>
      </c>
      <c r="Q45" s="22"/>
      <c r="R45" s="23"/>
      <c r="S45" s="22">
        <f t="shared" si="2"/>
        <v>8.6232492903979008</v>
      </c>
      <c r="T45" s="22"/>
      <c r="U45" s="22"/>
      <c r="V45" s="22" t="e">
        <f t="shared" si="9"/>
        <v>#NUM!</v>
      </c>
      <c r="W45" s="22" t="s">
        <v>45</v>
      </c>
      <c r="X45" s="22">
        <f t="shared" si="3"/>
        <v>8.8255202251008988</v>
      </c>
      <c r="Y45" s="22"/>
      <c r="Z45" s="22"/>
      <c r="AA45" s="22" t="e">
        <f t="shared" si="4"/>
        <v>#NUM!</v>
      </c>
      <c r="AB45" s="22" t="e">
        <f t="shared" si="5"/>
        <v>#NUM!</v>
      </c>
      <c r="AC45" s="22" t="e">
        <f t="shared" si="6"/>
        <v>#NUM!</v>
      </c>
    </row>
    <row r="46" spans="1:29" s="58" customFormat="1">
      <c r="A46" s="55" t="s">
        <v>46</v>
      </c>
      <c r="B46" s="56" t="s">
        <v>45</v>
      </c>
      <c r="C46" s="56" t="s">
        <v>7</v>
      </c>
      <c r="D46" s="56" t="s">
        <v>42</v>
      </c>
      <c r="E46" s="56">
        <v>22</v>
      </c>
      <c r="F46" s="57">
        <v>1.0000000000000001E-5</v>
      </c>
      <c r="G46" s="56">
        <v>5.0000000000000001E-3</v>
      </c>
      <c r="H46" s="56">
        <v>0.44833333333333331</v>
      </c>
      <c r="I46" s="57">
        <f t="shared" si="0"/>
        <v>5.0000000000000004E-8</v>
      </c>
      <c r="J46" s="57">
        <f t="shared" si="1"/>
        <v>439999999.99999994</v>
      </c>
      <c r="K46" s="56">
        <v>9</v>
      </c>
      <c r="L46" s="57">
        <v>1.0000000000000001E-5</v>
      </c>
      <c r="M46" s="56">
        <v>5.0000000000000001E-3</v>
      </c>
      <c r="N46" s="56">
        <v>0.44833333333333331</v>
      </c>
      <c r="O46" s="57">
        <f t="shared" si="7"/>
        <v>2.2416666666666669E-8</v>
      </c>
      <c r="P46" s="57">
        <f t="shared" si="8"/>
        <v>401486988.84758359</v>
      </c>
      <c r="Q46" s="56"/>
      <c r="R46" s="57"/>
      <c r="S46" s="56">
        <f t="shared" si="2"/>
        <v>8.6434526764861879</v>
      </c>
      <c r="T46" s="56"/>
      <c r="U46" s="56"/>
      <c r="V46" s="56" t="e">
        <f t="shared" si="9"/>
        <v>#NUM!</v>
      </c>
      <c r="W46" s="56" t="s">
        <v>45</v>
      </c>
      <c r="X46" s="56">
        <f t="shared" si="3"/>
        <v>8.6036714754845409</v>
      </c>
      <c r="Y46" s="56"/>
      <c r="Z46" s="56"/>
      <c r="AA46" s="56" t="e">
        <f t="shared" si="4"/>
        <v>#NUM!</v>
      </c>
      <c r="AB46" s="56" t="e">
        <f t="shared" si="5"/>
        <v>#NUM!</v>
      </c>
      <c r="AC46" s="56" t="e">
        <f t="shared" si="6"/>
        <v>#NUM!</v>
      </c>
    </row>
    <row r="47" spans="1:29" s="4" customFormat="1">
      <c r="A47" s="22" t="s">
        <v>44</v>
      </c>
      <c r="B47" s="22" t="s">
        <v>47</v>
      </c>
      <c r="C47" s="22" t="s">
        <v>7</v>
      </c>
      <c r="D47" s="22" t="s">
        <v>42</v>
      </c>
      <c r="E47" s="22">
        <v>10</v>
      </c>
      <c r="F47" s="23">
        <v>1.0000000000000001E-5</v>
      </c>
      <c r="G47" s="22">
        <v>5.0000000000000001E-3</v>
      </c>
      <c r="H47" s="22">
        <v>0.44833333333333331</v>
      </c>
      <c r="I47" s="23">
        <f t="shared" si="0"/>
        <v>5.0000000000000004E-8</v>
      </c>
      <c r="J47" s="23">
        <f t="shared" si="1"/>
        <v>199999999.99999997</v>
      </c>
      <c r="K47" s="22">
        <v>21</v>
      </c>
      <c r="L47" s="23">
        <v>1.0000000000000001E-5</v>
      </c>
      <c r="M47" s="22">
        <v>5.0000000000000001E-3</v>
      </c>
      <c r="N47" s="22">
        <v>0.44833333333333331</v>
      </c>
      <c r="O47" s="23">
        <f t="shared" si="7"/>
        <v>2.2416666666666669E-8</v>
      </c>
      <c r="P47" s="23">
        <f t="shared" si="8"/>
        <v>936802973.97769511</v>
      </c>
      <c r="Q47" s="51">
        <f>GEOMEAN(J47:J49)</f>
        <v>261685304.81508714</v>
      </c>
      <c r="R47" s="52">
        <f>GEOMEAN(P47:P49)</f>
        <v>818372777.37378168</v>
      </c>
      <c r="S47" s="22">
        <f t="shared" si="2"/>
        <v>8.3010299956639813</v>
      </c>
      <c r="T47" s="51">
        <f>AVERAGE(S47:S49)</f>
        <v>8.4177793351087029</v>
      </c>
      <c r="U47" s="22">
        <f>_xlfn.STDEV.S(S47:S49)</f>
        <v>0.10518351902341801</v>
      </c>
      <c r="V47" s="22">
        <f>_xlfn.CONFIDENCE.T(0.05,U47,3)</f>
        <v>0.26129034626068104</v>
      </c>
      <c r="W47" s="22" t="s">
        <v>48</v>
      </c>
      <c r="X47" s="22">
        <f t="shared" si="3"/>
        <v>8.9716482607791352</v>
      </c>
      <c r="Y47" s="51">
        <f>AVERAGE(X47:X49)</f>
        <v>8.9129511744272421</v>
      </c>
      <c r="Z47" s="22">
        <f>_xlfn.STDEV.S(X47:X49)</f>
        <v>0.10166633581773672</v>
      </c>
      <c r="AA47" s="22">
        <f t="shared" si="4"/>
        <v>0.25255317882031325</v>
      </c>
      <c r="AB47" s="22">
        <f t="shared" si="5"/>
        <v>8.6603979956069281</v>
      </c>
      <c r="AC47" s="22">
        <f t="shared" si="6"/>
        <v>9.165504353247556</v>
      </c>
    </row>
    <row r="48" spans="1:29" s="4" customFormat="1">
      <c r="A48" s="22" t="s">
        <v>44</v>
      </c>
      <c r="B48" s="22" t="s">
        <v>47</v>
      </c>
      <c r="C48" s="22" t="s">
        <v>7</v>
      </c>
      <c r="D48" s="22" t="s">
        <v>42</v>
      </c>
      <c r="E48" s="22">
        <v>14</v>
      </c>
      <c r="F48" s="23">
        <v>1.0000000000000001E-5</v>
      </c>
      <c r="G48" s="22">
        <v>5.0000000000000001E-3</v>
      </c>
      <c r="H48" s="22">
        <v>0.44833333333333331</v>
      </c>
      <c r="I48" s="23">
        <f t="shared" si="0"/>
        <v>5.0000000000000004E-8</v>
      </c>
      <c r="J48" s="23">
        <f t="shared" si="1"/>
        <v>280000000</v>
      </c>
      <c r="K48" s="22">
        <v>14</v>
      </c>
      <c r="L48" s="23">
        <v>1.0000000000000001E-5</v>
      </c>
      <c r="M48" s="22">
        <v>5.0000000000000001E-3</v>
      </c>
      <c r="N48" s="22">
        <v>0.44833333333333331</v>
      </c>
      <c r="O48" s="23">
        <f t="shared" si="7"/>
        <v>2.2416666666666669E-8</v>
      </c>
      <c r="P48" s="23">
        <f t="shared" si="8"/>
        <v>624535315.98513007</v>
      </c>
      <c r="Q48" s="22"/>
      <c r="R48" s="23"/>
      <c r="S48" s="22">
        <f t="shared" si="2"/>
        <v>8.4471580313422194</v>
      </c>
      <c r="T48" s="22"/>
      <c r="U48" s="22"/>
      <c r="V48" s="22" t="e">
        <f t="shared" si="9"/>
        <v>#NUM!</v>
      </c>
      <c r="W48" s="22" t="s">
        <v>48</v>
      </c>
      <c r="X48" s="22">
        <f t="shared" si="3"/>
        <v>8.7955570017234557</v>
      </c>
      <c r="Y48" s="22"/>
      <c r="Z48" s="22"/>
      <c r="AA48" s="22" t="e">
        <f t="shared" si="4"/>
        <v>#NUM!</v>
      </c>
      <c r="AB48" s="22" t="e">
        <f t="shared" si="5"/>
        <v>#NUM!</v>
      </c>
      <c r="AC48" s="22" t="e">
        <f t="shared" si="6"/>
        <v>#NUM!</v>
      </c>
    </row>
    <row r="49" spans="1:29" s="4" customFormat="1">
      <c r="A49" s="22" t="s">
        <v>44</v>
      </c>
      <c r="B49" s="22" t="s">
        <v>47</v>
      </c>
      <c r="C49" s="22" t="s">
        <v>7</v>
      </c>
      <c r="D49" s="22" t="s">
        <v>42</v>
      </c>
      <c r="E49" s="22">
        <v>16</v>
      </c>
      <c r="F49" s="23">
        <v>1.0000000000000001E-5</v>
      </c>
      <c r="G49" s="22">
        <v>5.0000000000000001E-3</v>
      </c>
      <c r="H49" s="22">
        <v>0.44833333333333331</v>
      </c>
      <c r="I49" s="23">
        <f t="shared" si="0"/>
        <v>5.0000000000000004E-8</v>
      </c>
      <c r="J49" s="23">
        <f t="shared" si="1"/>
        <v>320000000</v>
      </c>
      <c r="K49" s="22">
        <v>21</v>
      </c>
      <c r="L49" s="23">
        <v>1.0000000000000001E-5</v>
      </c>
      <c r="M49" s="22">
        <v>5.0000000000000001E-3</v>
      </c>
      <c r="N49" s="22">
        <v>0.44833333333333331</v>
      </c>
      <c r="O49" s="23">
        <f t="shared" si="7"/>
        <v>2.2416666666666669E-8</v>
      </c>
      <c r="P49" s="23">
        <f t="shared" si="8"/>
        <v>936802973.97769511</v>
      </c>
      <c r="Q49" s="22"/>
      <c r="R49" s="23"/>
      <c r="S49" s="22">
        <f t="shared" si="2"/>
        <v>8.5051499783199063</v>
      </c>
      <c r="T49" s="22"/>
      <c r="U49" s="22"/>
      <c r="V49" s="22" t="e">
        <f t="shared" si="9"/>
        <v>#NUM!</v>
      </c>
      <c r="W49" s="22" t="s">
        <v>48</v>
      </c>
      <c r="X49" s="22">
        <f t="shared" si="3"/>
        <v>8.9716482607791352</v>
      </c>
      <c r="Y49" s="22"/>
      <c r="Z49" s="22"/>
      <c r="AA49" s="22" t="e">
        <f t="shared" si="4"/>
        <v>#NUM!</v>
      </c>
      <c r="AB49" s="22" t="e">
        <f t="shared" si="5"/>
        <v>#NUM!</v>
      </c>
      <c r="AC49" s="22" t="e">
        <f t="shared" si="6"/>
        <v>#NUM!</v>
      </c>
    </row>
    <row r="50" spans="1:29" s="53" customFormat="1">
      <c r="A50" s="50" t="s">
        <v>49</v>
      </c>
      <c r="B50" s="51" t="s">
        <v>50</v>
      </c>
      <c r="C50" s="51" t="s">
        <v>7</v>
      </c>
      <c r="D50" s="51" t="s">
        <v>42</v>
      </c>
      <c r="E50" s="51">
        <v>16</v>
      </c>
      <c r="F50" s="52">
        <v>1.0000000000000001E-5</v>
      </c>
      <c r="G50" s="51">
        <v>5.0000000000000001E-3</v>
      </c>
      <c r="H50" s="51">
        <v>0.44833333333333331</v>
      </c>
      <c r="I50" s="52">
        <f t="shared" si="0"/>
        <v>5.0000000000000004E-8</v>
      </c>
      <c r="J50" s="52">
        <f t="shared" si="1"/>
        <v>320000000</v>
      </c>
      <c r="K50" s="51">
        <v>23</v>
      </c>
      <c r="L50" s="52">
        <v>1.0000000000000001E-5</v>
      </c>
      <c r="M50" s="51">
        <v>5.0000000000000001E-3</v>
      </c>
      <c r="N50" s="51">
        <v>0.44833333333333331</v>
      </c>
      <c r="O50" s="52">
        <f t="shared" si="7"/>
        <v>2.2416666666666669E-8</v>
      </c>
      <c r="P50" s="52">
        <f t="shared" si="8"/>
        <v>1026022304.8327136</v>
      </c>
      <c r="Q50" s="51">
        <f>GEOMEAN(J50:J52)</f>
        <v>352434724.59641343</v>
      </c>
      <c r="R50" s="52">
        <f>GEOMEAN(P50:P52)</f>
        <v>863194032.55441558</v>
      </c>
      <c r="S50" s="51">
        <f t="shared" si="2"/>
        <v>8.5051499783199063</v>
      </c>
      <c r="T50" s="51">
        <f>AVERAGE(S50:S52)</f>
        <v>8.5470786919013353</v>
      </c>
      <c r="U50" s="51">
        <f>_xlfn.STDEV.S(S50:S52)</f>
        <v>3.8162196379646574E-2</v>
      </c>
      <c r="V50" s="51">
        <f>_xlfn.CONFIDENCE.T(0.05,U50,3)</f>
        <v>9.4800151189901996E-2</v>
      </c>
      <c r="W50" s="51" t="s">
        <v>47</v>
      </c>
      <c r="X50" s="51">
        <f t="shared" si="3"/>
        <v>9.0111568020628088</v>
      </c>
      <c r="Y50" s="51">
        <f>AVERAGE(X50:X52)</f>
        <v>8.936108429314281</v>
      </c>
      <c r="Z50" s="51">
        <f>_xlfn.STDEV.S(X50:X52)</f>
        <v>9.7788263058234473E-2</v>
      </c>
      <c r="AA50" s="51">
        <f t="shared" si="4"/>
        <v>0.24291951202952203</v>
      </c>
      <c r="AB50" s="51">
        <f t="shared" si="5"/>
        <v>8.6931889172847594</v>
      </c>
      <c r="AC50" s="51">
        <f t="shared" si="6"/>
        <v>9.1790279413438025</v>
      </c>
    </row>
    <row r="51" spans="1:29" s="4" customFormat="1">
      <c r="A51" s="54" t="s">
        <v>49</v>
      </c>
      <c r="B51" s="22" t="s">
        <v>50</v>
      </c>
      <c r="C51" s="22" t="s">
        <v>7</v>
      </c>
      <c r="D51" s="22" t="s">
        <v>42</v>
      </c>
      <c r="E51" s="22">
        <v>18</v>
      </c>
      <c r="F51" s="23">
        <v>1.0000000000000001E-5</v>
      </c>
      <c r="G51" s="22">
        <v>5.0000000000000001E-3</v>
      </c>
      <c r="H51" s="22">
        <v>0.44833333333333331</v>
      </c>
      <c r="I51" s="23">
        <f t="shared" si="0"/>
        <v>5.0000000000000004E-8</v>
      </c>
      <c r="J51" s="23">
        <f t="shared" si="1"/>
        <v>359999999.99999994</v>
      </c>
      <c r="K51" s="22">
        <v>21</v>
      </c>
      <c r="L51" s="23">
        <v>1.0000000000000001E-5</v>
      </c>
      <c r="M51" s="22">
        <v>5.0000000000000001E-3</v>
      </c>
      <c r="N51" s="22">
        <v>0.44833333333333331</v>
      </c>
      <c r="O51" s="23">
        <f t="shared" si="7"/>
        <v>2.2416666666666669E-8</v>
      </c>
      <c r="P51" s="23">
        <f t="shared" si="8"/>
        <v>936802973.97769511</v>
      </c>
      <c r="Q51" s="22"/>
      <c r="R51" s="23"/>
      <c r="S51" s="22">
        <f t="shared" si="2"/>
        <v>8.5563025007672877</v>
      </c>
      <c r="T51" s="22"/>
      <c r="U51" s="22"/>
      <c r="V51" s="22" t="e">
        <f t="shared" si="9"/>
        <v>#NUM!</v>
      </c>
      <c r="W51" s="22" t="s">
        <v>47</v>
      </c>
      <c r="X51" s="22">
        <f t="shared" si="3"/>
        <v>8.9716482607791352</v>
      </c>
      <c r="Y51" s="22"/>
      <c r="Z51" s="22"/>
      <c r="AA51" s="22" t="e">
        <f t="shared" si="4"/>
        <v>#NUM!</v>
      </c>
      <c r="AB51" s="22" t="e">
        <f t="shared" si="5"/>
        <v>#NUM!</v>
      </c>
      <c r="AC51" s="22" t="e">
        <f t="shared" si="6"/>
        <v>#NUM!</v>
      </c>
    </row>
    <row r="52" spans="1:29" s="58" customFormat="1">
      <c r="A52" s="55" t="s">
        <v>49</v>
      </c>
      <c r="B52" s="56" t="s">
        <v>50</v>
      </c>
      <c r="C52" s="56" t="s">
        <v>7</v>
      </c>
      <c r="D52" s="56" t="s">
        <v>42</v>
      </c>
      <c r="E52" s="56">
        <v>19</v>
      </c>
      <c r="F52" s="57">
        <v>1.0000000000000001E-5</v>
      </c>
      <c r="G52" s="56">
        <v>5.0000000000000001E-3</v>
      </c>
      <c r="H52" s="56">
        <v>0.44833333333333331</v>
      </c>
      <c r="I52" s="57">
        <f t="shared" si="0"/>
        <v>5.0000000000000004E-8</v>
      </c>
      <c r="J52" s="57">
        <f t="shared" si="1"/>
        <v>379999999.99999994</v>
      </c>
      <c r="K52" s="56">
        <v>15</v>
      </c>
      <c r="L52" s="57">
        <v>1.0000000000000001E-5</v>
      </c>
      <c r="M52" s="56">
        <v>5.0000000000000001E-3</v>
      </c>
      <c r="N52" s="56">
        <v>0.44833333333333331</v>
      </c>
      <c r="O52" s="57">
        <f t="shared" si="7"/>
        <v>2.2416666666666669E-8</v>
      </c>
      <c r="P52" s="57">
        <f t="shared" si="8"/>
        <v>669144981.41263938</v>
      </c>
      <c r="Q52" s="56"/>
      <c r="R52" s="57"/>
      <c r="S52" s="56">
        <f t="shared" si="2"/>
        <v>8.5797835966168101</v>
      </c>
      <c r="T52" s="56"/>
      <c r="U52" s="56"/>
      <c r="V52" s="56" t="e">
        <f t="shared" si="9"/>
        <v>#NUM!</v>
      </c>
      <c r="W52" s="56" t="s">
        <v>47</v>
      </c>
      <c r="X52" s="56">
        <f t="shared" si="3"/>
        <v>8.8255202251008988</v>
      </c>
      <c r="Y52" s="56"/>
      <c r="Z52" s="56"/>
      <c r="AA52" s="56" t="e">
        <f t="shared" si="4"/>
        <v>#NUM!</v>
      </c>
      <c r="AB52" s="56" t="e">
        <f t="shared" si="5"/>
        <v>#NUM!</v>
      </c>
      <c r="AC52" s="56" t="e">
        <f t="shared" si="6"/>
        <v>#NUM!</v>
      </c>
    </row>
    <row r="53" spans="1:29" s="4" customFormat="1">
      <c r="A53" s="22" t="s">
        <v>49</v>
      </c>
      <c r="B53" s="22" t="s">
        <v>51</v>
      </c>
      <c r="C53" s="22" t="s">
        <v>7</v>
      </c>
      <c r="D53" s="22" t="s">
        <v>42</v>
      </c>
      <c r="E53" s="22">
        <v>24</v>
      </c>
      <c r="F53" s="23">
        <v>1.0000000000000001E-5</v>
      </c>
      <c r="G53" s="22">
        <v>5.0000000000000001E-3</v>
      </c>
      <c r="H53" s="22">
        <v>0.44833333333333331</v>
      </c>
      <c r="I53" s="23">
        <f t="shared" si="0"/>
        <v>5.0000000000000004E-8</v>
      </c>
      <c r="J53" s="23">
        <f t="shared" si="1"/>
        <v>479999999.99999994</v>
      </c>
      <c r="K53" s="22">
        <v>14</v>
      </c>
      <c r="L53" s="23">
        <v>1.0000000000000001E-5</v>
      </c>
      <c r="M53" s="22">
        <v>5.0000000000000001E-3</v>
      </c>
      <c r="N53" s="22">
        <v>0.44833333333333331</v>
      </c>
      <c r="O53" s="23">
        <f t="shared" si="7"/>
        <v>2.2416666666666669E-8</v>
      </c>
      <c r="P53" s="23">
        <f t="shared" si="8"/>
        <v>624535315.98513007</v>
      </c>
      <c r="Q53" s="51">
        <f>GEOMEAN(J53:J55)</f>
        <v>403437048.81587553</v>
      </c>
      <c r="R53" s="52">
        <f>GEOMEAN(P53:P55)</f>
        <v>563541376.74257648</v>
      </c>
      <c r="S53" s="22">
        <f t="shared" si="2"/>
        <v>8.6812412373755876</v>
      </c>
      <c r="T53" s="51">
        <f>AVERAGE(S53:S55)</f>
        <v>8.6057757782532285</v>
      </c>
      <c r="U53" s="22">
        <f>_xlfn.STDEV.S(S53:S55)</f>
        <v>6.6401183016456547E-2</v>
      </c>
      <c r="V53" s="22">
        <f>_xlfn.CONFIDENCE.T(0.05,U53,3)</f>
        <v>0.16494968283601533</v>
      </c>
      <c r="W53" s="22" t="s">
        <v>50</v>
      </c>
      <c r="X53" s="22">
        <f t="shared" si="3"/>
        <v>8.7955570017234557</v>
      </c>
      <c r="Y53" s="51">
        <f>AVERAGE(X53:X55)</f>
        <v>8.7509258086363797</v>
      </c>
      <c r="Z53" s="22">
        <f>_xlfn.STDEV.S(X53:X55)</f>
        <v>0.18028335769864243</v>
      </c>
      <c r="AA53" s="22">
        <f t="shared" si="4"/>
        <v>0.447848687660172</v>
      </c>
      <c r="AB53" s="22">
        <f t="shared" si="5"/>
        <v>8.3030771209762069</v>
      </c>
      <c r="AC53" s="22">
        <f t="shared" si="6"/>
        <v>9.1987744962965525</v>
      </c>
    </row>
    <row r="54" spans="1:29" s="4" customFormat="1">
      <c r="A54" s="22" t="s">
        <v>49</v>
      </c>
      <c r="B54" s="22" t="s">
        <v>51</v>
      </c>
      <c r="C54" s="22" t="s">
        <v>7</v>
      </c>
      <c r="D54" s="22" t="s">
        <v>42</v>
      </c>
      <c r="E54" s="22">
        <v>19</v>
      </c>
      <c r="F54" s="23">
        <v>1.0000000000000001E-5</v>
      </c>
      <c r="G54" s="22">
        <v>5.0000000000000001E-3</v>
      </c>
      <c r="H54" s="22">
        <v>0.44833333333333331</v>
      </c>
      <c r="I54" s="23">
        <f t="shared" si="0"/>
        <v>5.0000000000000004E-8</v>
      </c>
      <c r="J54" s="23">
        <f t="shared" si="1"/>
        <v>379999999.99999994</v>
      </c>
      <c r="K54" s="22">
        <v>8</v>
      </c>
      <c r="L54" s="23">
        <v>1.0000000000000001E-5</v>
      </c>
      <c r="M54" s="22">
        <v>5.0000000000000001E-3</v>
      </c>
      <c r="N54" s="22">
        <v>0.44833333333333331</v>
      </c>
      <c r="O54" s="23">
        <f t="shared" si="7"/>
        <v>2.2416666666666669E-8</v>
      </c>
      <c r="P54" s="23">
        <f t="shared" si="8"/>
        <v>356877323.42007434</v>
      </c>
      <c r="Q54" s="22"/>
      <c r="R54" s="23"/>
      <c r="S54" s="22">
        <f t="shared" si="2"/>
        <v>8.5797835966168101</v>
      </c>
      <c r="T54" s="22"/>
      <c r="U54" s="22"/>
      <c r="V54" s="22" t="e">
        <f t="shared" si="9"/>
        <v>#NUM!</v>
      </c>
      <c r="W54" s="22" t="s">
        <v>50</v>
      </c>
      <c r="X54" s="22">
        <f t="shared" si="3"/>
        <v>8.5525189530371613</v>
      </c>
      <c r="Y54" s="22"/>
      <c r="Z54" s="22"/>
      <c r="AA54" s="22" t="e">
        <f t="shared" si="4"/>
        <v>#NUM!</v>
      </c>
      <c r="AB54" s="22"/>
      <c r="AC54" s="22"/>
    </row>
    <row r="55" spans="1:29" s="4" customFormat="1">
      <c r="A55" s="22" t="s">
        <v>52</v>
      </c>
      <c r="B55" s="22" t="s">
        <v>51</v>
      </c>
      <c r="C55" s="22" t="s">
        <v>7</v>
      </c>
      <c r="D55" s="22" t="s">
        <v>42</v>
      </c>
      <c r="E55" s="22">
        <v>18</v>
      </c>
      <c r="F55" s="23">
        <v>1.0000000000000001E-5</v>
      </c>
      <c r="G55" s="22">
        <v>5.0000000000000001E-3</v>
      </c>
      <c r="H55" s="22">
        <v>0.44833333333333331</v>
      </c>
      <c r="I55" s="23">
        <f t="shared" si="0"/>
        <v>5.0000000000000004E-8</v>
      </c>
      <c r="J55" s="23">
        <f t="shared" si="1"/>
        <v>359999999.99999994</v>
      </c>
      <c r="K55" s="22">
        <v>18</v>
      </c>
      <c r="L55" s="23">
        <v>1.0000000000000001E-5</v>
      </c>
      <c r="M55" s="22">
        <v>5.0000000000000001E-3</v>
      </c>
      <c r="N55" s="22">
        <v>0.44833333333333331</v>
      </c>
      <c r="O55" s="23">
        <f t="shared" si="7"/>
        <v>2.2416666666666669E-8</v>
      </c>
      <c r="P55" s="23">
        <f t="shared" si="8"/>
        <v>802973977.69516718</v>
      </c>
      <c r="Q55" s="22"/>
      <c r="R55" s="23"/>
      <c r="S55" s="22">
        <f t="shared" si="2"/>
        <v>8.5563025007672877</v>
      </c>
      <c r="T55" s="22"/>
      <c r="U55" s="22"/>
      <c r="V55" s="22" t="e">
        <f t="shared" si="9"/>
        <v>#NUM!</v>
      </c>
      <c r="W55" s="22" t="s">
        <v>50</v>
      </c>
      <c r="X55" s="22">
        <f t="shared" si="3"/>
        <v>8.9047014711485222</v>
      </c>
      <c r="Y55" s="22"/>
      <c r="Z55" s="22"/>
      <c r="AA55" s="22" t="e">
        <f t="shared" si="4"/>
        <v>#NUM!</v>
      </c>
      <c r="AB55" s="22"/>
      <c r="AC55" s="22"/>
    </row>
    <row r="56" spans="1:29">
      <c r="F56" s="11"/>
      <c r="I56" s="11"/>
      <c r="J56" s="11"/>
      <c r="L56" s="11"/>
      <c r="O56" s="11"/>
      <c r="P56" s="11"/>
    </row>
    <row r="57" spans="1:29">
      <c r="F57" s="11"/>
      <c r="I57" s="11"/>
      <c r="J57" s="11"/>
      <c r="L57" s="11"/>
      <c r="O57" s="11"/>
      <c r="P57" s="11"/>
    </row>
    <row r="58" spans="1:29">
      <c r="F58" s="11"/>
      <c r="I58" s="11"/>
      <c r="J58" s="11"/>
      <c r="L58" s="11"/>
      <c r="O58" s="11"/>
      <c r="P58" s="11"/>
    </row>
    <row r="59" spans="1:29">
      <c r="F59" s="11"/>
      <c r="I59" s="11"/>
      <c r="J59" s="11"/>
      <c r="L59" s="11"/>
      <c r="O59" s="11"/>
      <c r="P59" s="11"/>
    </row>
    <row r="60" spans="1:29">
      <c r="F60" s="11"/>
      <c r="I60" s="11"/>
      <c r="J60" s="11"/>
      <c r="L60" s="11"/>
      <c r="O60" s="11"/>
      <c r="P60" s="11"/>
    </row>
    <row r="61" spans="1:29">
      <c r="F61" s="11"/>
      <c r="I61" s="11"/>
      <c r="J61" s="11"/>
      <c r="L61" s="11"/>
      <c r="O61" s="11"/>
      <c r="P61" s="11"/>
    </row>
    <row r="62" spans="1:29">
      <c r="F62" s="11"/>
      <c r="I62" s="11"/>
      <c r="J62" s="11"/>
      <c r="L62" s="11"/>
      <c r="O62" s="11"/>
      <c r="P62" s="11"/>
    </row>
    <row r="63" spans="1:29">
      <c r="F63" s="11"/>
      <c r="I63" s="11"/>
      <c r="J63" s="11"/>
      <c r="L63" s="11"/>
      <c r="O63" s="11"/>
      <c r="P63" s="11"/>
    </row>
    <row r="64" spans="1:29">
      <c r="F64" s="11"/>
      <c r="I64" s="11"/>
      <c r="J64" s="11"/>
      <c r="L64" s="11"/>
      <c r="O64" s="11"/>
      <c r="P64"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gram_soil </vt:lpstr>
      <vt:lpstr>CFU_prior_to_soil_inoculation</vt:lpstr>
      <vt:lpstr>SpectraMax_RFU_T0</vt:lpstr>
      <vt:lpstr>SpectraMax_RFU_T48</vt:lpstr>
      <vt:lpstr>CFU_T48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Karla Franco</dc:creator>
  <cp:lastModifiedBy>Karla Franco</cp:lastModifiedBy>
  <dcterms:created xsi:type="dcterms:W3CDTF">2022-10-03T20:31:02Z</dcterms:created>
  <dcterms:modified xsi:type="dcterms:W3CDTF">2023-06-07T20:31:42Z</dcterms:modified>
</cp:coreProperties>
</file>