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arla_franco_usda_gov/Documents/Documents/mpn_rfu_package/github_repo/multiple_comparisons/Excel_spreadsheet/"/>
    </mc:Choice>
  </mc:AlternateContent>
  <xr:revisionPtr revIDLastSave="32" documentId="8_{5078C91B-DF8F-4C48-91E8-D0F2770A9C5E}" xr6:coauthVersionLast="47" xr6:coauthVersionMax="47" xr10:uidLastSave="{77A3F3F6-DF67-40B1-A3B7-43B4739D72B1}"/>
  <bookViews>
    <workbookView xWindow="16284" yWindow="-36" windowWidth="23256" windowHeight="12456" activeTab="1" xr2:uid="{815278F1-B01C-46B2-A679-DB3DA9EB6EBC}"/>
  </bookViews>
  <sheets>
    <sheet name="MPN_trim_norarity_oneway" sheetId="2" r:id="rId1"/>
    <sheet name="MPNadj_trim_norarity_oneway" sheetId="1" r:id="rId2"/>
  </sheets>
  <definedNames>
    <definedName name="_xlchart.v1.0" hidden="1">MPN_trim_norarity_oneway!$A$7:$A$39</definedName>
    <definedName name="_xlchart.v1.1" hidden="1">MPN_trim_norarity_oneway!$B$6</definedName>
    <definedName name="_xlchart.v1.2" hidden="1">MPN_trim_norarity_oneway!$B$7:$B$39</definedName>
    <definedName name="_xlchart.v1.3" hidden="1">MPN_trim_norarity_oneway!$A$7:$A$39</definedName>
    <definedName name="_xlchart.v1.4" hidden="1">MPN_trim_norarity_oneway!$C$7:$C$39</definedName>
    <definedName name="_xlchart.v1.5" hidden="1">MPNadj_trim_norarity_oneway!$A$10:$A$42</definedName>
    <definedName name="_xlchart.v1.6" hidden="1">MPNadj_trim_norarity_oneway!$B$10:$B$42</definedName>
    <definedName name="_xlchart.v1.7" hidden="1">MPNadj_trim_norarity_oneway!$B$9</definedName>
    <definedName name="_xlchart.v1.8" hidden="1">MPNadj_trim_norarity_oneway!$A$10:$A$42</definedName>
    <definedName name="_xlchart.v1.9" hidden="1">MPNadj_trim_norarity_oneway!$C$10:$C$42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E8" i="2" s="1"/>
  <c r="D14" i="2"/>
  <c r="D15" i="2" s="1"/>
  <c r="E14" i="2"/>
  <c r="D20" i="2"/>
  <c r="D21" i="2" s="1"/>
  <c r="E20" i="2"/>
  <c r="E21" i="2" s="1"/>
  <c r="D26" i="2"/>
  <c r="D27" i="2" s="1"/>
  <c r="E26" i="2"/>
  <c r="D32" i="2"/>
  <c r="E32" i="2"/>
  <c r="AH55" i="2"/>
  <c r="AI55" i="2"/>
  <c r="AJ55" i="2"/>
  <c r="AH58" i="2"/>
  <c r="AI58" i="2"/>
  <c r="AJ58" i="2"/>
  <c r="AH60" i="2"/>
  <c r="AI60" i="2"/>
  <c r="AJ60" i="2"/>
  <c r="AH61" i="2"/>
  <c r="AI61" i="2"/>
  <c r="AJ61" i="2"/>
  <c r="Z73" i="2"/>
  <c r="AA73" i="2"/>
  <c r="AB73" i="2"/>
  <c r="Z74" i="2"/>
  <c r="AA74" i="2"/>
  <c r="AB74" i="2"/>
  <c r="Z75" i="2"/>
  <c r="AA75" i="2"/>
  <c r="AB75" i="2"/>
  <c r="Z76" i="2"/>
  <c r="AA76" i="2"/>
  <c r="AB76" i="2"/>
  <c r="D10" i="1"/>
  <c r="E10" i="1"/>
  <c r="E11" i="1" s="1"/>
  <c r="D17" i="1"/>
  <c r="D18" i="1" s="1"/>
  <c r="E17" i="1"/>
  <c r="D23" i="1"/>
  <c r="D24" i="1" s="1"/>
  <c r="E23" i="1"/>
  <c r="D29" i="1"/>
  <c r="D30" i="1" s="1"/>
  <c r="E29" i="1"/>
  <c r="D35" i="1"/>
  <c r="D36" i="1" s="1"/>
  <c r="E35" i="1"/>
  <c r="AH58" i="1"/>
  <c r="AI58" i="1"/>
  <c r="AJ58" i="1"/>
  <c r="AH61" i="1"/>
  <c r="AI61" i="1"/>
  <c r="AJ61" i="1"/>
  <c r="AH63" i="1"/>
  <c r="AI63" i="1"/>
  <c r="AJ63" i="1"/>
  <c r="AH64" i="1"/>
  <c r="AI64" i="1"/>
  <c r="AJ64" i="1"/>
  <c r="Z76" i="1"/>
  <c r="AA76" i="1"/>
  <c r="AB76" i="1"/>
  <c r="Z77" i="1"/>
  <c r="AA77" i="1"/>
  <c r="AB77" i="1"/>
  <c r="Z78" i="1"/>
  <c r="AA78" i="1"/>
  <c r="AB78" i="1"/>
  <c r="Z79" i="1"/>
  <c r="AA79" i="1"/>
  <c r="AB79" i="1"/>
  <c r="M24" i="1" l="1"/>
  <c r="N24" i="1" s="1"/>
  <c r="F23" i="1"/>
  <c r="G23" i="1" s="1"/>
  <c r="E24" i="1"/>
  <c r="F29" i="1"/>
  <c r="G29" i="1" s="1"/>
  <c r="F10" i="1"/>
  <c r="G10" i="1" s="1"/>
  <c r="M16" i="1"/>
  <c r="N16" i="1" s="1"/>
  <c r="M22" i="1"/>
  <c r="N22" i="1" s="1"/>
  <c r="F35" i="1"/>
  <c r="G35" i="1" s="1"/>
  <c r="F17" i="1"/>
  <c r="G17" i="1" s="1"/>
  <c r="F32" i="2"/>
  <c r="G32" i="2" s="1"/>
  <c r="F14" i="2"/>
  <c r="G14" i="2" s="1"/>
  <c r="F26" i="2"/>
  <c r="G26" i="2" s="1"/>
  <c r="E15" i="2"/>
  <c r="M13" i="2"/>
  <c r="N13" i="2" s="1"/>
  <c r="E27" i="2"/>
  <c r="F7" i="2"/>
  <c r="G7" i="2" s="1"/>
  <c r="M11" i="2"/>
  <c r="N11" i="2" s="1"/>
  <c r="F20" i="2"/>
  <c r="G20" i="2" s="1"/>
  <c r="M18" i="2"/>
  <c r="N18" i="2" s="1"/>
  <c r="M10" i="2"/>
  <c r="N10" i="2" s="1"/>
  <c r="E33" i="2"/>
  <c r="M12" i="2"/>
  <c r="N12" i="2" s="1"/>
  <c r="D33" i="2"/>
  <c r="D8" i="2"/>
  <c r="M21" i="2"/>
  <c r="N21" i="2" s="1"/>
  <c r="M19" i="2"/>
  <c r="N19" i="2" s="1"/>
  <c r="M20" i="2"/>
  <c r="N20" i="2" s="1"/>
  <c r="O15" i="1"/>
  <c r="O16" i="1"/>
  <c r="O14" i="1"/>
  <c r="M21" i="1"/>
  <c r="N21" i="1" s="1"/>
  <c r="M15" i="1"/>
  <c r="N15" i="1" s="1"/>
  <c r="E30" i="1"/>
  <c r="E18" i="1"/>
  <c r="M14" i="1"/>
  <c r="N14" i="1" s="1"/>
  <c r="M23" i="1"/>
  <c r="N23" i="1" s="1"/>
  <c r="M13" i="1"/>
  <c r="N13" i="1" s="1"/>
  <c r="E36" i="1"/>
  <c r="D11" i="1"/>
  <c r="O13" i="1" s="1"/>
  <c r="O18" i="2" l="1"/>
  <c r="O19" i="2"/>
  <c r="O21" i="2"/>
  <c r="O20" i="2"/>
  <c r="O12" i="2"/>
  <c r="O13" i="2"/>
  <c r="O11" i="2"/>
  <c r="O10" i="2"/>
  <c r="O21" i="1"/>
  <c r="O22" i="1"/>
  <c r="O24" i="1"/>
  <c r="O23" i="1"/>
</calcChain>
</file>

<file path=xl/sharedStrings.xml><?xml version="1.0" encoding="utf-8"?>
<sst xmlns="http://schemas.openxmlformats.org/spreadsheetml/2006/main" count="238" uniqueCount="53">
  <si>
    <t>Because CFU had C2 and control not be normal, we ran the non-paramteric test kruskal wallis, followd by Dunn's test for multiple comparisons</t>
  </si>
  <si>
    <t>C5 - rfp-Rs5</t>
  </si>
  <si>
    <t>C4 - rfp-Rs5</t>
  </si>
  <si>
    <t>C3 - rfp-Rs5</t>
  </si>
  <si>
    <t>C2 - rfp-Rs5</t>
  </si>
  <si>
    <t>C4 - C5</t>
  </si>
  <si>
    <t>C3 - C5</t>
  </si>
  <si>
    <t>C2 - C5</t>
  </si>
  <si>
    <t>C3 - C4</t>
  </si>
  <si>
    <t>C2 - C4</t>
  </si>
  <si>
    <t>C2 - C3</t>
  </si>
  <si>
    <t>P.adj</t>
  </si>
  <si>
    <t>P.unadj</t>
  </si>
  <si>
    <t>Z</t>
  </si>
  <si>
    <t>Comparison</t>
  </si>
  <si>
    <t>Dunn's Test multiple comparison</t>
  </si>
  <si>
    <t>CFU</t>
  </si>
  <si>
    <t>rfp-Rs5-C5</t>
  </si>
  <si>
    <t>rfp-Rs5-C4</t>
  </si>
  <si>
    <t>C5-C4</t>
  </si>
  <si>
    <t>rfp-Rs5-C3</t>
  </si>
  <si>
    <t>C5-C3</t>
  </si>
  <si>
    <t>C4-C3</t>
  </si>
  <si>
    <t>rfp-Rs5-C2</t>
  </si>
  <si>
    <t>C5-C2</t>
  </si>
  <si>
    <t>C4-C2</t>
  </si>
  <si>
    <t>C3-C2</t>
  </si>
  <si>
    <t>p adj</t>
  </si>
  <si>
    <t>upr</t>
  </si>
  <si>
    <t>lwr</t>
  </si>
  <si>
    <t>diff</t>
  </si>
  <si>
    <t xml:space="preserve">CFU Tukey test </t>
  </si>
  <si>
    <t xml:space="preserve">MPN Tukey test </t>
  </si>
  <si>
    <t>rfp-Rs5</t>
  </si>
  <si>
    <t xml:space="preserve">Log difference between methods </t>
  </si>
  <si>
    <t>Arithmetic mean (MPN)</t>
  </si>
  <si>
    <t>Arithmetic mean (CFU)</t>
  </si>
  <si>
    <t>C5</t>
  </si>
  <si>
    <t>C4</t>
  </si>
  <si>
    <t>C3</t>
  </si>
  <si>
    <t>C2</t>
  </si>
  <si>
    <t>percentage decrease</t>
  </si>
  <si>
    <t>Raw</t>
  </si>
  <si>
    <t>Control</t>
  </si>
  <si>
    <t>MPN</t>
  </si>
  <si>
    <t>MPN adjusted</t>
  </si>
  <si>
    <t xml:space="preserve">CFU </t>
  </si>
  <si>
    <t>Sample</t>
  </si>
  <si>
    <t>***</t>
  </si>
  <si>
    <t>**</t>
  </si>
  <si>
    <t>*</t>
  </si>
  <si>
    <t>untranformed fold change</t>
  </si>
  <si>
    <t xml:space="preserve">To assess if a community’s suppressive activity was independent of the method (MPN-RFU microplate assay vs spotting on agar) being used, we compared the mean of every community to the mean of the control (rfp-Rs5).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</si>
</sst>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2" fillId="0" borderId="0" xfId="0" applyFont="1"/>
    <xf numFmtId="0" fontId="3" fillId="4" borderId="0" xfId="0" applyFont="1" applyFill="1"/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 applyAlignment="1">
      <alignment horizontal="left" vertical="center" indent="3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DA982353-4ABE-4BAF-A4FC-E901E4638FAD}">
          <cx:tx>
            <cx:txData>
              <cx:f>_xlchart.v1.1</cx:f>
              <cx:v>CFU 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4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(CFU/g)</a:t>
                </a: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plotArea>
      <cx:plotAreaRegion>
        <cx:series layoutId="boxWhisker" uniqueId="{6D5FD2E8-52B5-47EA-9230-0EF4F967E2EF}">
          <cx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4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(MPN/g)</a:t>
                </a: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plotArea>
      <cx:plotAreaRegion>
        <cx:series layoutId="boxWhisker" uniqueId="{DA982353-4ABE-4BAF-A4FC-E901E4638FAD}">
          <cx:tx>
            <cx:txData>
              <cx:f>_xlchart.v1.7</cx:f>
              <cx:v>CFU 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4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(CFU/g)</a:t>
                </a: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boxWhisker" uniqueId="{6D5FD2E8-52B5-47EA-9230-0EF4F967E2EF}">
          <cx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4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(MPN/g)</a:t>
                </a: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382190</xdr:colOff>
      <xdr:row>23</xdr:row>
      <xdr:rowOff>59055</xdr:rowOff>
    </xdr:from>
    <xdr:to>
      <xdr:col>17</xdr:col>
      <xdr:colOff>516969</xdr:colOff>
      <xdr:row>37</xdr:row>
      <xdr:rowOff>59055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F7D8E2-B74E-4501-9FB4-BEA3E4B23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7030" y="4444365"/>
              <a:ext cx="5015389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39</xdr:row>
      <xdr:rowOff>38100</xdr:rowOff>
    </xdr:from>
    <xdr:to>
      <xdr:col>17</xdr:col>
      <xdr:colOff>353854</xdr:colOff>
      <xdr:row>54</xdr:row>
      <xdr:rowOff>2857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EBC7E3-54C1-4071-8A1D-81B4F03CA8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5820" y="7467600"/>
              <a:ext cx="5007769" cy="2746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20</xdr:col>
      <xdr:colOff>0</xdr:colOff>
      <xdr:row>6</xdr:row>
      <xdr:rowOff>0</xdr:rowOff>
    </xdr:from>
    <xdr:ext cx="4499047" cy="7081907"/>
    <xdr:pic>
      <xdr:nvPicPr>
        <xdr:cNvPr id="4" name="Picture 3">
          <a:extLst>
            <a:ext uri="{FF2B5EF4-FFF2-40B4-BE49-F238E27FC236}">
              <a16:creationId xmlns:a16="http://schemas.microsoft.com/office/drawing/2014/main" id="{1436BDEB-F533-4E32-8CB8-457963C32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190500"/>
          <a:ext cx="4499047" cy="7081907"/>
        </a:xfrm>
        <a:prstGeom prst="rect">
          <a:avLst/>
        </a:prstGeom>
      </xdr:spPr>
    </xdr:pic>
    <xdr:clientData/>
  </xdr:oneCellAnchor>
  <xdr:oneCellAnchor>
    <xdr:from>
      <xdr:col>28</xdr:col>
      <xdr:colOff>70485</xdr:colOff>
      <xdr:row>5</xdr:row>
      <xdr:rowOff>123825</xdr:rowOff>
    </xdr:from>
    <xdr:ext cx="3582857" cy="6777141"/>
    <xdr:pic>
      <xdr:nvPicPr>
        <xdr:cNvPr id="5" name="Picture 4">
          <a:extLst>
            <a:ext uri="{FF2B5EF4-FFF2-40B4-BE49-F238E27FC236}">
              <a16:creationId xmlns:a16="http://schemas.microsoft.com/office/drawing/2014/main" id="{7307E4CA-383D-4F13-AF9F-4A3E96FBD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1190" y="121920"/>
          <a:ext cx="3582857" cy="6777141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80</xdr:row>
      <xdr:rowOff>0</xdr:rowOff>
    </xdr:from>
    <xdr:ext cx="5748573" cy="872383"/>
    <xdr:pic>
      <xdr:nvPicPr>
        <xdr:cNvPr id="6" name="Picture 5">
          <a:extLst>
            <a:ext uri="{FF2B5EF4-FFF2-40B4-BE49-F238E27FC236}">
              <a16:creationId xmlns:a16="http://schemas.microsoft.com/office/drawing/2014/main" id="{9021A051-5812-4981-8404-6AD62AF66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14287500"/>
          <a:ext cx="5748573" cy="87238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382190</xdr:colOff>
      <xdr:row>26</xdr:row>
      <xdr:rowOff>59055</xdr:rowOff>
    </xdr:from>
    <xdr:to>
      <xdr:col>17</xdr:col>
      <xdr:colOff>516969</xdr:colOff>
      <xdr:row>40</xdr:row>
      <xdr:rowOff>59055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311BB1-5E0E-4B7C-B8BB-F4BEBC7B2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7030" y="3491865"/>
              <a:ext cx="5076349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42</xdr:row>
      <xdr:rowOff>38100</xdr:rowOff>
    </xdr:from>
    <xdr:to>
      <xdr:col>17</xdr:col>
      <xdr:colOff>353854</xdr:colOff>
      <xdr:row>57</xdr:row>
      <xdr:rowOff>2857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C77950-476D-4322-AC8D-EA6E0C7D5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5820" y="6515100"/>
              <a:ext cx="5068729" cy="2746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20</xdr:col>
      <xdr:colOff>0</xdr:colOff>
      <xdr:row>9</xdr:row>
      <xdr:rowOff>0</xdr:rowOff>
    </xdr:from>
    <xdr:ext cx="4499047" cy="7081907"/>
    <xdr:pic>
      <xdr:nvPicPr>
        <xdr:cNvPr id="4" name="Picture 3">
          <a:extLst>
            <a:ext uri="{FF2B5EF4-FFF2-40B4-BE49-F238E27FC236}">
              <a16:creationId xmlns:a16="http://schemas.microsoft.com/office/drawing/2014/main" id="{99AF7D87-156B-409B-AE2D-E058EFD3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190500"/>
          <a:ext cx="4499047" cy="7081907"/>
        </a:xfrm>
        <a:prstGeom prst="rect">
          <a:avLst/>
        </a:prstGeom>
      </xdr:spPr>
    </xdr:pic>
    <xdr:clientData/>
  </xdr:oneCellAnchor>
  <xdr:oneCellAnchor>
    <xdr:from>
      <xdr:col>19</xdr:col>
      <xdr:colOff>573405</xdr:colOff>
      <xdr:row>83</xdr:row>
      <xdr:rowOff>40005</xdr:rowOff>
    </xdr:from>
    <xdr:ext cx="5748573" cy="872383"/>
    <xdr:pic>
      <xdr:nvPicPr>
        <xdr:cNvPr id="5" name="Picture 4">
          <a:extLst>
            <a:ext uri="{FF2B5EF4-FFF2-40B4-BE49-F238E27FC236}">
              <a16:creationId xmlns:a16="http://schemas.microsoft.com/office/drawing/2014/main" id="{CD648936-A5D5-4F96-99C8-5A3F4B4C6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65680" y="14279880"/>
          <a:ext cx="5748573" cy="872383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B274-1FC0-483B-AEFB-3E198F280983}">
  <dimension ref="A2:AJ81"/>
  <sheetViews>
    <sheetView zoomScale="80" zoomScaleNormal="80" workbookViewId="0">
      <selection activeCell="C3" sqref="C3"/>
    </sheetView>
  </sheetViews>
  <sheetFormatPr defaultRowHeight="15" x14ac:dyDescent="0.25"/>
  <cols>
    <col min="2" max="2" width="12" bestFit="1" customWidth="1"/>
    <col min="3" max="3" width="12.42578125" bestFit="1" customWidth="1"/>
    <col min="4" max="4" width="25.42578125" customWidth="1"/>
    <col min="5" max="5" width="12.42578125" bestFit="1" customWidth="1"/>
    <col min="6" max="6" width="12.7109375" bestFit="1" customWidth="1"/>
    <col min="7" max="7" width="12" bestFit="1" customWidth="1"/>
    <col min="13" max="13" width="12.5703125" bestFit="1" customWidth="1"/>
    <col min="14" max="15" width="12" bestFit="1" customWidth="1"/>
    <col min="25" max="25" width="12" bestFit="1" customWidth="1"/>
  </cols>
  <sheetData>
    <row r="2" spans="1:20" x14ac:dyDescent="0.25">
      <c r="C2" s="13"/>
    </row>
    <row r="3" spans="1:20" x14ac:dyDescent="0.25">
      <c r="C3" s="14" t="s">
        <v>52</v>
      </c>
    </row>
    <row r="6" spans="1:20" x14ac:dyDescent="0.25">
      <c r="A6" t="s">
        <v>47</v>
      </c>
      <c r="B6" t="s">
        <v>46</v>
      </c>
      <c r="C6" t="s">
        <v>44</v>
      </c>
      <c r="D6" t="s">
        <v>36</v>
      </c>
      <c r="E6" t="s">
        <v>35</v>
      </c>
      <c r="F6" t="s">
        <v>34</v>
      </c>
      <c r="G6" t="s">
        <v>51</v>
      </c>
    </row>
    <row r="7" spans="1:20" x14ac:dyDescent="0.25">
      <c r="A7" s="12" t="s">
        <v>40</v>
      </c>
      <c r="B7" s="12">
        <v>7.8010060921492332</v>
      </c>
      <c r="C7" s="12">
        <v>8.2341440282603742</v>
      </c>
      <c r="D7">
        <f>AVERAGE(B7:B10)</f>
        <v>7.9322348921718211</v>
      </c>
      <c r="E7">
        <f>AVERAGE(C7:C10)</f>
        <v>8.2922923034219433</v>
      </c>
      <c r="F7">
        <f>D7-E7</f>
        <v>-0.36005741125012225</v>
      </c>
      <c r="G7">
        <f>10^F7</f>
        <v>0.43645813115417698</v>
      </c>
    </row>
    <row r="8" spans="1:20" x14ac:dyDescent="0.25">
      <c r="A8" s="12" t="s">
        <v>40</v>
      </c>
      <c r="B8" s="12">
        <v>8.3420769004355328</v>
      </c>
      <c r="C8" s="12">
        <v>8.8919314342223235</v>
      </c>
      <c r="D8">
        <f>10^D7</f>
        <v>85552930.86826551</v>
      </c>
      <c r="E8">
        <f>10^E7</f>
        <v>196016352.45522353</v>
      </c>
      <c r="L8" t="s">
        <v>16</v>
      </c>
      <c r="R8" s="3"/>
      <c r="S8" s="3"/>
      <c r="T8" s="3"/>
    </row>
    <row r="9" spans="1:20" x14ac:dyDescent="0.25">
      <c r="A9" s="12" t="s">
        <v>40</v>
      </c>
      <c r="B9" s="12">
        <v>7.8036145379865518</v>
      </c>
      <c r="C9" s="12">
        <v>8.2341440282603742</v>
      </c>
      <c r="M9" t="s">
        <v>43</v>
      </c>
      <c r="N9" t="s">
        <v>42</v>
      </c>
      <c r="O9" t="s">
        <v>41</v>
      </c>
    </row>
    <row r="10" spans="1:20" x14ac:dyDescent="0.25">
      <c r="A10" s="12" t="s">
        <v>40</v>
      </c>
      <c r="B10" s="12">
        <v>7.7822420381159683</v>
      </c>
      <c r="C10" s="12">
        <v>7.8089497229447025</v>
      </c>
      <c r="L10" t="s">
        <v>40</v>
      </c>
      <c r="M10">
        <f>D32-D7</f>
        <v>0.90926076762606112</v>
      </c>
      <c r="N10">
        <f>10^M10</f>
        <v>8.114481372426237</v>
      </c>
      <c r="O10">
        <f>((D33-D8)/(D33))*100</f>
        <v>87.676353495639361</v>
      </c>
    </row>
    <row r="11" spans="1:20" x14ac:dyDescent="0.25">
      <c r="A11" s="10" t="s">
        <v>39</v>
      </c>
      <c r="B11" s="10">
        <v>7.8218768070207103</v>
      </c>
      <c r="C11" s="10">
        <v>8.3572198218687177</v>
      </c>
      <c r="L11" t="s">
        <v>39</v>
      </c>
      <c r="M11">
        <f>D32-D14</f>
        <v>1.0557750042146132</v>
      </c>
      <c r="N11">
        <f>10^M11</f>
        <v>11.370380656892427</v>
      </c>
      <c r="O11">
        <f>((D33-D15)/(D33))*100</f>
        <v>91.205219682827163</v>
      </c>
    </row>
    <row r="12" spans="1:20" x14ac:dyDescent="0.25">
      <c r="A12" s="10" t="s">
        <v>39</v>
      </c>
      <c r="B12" s="10">
        <v>8.0190586454557842</v>
      </c>
      <c r="C12" s="10">
        <v>8.7643612976558138</v>
      </c>
      <c r="L12" t="s">
        <v>38</v>
      </c>
      <c r="M12">
        <f>D32-D20</f>
        <v>0.19589531309904373</v>
      </c>
      <c r="N12">
        <f>10^M12</f>
        <v>1.5699843132177653</v>
      </c>
      <c r="O12">
        <f>((D33-D21)/(D33))*100</f>
        <v>36.305096071281994</v>
      </c>
    </row>
    <row r="13" spans="1:20" x14ac:dyDescent="0.25">
      <c r="A13" s="10" t="s">
        <v>39</v>
      </c>
      <c r="B13" s="10">
        <v>7.484465321548373</v>
      </c>
      <c r="C13" s="10">
        <v>7.9454995545820433</v>
      </c>
      <c r="D13" s="11" t="s">
        <v>36</v>
      </c>
      <c r="E13" s="11" t="s">
        <v>35</v>
      </c>
      <c r="F13" s="11" t="s">
        <v>34</v>
      </c>
      <c r="K13" s="3"/>
      <c r="L13" s="8" t="s">
        <v>37</v>
      </c>
      <c r="M13" s="3">
        <f>D32-D26</f>
        <v>1.0712602152621526</v>
      </c>
      <c r="N13">
        <f>10^M13</f>
        <v>11.783117685056123</v>
      </c>
      <c r="O13">
        <f>((D33-D27)/(D33))*100</f>
        <v>91.513281741484732</v>
      </c>
    </row>
    <row r="14" spans="1:20" x14ac:dyDescent="0.25">
      <c r="A14" s="10" t="s">
        <v>39</v>
      </c>
      <c r="B14" s="10">
        <v>7.5762906186122363</v>
      </c>
      <c r="C14" s="10">
        <v>8.433439308765692</v>
      </c>
      <c r="D14">
        <f>AVERAGE(B11:B16)</f>
        <v>7.785720655583269</v>
      </c>
      <c r="E14">
        <f>AVERAGE(C11:C16)</f>
        <v>8.3337496341443522</v>
      </c>
      <c r="F14">
        <f>E14-D14</f>
        <v>0.54802897856108324</v>
      </c>
      <c r="G14">
        <f>10^F14</f>
        <v>3.5320673693810574</v>
      </c>
    </row>
    <row r="15" spans="1:20" x14ac:dyDescent="0.25">
      <c r="A15" s="10" t="s">
        <v>39</v>
      </c>
      <c r="B15" s="10">
        <v>7.959097229431511</v>
      </c>
      <c r="C15" s="10">
        <v>8.0198583147993681</v>
      </c>
      <c r="D15">
        <f>10^D14</f>
        <v>61054918.461871713</v>
      </c>
      <c r="E15">
        <f>10^E14</f>
        <v>215650085.23939762</v>
      </c>
    </row>
    <row r="16" spans="1:20" x14ac:dyDescent="0.25">
      <c r="A16" s="10" t="s">
        <v>39</v>
      </c>
      <c r="B16" s="10">
        <v>7.8535353114309956</v>
      </c>
      <c r="C16" s="10">
        <v>8.4821195071944917</v>
      </c>
      <c r="L16" t="s">
        <v>44</v>
      </c>
    </row>
    <row r="17" spans="1:20" x14ac:dyDescent="0.25">
      <c r="A17" s="9" t="s">
        <v>38</v>
      </c>
      <c r="B17" s="9">
        <v>8.3688831300769664</v>
      </c>
      <c r="C17" s="9">
        <v>8.9943636816220121</v>
      </c>
      <c r="M17" t="s">
        <v>43</v>
      </c>
      <c r="N17" t="s">
        <v>42</v>
      </c>
      <c r="O17" t="s">
        <v>41</v>
      </c>
    </row>
    <row r="18" spans="1:20" x14ac:dyDescent="0.25">
      <c r="A18" s="9" t="s">
        <v>38</v>
      </c>
      <c r="B18" s="9">
        <v>8.6479740309110671</v>
      </c>
      <c r="C18" s="9">
        <v>8.9943636816220121</v>
      </c>
      <c r="K18" s="3"/>
      <c r="L18" t="s">
        <v>40</v>
      </c>
      <c r="M18">
        <f>E32-E7</f>
        <v>1.1193084293154065</v>
      </c>
      <c r="N18">
        <f>10^M18</f>
        <v>13.161592165563448</v>
      </c>
      <c r="O18">
        <f>((E33-E8)/(E33))*100</f>
        <v>92.40213503487486</v>
      </c>
      <c r="Q18" s="3"/>
      <c r="R18" s="3"/>
      <c r="S18" s="3"/>
      <c r="T18" s="3"/>
    </row>
    <row r="19" spans="1:20" x14ac:dyDescent="0.25">
      <c r="A19" s="9" t="s">
        <v>38</v>
      </c>
      <c r="B19" s="9">
        <v>8.7286939638031917</v>
      </c>
      <c r="C19" s="9">
        <v>8.75381433874756</v>
      </c>
      <c r="D19" s="7" t="s">
        <v>36</v>
      </c>
      <c r="E19" s="7" t="s">
        <v>35</v>
      </c>
      <c r="F19" s="7" t="s">
        <v>34</v>
      </c>
      <c r="G19" s="7"/>
      <c r="L19" t="s">
        <v>39</v>
      </c>
      <c r="M19">
        <f>E32-E14</f>
        <v>1.0778510985929977</v>
      </c>
      <c r="N19">
        <f>10^M19</f>
        <v>11.963302893819899</v>
      </c>
      <c r="O19">
        <f>((E33-E15)/(E33))*100</f>
        <v>91.641104393364586</v>
      </c>
      <c r="S19" s="1"/>
    </row>
    <row r="20" spans="1:20" x14ac:dyDescent="0.25">
      <c r="A20" s="9" t="s">
        <v>38</v>
      </c>
      <c r="B20" s="9">
        <v>8.7160140251297094</v>
      </c>
      <c r="C20" s="9">
        <v>9.2003075859100498</v>
      </c>
      <c r="D20">
        <f>AVERAGE(B17:B21)</f>
        <v>8.6456003466988385</v>
      </c>
      <c r="E20">
        <f>AVERAGE(C17:C21)</f>
        <v>9.0434165168913516</v>
      </c>
      <c r="F20">
        <f>E20-D20</f>
        <v>0.39781617019251314</v>
      </c>
      <c r="G20">
        <f>10^F20</f>
        <v>2.4992872300352915</v>
      </c>
      <c r="L20" t="s">
        <v>38</v>
      </c>
      <c r="M20">
        <f>E32-E20</f>
        <v>0.36818421584599825</v>
      </c>
      <c r="N20">
        <f>10^M20</f>
        <v>2.3344480613467788</v>
      </c>
      <c r="O20">
        <f>((E33-E21)/(E33))*100</f>
        <v>57.163321962147826</v>
      </c>
      <c r="S20" s="1"/>
    </row>
    <row r="21" spans="1:20" x14ac:dyDescent="0.25">
      <c r="A21" s="9" t="s">
        <v>38</v>
      </c>
      <c r="B21" s="9">
        <v>8.7664365835732578</v>
      </c>
      <c r="C21" s="9">
        <v>9.2742332965551206</v>
      </c>
      <c r="D21">
        <f>10^D20</f>
        <v>442181274.06902081</v>
      </c>
      <c r="E21">
        <f>10^E20</f>
        <v>1105138011.6414411</v>
      </c>
      <c r="L21" s="8" t="s">
        <v>37</v>
      </c>
      <c r="M21" s="3">
        <f>E32-E26</f>
        <v>0.84593647518917692</v>
      </c>
      <c r="N21">
        <f>10^M21</f>
        <v>7.0135270315745286</v>
      </c>
      <c r="O21">
        <f>((E33-E27)/(E33))*100</f>
        <v>85.741838656954599</v>
      </c>
    </row>
    <row r="22" spans="1:20" x14ac:dyDescent="0.25">
      <c r="A22" s="2" t="s">
        <v>37</v>
      </c>
      <c r="B22" s="2">
        <v>8.0678531344129869</v>
      </c>
      <c r="C22" s="2">
        <v>8.8879477486695126</v>
      </c>
    </row>
    <row r="23" spans="1:20" x14ac:dyDescent="0.25">
      <c r="A23" s="2" t="s">
        <v>37</v>
      </c>
      <c r="B23" s="2">
        <v>7.7497722979332098</v>
      </c>
      <c r="C23" s="2">
        <v>8.2322008729743708</v>
      </c>
    </row>
    <row r="24" spans="1:20" x14ac:dyDescent="0.25">
      <c r="A24" s="2" t="s">
        <v>37</v>
      </c>
      <c r="B24" s="2">
        <v>7.547630699023073</v>
      </c>
      <c r="C24" s="2">
        <v>8.4076560741471429</v>
      </c>
    </row>
    <row r="25" spans="1:20" x14ac:dyDescent="0.25">
      <c r="A25" s="2" t="s">
        <v>37</v>
      </c>
      <c r="B25" s="2">
        <v>7.4915420585084975</v>
      </c>
      <c r="C25" s="2">
        <v>8.551881353564097</v>
      </c>
      <c r="D25" t="s">
        <v>36</v>
      </c>
      <c r="E25" t="s">
        <v>35</v>
      </c>
      <c r="F25" t="s">
        <v>34</v>
      </c>
      <c r="R25" s="3"/>
      <c r="S25" s="3"/>
      <c r="T25" s="3"/>
    </row>
    <row r="26" spans="1:20" x14ac:dyDescent="0.25">
      <c r="A26" s="2" t="s">
        <v>37</v>
      </c>
      <c r="B26" s="2">
        <v>7.9397390854947822</v>
      </c>
      <c r="C26" s="2">
        <v>8.7624181423698122</v>
      </c>
      <c r="D26">
        <f>AVERAGE(B22:B27)</f>
        <v>7.7702354445357296</v>
      </c>
      <c r="E26">
        <f>AVERAGE(C22:C27)</f>
        <v>8.565664257548173</v>
      </c>
      <c r="F26">
        <f>E26-D26</f>
        <v>0.79542881301244339</v>
      </c>
      <c r="G26">
        <f>10^F26</f>
        <v>6.2435100196226525</v>
      </c>
    </row>
    <row r="27" spans="1:20" x14ac:dyDescent="0.25">
      <c r="A27" s="2" t="s">
        <v>37</v>
      </c>
      <c r="B27" s="2">
        <v>7.8248753918418315</v>
      </c>
      <c r="C27" s="2">
        <v>8.551881353564097</v>
      </c>
      <c r="D27">
        <f>10^D26</f>
        <v>58916297.234936967</v>
      </c>
      <c r="E27">
        <f>10^E26</f>
        <v>367844492.10539502</v>
      </c>
    </row>
    <row r="28" spans="1:20" x14ac:dyDescent="0.25">
      <c r="A28" s="7" t="s">
        <v>33</v>
      </c>
      <c r="B28" s="7">
        <v>9.0296265704866769</v>
      </c>
      <c r="C28" s="7">
        <v>9.073130254466049</v>
      </c>
    </row>
    <row r="29" spans="1:20" x14ac:dyDescent="0.25">
      <c r="A29" s="7" t="s">
        <v>33</v>
      </c>
      <c r="B29" s="7">
        <v>8.5882150418302601</v>
      </c>
      <c r="C29" s="7">
        <v>9.4095992294330735</v>
      </c>
    </row>
    <row r="30" spans="1:20" x14ac:dyDescent="0.25">
      <c r="A30" s="7" t="s">
        <v>33</v>
      </c>
      <c r="B30" s="7">
        <v>9.0099672838335625</v>
      </c>
      <c r="C30" s="7">
        <v>9.8089497229447034</v>
      </c>
    </row>
    <row r="31" spans="1:20" x14ac:dyDescent="0.25">
      <c r="A31" s="7" t="s">
        <v>33</v>
      </c>
      <c r="B31" s="7">
        <v>8.7802901232329518</v>
      </c>
      <c r="C31" s="7">
        <v>9.4821195071944917</v>
      </c>
      <c r="D31" t="s">
        <v>36</v>
      </c>
      <c r="E31" t="s">
        <v>35</v>
      </c>
      <c r="F31" t="s">
        <v>34</v>
      </c>
    </row>
    <row r="32" spans="1:20" x14ac:dyDescent="0.25">
      <c r="A32" s="7" t="s">
        <v>33</v>
      </c>
      <c r="B32" s="7">
        <v>9.0422706215029169</v>
      </c>
      <c r="C32" s="7">
        <v>9.4290575632187235</v>
      </c>
      <c r="D32">
        <f>AVERAGE(B28:B39)</f>
        <v>8.8414956597978822</v>
      </c>
      <c r="E32">
        <f>AVERAGE(C28:C39)</f>
        <v>9.4116007327373499</v>
      </c>
      <c r="F32">
        <f>E32-D32</f>
        <v>0.57010507293946766</v>
      </c>
      <c r="G32">
        <f>10^F32</f>
        <v>3.7162512897639224</v>
      </c>
    </row>
    <row r="33" spans="1:29" x14ac:dyDescent="0.25">
      <c r="A33" s="7" t="s">
        <v>33</v>
      </c>
      <c r="B33" s="7">
        <v>9.097594738939863</v>
      </c>
      <c r="C33" s="7">
        <v>9.3572198218687088</v>
      </c>
      <c r="D33">
        <f>10^D32</f>
        <v>694217663.88700891</v>
      </c>
      <c r="E33">
        <f>10^E32</f>
        <v>2579887288.7969923</v>
      </c>
    </row>
    <row r="34" spans="1:29" x14ac:dyDescent="0.25">
      <c r="A34" s="6" t="s">
        <v>33</v>
      </c>
      <c r="B34" s="6">
        <v>9.0218969275173304</v>
      </c>
      <c r="C34" s="6">
        <v>9.618210164706996</v>
      </c>
    </row>
    <row r="35" spans="1:29" x14ac:dyDescent="0.25">
      <c r="A35" s="6" t="s">
        <v>33</v>
      </c>
      <c r="B35" s="6">
        <v>8.2214300805901512</v>
      </c>
      <c r="C35" s="6">
        <v>9.8070065676587017</v>
      </c>
    </row>
    <row r="36" spans="1:29" x14ac:dyDescent="0.25">
      <c r="A36" s="6" t="s">
        <v>33</v>
      </c>
      <c r="B36" s="6">
        <v>8.7066711172629585</v>
      </c>
      <c r="C36" s="6">
        <v>9.3860527650149539</v>
      </c>
      <c r="K36" s="3"/>
      <c r="L36" s="3"/>
      <c r="M36" s="3"/>
      <c r="N36" s="3"/>
      <c r="O36" s="3"/>
    </row>
    <row r="37" spans="1:29" x14ac:dyDescent="0.25">
      <c r="A37" s="6" t="s">
        <v>33</v>
      </c>
      <c r="B37" s="6">
        <v>8.9129511744272421</v>
      </c>
      <c r="C37" s="6">
        <v>9.0179151595133717</v>
      </c>
    </row>
    <row r="38" spans="1:29" x14ac:dyDescent="0.25">
      <c r="A38" s="6" t="s">
        <v>33</v>
      </c>
      <c r="B38" s="6">
        <v>8.936108429314281</v>
      </c>
      <c r="C38" s="6">
        <v>9.1422919626813428</v>
      </c>
    </row>
    <row r="39" spans="1:29" x14ac:dyDescent="0.25">
      <c r="A39" s="6" t="s">
        <v>33</v>
      </c>
      <c r="B39" s="6">
        <v>8.7509258086363797</v>
      </c>
      <c r="C39" s="6">
        <v>9.4076560741470718</v>
      </c>
    </row>
    <row r="42" spans="1:29" ht="9" customHeight="1" x14ac:dyDescent="0.25"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9" x14ac:dyDescent="0.25">
      <c r="S43" s="1"/>
    </row>
    <row r="44" spans="1:29" x14ac:dyDescent="0.25">
      <c r="S44" s="1"/>
    </row>
    <row r="47" spans="1:29" x14ac:dyDescent="0.25"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9" x14ac:dyDescent="0.25">
      <c r="S48" s="1"/>
      <c r="AC48" t="s">
        <v>32</v>
      </c>
    </row>
    <row r="49" spans="1:36" x14ac:dyDescent="0.25">
      <c r="S49" s="1"/>
      <c r="U49" t="s">
        <v>31</v>
      </c>
      <c r="X49" s="4"/>
      <c r="Y49" s="4"/>
    </row>
    <row r="51" spans="1:36" x14ac:dyDescent="0.25">
      <c r="V51" t="s">
        <v>30</v>
      </c>
      <c r="W51" t="s">
        <v>29</v>
      </c>
      <c r="X51" t="s">
        <v>28</v>
      </c>
      <c r="Y51" t="s">
        <v>27</v>
      </c>
      <c r="AD51" t="s">
        <v>30</v>
      </c>
      <c r="AE51" t="s">
        <v>29</v>
      </c>
      <c r="AF51" t="s">
        <v>28</v>
      </c>
      <c r="AG51" t="s">
        <v>27</v>
      </c>
    </row>
    <row r="52" spans="1:36" x14ac:dyDescent="0.25">
      <c r="U52" t="s">
        <v>26</v>
      </c>
      <c r="V52">
        <v>-0.14651423650000001</v>
      </c>
      <c r="W52">
        <v>-0.58111380050910799</v>
      </c>
      <c r="X52">
        <v>0.28808532750910798</v>
      </c>
      <c r="Y52">
        <v>0.86098675455776996</v>
      </c>
      <c r="AC52" t="s">
        <v>26</v>
      </c>
      <c r="AD52">
        <v>4.1457331083330801E-2</v>
      </c>
      <c r="AE52">
        <v>-0.48817995606509201</v>
      </c>
      <c r="AF52">
        <v>0.571094618231754</v>
      </c>
      <c r="AG52">
        <v>0.99936131472930001</v>
      </c>
    </row>
    <row r="53" spans="1:36" x14ac:dyDescent="0.25">
      <c r="U53" t="s">
        <v>25</v>
      </c>
      <c r="V53">
        <v>0.71336545480000002</v>
      </c>
      <c r="W53">
        <v>0.26171633931336502</v>
      </c>
      <c r="X53">
        <v>1.1650145702866299</v>
      </c>
      <c r="Y53">
        <v>7.2938016299939302E-4</v>
      </c>
      <c r="AC53" t="s">
        <v>25</v>
      </c>
      <c r="AD53">
        <v>0.75112421394999596</v>
      </c>
      <c r="AE53">
        <v>0.20070899939558701</v>
      </c>
      <c r="AF53">
        <v>1.30153942850441</v>
      </c>
      <c r="AG53">
        <v>3.7857411575165098E-3</v>
      </c>
      <c r="AH53" t="s">
        <v>50</v>
      </c>
      <c r="AI53" t="s">
        <v>49</v>
      </c>
      <c r="AJ53" t="s">
        <v>48</v>
      </c>
    </row>
    <row r="54" spans="1:36" x14ac:dyDescent="0.25">
      <c r="U54" t="s">
        <v>24</v>
      </c>
      <c r="V54">
        <v>-0.1619994475</v>
      </c>
      <c r="W54">
        <v>-0.59659901150910799</v>
      </c>
      <c r="X54">
        <v>0.27260011650910798</v>
      </c>
      <c r="Y54">
        <v>0.81212630008923403</v>
      </c>
      <c r="AC54" t="s">
        <v>24</v>
      </c>
      <c r="AD54">
        <v>0.27337195441666401</v>
      </c>
      <c r="AE54">
        <v>-0.256265332731759</v>
      </c>
      <c r="AF54">
        <v>0.80300924156508702</v>
      </c>
      <c r="AG54">
        <v>0.56863495609446801</v>
      </c>
      <c r="AH54">
        <v>0.05</v>
      </c>
      <c r="AI54">
        <v>0.01</v>
      </c>
      <c r="AJ54">
        <v>1E-3</v>
      </c>
    </row>
    <row r="55" spans="1:36" ht="17.25" x14ac:dyDescent="0.3">
      <c r="A55" s="5"/>
      <c r="U55" s="2" t="s">
        <v>23</v>
      </c>
      <c r="V55" s="2">
        <v>0.90926076783333398</v>
      </c>
      <c r="W55" s="2">
        <v>0.52054310058688003</v>
      </c>
      <c r="X55" s="2">
        <v>1.29797843507979</v>
      </c>
      <c r="Y55" s="2">
        <v>1.9979389809243699E-6</v>
      </c>
      <c r="AC55" s="2" t="s">
        <v>23</v>
      </c>
      <c r="AD55" s="2">
        <v>1.1193084295</v>
      </c>
      <c r="AE55" s="2">
        <v>0.64558643850701702</v>
      </c>
      <c r="AF55" s="2">
        <v>1.5930304204929799</v>
      </c>
      <c r="AG55" s="2">
        <v>1.67064272238449E-6</v>
      </c>
      <c r="AH55" s="4" t="b">
        <f>IF($AG$55&lt;AH$54,TRUE,FALSE)</f>
        <v>1</v>
      </c>
      <c r="AI55" s="4" t="b">
        <f>IF($AG$55&lt;AI$54,TRUE,FALSE)</f>
        <v>1</v>
      </c>
      <c r="AJ55" s="4" t="b">
        <f>IF($AG$55&lt;AJ$54,TRUE,FALSE)</f>
        <v>1</v>
      </c>
    </row>
    <row r="56" spans="1:36" x14ac:dyDescent="0.25">
      <c r="K56" s="3"/>
      <c r="L56" s="3"/>
      <c r="M56" s="3"/>
      <c r="N56" s="3"/>
      <c r="O56" s="3"/>
      <c r="P56" s="3"/>
      <c r="Q56" s="3"/>
      <c r="R56" s="3"/>
      <c r="S56" s="3"/>
      <c r="T56" s="3"/>
      <c r="U56" t="s">
        <v>22</v>
      </c>
      <c r="V56">
        <v>0.85987969129999997</v>
      </c>
      <c r="W56">
        <v>0.45218916245185697</v>
      </c>
      <c r="X56">
        <v>1.26757022014814</v>
      </c>
      <c r="Y56">
        <v>1.16315944529433E-5</v>
      </c>
      <c r="AC56" t="s">
        <v>22</v>
      </c>
      <c r="AD56">
        <v>0.70966688286666502</v>
      </c>
      <c r="AE56">
        <v>0.21282306714044799</v>
      </c>
      <c r="AF56">
        <v>1.20651069859288</v>
      </c>
      <c r="AG56">
        <v>2.3368077504671799E-3</v>
      </c>
    </row>
    <row r="57" spans="1:36" x14ac:dyDescent="0.25">
      <c r="S57" s="1"/>
      <c r="U57" t="s">
        <v>21</v>
      </c>
      <c r="V57">
        <v>-1.5485211000000601E-2</v>
      </c>
      <c r="W57">
        <v>-0.40420287824645501</v>
      </c>
      <c r="X57">
        <v>0.37323245624645401</v>
      </c>
      <c r="Y57">
        <v>0.99995626615133704</v>
      </c>
      <c r="AC57" t="s">
        <v>21</v>
      </c>
      <c r="AD57">
        <v>0.23191462333333299</v>
      </c>
      <c r="AE57">
        <v>-0.241807367659647</v>
      </c>
      <c r="AF57">
        <v>0.70563661432631297</v>
      </c>
      <c r="AG57">
        <v>0.616504088445603</v>
      </c>
    </row>
    <row r="58" spans="1:36" x14ac:dyDescent="0.25">
      <c r="S58" s="1"/>
      <c r="U58" s="2" t="s">
        <v>20</v>
      </c>
      <c r="V58" s="2">
        <v>1.05577500433333</v>
      </c>
      <c r="W58" s="2">
        <v>0.71913562959807797</v>
      </c>
      <c r="X58" s="2">
        <v>1.3924143790685899</v>
      </c>
      <c r="Y58" s="2">
        <v>6.5744317767624197E-9</v>
      </c>
      <c r="AC58" s="2" t="s">
        <v>20</v>
      </c>
      <c r="AD58" s="2">
        <v>1.07785109841667</v>
      </c>
      <c r="AE58" s="2">
        <v>0.66759581988540195</v>
      </c>
      <c r="AF58" s="2">
        <v>1.4881063769479299</v>
      </c>
      <c r="AG58" s="2">
        <v>2.3443996943761599E-7</v>
      </c>
      <c r="AH58" s="4" t="b">
        <f>IF($AG$58&lt;AH$54,TRUE,FALSE)</f>
        <v>1</v>
      </c>
      <c r="AI58" s="4" t="b">
        <f>IF($AG$58&lt;AI$54,TRUE,FALSE)</f>
        <v>1</v>
      </c>
      <c r="AJ58" s="4" t="b">
        <f>IF($AG$58&lt;AJ$54,TRUE,FALSE)</f>
        <v>1</v>
      </c>
    </row>
    <row r="59" spans="1:36" x14ac:dyDescent="0.25">
      <c r="U59" t="s">
        <v>19</v>
      </c>
      <c r="V59">
        <v>-0.87536490229999997</v>
      </c>
      <c r="W59">
        <v>-1.2830554311481399</v>
      </c>
      <c r="X59">
        <v>-0.46767437345185803</v>
      </c>
      <c r="Y59">
        <v>8.6726551411508996E-6</v>
      </c>
      <c r="AC59" t="s">
        <v>19</v>
      </c>
      <c r="AD59">
        <v>-0.477752259533332</v>
      </c>
      <c r="AE59">
        <v>-0.97459607525955005</v>
      </c>
      <c r="AF59">
        <v>1.9091556192885599E-2</v>
      </c>
      <c r="AG59">
        <v>6.3904258520853796E-2</v>
      </c>
    </row>
    <row r="60" spans="1:36" x14ac:dyDescent="0.25">
      <c r="U60" s="2" t="s">
        <v>18</v>
      </c>
      <c r="V60" s="2">
        <v>0.19589531303333499</v>
      </c>
      <c r="W60" s="2">
        <v>-0.16248466841805301</v>
      </c>
      <c r="X60" s="2">
        <v>0.55427529448472201</v>
      </c>
      <c r="Y60" s="2">
        <v>0.51419373385692502</v>
      </c>
      <c r="AC60" s="2" t="s">
        <v>18</v>
      </c>
      <c r="AD60" s="2">
        <v>0.36818421555000003</v>
      </c>
      <c r="AE60" s="2">
        <v>-6.8565880085707395E-2</v>
      </c>
      <c r="AF60" s="2">
        <v>0.80493431118570802</v>
      </c>
      <c r="AG60" s="2">
        <v>0.13011148383016</v>
      </c>
      <c r="AH60" t="b">
        <f>IF($AG$60&lt;AH$54,TRUE,FALSE)</f>
        <v>0</v>
      </c>
      <c r="AI60" t="b">
        <f>IF($AG$60&lt;AI$54,TRUE,FALSE)</f>
        <v>0</v>
      </c>
      <c r="AJ60" t="b">
        <f>IF($AG$60&lt;AJ$54,TRUE,FALSE)</f>
        <v>0</v>
      </c>
    </row>
    <row r="61" spans="1:36" x14ac:dyDescent="0.25">
      <c r="U61" s="2" t="s">
        <v>17</v>
      </c>
      <c r="V61" s="2">
        <v>1.0712602153333299</v>
      </c>
      <c r="W61" s="2">
        <v>0.73462084059807897</v>
      </c>
      <c r="X61" s="2">
        <v>1.40789959006859</v>
      </c>
      <c r="Y61" s="2">
        <v>4.8265552665682801E-9</v>
      </c>
      <c r="AC61" s="2" t="s">
        <v>17</v>
      </c>
      <c r="AD61" s="2">
        <v>0.84593647508333303</v>
      </c>
      <c r="AE61" s="2">
        <v>0.43568119655206899</v>
      </c>
      <c r="AF61" s="2">
        <v>1.2561917536145999</v>
      </c>
      <c r="AG61" s="2">
        <v>1.6768485304074999E-5</v>
      </c>
      <c r="AH61" s="4" t="b">
        <f>IF($AG$61&lt;AH$54,TRUE,FALSE)</f>
        <v>1</v>
      </c>
      <c r="AI61" s="4" t="b">
        <f>IF($AG$61&lt;AI$54,TRUE,FALSE)</f>
        <v>1</v>
      </c>
      <c r="AJ61" s="4" t="b">
        <f>IF($AG$61&lt;AJ$54,TRUE,FALSE)</f>
        <v>1</v>
      </c>
    </row>
    <row r="63" spans="1:36" x14ac:dyDescent="0.25">
      <c r="R63" s="3"/>
      <c r="S63" s="3"/>
      <c r="T63" s="3"/>
      <c r="U63" s="2" t="s">
        <v>16</v>
      </c>
    </row>
    <row r="64" spans="1:36" x14ac:dyDescent="0.25">
      <c r="U64" t="s">
        <v>15</v>
      </c>
    </row>
    <row r="66" spans="11:28" x14ac:dyDescent="0.25">
      <c r="U66" t="s">
        <v>14</v>
      </c>
      <c r="V66" t="s">
        <v>13</v>
      </c>
      <c r="W66" t="s">
        <v>12</v>
      </c>
      <c r="X66" t="s">
        <v>11</v>
      </c>
    </row>
    <row r="67" spans="11:28" x14ac:dyDescent="0.25">
      <c r="U67" t="s">
        <v>10</v>
      </c>
      <c r="V67">
        <v>0.13351146745863801</v>
      </c>
      <c r="W67">
        <v>0.89378889574163001</v>
      </c>
      <c r="X67">
        <v>1</v>
      </c>
    </row>
    <row r="68" spans="11:28" x14ac:dyDescent="0.25">
      <c r="K68" s="3"/>
      <c r="L68" s="3"/>
      <c r="M68" s="3"/>
      <c r="N68" s="3"/>
      <c r="O68" s="3"/>
      <c r="U68" t="s">
        <v>9</v>
      </c>
      <c r="V68">
        <v>-1.8654057365869501</v>
      </c>
      <c r="W68">
        <v>6.2124553883357803E-2</v>
      </c>
      <c r="X68">
        <v>0.62124553883357803</v>
      </c>
    </row>
    <row r="69" spans="11:28" x14ac:dyDescent="0.25">
      <c r="U69" t="s">
        <v>8</v>
      </c>
      <c r="V69">
        <v>-2.2088638631003499</v>
      </c>
      <c r="W69">
        <v>2.7184111383942899E-2</v>
      </c>
      <c r="X69">
        <v>0.27184111383942899</v>
      </c>
    </row>
    <row r="70" spans="11:28" x14ac:dyDescent="0.25">
      <c r="U70" t="s">
        <v>7</v>
      </c>
      <c r="V70">
        <v>0.26702293491727602</v>
      </c>
      <c r="W70">
        <v>0.78945150251348195</v>
      </c>
      <c r="X70">
        <v>1</v>
      </c>
    </row>
    <row r="71" spans="11:28" x14ac:dyDescent="0.25">
      <c r="U71" t="s">
        <v>6</v>
      </c>
      <c r="V71">
        <v>0.14927035850663301</v>
      </c>
      <c r="W71">
        <v>0.88134030368753602</v>
      </c>
      <c r="X71">
        <v>1</v>
      </c>
      <c r="Z71" t="s">
        <v>50</v>
      </c>
      <c r="AA71" t="s">
        <v>49</v>
      </c>
      <c r="AB71" t="s">
        <v>48</v>
      </c>
    </row>
    <row r="72" spans="11:28" x14ac:dyDescent="0.25">
      <c r="U72" t="s">
        <v>5</v>
      </c>
      <c r="V72">
        <v>2.3511875656196999</v>
      </c>
      <c r="W72">
        <v>1.87135980031756E-2</v>
      </c>
      <c r="X72">
        <v>0.18713598003175599</v>
      </c>
      <c r="Z72">
        <v>0.05</v>
      </c>
      <c r="AA72">
        <v>0.01</v>
      </c>
      <c r="AB72">
        <v>1E-3</v>
      </c>
    </row>
    <row r="73" spans="11:28" x14ac:dyDescent="0.25">
      <c r="U73" s="2" t="s">
        <v>4</v>
      </c>
      <c r="V73" s="2">
        <v>-3.0152612418339899</v>
      </c>
      <c r="W73" s="2">
        <v>2.56757999975282E-3</v>
      </c>
      <c r="X73" s="2">
        <v>2.5675799997528202E-2</v>
      </c>
      <c r="Y73" s="2"/>
      <c r="Z73" s="4" t="b">
        <f>IF($X$73&lt;Z$72,TRUE,FALSE)</f>
        <v>1</v>
      </c>
      <c r="AA73" t="b">
        <f>IF($X$73&lt;AA$72,TRUE,FALSE)</f>
        <v>0</v>
      </c>
      <c r="AB73" t="b">
        <f>IF($X$73&lt;AB$72,TRUE,FALSE)</f>
        <v>0</v>
      </c>
    </row>
    <row r="74" spans="11:28" x14ac:dyDescent="0.25">
      <c r="K74" s="3"/>
      <c r="L74" s="3"/>
      <c r="M74" s="3"/>
      <c r="N74" s="3"/>
      <c r="O74" s="3"/>
      <c r="P74" s="3"/>
      <c r="Q74" s="3"/>
      <c r="R74" s="3"/>
      <c r="S74" s="3"/>
      <c r="T74" s="3"/>
      <c r="U74" s="2" t="s">
        <v>3</v>
      </c>
      <c r="V74" s="2">
        <v>-3.6540863426314698</v>
      </c>
      <c r="W74" s="2">
        <v>2.5809940867554899E-4</v>
      </c>
      <c r="X74" s="2">
        <v>2.58099408675549E-3</v>
      </c>
      <c r="Y74" s="2"/>
      <c r="Z74" s="4" t="b">
        <f>IF($X$74&lt;Z$72,TRUE,FALSE)</f>
        <v>1</v>
      </c>
      <c r="AA74" s="4" t="b">
        <f>IF($X$74&lt;AA$72,TRUE,FALSE)</f>
        <v>1</v>
      </c>
      <c r="AB74" t="b">
        <f>IF($X$74&lt;AB$72,TRUE,FALSE)</f>
        <v>0</v>
      </c>
    </row>
    <row r="75" spans="11:28" x14ac:dyDescent="0.25">
      <c r="S75" s="1"/>
      <c r="U75" s="2" t="s">
        <v>2</v>
      </c>
      <c r="V75" s="2">
        <v>-0.91962855675260702</v>
      </c>
      <c r="W75" s="2">
        <v>0.357766898458246</v>
      </c>
      <c r="X75" s="2">
        <v>1</v>
      </c>
      <c r="Y75" s="2"/>
      <c r="Z75" t="b">
        <f>IF($X$75&lt;Z$72,TRUE,FALSE)</f>
        <v>0</v>
      </c>
      <c r="AA75" t="b">
        <f>IF($X$75&lt;AA$72,TRUE,FALSE)</f>
        <v>0</v>
      </c>
      <c r="AB75" t="b">
        <f>IF($X$75&lt;AB$72,TRUE,FALSE)</f>
        <v>0</v>
      </c>
    </row>
    <row r="76" spans="11:28" x14ac:dyDescent="0.25">
      <c r="S76" s="1"/>
      <c r="U76" s="2" t="s">
        <v>1</v>
      </c>
      <c r="V76" s="2">
        <v>-3.8264489059631401</v>
      </c>
      <c r="W76" s="2">
        <v>1.3000511826529801E-4</v>
      </c>
      <c r="X76" s="2">
        <v>1.30005118265298E-3</v>
      </c>
      <c r="Y76" s="2"/>
      <c r="Z76" s="4" t="b">
        <f>IF($X$76&lt;Z$72,TRUE,FALSE)</f>
        <v>1</v>
      </c>
      <c r="AA76" s="4" t="b">
        <f>IF($X$76&lt;AA$72,TRUE,FALSE)</f>
        <v>1</v>
      </c>
      <c r="AB76" t="b">
        <f>IF($X$76&lt;AB$72,TRUE,FALSE)</f>
        <v>0</v>
      </c>
    </row>
    <row r="79" spans="11:28" x14ac:dyDescent="0.25">
      <c r="K79" s="3"/>
      <c r="L79" s="3"/>
      <c r="M79" s="3"/>
      <c r="N79" s="3"/>
      <c r="O79" s="3"/>
      <c r="P79" s="3"/>
      <c r="Q79" s="3"/>
      <c r="R79" s="3"/>
      <c r="S79" s="3"/>
      <c r="T79" s="3"/>
      <c r="U79" t="s">
        <v>0</v>
      </c>
    </row>
    <row r="80" spans="11:28" x14ac:dyDescent="0.25">
      <c r="S80" s="1"/>
    </row>
    <row r="81" spans="19:19" x14ac:dyDescent="0.25">
      <c r="S81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22FC-0C55-4113-A163-AA5B1845366B}">
  <dimension ref="A3:AJ84"/>
  <sheetViews>
    <sheetView tabSelected="1" zoomScale="80" zoomScaleNormal="80" workbookViewId="0">
      <selection activeCell="G6" sqref="G6"/>
    </sheetView>
  </sheetViews>
  <sheetFormatPr defaultRowHeight="15" x14ac:dyDescent="0.25"/>
  <cols>
    <col min="2" max="2" width="12" bestFit="1" customWidth="1"/>
    <col min="3" max="3" width="12.42578125" bestFit="1" customWidth="1"/>
    <col min="4" max="4" width="25.42578125" customWidth="1"/>
    <col min="5" max="5" width="12.42578125" bestFit="1" customWidth="1"/>
    <col min="6" max="6" width="12.7109375" bestFit="1" customWidth="1"/>
    <col min="7" max="7" width="12" bestFit="1" customWidth="1"/>
    <col min="13" max="13" width="13.42578125" bestFit="1" customWidth="1"/>
    <col min="14" max="15" width="12" bestFit="1" customWidth="1"/>
    <col min="25" max="25" width="12" bestFit="1" customWidth="1"/>
  </cols>
  <sheetData>
    <row r="3" spans="1:20" x14ac:dyDescent="0.25">
      <c r="C3" t="s">
        <v>52</v>
      </c>
    </row>
    <row r="9" spans="1:20" x14ac:dyDescent="0.25">
      <c r="A9" t="s">
        <v>47</v>
      </c>
      <c r="B9" t="s">
        <v>46</v>
      </c>
      <c r="C9" t="s">
        <v>45</v>
      </c>
      <c r="D9" t="s">
        <v>36</v>
      </c>
      <c r="E9" t="s">
        <v>35</v>
      </c>
      <c r="F9" t="s">
        <v>34</v>
      </c>
      <c r="G9" t="s">
        <v>51</v>
      </c>
    </row>
    <row r="10" spans="1:20" x14ac:dyDescent="0.25">
      <c r="A10" s="12" t="s">
        <v>40</v>
      </c>
      <c r="B10" s="12">
        <v>7.8010060921492332</v>
      </c>
      <c r="C10" s="12">
        <v>8.1886280846892312</v>
      </c>
      <c r="D10">
        <f>AVERAGE(B10:B13)</f>
        <v>7.9322348921718211</v>
      </c>
      <c r="E10">
        <f>AVERAGE(C10:C13)</f>
        <v>8.229848790923775</v>
      </c>
      <c r="F10">
        <f>D10-E10</f>
        <v>-0.29761389875195388</v>
      </c>
      <c r="G10">
        <f>10^F10</f>
        <v>0.50394843546302581</v>
      </c>
    </row>
    <row r="11" spans="1:20" x14ac:dyDescent="0.25">
      <c r="A11" s="12" t="s">
        <v>40</v>
      </c>
      <c r="B11" s="12">
        <v>8.3420769004355328</v>
      </c>
      <c r="C11" s="12">
        <v>8.8073631419576675</v>
      </c>
      <c r="D11">
        <f>10^D10</f>
        <v>85552930.86826551</v>
      </c>
      <c r="E11">
        <f>10^E10</f>
        <v>169765247.48937821</v>
      </c>
      <c r="L11" t="s">
        <v>16</v>
      </c>
      <c r="R11" s="3"/>
      <c r="S11" s="3"/>
      <c r="T11" s="3"/>
    </row>
    <row r="12" spans="1:20" x14ac:dyDescent="0.25">
      <c r="A12" s="12" t="s">
        <v>40</v>
      </c>
      <c r="B12" s="12">
        <v>7.8036145379865518</v>
      </c>
      <c r="C12" s="12">
        <v>8.1886280846892312</v>
      </c>
      <c r="M12" t="s">
        <v>43</v>
      </c>
      <c r="N12" t="s">
        <v>42</v>
      </c>
      <c r="O12" t="s">
        <v>41</v>
      </c>
    </row>
    <row r="13" spans="1:20" x14ac:dyDescent="0.25">
      <c r="A13" s="12" t="s">
        <v>40</v>
      </c>
      <c r="B13" s="12">
        <v>7.7822420381159683</v>
      </c>
      <c r="C13" s="12">
        <v>7.7347758523589683</v>
      </c>
      <c r="L13" t="s">
        <v>40</v>
      </c>
      <c r="M13">
        <f>D35-D10</f>
        <v>0.90926076762606112</v>
      </c>
      <c r="N13">
        <f>10^M13</f>
        <v>8.114481372426237</v>
      </c>
      <c r="O13">
        <f>((D36-D11)/(D36))*100</f>
        <v>87.676353495639361</v>
      </c>
    </row>
    <row r="14" spans="1:20" x14ac:dyDescent="0.25">
      <c r="A14" s="10" t="s">
        <v>39</v>
      </c>
      <c r="B14" s="10">
        <v>7.8218768070207103</v>
      </c>
      <c r="C14" s="10">
        <v>8.3194936964926871</v>
      </c>
      <c r="L14" t="s">
        <v>39</v>
      </c>
      <c r="M14">
        <f>D35-D17</f>
        <v>1.0557750042146132</v>
      </c>
      <c r="N14">
        <f>10^M14</f>
        <v>11.370380656892427</v>
      </c>
      <c r="O14">
        <f>((D36-D18)/(D36))*100</f>
        <v>91.205219682827163</v>
      </c>
    </row>
    <row r="15" spans="1:20" x14ac:dyDescent="0.25">
      <c r="A15" s="10" t="s">
        <v>39</v>
      </c>
      <c r="B15" s="10">
        <v>8.0190586454557842</v>
      </c>
      <c r="C15" s="10">
        <v>8.6964437922704736</v>
      </c>
      <c r="L15" t="s">
        <v>38</v>
      </c>
      <c r="M15">
        <f>D35-D23</f>
        <v>0.19589531309904373</v>
      </c>
      <c r="N15">
        <f>10^M15</f>
        <v>1.5699843132177653</v>
      </c>
      <c r="O15">
        <f>((D36-D24)/(D36))*100</f>
        <v>36.305096071281994</v>
      </c>
    </row>
    <row r="16" spans="1:20" x14ac:dyDescent="0.25">
      <c r="A16" s="10" t="s">
        <v>39</v>
      </c>
      <c r="B16" s="10">
        <v>7.484465321548373</v>
      </c>
      <c r="C16" s="10">
        <v>7.8563273221240033</v>
      </c>
      <c r="D16" s="11" t="s">
        <v>36</v>
      </c>
      <c r="E16" s="11" t="s">
        <v>35</v>
      </c>
      <c r="F16" s="11" t="s">
        <v>34</v>
      </c>
      <c r="K16" s="3"/>
      <c r="L16" s="8" t="s">
        <v>37</v>
      </c>
      <c r="M16" s="3">
        <f>D35-D29</f>
        <v>1.0712602152621526</v>
      </c>
      <c r="N16">
        <f>10^M16</f>
        <v>11.783117685056123</v>
      </c>
      <c r="O16">
        <f>((D36-D30)/(D36))*100</f>
        <v>91.513281741484732</v>
      </c>
    </row>
    <row r="17" spans="1:20" x14ac:dyDescent="0.25">
      <c r="A17" s="10" t="s">
        <v>39</v>
      </c>
      <c r="B17" s="10">
        <v>7.5762906186122363</v>
      </c>
      <c r="C17" s="10">
        <v>8.3941183312560934</v>
      </c>
      <c r="D17">
        <f>AVERAGE(B14:B19)</f>
        <v>7.785720655583269</v>
      </c>
      <c r="E17">
        <f>AVERAGE(C14:C19)</f>
        <v>8.2729185207126861</v>
      </c>
      <c r="F17">
        <f>E17-D17</f>
        <v>0.4871978651294171</v>
      </c>
      <c r="G17">
        <f>10^F17</f>
        <v>3.070420557361603</v>
      </c>
    </row>
    <row r="18" spans="1:20" x14ac:dyDescent="0.25">
      <c r="A18" s="10" t="s">
        <v>39</v>
      </c>
      <c r="B18" s="10">
        <v>7.959097229431511</v>
      </c>
      <c r="C18" s="10">
        <v>7.9305691490684538</v>
      </c>
      <c r="D18">
        <f>10^D17</f>
        <v>61054918.461871713</v>
      </c>
      <c r="E18">
        <f>10^E17</f>
        <v>187464276.77336717</v>
      </c>
    </row>
    <row r="19" spans="1:20" x14ac:dyDescent="0.25">
      <c r="A19" s="10" t="s">
        <v>39</v>
      </c>
      <c r="B19" s="10">
        <v>7.8535353114309956</v>
      </c>
      <c r="C19" s="10">
        <v>8.4405588330644097</v>
      </c>
      <c r="L19" t="s">
        <v>44</v>
      </c>
    </row>
    <row r="20" spans="1:20" x14ac:dyDescent="0.25">
      <c r="A20" s="9" t="s">
        <v>38</v>
      </c>
      <c r="B20" s="9">
        <v>8.3688831300769664</v>
      </c>
      <c r="C20" s="9">
        <v>8.9049021797530337</v>
      </c>
      <c r="M20" t="s">
        <v>43</v>
      </c>
      <c r="N20" t="s">
        <v>42</v>
      </c>
      <c r="O20" t="s">
        <v>41</v>
      </c>
    </row>
    <row r="21" spans="1:20" x14ac:dyDescent="0.25">
      <c r="A21" s="9" t="s">
        <v>38</v>
      </c>
      <c r="B21" s="9">
        <v>8.6479740309110671</v>
      </c>
      <c r="C21" s="9">
        <v>8.9049021797530337</v>
      </c>
      <c r="K21" s="3"/>
      <c r="L21" t="s">
        <v>40</v>
      </c>
      <c r="M21">
        <f>E35-E10</f>
        <v>1.1259434546558964</v>
      </c>
      <c r="N21">
        <f>10^M21</f>
        <v>13.36421502515385</v>
      </c>
      <c r="O21">
        <f>((E36-E11)/(E36))*100</f>
        <v>92.517330811291046</v>
      </c>
      <c r="Q21" s="3"/>
      <c r="R21" s="3"/>
      <c r="S21" s="3"/>
      <c r="T21" s="3"/>
    </row>
    <row r="22" spans="1:20" x14ac:dyDescent="0.25">
      <c r="A22" s="9" t="s">
        <v>38</v>
      </c>
      <c r="B22" s="9">
        <v>8.7286939638031917</v>
      </c>
      <c r="C22" s="9">
        <v>8.6875136349547581</v>
      </c>
      <c r="D22" s="7" t="s">
        <v>36</v>
      </c>
      <c r="E22" s="7" t="s">
        <v>35</v>
      </c>
      <c r="F22" s="7" t="s">
        <v>34</v>
      </c>
      <c r="G22" s="7"/>
      <c r="L22" t="s">
        <v>39</v>
      </c>
      <c r="M22">
        <f>E35-E17</f>
        <v>1.0828737248669853</v>
      </c>
      <c r="N22">
        <f>10^M22</f>
        <v>12.102461921261531</v>
      </c>
      <c r="O22">
        <f>((E36-E18)/(E36))*100</f>
        <v>91.737218373369089</v>
      </c>
      <c r="S22" s="1"/>
    </row>
    <row r="23" spans="1:20" x14ac:dyDescent="0.25">
      <c r="A23" s="9" t="s">
        <v>38</v>
      </c>
      <c r="B23" s="9">
        <v>8.7160140251297094</v>
      </c>
      <c r="C23" s="9">
        <v>9.1495116736567876</v>
      </c>
      <c r="D23">
        <f>AVERAGE(B20:B24)</f>
        <v>8.6456003466988385</v>
      </c>
      <c r="E23">
        <f>AVERAGE(C20:C24)</f>
        <v>8.9758265963679928</v>
      </c>
      <c r="F23">
        <f>E23-D23</f>
        <v>0.33022624966915437</v>
      </c>
      <c r="G23">
        <f>10^F23</f>
        <v>2.1390761705114616</v>
      </c>
      <c r="L23" t="s">
        <v>38</v>
      </c>
      <c r="M23">
        <f>E35-E23</f>
        <v>0.37996564921167852</v>
      </c>
      <c r="N23">
        <f>10^M23</f>
        <v>2.3986431893624753</v>
      </c>
      <c r="O23">
        <f>((E36-E24)/(E36))*100</f>
        <v>58.309764268616185</v>
      </c>
      <c r="S23" s="1"/>
    </row>
    <row r="24" spans="1:20" x14ac:dyDescent="0.25">
      <c r="A24" s="9" t="s">
        <v>38</v>
      </c>
      <c r="B24" s="9">
        <v>8.7664365835732578</v>
      </c>
      <c r="C24" s="9">
        <v>9.2323033137223529</v>
      </c>
      <c r="D24">
        <f>10^D23</f>
        <v>442181274.06902081</v>
      </c>
      <c r="E24">
        <f>10^E23</f>
        <v>945859426.40744162</v>
      </c>
      <c r="L24" s="8" t="s">
        <v>37</v>
      </c>
      <c r="M24" s="3">
        <f>E35-E29</f>
        <v>0.84507399353661405</v>
      </c>
      <c r="N24">
        <f>10^M24</f>
        <v>6.9996124273031537</v>
      </c>
      <c r="O24">
        <f>((E36-E30)/(E36))*100</f>
        <v>85.713494705802105</v>
      </c>
    </row>
    <row r="25" spans="1:20" x14ac:dyDescent="0.25">
      <c r="A25" s="2" t="s">
        <v>37</v>
      </c>
      <c r="B25" s="2">
        <v>8.0678531344129869</v>
      </c>
      <c r="C25" s="2">
        <v>8.8036130171770157</v>
      </c>
    </row>
    <row r="26" spans="1:20" x14ac:dyDescent="0.25">
      <c r="A26" s="2" t="s">
        <v>37</v>
      </c>
      <c r="B26" s="2">
        <v>7.7497722979332098</v>
      </c>
      <c r="C26" s="2">
        <v>8.1866849294032296</v>
      </c>
    </row>
    <row r="27" spans="1:20" x14ac:dyDescent="0.25">
      <c r="A27" s="2" t="s">
        <v>37</v>
      </c>
      <c r="B27" s="2">
        <v>7.547630699023073</v>
      </c>
      <c r="C27" s="2">
        <v>8.36785960747007</v>
      </c>
    </row>
    <row r="28" spans="1:20" x14ac:dyDescent="0.25">
      <c r="A28" s="2" t="s">
        <v>37</v>
      </c>
      <c r="B28" s="2">
        <v>7.4915420585084975</v>
      </c>
      <c r="C28" s="2">
        <v>8.5058256606117801</v>
      </c>
      <c r="D28" t="s">
        <v>36</v>
      </c>
      <c r="E28" t="s">
        <v>35</v>
      </c>
      <c r="F28" t="s">
        <v>34</v>
      </c>
      <c r="R28" s="3"/>
      <c r="S28" s="3"/>
      <c r="T28" s="3"/>
    </row>
    <row r="29" spans="1:20" x14ac:dyDescent="0.25">
      <c r="A29" s="2" t="s">
        <v>37</v>
      </c>
      <c r="B29" s="2">
        <v>7.9397390854947822</v>
      </c>
      <c r="C29" s="2">
        <v>8.694500636984472</v>
      </c>
      <c r="D29">
        <f>AVERAGE(B25:B30)</f>
        <v>7.7702354445357296</v>
      </c>
      <c r="E29">
        <f>AVERAGE(C25:C30)</f>
        <v>8.5107182520430573</v>
      </c>
      <c r="F29">
        <f>E29-D29</f>
        <v>0.74048280750732776</v>
      </c>
      <c r="G29">
        <f>10^F29</f>
        <v>5.5015214110925221</v>
      </c>
    </row>
    <row r="30" spans="1:20" x14ac:dyDescent="0.25">
      <c r="A30" s="2" t="s">
        <v>37</v>
      </c>
      <c r="B30" s="2">
        <v>7.8248753918418315</v>
      </c>
      <c r="C30" s="2">
        <v>8.5058256606117801</v>
      </c>
      <c r="D30">
        <f>10^D29</f>
        <v>58916297.234936967</v>
      </c>
      <c r="E30">
        <f>10^E29</f>
        <v>324129270.70029682</v>
      </c>
    </row>
    <row r="31" spans="1:20" x14ac:dyDescent="0.25">
      <c r="A31" s="7" t="s">
        <v>33</v>
      </c>
      <c r="B31" s="7">
        <v>9.0296265704866769</v>
      </c>
      <c r="C31" s="7">
        <v>8.9932665341224087</v>
      </c>
    </row>
    <row r="32" spans="1:20" x14ac:dyDescent="0.25">
      <c r="A32" s="7" t="s">
        <v>33</v>
      </c>
      <c r="B32" s="7">
        <v>8.5882150418302601</v>
      </c>
      <c r="C32" s="7">
        <v>9.3698027627560005</v>
      </c>
    </row>
    <row r="33" spans="1:20" x14ac:dyDescent="0.25">
      <c r="A33" s="7" t="s">
        <v>33</v>
      </c>
      <c r="B33" s="7">
        <v>9.0099672838335625</v>
      </c>
      <c r="C33" s="7">
        <v>9.73477585235897</v>
      </c>
    </row>
    <row r="34" spans="1:20" x14ac:dyDescent="0.25">
      <c r="A34" s="7" t="s">
        <v>33</v>
      </c>
      <c r="B34" s="7">
        <v>8.7802901232329518</v>
      </c>
      <c r="C34" s="7">
        <v>9.4405588330644132</v>
      </c>
      <c r="D34" t="s">
        <v>36</v>
      </c>
      <c r="E34" t="s">
        <v>35</v>
      </c>
      <c r="F34" t="s">
        <v>34</v>
      </c>
    </row>
    <row r="35" spans="1:20" x14ac:dyDescent="0.25">
      <c r="A35" s="7" t="s">
        <v>33</v>
      </c>
      <c r="B35" s="7">
        <v>9.0422706215029169</v>
      </c>
      <c r="C35" s="7">
        <v>9.3900313382247553</v>
      </c>
      <c r="D35">
        <f>AVERAGE(B31:B42)</f>
        <v>8.8414956597978822</v>
      </c>
      <c r="E35">
        <f>AVERAGE(C31:C42)</f>
        <v>9.3557922455796714</v>
      </c>
      <c r="F35">
        <f>E35-D35</f>
        <v>0.51429658578178916</v>
      </c>
      <c r="G35">
        <f>10^F35</f>
        <v>3.2681093974810951</v>
      </c>
    </row>
    <row r="36" spans="1:20" x14ac:dyDescent="0.25">
      <c r="A36" s="7" t="s">
        <v>33</v>
      </c>
      <c r="B36" s="7">
        <v>9.097594738939863</v>
      </c>
      <c r="C36" s="7">
        <v>9.3194936964926764</v>
      </c>
      <c r="D36">
        <f>10^D35</f>
        <v>694217663.88700891</v>
      </c>
      <c r="E36">
        <f>10^E35</f>
        <v>2268779271.2465096</v>
      </c>
    </row>
    <row r="37" spans="1:20" x14ac:dyDescent="0.25">
      <c r="A37" s="6" t="s">
        <v>33</v>
      </c>
      <c r="B37" s="6">
        <v>9.0218969275173304</v>
      </c>
      <c r="C37" s="6">
        <v>9.5667577474522449</v>
      </c>
    </row>
    <row r="38" spans="1:20" x14ac:dyDescent="0.25">
      <c r="A38" s="6" t="s">
        <v>33</v>
      </c>
      <c r="B38" s="6">
        <v>8.2214300805901512</v>
      </c>
      <c r="C38" s="6">
        <v>9.7328326970729684</v>
      </c>
    </row>
    <row r="39" spans="1:20" x14ac:dyDescent="0.25">
      <c r="A39" s="6" t="s">
        <v>33</v>
      </c>
      <c r="B39" s="6">
        <v>8.7066711172629585</v>
      </c>
      <c r="C39" s="6">
        <v>9.3481637834513869</v>
      </c>
      <c r="K39" s="3"/>
      <c r="L39" s="3"/>
      <c r="M39" s="3"/>
      <c r="N39" s="3"/>
      <c r="O39" s="3"/>
    </row>
    <row r="40" spans="1:20" x14ac:dyDescent="0.25">
      <c r="A40" s="6" t="s">
        <v>33</v>
      </c>
      <c r="B40" s="6">
        <v>8.9129511744272421</v>
      </c>
      <c r="C40" s="6">
        <v>8.9286259937824575</v>
      </c>
    </row>
    <row r="41" spans="1:20" x14ac:dyDescent="0.25">
      <c r="A41" s="6" t="s">
        <v>33</v>
      </c>
      <c r="B41" s="6">
        <v>8.936108429314281</v>
      </c>
      <c r="C41" s="6">
        <v>9.0773381007077738</v>
      </c>
    </row>
    <row r="42" spans="1:20" x14ac:dyDescent="0.25">
      <c r="A42" s="6" t="s">
        <v>33</v>
      </c>
      <c r="B42" s="6">
        <v>8.7509258086363797</v>
      </c>
      <c r="C42" s="6">
        <v>9.3678596074699989</v>
      </c>
    </row>
    <row r="45" spans="1:20" ht="9" customHeight="1" x14ac:dyDescent="0.25"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S46" s="1"/>
    </row>
    <row r="47" spans="1:20" x14ac:dyDescent="0.25">
      <c r="S47" s="1"/>
    </row>
    <row r="50" spans="1:36" x14ac:dyDescent="0.25"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36" x14ac:dyDescent="0.25">
      <c r="S51" s="1"/>
      <c r="AC51" t="s">
        <v>32</v>
      </c>
    </row>
    <row r="52" spans="1:36" x14ac:dyDescent="0.25">
      <c r="S52" s="1"/>
      <c r="U52" t="s">
        <v>31</v>
      </c>
      <c r="X52" s="4"/>
      <c r="Y52" s="4"/>
    </row>
    <row r="54" spans="1:36" x14ac:dyDescent="0.25">
      <c r="V54" t="s">
        <v>30</v>
      </c>
      <c r="W54" t="s">
        <v>29</v>
      </c>
      <c r="X54" t="s">
        <v>28</v>
      </c>
      <c r="Y54" t="s">
        <v>27</v>
      </c>
      <c r="AD54" t="s">
        <v>30</v>
      </c>
      <c r="AE54" t="s">
        <v>29</v>
      </c>
      <c r="AF54" t="s">
        <v>28</v>
      </c>
      <c r="AG54" t="s">
        <v>27</v>
      </c>
    </row>
    <row r="55" spans="1:36" x14ac:dyDescent="0.25">
      <c r="U55" t="s">
        <v>26</v>
      </c>
      <c r="V55">
        <v>-0.14651423650000001</v>
      </c>
      <c r="W55">
        <v>-0.58111380050910799</v>
      </c>
      <c r="X55">
        <v>0.28808532750910798</v>
      </c>
      <c r="Y55">
        <v>0.86098675455776996</v>
      </c>
      <c r="AC55" t="s">
        <v>26</v>
      </c>
      <c r="AD55">
        <v>4.30697295000027E-2</v>
      </c>
      <c r="AE55">
        <v>-0.49158935064707499</v>
      </c>
      <c r="AF55">
        <v>0.57772880964708095</v>
      </c>
      <c r="AG55">
        <v>0.99928473163849496</v>
      </c>
    </row>
    <row r="56" spans="1:36" x14ac:dyDescent="0.25">
      <c r="U56" t="s">
        <v>25</v>
      </c>
      <c r="V56">
        <v>0.71336545480000002</v>
      </c>
      <c r="W56">
        <v>0.26171633931336502</v>
      </c>
      <c r="X56">
        <v>1.1650145702866299</v>
      </c>
      <c r="Y56">
        <v>7.2938016299939302E-4</v>
      </c>
      <c r="AC56" t="s">
        <v>25</v>
      </c>
      <c r="AD56">
        <v>0.74597780560000304</v>
      </c>
      <c r="AE56">
        <v>0.19034379067433499</v>
      </c>
      <c r="AF56">
        <v>1.3016118205256699</v>
      </c>
      <c r="AG56">
        <v>4.4680312458732496E-3</v>
      </c>
    </row>
    <row r="57" spans="1:36" x14ac:dyDescent="0.25">
      <c r="U57" t="s">
        <v>24</v>
      </c>
      <c r="V57">
        <v>-0.1619994475</v>
      </c>
      <c r="W57">
        <v>-0.59659901150910799</v>
      </c>
      <c r="X57">
        <v>0.27260011650910798</v>
      </c>
      <c r="Y57">
        <v>0.81212630008923403</v>
      </c>
      <c r="AC57" t="s">
        <v>24</v>
      </c>
      <c r="AD57">
        <v>0.28086946100000398</v>
      </c>
      <c r="AE57">
        <v>-0.25378961914707399</v>
      </c>
      <c r="AF57">
        <v>0.81552854114708195</v>
      </c>
      <c r="AG57">
        <v>0.55215257493084502</v>
      </c>
      <c r="AH57">
        <v>0.05</v>
      </c>
      <c r="AI57">
        <v>0.01</v>
      </c>
      <c r="AJ57">
        <v>1E-3</v>
      </c>
    </row>
    <row r="58" spans="1:36" ht="17.25" x14ac:dyDescent="0.3">
      <c r="A58" s="5"/>
      <c r="U58" s="2" t="s">
        <v>23</v>
      </c>
      <c r="V58" s="2">
        <v>0.90926076783333398</v>
      </c>
      <c r="W58" s="2">
        <v>0.52054310058688003</v>
      </c>
      <c r="X58" s="2">
        <v>1.29797843507979</v>
      </c>
      <c r="Y58" s="2">
        <v>1.9979389809243699E-6</v>
      </c>
      <c r="AC58" s="2" t="s">
        <v>23</v>
      </c>
      <c r="AD58" s="2">
        <v>1.12594345441667</v>
      </c>
      <c r="AE58" s="2">
        <v>0.647729835218121</v>
      </c>
      <c r="AF58" s="2">
        <v>1.60415707361522</v>
      </c>
      <c r="AG58" s="2">
        <v>1.7789649937594E-6</v>
      </c>
      <c r="AH58" s="4" t="b">
        <f>IF($AG$58&lt;AH$57,TRUE,FALSE)</f>
        <v>1</v>
      </c>
      <c r="AI58" s="4" t="b">
        <f>IF($AG$58&lt;AI$57,TRUE,FALSE)</f>
        <v>1</v>
      </c>
      <c r="AJ58" s="4" t="b">
        <f>IF($AG$58&lt;AJ$57,TRUE,FALSE)</f>
        <v>1</v>
      </c>
    </row>
    <row r="59" spans="1:36" x14ac:dyDescent="0.25">
      <c r="K59" s="3"/>
      <c r="L59" s="3"/>
      <c r="M59" s="3"/>
      <c r="N59" s="3"/>
      <c r="O59" s="3"/>
      <c r="P59" s="3"/>
      <c r="Q59" s="3"/>
      <c r="R59" s="3"/>
      <c r="S59" s="3"/>
      <c r="T59" s="3"/>
      <c r="U59" t="s">
        <v>22</v>
      </c>
      <c r="V59">
        <v>0.85987969129999997</v>
      </c>
      <c r="W59">
        <v>0.45218916245185697</v>
      </c>
      <c r="X59">
        <v>1.26757022014814</v>
      </c>
      <c r="Y59">
        <v>1.16315944529433E-5</v>
      </c>
      <c r="AC59" t="s">
        <v>22</v>
      </c>
      <c r="AD59">
        <v>0.70290807609999995</v>
      </c>
      <c r="AE59">
        <v>0.20135340096908899</v>
      </c>
      <c r="AF59">
        <v>1.2044627512309101</v>
      </c>
      <c r="AG59">
        <v>2.8668213431086698E-3</v>
      </c>
    </row>
    <row r="60" spans="1:36" x14ac:dyDescent="0.25">
      <c r="S60" s="1"/>
      <c r="U60" t="s">
        <v>21</v>
      </c>
      <c r="V60">
        <v>-1.5485211000000601E-2</v>
      </c>
      <c r="W60">
        <v>-0.40420287824645501</v>
      </c>
      <c r="X60">
        <v>0.37323245624645401</v>
      </c>
      <c r="Y60">
        <v>0.99995626615133704</v>
      </c>
      <c r="AC60" t="s">
        <v>21</v>
      </c>
      <c r="AD60">
        <v>0.237799731500001</v>
      </c>
      <c r="AE60">
        <v>-0.24041388769854899</v>
      </c>
      <c r="AF60">
        <v>0.71601335069855099</v>
      </c>
      <c r="AG60">
        <v>0.60263731934631004</v>
      </c>
    </row>
    <row r="61" spans="1:36" x14ac:dyDescent="0.25">
      <c r="S61" s="1"/>
      <c r="U61" s="2" t="s">
        <v>20</v>
      </c>
      <c r="V61" s="2">
        <v>1.05577500433333</v>
      </c>
      <c r="W61" s="2">
        <v>0.71913562959807797</v>
      </c>
      <c r="X61" s="2">
        <v>1.3924143790685899</v>
      </c>
      <c r="Y61" s="2">
        <v>6.5744317767624197E-9</v>
      </c>
      <c r="AC61" s="2" t="s">
        <v>20</v>
      </c>
      <c r="AD61" s="2">
        <v>1.08287372491667</v>
      </c>
      <c r="AE61" s="2">
        <v>0.66872858225502596</v>
      </c>
      <c r="AF61" s="2">
        <v>1.49701886757831</v>
      </c>
      <c r="AG61" s="2">
        <v>2.5693458360898102E-7</v>
      </c>
      <c r="AH61" s="4" t="b">
        <f>IF($AG$61&lt;AH$57,TRUE,FALSE)</f>
        <v>1</v>
      </c>
      <c r="AI61" s="4" t="b">
        <f>IF($AG$61&lt;AI$57,TRUE,FALSE)</f>
        <v>1</v>
      </c>
      <c r="AJ61" s="4" t="b">
        <f>IF($AG$61&lt;AJ$57,TRUE,FALSE)</f>
        <v>1</v>
      </c>
    </row>
    <row r="62" spans="1:36" x14ac:dyDescent="0.25">
      <c r="U62" t="s">
        <v>19</v>
      </c>
      <c r="V62">
        <v>-0.87536490229999997</v>
      </c>
      <c r="W62">
        <v>-1.2830554311481399</v>
      </c>
      <c r="X62">
        <v>-0.46767437345185803</v>
      </c>
      <c r="Y62">
        <v>8.6726551411508996E-6</v>
      </c>
      <c r="AC62" t="s">
        <v>19</v>
      </c>
      <c r="AD62">
        <v>-0.465108344599999</v>
      </c>
      <c r="AE62">
        <v>-0.96666301973090996</v>
      </c>
      <c r="AF62">
        <v>3.6446330530911501E-2</v>
      </c>
      <c r="AG62">
        <v>7.9060652293644701E-2</v>
      </c>
    </row>
    <row r="63" spans="1:36" x14ac:dyDescent="0.25">
      <c r="U63" s="2" t="s">
        <v>18</v>
      </c>
      <c r="V63" s="2">
        <v>0.19589531303333499</v>
      </c>
      <c r="W63" s="2">
        <v>-0.16248466841805301</v>
      </c>
      <c r="X63" s="2">
        <v>0.55427529448472201</v>
      </c>
      <c r="Y63" s="2">
        <v>0.51419373385692502</v>
      </c>
      <c r="AC63" s="2" t="s">
        <v>18</v>
      </c>
      <c r="AD63" s="2">
        <v>0.379965648816668</v>
      </c>
      <c r="AE63" s="2">
        <v>-6.0925523411727897E-2</v>
      </c>
      <c r="AF63" s="2">
        <v>0.82085682104506397</v>
      </c>
      <c r="AG63" s="2">
        <v>0.116828758279578</v>
      </c>
      <c r="AH63" t="b">
        <f>IF($AG$63&lt;AH$57,TRUE,FALSE)</f>
        <v>0</v>
      </c>
      <c r="AI63" t="b">
        <f>IF($AG$63&lt;AI$57,TRUE,FALSE)</f>
        <v>0</v>
      </c>
      <c r="AJ63" t="b">
        <f>IF($AG$63&lt;AJ$57,TRUE,FALSE)</f>
        <v>0</v>
      </c>
    </row>
    <row r="64" spans="1:36" x14ac:dyDescent="0.25">
      <c r="U64" s="2" t="s">
        <v>17</v>
      </c>
      <c r="V64" s="2">
        <v>1.0712602153333299</v>
      </c>
      <c r="W64" s="2">
        <v>0.73462084059807897</v>
      </c>
      <c r="X64" s="2">
        <v>1.40789959006859</v>
      </c>
      <c r="Y64" s="2">
        <v>4.8265552665682801E-9</v>
      </c>
      <c r="AC64" s="2" t="s">
        <v>17</v>
      </c>
      <c r="AD64" s="2">
        <v>0.845073993416667</v>
      </c>
      <c r="AE64" s="2">
        <v>0.43092885075502502</v>
      </c>
      <c r="AF64" s="2">
        <v>1.25921913607831</v>
      </c>
      <c r="AG64" s="2">
        <v>1.9810793212560198E-5</v>
      </c>
      <c r="AH64" s="4" t="b">
        <f>IF($AG$64&lt;AH$57,TRUE,FALSE)</f>
        <v>1</v>
      </c>
      <c r="AI64" s="4" t="b">
        <f>IF($AG$64&lt;AI$57,TRUE,FALSE)</f>
        <v>1</v>
      </c>
      <c r="AJ64" s="4" t="b">
        <f>IF($AG$64&lt;AJ$57,TRUE,FALSE)</f>
        <v>1</v>
      </c>
    </row>
    <row r="66" spans="11:28" x14ac:dyDescent="0.25">
      <c r="R66" s="3"/>
      <c r="S66" s="3"/>
      <c r="T66" s="3"/>
      <c r="U66" s="2" t="s">
        <v>16</v>
      </c>
    </row>
    <row r="67" spans="11:28" x14ac:dyDescent="0.25">
      <c r="U67" t="s">
        <v>15</v>
      </c>
    </row>
    <row r="69" spans="11:28" x14ac:dyDescent="0.25">
      <c r="U69" t="s">
        <v>14</v>
      </c>
      <c r="V69" t="s">
        <v>13</v>
      </c>
      <c r="W69" t="s">
        <v>12</v>
      </c>
      <c r="X69" t="s">
        <v>11</v>
      </c>
    </row>
    <row r="70" spans="11:28" x14ac:dyDescent="0.25">
      <c r="U70" t="s">
        <v>10</v>
      </c>
      <c r="V70">
        <v>0.13351146745863801</v>
      </c>
      <c r="W70">
        <v>0.89378889574163001</v>
      </c>
      <c r="X70">
        <v>1</v>
      </c>
    </row>
    <row r="71" spans="11:28" x14ac:dyDescent="0.25">
      <c r="K71" s="3"/>
      <c r="L71" s="3"/>
      <c r="M71" s="3"/>
      <c r="N71" s="3"/>
      <c r="O71" s="3"/>
      <c r="U71" t="s">
        <v>9</v>
      </c>
      <c r="V71">
        <v>-1.8654057365869501</v>
      </c>
      <c r="W71">
        <v>6.2124553883357803E-2</v>
      </c>
      <c r="X71">
        <v>0.62124553883357803</v>
      </c>
    </row>
    <row r="72" spans="11:28" x14ac:dyDescent="0.25">
      <c r="U72" t="s">
        <v>8</v>
      </c>
      <c r="V72">
        <v>-2.2088638631003499</v>
      </c>
      <c r="W72">
        <v>2.7184111383942899E-2</v>
      </c>
      <c r="X72">
        <v>0.27184111383942899</v>
      </c>
    </row>
    <row r="73" spans="11:28" x14ac:dyDescent="0.25">
      <c r="U73" t="s">
        <v>7</v>
      </c>
      <c r="V73">
        <v>0.26702293491727602</v>
      </c>
      <c r="W73">
        <v>0.78945150251348195</v>
      </c>
      <c r="X73">
        <v>1</v>
      </c>
    </row>
    <row r="74" spans="11:28" x14ac:dyDescent="0.25">
      <c r="U74" t="s">
        <v>6</v>
      </c>
      <c r="V74">
        <v>0.14927035850663301</v>
      </c>
      <c r="W74">
        <v>0.88134030368753602</v>
      </c>
      <c r="X74">
        <v>1</v>
      </c>
    </row>
    <row r="75" spans="11:28" x14ac:dyDescent="0.25">
      <c r="U75" t="s">
        <v>5</v>
      </c>
      <c r="V75">
        <v>2.3511875656196999</v>
      </c>
      <c r="W75">
        <v>1.87135980031756E-2</v>
      </c>
      <c r="X75">
        <v>0.18713598003175599</v>
      </c>
      <c r="Z75">
        <v>0.05</v>
      </c>
      <c r="AA75">
        <v>0.01</v>
      </c>
      <c r="AB75">
        <v>1E-3</v>
      </c>
    </row>
    <row r="76" spans="11:28" x14ac:dyDescent="0.25">
      <c r="U76" s="2" t="s">
        <v>4</v>
      </c>
      <c r="V76" s="2">
        <v>-3.0152612418339899</v>
      </c>
      <c r="W76" s="2">
        <v>2.56757999975282E-3</v>
      </c>
      <c r="X76" s="2">
        <v>2.5675799997528202E-2</v>
      </c>
      <c r="Y76" s="2"/>
      <c r="Z76" s="4" t="b">
        <f>IF($X$76&lt;Z$75,TRUE,FALSE)</f>
        <v>1</v>
      </c>
      <c r="AA76" t="b">
        <f>IF($X$76&lt;AA$75,TRUE,FALSE)</f>
        <v>0</v>
      </c>
      <c r="AB76" t="b">
        <f>IF($X$76&lt;AB$75,TRUE,FALSE)</f>
        <v>0</v>
      </c>
    </row>
    <row r="77" spans="11:28" x14ac:dyDescent="0.25">
      <c r="K77" s="3"/>
      <c r="L77" s="3"/>
      <c r="M77" s="3"/>
      <c r="N77" s="3"/>
      <c r="O77" s="3"/>
      <c r="P77" s="3"/>
      <c r="Q77" s="3"/>
      <c r="R77" s="3"/>
      <c r="S77" s="3"/>
      <c r="T77" s="3"/>
      <c r="U77" s="2" t="s">
        <v>3</v>
      </c>
      <c r="V77" s="2">
        <v>-3.6540863426314698</v>
      </c>
      <c r="W77" s="2">
        <v>2.5809940867554899E-4</v>
      </c>
      <c r="X77" s="2">
        <v>2.58099408675549E-3</v>
      </c>
      <c r="Y77" s="2"/>
      <c r="Z77" s="4" t="b">
        <f>IF($X$77&lt;Z$75,TRUE,FALSE)</f>
        <v>1</v>
      </c>
      <c r="AA77" s="4" t="b">
        <f>IF($X$77&lt;AA$75,TRUE,FALSE)</f>
        <v>1</v>
      </c>
      <c r="AB77" t="b">
        <f>IF($X$77&lt;AB$75,TRUE,FALSE)</f>
        <v>0</v>
      </c>
    </row>
    <row r="78" spans="11:28" x14ac:dyDescent="0.25">
      <c r="S78" s="1"/>
      <c r="U78" s="2" t="s">
        <v>2</v>
      </c>
      <c r="V78" s="2">
        <v>-0.91962855675260702</v>
      </c>
      <c r="W78" s="2">
        <v>0.357766898458246</v>
      </c>
      <c r="X78" s="2">
        <v>1</v>
      </c>
      <c r="Y78" s="2"/>
      <c r="Z78" t="b">
        <f>IF($X$78&lt;Z$75,TRUE,FALSE)</f>
        <v>0</v>
      </c>
      <c r="AA78" t="b">
        <f>IF($X$78&lt;AA$75,TRUE,FALSE)</f>
        <v>0</v>
      </c>
      <c r="AB78" t="b">
        <f>IF($X$78&lt;AB$75,TRUE,FALSE)</f>
        <v>0</v>
      </c>
    </row>
    <row r="79" spans="11:28" x14ac:dyDescent="0.25">
      <c r="S79" s="1"/>
      <c r="U79" s="2" t="s">
        <v>1</v>
      </c>
      <c r="V79" s="2">
        <v>-3.8264489059631401</v>
      </c>
      <c r="W79" s="2">
        <v>1.3000511826529801E-4</v>
      </c>
      <c r="X79" s="2">
        <v>1.30005118265298E-3</v>
      </c>
      <c r="Y79" s="2"/>
      <c r="Z79" s="4" t="b">
        <f>IF($X$79&lt;Z$75,TRUE,FALSE)</f>
        <v>1</v>
      </c>
      <c r="AA79" s="4" t="b">
        <f>IF($X$79&lt;AA$75,TRUE,FALSE)</f>
        <v>1</v>
      </c>
      <c r="AB79" t="b">
        <f>IF($X$79&lt;AB$75,TRUE,FALSE)</f>
        <v>0</v>
      </c>
    </row>
    <row r="82" spans="11:21" x14ac:dyDescent="0.25">
      <c r="K82" s="3"/>
      <c r="L82" s="3"/>
      <c r="M82" s="3"/>
      <c r="N82" s="3"/>
      <c r="O82" s="3"/>
      <c r="P82" s="3"/>
      <c r="Q82" s="3"/>
      <c r="R82" s="3"/>
      <c r="S82" s="3"/>
      <c r="T82" s="3"/>
      <c r="U82" t="s">
        <v>0</v>
      </c>
    </row>
    <row r="83" spans="11:21" x14ac:dyDescent="0.25">
      <c r="S83" s="1"/>
    </row>
    <row r="84" spans="11:21" x14ac:dyDescent="0.25">
      <c r="S84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MPN_trim_norarity_oneway</vt:lpstr>
      <vt:lpstr>MPNadj_trim_norarity_oneway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Franco, Karla - REE-ARS</cp:lastModifiedBy>
  <dcterms:created xsi:type="dcterms:W3CDTF">2023-06-06T20:47:25Z</dcterms:created>
  <dcterms:modified xsi:type="dcterms:W3CDTF">2023-06-07T15:01:18Z</dcterms:modified>
</cp:coreProperties>
</file>