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franco\OneDrive - USDA\Documents\mpn_rfu_package\github_repo\MicroMPN_soil_and_synthetic_communities\Raw_data\"/>
    </mc:Choice>
  </mc:AlternateContent>
  <xr:revisionPtr revIDLastSave="0" documentId="13_ncr:1_{DB065760-2061-4336-88ED-396B044E0A27}" xr6:coauthVersionLast="47" xr6:coauthVersionMax="47" xr10:uidLastSave="{00000000-0000-0000-0000-000000000000}"/>
  <bookViews>
    <workbookView xWindow="-120" yWindow="-120" windowWidth="20730" windowHeight="11040" activeTab="1" xr2:uid="{6C878F71-17E9-445C-BBEA-686D6D5ACAC4}"/>
  </bookViews>
  <sheets>
    <sheet name="gram_soil " sheetId="11" r:id="rId1"/>
    <sheet name="CFU_prior_to_soill_inoculation" sheetId="12" r:id="rId2"/>
    <sheet name="SpectraMax_RFU_T0" sheetId="15" r:id="rId3"/>
    <sheet name="SpectraMax_RFU_T48" sheetId="9" r:id="rId4"/>
    <sheet name="CFU_T48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13" l="1"/>
  <c r="Z50" i="13"/>
  <c r="Z47" i="13"/>
  <c r="Z44" i="13"/>
  <c r="Z41" i="13"/>
  <c r="Z38" i="13"/>
  <c r="Z35" i="13"/>
  <c r="Z32" i="13"/>
  <c r="Z29" i="13"/>
  <c r="Z26" i="13"/>
  <c r="Z23" i="13"/>
  <c r="Z20" i="13"/>
  <c r="Z17" i="13"/>
  <c r="Z14" i="13"/>
  <c r="Z11" i="13"/>
  <c r="Z8" i="13"/>
  <c r="Z5" i="13"/>
  <c r="Z2" i="13"/>
  <c r="U53" i="13"/>
  <c r="U50" i="13"/>
  <c r="U47" i="13"/>
  <c r="U44" i="13"/>
  <c r="U41" i="13"/>
  <c r="U38" i="13"/>
  <c r="S53" i="13"/>
  <c r="S50" i="13"/>
  <c r="S47" i="13"/>
  <c r="S44" i="13"/>
  <c r="S41" i="13"/>
  <c r="S38" i="13"/>
  <c r="S35" i="13"/>
  <c r="S32" i="13"/>
  <c r="S29" i="13"/>
  <c r="S26" i="13"/>
  <c r="S23" i="13"/>
  <c r="S20" i="13"/>
  <c r="S17" i="13"/>
  <c r="S14" i="13"/>
  <c r="S11" i="13"/>
  <c r="S8" i="13"/>
  <c r="S5" i="13"/>
  <c r="S2" i="13"/>
  <c r="S195" i="9" l="1"/>
  <c r="S194" i="9"/>
  <c r="R15" i="15" l="1"/>
  <c r="R19" i="15" s="1"/>
  <c r="R11" i="15"/>
  <c r="R24" i="15" l="1"/>
  <c r="W39" i="13"/>
  <c r="W40" i="13"/>
  <c r="W42" i="13"/>
  <c r="W43" i="13"/>
  <c r="W45" i="13"/>
  <c r="W46" i="13"/>
  <c r="W48" i="13"/>
  <c r="W49" i="13"/>
  <c r="W51" i="13"/>
  <c r="W52" i="13"/>
  <c r="W54" i="13"/>
  <c r="W55" i="13"/>
  <c r="P55" i="13"/>
  <c r="Q55" i="13" s="1"/>
  <c r="J55" i="13"/>
  <c r="K55" i="13" s="1"/>
  <c r="P54" i="13"/>
  <c r="Q54" i="13" s="1"/>
  <c r="J54" i="13"/>
  <c r="K54" i="13" s="1"/>
  <c r="P53" i="13"/>
  <c r="Q53" i="13" s="1"/>
  <c r="J53" i="13"/>
  <c r="K53" i="13" s="1"/>
  <c r="AB52" i="13"/>
  <c r="AD52" i="13" s="1"/>
  <c r="P52" i="13"/>
  <c r="Q52" i="13" s="1"/>
  <c r="J52" i="13"/>
  <c r="K52" i="13" s="1"/>
  <c r="AB51" i="13"/>
  <c r="AD51" i="13" s="1"/>
  <c r="P51" i="13"/>
  <c r="Q51" i="13" s="1"/>
  <c r="J51" i="13"/>
  <c r="K51" i="13" s="1"/>
  <c r="P50" i="13"/>
  <c r="Q50" i="13" s="1"/>
  <c r="J50" i="13"/>
  <c r="K50" i="13" s="1"/>
  <c r="AB49" i="13"/>
  <c r="AD49" i="13" s="1"/>
  <c r="P49" i="13"/>
  <c r="Q49" i="13" s="1"/>
  <c r="J49" i="13"/>
  <c r="K49" i="13" s="1"/>
  <c r="AB48" i="13"/>
  <c r="AD48" i="13" s="1"/>
  <c r="P48" i="13"/>
  <c r="Q48" i="13" s="1"/>
  <c r="J48" i="13"/>
  <c r="K48" i="13" s="1"/>
  <c r="P47" i="13"/>
  <c r="Q47" i="13" s="1"/>
  <c r="J47" i="13"/>
  <c r="K47" i="13" s="1"/>
  <c r="AB46" i="13"/>
  <c r="AD46" i="13" s="1"/>
  <c r="P46" i="13"/>
  <c r="Q46" i="13" s="1"/>
  <c r="J46" i="13"/>
  <c r="K46" i="13" s="1"/>
  <c r="AB45" i="13"/>
  <c r="AD45" i="13" s="1"/>
  <c r="P45" i="13"/>
  <c r="Q45" i="13" s="1"/>
  <c r="J45" i="13"/>
  <c r="K45" i="13" s="1"/>
  <c r="P44" i="13"/>
  <c r="Q44" i="13" s="1"/>
  <c r="J44" i="13"/>
  <c r="K44" i="13" s="1"/>
  <c r="AB43" i="13"/>
  <c r="AD43" i="13" s="1"/>
  <c r="P43" i="13"/>
  <c r="Q43" i="13" s="1"/>
  <c r="J43" i="13"/>
  <c r="K43" i="13" s="1"/>
  <c r="AB42" i="13"/>
  <c r="AD42" i="13" s="1"/>
  <c r="P42" i="13"/>
  <c r="Q42" i="13" s="1"/>
  <c r="J42" i="13"/>
  <c r="K42" i="13" s="1"/>
  <c r="P41" i="13"/>
  <c r="Q41" i="13" s="1"/>
  <c r="J41" i="13"/>
  <c r="K41" i="13" s="1"/>
  <c r="AB40" i="13"/>
  <c r="AC40" i="13" s="1"/>
  <c r="P40" i="13"/>
  <c r="Q40" i="13" s="1"/>
  <c r="J40" i="13"/>
  <c r="K40" i="13" s="1"/>
  <c r="AB39" i="13"/>
  <c r="AD39" i="13" s="1"/>
  <c r="P39" i="13"/>
  <c r="Q39" i="13" s="1"/>
  <c r="J39" i="13"/>
  <c r="K39" i="13" s="1"/>
  <c r="P38" i="13"/>
  <c r="Q38" i="13" s="1"/>
  <c r="J38" i="13"/>
  <c r="K38" i="13" s="1"/>
  <c r="AB37" i="13"/>
  <c r="AC37" i="13" s="1"/>
  <c r="P37" i="13"/>
  <c r="Q37" i="13" s="1"/>
  <c r="J37" i="13"/>
  <c r="K37" i="13" s="1"/>
  <c r="T37" i="13" s="1"/>
  <c r="AB36" i="13"/>
  <c r="AD36" i="13" s="1"/>
  <c r="P36" i="13"/>
  <c r="Q36" i="13" s="1"/>
  <c r="J36" i="13"/>
  <c r="K36" i="13" s="1"/>
  <c r="T36" i="13" s="1"/>
  <c r="P35" i="13"/>
  <c r="Q35" i="13" s="1"/>
  <c r="J35" i="13"/>
  <c r="K35" i="13" s="1"/>
  <c r="T35" i="13" s="1"/>
  <c r="AB34" i="13"/>
  <c r="AC34" i="13" s="1"/>
  <c r="P34" i="13"/>
  <c r="Q34" i="13" s="1"/>
  <c r="J34" i="13"/>
  <c r="K34" i="13" s="1"/>
  <c r="T34" i="13" s="1"/>
  <c r="AB33" i="13"/>
  <c r="AC33" i="13" s="1"/>
  <c r="P33" i="13"/>
  <c r="Q33" i="13" s="1"/>
  <c r="J33" i="13"/>
  <c r="K33" i="13" s="1"/>
  <c r="T33" i="13" s="1"/>
  <c r="P32" i="13"/>
  <c r="Q32" i="13" s="1"/>
  <c r="J32" i="13"/>
  <c r="K32" i="13" s="1"/>
  <c r="T32" i="13" s="1"/>
  <c r="AB31" i="13"/>
  <c r="AC31" i="13" s="1"/>
  <c r="P31" i="13"/>
  <c r="Q31" i="13" s="1"/>
  <c r="J31" i="13"/>
  <c r="K31" i="13" s="1"/>
  <c r="T31" i="13" s="1"/>
  <c r="AB30" i="13"/>
  <c r="AD30" i="13" s="1"/>
  <c r="P30" i="13"/>
  <c r="Q30" i="13" s="1"/>
  <c r="J30" i="13"/>
  <c r="K30" i="13" s="1"/>
  <c r="T30" i="13" s="1"/>
  <c r="P29" i="13"/>
  <c r="Q29" i="13" s="1"/>
  <c r="J29" i="13"/>
  <c r="K29" i="13" s="1"/>
  <c r="T29" i="13" s="1"/>
  <c r="AB28" i="13"/>
  <c r="AC28" i="13" s="1"/>
  <c r="P28" i="13"/>
  <c r="Q28" i="13" s="1"/>
  <c r="J28" i="13"/>
  <c r="K28" i="13" s="1"/>
  <c r="T28" i="13" s="1"/>
  <c r="AB27" i="13"/>
  <c r="AD27" i="13" s="1"/>
  <c r="P27" i="13"/>
  <c r="Q27" i="13" s="1"/>
  <c r="J27" i="13"/>
  <c r="K27" i="13" s="1"/>
  <c r="T27" i="13" s="1"/>
  <c r="P26" i="13"/>
  <c r="Q26" i="13" s="1"/>
  <c r="J26" i="13"/>
  <c r="K26" i="13" s="1"/>
  <c r="T26" i="13" s="1"/>
  <c r="AB25" i="13"/>
  <c r="AD25" i="13" s="1"/>
  <c r="P25" i="13"/>
  <c r="Q25" i="13" s="1"/>
  <c r="J25" i="13"/>
  <c r="K25" i="13" s="1"/>
  <c r="T25" i="13" s="1"/>
  <c r="AB24" i="13"/>
  <c r="AC24" i="13" s="1"/>
  <c r="P24" i="13"/>
  <c r="Q24" i="13" s="1"/>
  <c r="J24" i="13"/>
  <c r="K24" i="13" s="1"/>
  <c r="T24" i="13" s="1"/>
  <c r="P23" i="13"/>
  <c r="Q23" i="13" s="1"/>
  <c r="J23" i="13"/>
  <c r="K23" i="13" s="1"/>
  <c r="T23" i="13" s="1"/>
  <c r="AB22" i="13"/>
  <c r="AC22" i="13" s="1"/>
  <c r="P22" i="13"/>
  <c r="Q22" i="13" s="1"/>
  <c r="J22" i="13"/>
  <c r="K22" i="13" s="1"/>
  <c r="T22" i="13" s="1"/>
  <c r="AB21" i="13"/>
  <c r="AC21" i="13" s="1"/>
  <c r="P21" i="13"/>
  <c r="Q21" i="13" s="1"/>
  <c r="J21" i="13"/>
  <c r="K21" i="13" s="1"/>
  <c r="T21" i="13" s="1"/>
  <c r="P20" i="13"/>
  <c r="Q20" i="13" s="1"/>
  <c r="J20" i="13"/>
  <c r="K20" i="13" s="1"/>
  <c r="AB19" i="13"/>
  <c r="AC19" i="13" s="1"/>
  <c r="P19" i="13"/>
  <c r="Q19" i="13" s="1"/>
  <c r="J19" i="13"/>
  <c r="K19" i="13" s="1"/>
  <c r="T19" i="13" s="1"/>
  <c r="AB18" i="13"/>
  <c r="AC18" i="13" s="1"/>
  <c r="P18" i="13"/>
  <c r="Q18" i="13" s="1"/>
  <c r="J18" i="13"/>
  <c r="K18" i="13" s="1"/>
  <c r="T18" i="13" s="1"/>
  <c r="P17" i="13"/>
  <c r="Q17" i="13" s="1"/>
  <c r="J17" i="13"/>
  <c r="K17" i="13" s="1"/>
  <c r="T17" i="13" s="1"/>
  <c r="AB16" i="13"/>
  <c r="AD16" i="13" s="1"/>
  <c r="P16" i="13"/>
  <c r="Q16" i="13" s="1"/>
  <c r="J16" i="13"/>
  <c r="K16" i="13" s="1"/>
  <c r="T16" i="13" s="1"/>
  <c r="AB15" i="13"/>
  <c r="AC15" i="13" s="1"/>
  <c r="P15" i="13"/>
  <c r="Q15" i="13" s="1"/>
  <c r="J15" i="13"/>
  <c r="K15" i="13" s="1"/>
  <c r="T15" i="13" s="1"/>
  <c r="P14" i="13"/>
  <c r="Q14" i="13" s="1"/>
  <c r="J14" i="13"/>
  <c r="K14" i="13" s="1"/>
  <c r="T14" i="13" s="1"/>
  <c r="AB13" i="13"/>
  <c r="AD13" i="13" s="1"/>
  <c r="P13" i="13"/>
  <c r="Q13" i="13" s="1"/>
  <c r="J13" i="13"/>
  <c r="K13" i="13" s="1"/>
  <c r="T13" i="13" s="1"/>
  <c r="AB12" i="13"/>
  <c r="AD12" i="13" s="1"/>
  <c r="P12" i="13"/>
  <c r="Q12" i="13" s="1"/>
  <c r="J12" i="13"/>
  <c r="K12" i="13" s="1"/>
  <c r="T12" i="13" s="1"/>
  <c r="P11" i="13"/>
  <c r="Q11" i="13" s="1"/>
  <c r="J11" i="13"/>
  <c r="K11" i="13" s="1"/>
  <c r="AB10" i="13"/>
  <c r="AD10" i="13" s="1"/>
  <c r="P10" i="13"/>
  <c r="Q10" i="13" s="1"/>
  <c r="J10" i="13"/>
  <c r="K10" i="13" s="1"/>
  <c r="T10" i="13" s="1"/>
  <c r="AB9" i="13"/>
  <c r="AC9" i="13" s="1"/>
  <c r="P9" i="13"/>
  <c r="Q9" i="13" s="1"/>
  <c r="J9" i="13"/>
  <c r="K9" i="13" s="1"/>
  <c r="T9" i="13" s="1"/>
  <c r="P8" i="13"/>
  <c r="Q8" i="13" s="1"/>
  <c r="J8" i="13"/>
  <c r="K8" i="13" s="1"/>
  <c r="T8" i="13" s="1"/>
  <c r="AB7" i="13"/>
  <c r="AC7" i="13" s="1"/>
  <c r="P7" i="13"/>
  <c r="Q7" i="13" s="1"/>
  <c r="J7" i="13"/>
  <c r="K7" i="13" s="1"/>
  <c r="T7" i="13" s="1"/>
  <c r="AB6" i="13"/>
  <c r="AC6" i="13" s="1"/>
  <c r="P6" i="13"/>
  <c r="Q6" i="13" s="1"/>
  <c r="J6" i="13"/>
  <c r="K6" i="13" s="1"/>
  <c r="T6" i="13" s="1"/>
  <c r="P5" i="13"/>
  <c r="Q5" i="13" s="1"/>
  <c r="J5" i="13"/>
  <c r="K5" i="13" s="1"/>
  <c r="T5" i="13" s="1"/>
  <c r="AB4" i="13"/>
  <c r="AD4" i="13" s="1"/>
  <c r="P4" i="13"/>
  <c r="Q4" i="13" s="1"/>
  <c r="J4" i="13"/>
  <c r="K4" i="13" s="1"/>
  <c r="T4" i="13" s="1"/>
  <c r="AB3" i="13"/>
  <c r="AD3" i="13" s="1"/>
  <c r="P3" i="13"/>
  <c r="Q3" i="13" s="1"/>
  <c r="J3" i="13"/>
  <c r="K3" i="13" s="1"/>
  <c r="T3" i="13" s="1"/>
  <c r="P2" i="13"/>
  <c r="Q2" i="13" s="1"/>
  <c r="J2" i="13"/>
  <c r="K2" i="13" s="1"/>
  <c r="R2" i="13" s="1"/>
  <c r="Y43" i="13" l="1"/>
  <c r="T48" i="13"/>
  <c r="Y28" i="13"/>
  <c r="Y37" i="13"/>
  <c r="T42" i="13"/>
  <c r="Y46" i="13"/>
  <c r="T51" i="13"/>
  <c r="Y23" i="13"/>
  <c r="Y24" i="13"/>
  <c r="Y33" i="13"/>
  <c r="Y42" i="13"/>
  <c r="Y51" i="13"/>
  <c r="T38" i="13"/>
  <c r="T47" i="13"/>
  <c r="Y29" i="13"/>
  <c r="Y38" i="13"/>
  <c r="T43" i="13"/>
  <c r="Y47" i="13"/>
  <c r="T52" i="13"/>
  <c r="Y30" i="13"/>
  <c r="Y39" i="13"/>
  <c r="Y48" i="13"/>
  <c r="T44" i="13"/>
  <c r="T53" i="13"/>
  <c r="T39" i="13"/>
  <c r="Y21" i="13"/>
  <c r="Y26" i="13"/>
  <c r="Y35" i="13"/>
  <c r="T40" i="13"/>
  <c r="Y44" i="13"/>
  <c r="T49" i="13"/>
  <c r="Y53" i="13"/>
  <c r="Y22" i="13"/>
  <c r="Y31" i="13"/>
  <c r="Y40" i="13"/>
  <c r="T45" i="13"/>
  <c r="Y49" i="13"/>
  <c r="T54" i="13"/>
  <c r="Y34" i="13"/>
  <c r="Y52" i="13"/>
  <c r="Y27" i="13"/>
  <c r="Y36" i="13"/>
  <c r="Y45" i="13"/>
  <c r="Y54" i="13"/>
  <c r="Y25" i="13"/>
  <c r="T41" i="13"/>
  <c r="T50" i="13"/>
  <c r="T55" i="13"/>
  <c r="Y32" i="13"/>
  <c r="Y41" i="13"/>
  <c r="T46" i="13"/>
  <c r="Y50" i="13"/>
  <c r="Y55" i="13"/>
  <c r="Y17" i="13"/>
  <c r="Y8" i="13"/>
  <c r="Y4" i="13"/>
  <c r="Y13" i="13"/>
  <c r="Y3" i="13"/>
  <c r="Y9" i="13"/>
  <c r="Y18" i="13"/>
  <c r="AD31" i="13"/>
  <c r="Y7" i="13"/>
  <c r="Y5" i="13"/>
  <c r="Y14" i="13"/>
  <c r="Y10" i="13"/>
  <c r="Y19" i="13"/>
  <c r="AC36" i="13"/>
  <c r="Y16" i="13"/>
  <c r="Y6" i="13"/>
  <c r="Y15" i="13"/>
  <c r="Y2" i="13"/>
  <c r="Y11" i="13"/>
  <c r="AD21" i="13"/>
  <c r="AD28" i="13"/>
  <c r="AD22" i="13"/>
  <c r="AD33" i="13"/>
  <c r="AC27" i="13"/>
  <c r="AD9" i="13"/>
  <c r="AC12" i="13"/>
  <c r="AC16" i="13"/>
  <c r="AD24" i="13"/>
  <c r="T2" i="13"/>
  <c r="U2" i="13" s="1"/>
  <c r="AC45" i="13"/>
  <c r="AC52" i="13"/>
  <c r="AC42" i="13"/>
  <c r="AD15" i="13"/>
  <c r="AD37" i="13"/>
  <c r="AD40" i="13"/>
  <c r="AD18" i="13"/>
  <c r="AC30" i="13"/>
  <c r="AC3" i="13"/>
  <c r="AC43" i="13"/>
  <c r="AC48" i="13"/>
  <c r="AD6" i="13"/>
  <c r="AD34" i="13"/>
  <c r="AC4" i="13"/>
  <c r="Y12" i="13"/>
  <c r="T20" i="13"/>
  <c r="U20" i="13" s="1"/>
  <c r="R20" i="13"/>
  <c r="Y20" i="13"/>
  <c r="R11" i="13"/>
  <c r="T11" i="13"/>
  <c r="U11" i="13" s="1"/>
  <c r="AD7" i="13"/>
  <c r="AC13" i="13"/>
  <c r="AD19" i="13"/>
  <c r="AC25" i="13"/>
  <c r="AC46" i="13"/>
  <c r="AC51" i="13"/>
  <c r="AC10" i="13"/>
  <c r="AC39" i="13"/>
  <c r="AC49" i="13"/>
  <c r="V38" i="13" l="1"/>
  <c r="AA5" i="13"/>
  <c r="AB5" i="13" s="1"/>
  <c r="AA53" i="13"/>
  <c r="AB53" i="13" s="1"/>
  <c r="V44" i="13"/>
  <c r="W44" i="13" s="1"/>
  <c r="V50" i="13"/>
  <c r="W50" i="13" s="1"/>
  <c r="V41" i="13"/>
  <c r="W41" i="13" s="1"/>
  <c r="AA17" i="13"/>
  <c r="AB17" i="13" s="1"/>
  <c r="AA14" i="13"/>
  <c r="AB14" i="13" s="1"/>
  <c r="AA26" i="13"/>
  <c r="AB26" i="13" s="1"/>
  <c r="AA38" i="13"/>
  <c r="AB38" i="13" s="1"/>
  <c r="AD38" i="13" s="1"/>
  <c r="AA29" i="13"/>
  <c r="AB29" i="13" s="1"/>
  <c r="AA41" i="13"/>
  <c r="AB41" i="13" s="1"/>
  <c r="V47" i="13"/>
  <c r="W47" i="13" s="1"/>
  <c r="AA32" i="13"/>
  <c r="AB32" i="13" s="1"/>
  <c r="AA50" i="13"/>
  <c r="AB50" i="13" s="1"/>
  <c r="AA44" i="13"/>
  <c r="AB44" i="13" s="1"/>
  <c r="AA47" i="13"/>
  <c r="AB47" i="13" s="1"/>
  <c r="AA23" i="13"/>
  <c r="AB23" i="13" s="1"/>
  <c r="V53" i="13"/>
  <c r="W53" i="13" s="1"/>
  <c r="AA8" i="13"/>
  <c r="AB8" i="13" s="1"/>
  <c r="W38" i="13"/>
  <c r="AA2" i="13"/>
  <c r="AB2" i="13" s="1"/>
  <c r="AA35" i="13"/>
  <c r="AB35" i="13" s="1"/>
  <c r="AA11" i="13"/>
  <c r="AB11" i="13" s="1"/>
  <c r="R14" i="13"/>
  <c r="AA20" i="13"/>
  <c r="AB20" i="13" s="1"/>
  <c r="AD41" i="13" l="1"/>
  <c r="AC53" i="13"/>
  <c r="AD5" i="13"/>
  <c r="AD53" i="13"/>
  <c r="AD29" i="13"/>
  <c r="AC44" i="13"/>
  <c r="AC5" i="13"/>
  <c r="AC38" i="13"/>
  <c r="AD26" i="13"/>
  <c r="AC17" i="13"/>
  <c r="AD32" i="13"/>
  <c r="AD14" i="13"/>
  <c r="AC23" i="13"/>
  <c r="AD2" i="13"/>
  <c r="AD8" i="13"/>
  <c r="AC50" i="13"/>
  <c r="AD47" i="13"/>
  <c r="AD44" i="13"/>
  <c r="AC41" i="13"/>
  <c r="AC47" i="13"/>
  <c r="AD50" i="13"/>
  <c r="AC29" i="13"/>
  <c r="AC32" i="13"/>
  <c r="AC35" i="13"/>
  <c r="AC26" i="13"/>
  <c r="AD23" i="13"/>
  <c r="AC2" i="13"/>
  <c r="AD17" i="13"/>
  <c r="AC8" i="13"/>
  <c r="AD11" i="13"/>
  <c r="AC14" i="13"/>
  <c r="AD35" i="13"/>
  <c r="AC11" i="13"/>
  <c r="AD20" i="13"/>
  <c r="AC20" i="13"/>
  <c r="L21" i="12" l="1"/>
  <c r="M21" i="12" s="1"/>
  <c r="E21" i="12"/>
  <c r="F21" i="12" s="1"/>
  <c r="L20" i="12"/>
  <c r="M20" i="12" s="1"/>
  <c r="E20" i="12"/>
  <c r="F20" i="12" s="1"/>
  <c r="L19" i="12"/>
  <c r="M19" i="12" s="1"/>
  <c r="E19" i="12"/>
  <c r="F19" i="12" s="1"/>
  <c r="L18" i="12"/>
  <c r="M18" i="12" s="1"/>
  <c r="E18" i="12"/>
  <c r="F18" i="12" s="1"/>
  <c r="L17" i="12"/>
  <c r="M17" i="12" s="1"/>
  <c r="E17" i="12"/>
  <c r="F17" i="12" s="1"/>
  <c r="L16" i="12"/>
  <c r="M16" i="12" s="1"/>
  <c r="E16" i="12"/>
  <c r="F16" i="12" s="1"/>
  <c r="L15" i="12"/>
  <c r="M15" i="12" s="1"/>
  <c r="E15" i="12"/>
  <c r="F15" i="12" s="1"/>
  <c r="L14" i="12"/>
  <c r="M14" i="12" s="1"/>
  <c r="E14" i="12"/>
  <c r="F14" i="12" s="1"/>
  <c r="L13" i="12"/>
  <c r="M13" i="12" s="1"/>
  <c r="E13" i="12"/>
  <c r="F13" i="12" s="1"/>
  <c r="L12" i="12"/>
  <c r="M12" i="12" s="1"/>
  <c r="E12" i="12"/>
  <c r="F12" i="12" s="1"/>
  <c r="L11" i="12"/>
  <c r="M11" i="12" s="1"/>
  <c r="E11" i="12"/>
  <c r="F11" i="12" s="1"/>
  <c r="L10" i="12"/>
  <c r="M10" i="12" s="1"/>
  <c r="E10" i="12"/>
  <c r="F10" i="12" s="1"/>
  <c r="A12" i="11"/>
  <c r="N10" i="12" l="1"/>
  <c r="O10" i="12" s="1"/>
  <c r="G10" i="12"/>
  <c r="H10" i="12" s="1"/>
</calcChain>
</file>

<file path=xl/sharedStrings.xml><?xml version="1.0" encoding="utf-8"?>
<sst xmlns="http://schemas.openxmlformats.org/spreadsheetml/2006/main" count="941" uniqueCount="117">
  <si>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</si>
  <si>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</si>
  <si>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</si>
  <si>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</si>
  <si>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</si>
  <si>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</si>
  <si>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</si>
  <si>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</si>
  <si>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</si>
  <si>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</si>
  <si>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</si>
  <si>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</si>
  <si>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</si>
  <si>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</si>
  <si>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</si>
  <si>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</si>
  <si>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</si>
  <si>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</si>
  <si>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Agar_plate</t>
  </si>
  <si>
    <t>Mircotiter</t>
  </si>
  <si>
    <t>Consortia</t>
  </si>
  <si>
    <t>CPG_0GENT</t>
  </si>
  <si>
    <t>DF</t>
  </si>
  <si>
    <t>PF</t>
  </si>
  <si>
    <t>g_soil</t>
  </si>
  <si>
    <t>df*pf*g</t>
  </si>
  <si>
    <t>CFU_ml</t>
  </si>
  <si>
    <t>CPG_10GENT</t>
  </si>
  <si>
    <t>CFU_ml_gent_10</t>
  </si>
  <si>
    <t>CPG_0_Log10</t>
  </si>
  <si>
    <t>CPG_10_Log_10</t>
  </si>
  <si>
    <t>Average</t>
  </si>
  <si>
    <t>SD</t>
  </si>
  <si>
    <t>margin of error</t>
  </si>
  <si>
    <t>LOWER INTERVAL</t>
  </si>
  <si>
    <t>UPPER INTERVAL</t>
  </si>
  <si>
    <t>plate_4</t>
  </si>
  <si>
    <t>[0,2,3,12,18,21,23,35,38,41]</t>
  </si>
  <si>
    <t>ND</t>
  </si>
  <si>
    <t>plate_5</t>
  </si>
  <si>
    <t>plate_6</t>
  </si>
  <si>
    <t>plate_7</t>
  </si>
  <si>
    <t>[0,3,4,11,14,15,23,26,29,32]</t>
  </si>
  <si>
    <t>plate_8</t>
  </si>
  <si>
    <t xml:space="preserve"> C5</t>
  </si>
  <si>
    <t>plate_9</t>
  </si>
  <si>
    <t>C7</t>
  </si>
  <si>
    <t>plate_10</t>
  </si>
  <si>
    <t>pflxr</t>
  </si>
  <si>
    <t>plate_11</t>
  </si>
  <si>
    <t>plate_12</t>
  </si>
  <si>
    <t>Community and control analysis done 12/29/22</t>
  </si>
  <si>
    <t>##BLOCKS= 47</t>
  </si>
  <si>
    <t>A1</t>
  </si>
  <si>
    <t>Plate:</t>
  </si>
  <si>
    <t>RFP_1_plate_1_shaking</t>
  </si>
  <si>
    <t>PlateFormat</t>
  </si>
  <si>
    <t>Endpoint</t>
  </si>
  <si>
    <t>Fluorescence</t>
  </si>
  <si>
    <t>Raw</t>
  </si>
  <si>
    <t>Temperature(¡C)</t>
  </si>
  <si>
    <t xml:space="preserve">Average t0 RFU of communitites C2,C3 and control </t>
  </si>
  <si>
    <t>Standard deviation</t>
  </si>
  <si>
    <t>~End</t>
  </si>
  <si>
    <t>A2</t>
  </si>
  <si>
    <t>5* SD</t>
  </si>
  <si>
    <t>RFP_2_plate_1</t>
  </si>
  <si>
    <t xml:space="preserve">RFU 48 MUST BE GREATER THAN </t>
  </si>
  <si>
    <t>A3</t>
  </si>
  <si>
    <t>RFP_3_plate_1</t>
  </si>
  <si>
    <t>CONTROL</t>
  </si>
  <si>
    <t>A4</t>
  </si>
  <si>
    <t>A5</t>
  </si>
  <si>
    <t>A6</t>
  </si>
  <si>
    <t>Original Filename: 8_27_22_LIMIT_DETECTION_SOIL_T0_PLATE; Date Last Saved: 8/27/2022 2:58:42 PM</t>
  </si>
  <si>
    <t>##BLOCKS= 24</t>
  </si>
  <si>
    <t>Automatic</t>
  </si>
  <si>
    <t>Original Filename: 8_29_22_PFLXRgentOC6_CPG_od_rfu_t48_ONCE_DILUTED_PLATE; Date Last Saved: 8</t>
  </si>
  <si>
    <t>2022 3:28:13 PM</t>
  </si>
  <si>
    <t>df</t>
  </si>
  <si>
    <t>pf</t>
  </si>
  <si>
    <t>df*pf</t>
  </si>
  <si>
    <t>CFU_ML</t>
  </si>
  <si>
    <t>150 ul</t>
  </si>
  <si>
    <t>Sample</t>
  </si>
  <si>
    <t>rfp-Rs5</t>
  </si>
  <si>
    <t>Cpg 10 Average</t>
  </si>
  <si>
    <t>Colony forming units and MPN data from T48 were normalized by the average grams of soil per well of a deepwell plate.</t>
  </si>
  <si>
    <t>CPG_10_geomean</t>
  </si>
  <si>
    <t>CPG_0_geomean</t>
  </si>
  <si>
    <t>Ralstonia was grown overnight in CPG gentamicin 10 mg/L for 16 h shaking at 250 rpm. Overnight was prepared by inoculating 3 colonies in 6 mL of media.</t>
  </si>
  <si>
    <t>Resuspended sample was serially diluted in 1X PBS and spotted (5 ul) on CPG agar with and without gentamicin. See below for complete media.</t>
  </si>
  <si>
    <t>CPG broth supplemented with the following components: 10 mg gentamicin (G), 50 mg 2,3,5-triphenyl tetrazolium chloride (TZC), 25 mg bacitracin (B), 0.5 mg penicillin (P), and 100 mg cycloheximide (C), per liter of CPG broth; mass quantities were derived from the modified semi-selective SMSA media recipe (49).</t>
  </si>
  <si>
    <t>Ralstonia overnight was centrifuged and pellet was resuspendend in 6 mL of 0.5% NaCl.</t>
  </si>
  <si>
    <t>After resuspension in 0.5% NaCl, 150  µL  were added to soil wells.</t>
  </si>
  <si>
    <t>CFU_gent 10</t>
  </si>
  <si>
    <t>CFU_gent 0</t>
  </si>
  <si>
    <t>Below grams of soil for 5 wells of a deepwell plate.</t>
  </si>
  <si>
    <t>SpectraMax M3 plate format T0 output.</t>
  </si>
  <si>
    <t>Only RFU measurements were collected per plate.</t>
  </si>
  <si>
    <t>SpectraMax M3 plate format T48 output.</t>
  </si>
  <si>
    <t xml:space="preserve">RFU measurements were used as an indicator of presence or absence of Ralstonia in a well. </t>
  </si>
  <si>
    <t>For each microplate plate, wells were considered RFP positive if RFU (T48) was greater than RFU [T0 (mean T0 plus 5*(SD)]. MPN estimations were performed with our newly developed Python software MicroMPN.</t>
  </si>
  <si>
    <r>
      <t xml:space="preserve">After three days of </t>
    </r>
    <r>
      <rPr>
        <i/>
        <sz val="11"/>
        <color theme="1"/>
        <rFont val="Calibri"/>
        <family val="2"/>
        <scheme val="minor"/>
      </rPr>
      <t>Ralstonia</t>
    </r>
    <r>
      <rPr>
        <sz val="11"/>
        <color theme="1"/>
        <rFont val="Calibri"/>
        <family val="2"/>
        <scheme val="minor"/>
      </rPr>
      <t xml:space="preserve"> incubating in soil with treatments, experiment was terminated. From each soil well, MPN (T0 and T48) and CFU (T48) data was collected. All data was collected  by 48 h.</t>
    </r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</si>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</sst>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00000E+0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11" fontId="0" fillId="8" borderId="0" xfId="0" applyNumberFormat="1" applyFill="1"/>
    <xf numFmtId="2" fontId="0" fillId="8" borderId="4" xfId="0" applyNumberFormat="1" applyFill="1" applyBorder="1"/>
    <xf numFmtId="11" fontId="0" fillId="8" borderId="5" xfId="0" applyNumberFormat="1" applyFill="1" applyBorder="1"/>
    <xf numFmtId="0" fontId="0" fillId="3" borderId="0" xfId="0" applyFill="1" applyAlignment="1">
      <alignment horizontal="center"/>
    </xf>
    <xf numFmtId="11" fontId="0" fillId="3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11" fontId="0" fillId="9" borderId="0" xfId="0" applyNumberFormat="1" applyFill="1"/>
    <xf numFmtId="0" fontId="2" fillId="0" borderId="0" xfId="0" applyFont="1"/>
    <xf numFmtId="11" fontId="0" fillId="0" borderId="0" xfId="0" applyNumberFormat="1" applyAlignment="1">
      <alignment horizontal="center"/>
    </xf>
    <xf numFmtId="0" fontId="0" fillId="8" borderId="1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11" fontId="0" fillId="8" borderId="2" xfId="0" applyNumberFormat="1" applyFill="1" applyBorder="1"/>
    <xf numFmtId="2" fontId="0" fillId="8" borderId="1" xfId="0" applyNumberFormat="1" applyFill="1" applyBorder="1"/>
    <xf numFmtId="11" fontId="0" fillId="8" borderId="3" xfId="0" applyNumberFormat="1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7" xfId="0" applyFill="1" applyBorder="1" applyAlignment="1">
      <alignment horizontal="center"/>
    </xf>
    <xf numFmtId="11" fontId="0" fillId="8" borderId="7" xfId="0" applyNumberFormat="1" applyFill="1" applyBorder="1"/>
    <xf numFmtId="2" fontId="0" fillId="8" borderId="6" xfId="0" applyNumberFormat="1" applyFill="1" applyBorder="1"/>
    <xf numFmtId="11" fontId="0" fillId="8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1" fontId="0" fillId="3" borderId="2" xfId="0" applyNumberForma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11" fontId="0" fillId="3" borderId="7" xfId="0" applyNumberForma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11" fontId="0" fillId="9" borderId="2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7" xfId="0" applyFill="1" applyBorder="1" applyAlignment="1">
      <alignment horizontal="center"/>
    </xf>
    <xf numFmtId="11" fontId="0" fillId="9" borderId="7" xfId="0" applyNumberFormat="1" applyFill="1" applyBorder="1"/>
    <xf numFmtId="0" fontId="2" fillId="7" borderId="0" xfId="0" applyFont="1" applyFill="1"/>
    <xf numFmtId="0" fontId="0" fillId="10" borderId="0" xfId="0" applyFill="1"/>
    <xf numFmtId="164" fontId="0" fillId="0" borderId="0" xfId="0" applyNumberFormat="1"/>
    <xf numFmtId="164" fontId="0" fillId="5" borderId="0" xfId="0" applyNumberFormat="1" applyFill="1"/>
    <xf numFmtId="165" fontId="0" fillId="0" borderId="0" xfId="0" applyNumberFormat="1"/>
    <xf numFmtId="0" fontId="0" fillId="11" borderId="0" xfId="0" applyFill="1"/>
    <xf numFmtId="0" fontId="2" fillId="2" borderId="0" xfId="0" applyFont="1" applyFill="1"/>
    <xf numFmtId="0" fontId="2" fillId="10" borderId="0" xfId="0" applyFont="1" applyFill="1"/>
    <xf numFmtId="0" fontId="4" fillId="0" borderId="0" xfId="0" applyFont="1"/>
    <xf numFmtId="0" fontId="0" fillId="0" borderId="7" xfId="0" applyBorder="1"/>
    <xf numFmtId="0" fontId="3" fillId="0" borderId="9" xfId="0" applyFont="1" applyBorder="1" applyAlignment="1">
      <alignment horizontal="center"/>
    </xf>
  </cellXfs>
  <cellStyles count="2">
    <cellStyle name="Normal" xfId="0" builtinId="0"/>
    <cellStyle name="Normal 2" xfId="1" xr:uid="{9E28F49F-101B-401E-8F9F-E9C75947A9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0E0E-E170-4B72-952C-E094FE7C9676}">
  <sheetPr codeName="Sheet3"/>
  <dimension ref="A2:A12"/>
  <sheetViews>
    <sheetView workbookViewId="0">
      <selection activeCell="I14" sqref="I14"/>
    </sheetView>
  </sheetViews>
  <sheetFormatPr defaultRowHeight="15"/>
  <sheetData>
    <row r="2" spans="1:1">
      <c r="A2" t="s">
        <v>87</v>
      </c>
    </row>
    <row r="3" spans="1:1">
      <c r="A3" t="s">
        <v>97</v>
      </c>
    </row>
    <row r="6" spans="1:1">
      <c r="A6">
        <v>0.48</v>
      </c>
    </row>
    <row r="7" spans="1:1">
      <c r="A7">
        <v>0.46</v>
      </c>
    </row>
    <row r="8" spans="1:1">
      <c r="A8">
        <v>0.44</v>
      </c>
    </row>
    <row r="9" spans="1:1">
      <c r="A9">
        <v>0.43</v>
      </c>
    </row>
    <row r="10" spans="1:1">
      <c r="A10">
        <v>0.42</v>
      </c>
    </row>
    <row r="12" spans="1:1">
      <c r="A12">
        <f>AVERAGE(A6:A10)</f>
        <v>0.44600000000000001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3EC1-4A3C-4B50-8634-3B9277B343D9}">
  <sheetPr codeName="Sheet2"/>
  <dimension ref="B1:Q38"/>
  <sheetViews>
    <sheetView tabSelected="1" workbookViewId="0">
      <selection activeCell="C6" sqref="C6"/>
    </sheetView>
  </sheetViews>
  <sheetFormatPr defaultRowHeight="15"/>
  <cols>
    <col min="7" max="8" width="12" customWidth="1"/>
    <col min="14" max="14" width="11" bestFit="1" customWidth="1"/>
    <col min="15" max="15" width="12" bestFit="1" customWidth="1"/>
  </cols>
  <sheetData>
    <row r="1" spans="2:17">
      <c r="B1">
        <v>1</v>
      </c>
      <c r="C1" t="s">
        <v>90</v>
      </c>
    </row>
    <row r="2" spans="2:17">
      <c r="B2">
        <v>2</v>
      </c>
      <c r="C2" t="s">
        <v>93</v>
      </c>
    </row>
    <row r="3" spans="2:17">
      <c r="B3">
        <v>3</v>
      </c>
      <c r="C3" t="s">
        <v>91</v>
      </c>
    </row>
    <row r="4" spans="2:17">
      <c r="B4">
        <v>4</v>
      </c>
      <c r="C4" t="s">
        <v>92</v>
      </c>
    </row>
    <row r="5" spans="2:17">
      <c r="B5">
        <v>5</v>
      </c>
      <c r="C5" t="s">
        <v>94</v>
      </c>
    </row>
    <row r="6" spans="2:17">
      <c r="B6">
        <v>6</v>
      </c>
      <c r="C6" t="s">
        <v>103</v>
      </c>
    </row>
    <row r="9" spans="2:17">
      <c r="B9" t="s">
        <v>95</v>
      </c>
      <c r="C9" t="s">
        <v>79</v>
      </c>
      <c r="D9" t="s">
        <v>80</v>
      </c>
      <c r="E9" t="s">
        <v>81</v>
      </c>
      <c r="F9" t="s">
        <v>82</v>
      </c>
      <c r="G9" t="s">
        <v>31</v>
      </c>
      <c r="H9" t="s">
        <v>83</v>
      </c>
      <c r="I9" t="s">
        <v>96</v>
      </c>
      <c r="J9" t="s">
        <v>79</v>
      </c>
      <c r="K9" t="s">
        <v>80</v>
      </c>
      <c r="L9" t="s">
        <v>81</v>
      </c>
      <c r="M9" t="s">
        <v>82</v>
      </c>
      <c r="N9" t="s">
        <v>31</v>
      </c>
      <c r="O9" t="s">
        <v>83</v>
      </c>
    </row>
    <row r="10" spans="2:17">
      <c r="B10">
        <v>14</v>
      </c>
      <c r="C10" s="6">
        <v>9.9999999999999995E-7</v>
      </c>
      <c r="D10">
        <v>5.0000000000000001E-3</v>
      </c>
      <c r="E10" s="6">
        <f>C10*D10</f>
        <v>5.0000000000000001E-9</v>
      </c>
      <c r="F10" s="6">
        <f>B10/E10</f>
        <v>2800000000</v>
      </c>
      <c r="G10" s="6">
        <f>AVERAGE(F10:F21)</f>
        <v>2600000000</v>
      </c>
      <c r="H10" s="6">
        <f>0.15*G10</f>
        <v>390000000</v>
      </c>
      <c r="I10">
        <v>11</v>
      </c>
      <c r="J10" s="6">
        <v>9.9999999999999995E-7</v>
      </c>
      <c r="K10">
        <v>5.0000000000000001E-3</v>
      </c>
      <c r="L10" s="6">
        <f>J10*K10</f>
        <v>5.0000000000000001E-9</v>
      </c>
      <c r="M10" s="6">
        <f>I10/L10</f>
        <v>2200000000</v>
      </c>
      <c r="N10" s="6">
        <f>AVERAGE(M10:M21)</f>
        <v>2950000000</v>
      </c>
      <c r="O10" s="6">
        <f>0.15*N10</f>
        <v>442500000</v>
      </c>
      <c r="P10" s="6"/>
      <c r="Q10" s="6"/>
    </row>
    <row r="11" spans="2:17">
      <c r="B11">
        <v>38</v>
      </c>
      <c r="C11" s="6">
        <v>9.9999999999999995E-7</v>
      </c>
      <c r="D11">
        <v>5.0000000000000001E-3</v>
      </c>
      <c r="E11" s="6">
        <f t="shared" ref="E11:E20" si="0">C11*D11</f>
        <v>5.0000000000000001E-9</v>
      </c>
      <c r="F11" s="6">
        <f t="shared" ref="F11:F19" si="1">B11/E11</f>
        <v>7600000000</v>
      </c>
      <c r="I11">
        <v>35</v>
      </c>
      <c r="J11" s="6">
        <v>9.9999999999999995E-7</v>
      </c>
      <c r="K11">
        <v>5.0000000000000001E-3</v>
      </c>
      <c r="L11" s="6">
        <f t="shared" ref="L11:L21" si="2">J11*K11</f>
        <v>5.0000000000000001E-9</v>
      </c>
      <c r="M11" s="6">
        <f t="shared" ref="M11:M21" si="3">I11/L11</f>
        <v>7000000000</v>
      </c>
      <c r="P11" s="6"/>
      <c r="Q11" s="6"/>
    </row>
    <row r="12" spans="2:17">
      <c r="B12">
        <v>16</v>
      </c>
      <c r="C12" s="6">
        <v>9.9999999999999995E-7</v>
      </c>
      <c r="D12">
        <v>5.0000000000000001E-3</v>
      </c>
      <c r="E12" s="6">
        <f t="shared" si="0"/>
        <v>5.0000000000000001E-9</v>
      </c>
      <c r="F12" s="6">
        <f t="shared" si="1"/>
        <v>3200000000</v>
      </c>
      <c r="I12">
        <v>19</v>
      </c>
      <c r="J12" s="6">
        <v>9.9999999999999995E-7</v>
      </c>
      <c r="K12">
        <v>5.0000000000000001E-3</v>
      </c>
      <c r="L12" s="6">
        <f t="shared" si="2"/>
        <v>5.0000000000000001E-9</v>
      </c>
      <c r="M12" s="6">
        <f t="shared" si="3"/>
        <v>3800000000</v>
      </c>
      <c r="P12" s="6"/>
      <c r="Q12" s="6"/>
    </row>
    <row r="13" spans="2:17">
      <c r="B13">
        <v>9</v>
      </c>
      <c r="C13" s="6">
        <v>9.9999999999999995E-7</v>
      </c>
      <c r="D13">
        <v>5.0000000000000001E-3</v>
      </c>
      <c r="E13" s="6">
        <f t="shared" si="0"/>
        <v>5.0000000000000001E-9</v>
      </c>
      <c r="F13" s="6">
        <f t="shared" si="1"/>
        <v>1800000000</v>
      </c>
      <c r="I13">
        <v>13</v>
      </c>
      <c r="J13" s="6">
        <v>9.9999999999999995E-7</v>
      </c>
      <c r="K13">
        <v>5.0000000000000001E-3</v>
      </c>
      <c r="L13" s="6">
        <f t="shared" si="2"/>
        <v>5.0000000000000001E-9</v>
      </c>
      <c r="M13" s="6">
        <f t="shared" si="3"/>
        <v>2600000000</v>
      </c>
      <c r="P13" s="6"/>
      <c r="Q13" s="6"/>
    </row>
    <row r="14" spans="2:17">
      <c r="B14">
        <v>12</v>
      </c>
      <c r="C14" s="6">
        <v>9.9999999999999995E-7</v>
      </c>
      <c r="D14">
        <v>5.0000000000000001E-3</v>
      </c>
      <c r="E14" s="6">
        <f t="shared" si="0"/>
        <v>5.0000000000000001E-9</v>
      </c>
      <c r="F14" s="6">
        <f t="shared" si="1"/>
        <v>2400000000</v>
      </c>
      <c r="I14">
        <v>7</v>
      </c>
      <c r="J14" s="6">
        <v>9.9999999999999995E-7</v>
      </c>
      <c r="K14">
        <v>5.0000000000000001E-3</v>
      </c>
      <c r="L14" s="6">
        <f t="shared" si="2"/>
        <v>5.0000000000000001E-9</v>
      </c>
      <c r="M14" s="6">
        <f t="shared" si="3"/>
        <v>1400000000</v>
      </c>
    </row>
    <row r="15" spans="2:17">
      <c r="B15">
        <v>6</v>
      </c>
      <c r="C15" s="6">
        <v>9.9999999999999995E-7</v>
      </c>
      <c r="D15">
        <v>5.0000000000000001E-3</v>
      </c>
      <c r="E15" s="6">
        <f t="shared" si="0"/>
        <v>5.0000000000000001E-9</v>
      </c>
      <c r="F15" s="6">
        <f t="shared" si="1"/>
        <v>1200000000</v>
      </c>
      <c r="I15">
        <v>8</v>
      </c>
      <c r="J15" s="6">
        <v>9.9999999999999995E-7</v>
      </c>
      <c r="K15">
        <v>5.0000000000000001E-3</v>
      </c>
      <c r="L15" s="6">
        <f t="shared" si="2"/>
        <v>5.0000000000000001E-9</v>
      </c>
      <c r="M15" s="6">
        <f t="shared" si="3"/>
        <v>1600000000</v>
      </c>
    </row>
    <row r="16" spans="2:17">
      <c r="B16">
        <v>23</v>
      </c>
      <c r="C16" s="6">
        <v>9.9999999999999995E-7</v>
      </c>
      <c r="D16">
        <v>5.0000000000000001E-3</v>
      </c>
      <c r="E16" s="6">
        <f t="shared" si="0"/>
        <v>5.0000000000000001E-9</v>
      </c>
      <c r="F16" s="6">
        <f t="shared" si="1"/>
        <v>4600000000</v>
      </c>
      <c r="I16">
        <v>19</v>
      </c>
      <c r="J16" s="6">
        <v>9.9999999999999995E-7</v>
      </c>
      <c r="K16">
        <v>5.0000000000000001E-3</v>
      </c>
      <c r="L16" s="6">
        <f t="shared" si="2"/>
        <v>5.0000000000000001E-9</v>
      </c>
      <c r="M16" s="6">
        <f t="shared" si="3"/>
        <v>3800000000</v>
      </c>
    </row>
    <row r="17" spans="2:17">
      <c r="B17">
        <v>12</v>
      </c>
      <c r="C17" s="6">
        <v>9.9999999999999995E-7</v>
      </c>
      <c r="D17">
        <v>5.0000000000000001E-3</v>
      </c>
      <c r="E17" s="6">
        <f t="shared" si="0"/>
        <v>5.0000000000000001E-9</v>
      </c>
      <c r="F17" s="6">
        <f t="shared" si="1"/>
        <v>2400000000</v>
      </c>
      <c r="I17">
        <v>11</v>
      </c>
      <c r="J17" s="6">
        <v>9.9999999999999995E-7</v>
      </c>
      <c r="K17">
        <v>5.0000000000000001E-3</v>
      </c>
      <c r="L17" s="6">
        <f t="shared" si="2"/>
        <v>5.0000000000000001E-9</v>
      </c>
      <c r="M17" s="6">
        <f t="shared" si="3"/>
        <v>2200000000</v>
      </c>
    </row>
    <row r="18" spans="2:17">
      <c r="B18">
        <v>6</v>
      </c>
      <c r="C18" s="6">
        <v>9.9999999999999995E-7</v>
      </c>
      <c r="D18">
        <v>5.0000000000000001E-3</v>
      </c>
      <c r="E18" s="6">
        <f t="shared" si="0"/>
        <v>5.0000000000000001E-9</v>
      </c>
      <c r="F18" s="6">
        <f t="shared" si="1"/>
        <v>1200000000</v>
      </c>
      <c r="I18">
        <v>7</v>
      </c>
      <c r="J18" s="6">
        <v>9.9999999999999995E-7</v>
      </c>
      <c r="K18">
        <v>5.0000000000000001E-3</v>
      </c>
      <c r="L18" s="6">
        <f t="shared" si="2"/>
        <v>5.0000000000000001E-9</v>
      </c>
      <c r="M18" s="6">
        <f t="shared" si="3"/>
        <v>1400000000</v>
      </c>
    </row>
    <row r="19" spans="2:17">
      <c r="B19">
        <v>6</v>
      </c>
      <c r="C19" s="6">
        <v>9.9999999999999995E-7</v>
      </c>
      <c r="D19">
        <v>5.0000000000000001E-3</v>
      </c>
      <c r="E19" s="6">
        <f t="shared" si="0"/>
        <v>5.0000000000000001E-9</v>
      </c>
      <c r="F19" s="6">
        <f t="shared" si="1"/>
        <v>1200000000</v>
      </c>
      <c r="I19">
        <v>10</v>
      </c>
      <c r="J19" s="6">
        <v>9.9999999999999995E-7</v>
      </c>
      <c r="K19">
        <v>5.0000000000000001E-3</v>
      </c>
      <c r="L19" s="6">
        <f t="shared" si="2"/>
        <v>5.0000000000000001E-9</v>
      </c>
      <c r="M19" s="6">
        <f t="shared" si="3"/>
        <v>2000000000</v>
      </c>
    </row>
    <row r="20" spans="2:17">
      <c r="B20">
        <v>12</v>
      </c>
      <c r="C20" s="6">
        <v>9.9999999999999995E-7</v>
      </c>
      <c r="D20">
        <v>5.0000000000000001E-3</v>
      </c>
      <c r="E20" s="6">
        <f t="shared" si="0"/>
        <v>5.0000000000000001E-9</v>
      </c>
      <c r="F20" s="6">
        <f>B20/E20</f>
        <v>2400000000</v>
      </c>
      <c r="I20">
        <v>27</v>
      </c>
      <c r="J20" s="6">
        <v>9.9999999999999995E-7</v>
      </c>
      <c r="K20">
        <v>5.0000000000000001E-3</v>
      </c>
      <c r="L20" s="6">
        <f t="shared" si="2"/>
        <v>5.0000000000000001E-9</v>
      </c>
      <c r="M20" s="6">
        <f t="shared" si="3"/>
        <v>5400000000</v>
      </c>
    </row>
    <row r="21" spans="2:17">
      <c r="B21">
        <v>2</v>
      </c>
      <c r="C21" s="6">
        <v>9.9999999999999995E-7</v>
      </c>
      <c r="D21">
        <v>5.0000000000000001E-3</v>
      </c>
      <c r="E21" s="6">
        <f>C21*D21</f>
        <v>5.0000000000000001E-9</v>
      </c>
      <c r="F21" s="6">
        <f>B21/E21</f>
        <v>400000000</v>
      </c>
      <c r="G21" s="6"/>
      <c r="H21" s="6"/>
      <c r="I21">
        <v>10</v>
      </c>
      <c r="J21" s="6">
        <v>9.9999999999999995E-7</v>
      </c>
      <c r="K21">
        <v>5.0000000000000001E-3</v>
      </c>
      <c r="L21" s="6">
        <f t="shared" si="2"/>
        <v>5.0000000000000001E-9</v>
      </c>
      <c r="M21" s="6">
        <f t="shared" si="3"/>
        <v>2000000000</v>
      </c>
      <c r="N21" s="6"/>
      <c r="O21" s="6"/>
      <c r="P21" s="6"/>
      <c r="Q21" s="6"/>
    </row>
    <row r="22" spans="2:17">
      <c r="C22" s="6"/>
      <c r="E22" s="6"/>
      <c r="F22" s="6"/>
      <c r="J22" s="6"/>
      <c r="L22" s="6"/>
      <c r="M22" s="6"/>
      <c r="P22" s="6"/>
      <c r="Q22" s="6"/>
    </row>
    <row r="23" spans="2:17">
      <c r="C23" s="6"/>
      <c r="E23" s="6"/>
      <c r="F23" s="6"/>
      <c r="J23" s="6"/>
      <c r="L23" s="6"/>
      <c r="M23" s="6"/>
      <c r="P23" s="6"/>
      <c r="Q23" s="6"/>
    </row>
    <row r="24" spans="2:17">
      <c r="C24" s="6"/>
      <c r="E24" s="6"/>
      <c r="F24" s="6"/>
      <c r="J24" s="6"/>
      <c r="L24" s="6"/>
      <c r="M24" s="6"/>
      <c r="P24" s="6"/>
      <c r="Q24" s="6"/>
    </row>
    <row r="25" spans="2:17">
      <c r="C25" s="6"/>
      <c r="E25" s="6"/>
      <c r="F25" s="6"/>
      <c r="G25" t="s">
        <v>104</v>
      </c>
      <c r="J25" s="6"/>
      <c r="L25" s="6"/>
      <c r="M25" s="6"/>
    </row>
    <row r="26" spans="2:17" ht="15.75" thickBot="1">
      <c r="C26" s="6"/>
      <c r="E26" s="6"/>
      <c r="F26" s="6"/>
      <c r="J26" s="6"/>
      <c r="L26" s="6"/>
      <c r="M26" s="6"/>
    </row>
    <row r="27" spans="2:17">
      <c r="C27" s="6"/>
      <c r="E27" s="6"/>
      <c r="F27" s="6"/>
      <c r="G27" s="65"/>
      <c r="H27" s="65" t="s">
        <v>105</v>
      </c>
      <c r="I27" s="65" t="s">
        <v>106</v>
      </c>
      <c r="J27" s="6"/>
      <c r="L27" s="6"/>
      <c r="M27" s="6"/>
    </row>
    <row r="28" spans="2:17">
      <c r="C28" s="6"/>
      <c r="E28" s="6"/>
      <c r="F28" s="6"/>
      <c r="G28" t="s">
        <v>107</v>
      </c>
      <c r="H28">
        <v>2600000000</v>
      </c>
      <c r="I28">
        <v>2950000000</v>
      </c>
      <c r="J28" s="6"/>
      <c r="L28" s="6"/>
      <c r="M28" s="6"/>
    </row>
    <row r="29" spans="2:17">
      <c r="C29" s="6"/>
      <c r="E29" s="6"/>
      <c r="F29" s="6"/>
      <c r="G29" t="s">
        <v>108</v>
      </c>
      <c r="H29">
        <v>3.7163636363636362E+18</v>
      </c>
      <c r="I29">
        <v>3.0481818181818184E+18</v>
      </c>
      <c r="J29" s="6"/>
      <c r="L29" s="6"/>
      <c r="M29" s="6"/>
    </row>
    <row r="30" spans="2:17">
      <c r="C30" s="6"/>
      <c r="E30" s="6"/>
      <c r="F30" s="6"/>
      <c r="G30" t="s">
        <v>109</v>
      </c>
      <c r="H30">
        <v>12</v>
      </c>
      <c r="I30">
        <v>12</v>
      </c>
      <c r="J30" s="6"/>
      <c r="L30" s="6"/>
      <c r="M30" s="6"/>
    </row>
    <row r="31" spans="2:17">
      <c r="C31" s="6"/>
      <c r="E31" s="6"/>
      <c r="F31" s="6"/>
      <c r="G31" t="s">
        <v>110</v>
      </c>
      <c r="H31">
        <v>0.81138637015149873</v>
      </c>
      <c r="J31" s="6"/>
      <c r="L31" s="6"/>
      <c r="M31" s="6"/>
    </row>
    <row r="32" spans="2:17">
      <c r="C32" s="6"/>
      <c r="E32" s="6"/>
      <c r="F32" s="6"/>
      <c r="G32" t="s">
        <v>111</v>
      </c>
      <c r="H32">
        <v>0</v>
      </c>
      <c r="J32" s="6"/>
      <c r="L32" s="6"/>
      <c r="M32" s="6"/>
    </row>
    <row r="33" spans="7:9">
      <c r="G33" t="s">
        <v>79</v>
      </c>
      <c r="H33">
        <v>11</v>
      </c>
    </row>
    <row r="34" spans="7:9">
      <c r="G34" t="s">
        <v>112</v>
      </c>
      <c r="H34">
        <v>-1.0622626576994869</v>
      </c>
    </row>
    <row r="35" spans="7:9">
      <c r="G35" t="s">
        <v>113</v>
      </c>
      <c r="H35">
        <v>0.1554408039734663</v>
      </c>
    </row>
    <row r="36" spans="7:9">
      <c r="G36" t="s">
        <v>114</v>
      </c>
      <c r="H36">
        <v>1.7958848187040437</v>
      </c>
    </row>
    <row r="37" spans="7:9">
      <c r="G37" t="s">
        <v>115</v>
      </c>
      <c r="H37">
        <v>0.31088160794693259</v>
      </c>
    </row>
    <row r="38" spans="7:9" ht="15.75" thickBot="1">
      <c r="G38" s="64" t="s">
        <v>116</v>
      </c>
      <c r="H38" s="64">
        <v>2.2009851600916384</v>
      </c>
      <c r="I38" s="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1E27-0803-402A-BF8E-DB9BCD03E7E3}">
  <dimension ref="A1:R299"/>
  <sheetViews>
    <sheetView workbookViewId="0">
      <selection activeCell="C1" sqref="C1:C2"/>
    </sheetView>
  </sheetViews>
  <sheetFormatPr defaultRowHeight="15"/>
  <cols>
    <col min="2" max="2" width="23.7109375" customWidth="1"/>
    <col min="18" max="18" width="12" bestFit="1" customWidth="1"/>
  </cols>
  <sheetData>
    <row r="1" spans="1:18">
      <c r="C1" s="63" t="s">
        <v>98</v>
      </c>
    </row>
    <row r="2" spans="1:18">
      <c r="C2" s="63" t="s">
        <v>99</v>
      </c>
    </row>
    <row r="3" spans="1:18">
      <c r="C3" s="63"/>
    </row>
    <row r="5" spans="1:18">
      <c r="A5" s="8" t="s">
        <v>51</v>
      </c>
    </row>
    <row r="6" spans="1:18">
      <c r="A6" t="s">
        <v>52</v>
      </c>
      <c r="B6" t="s">
        <v>53</v>
      </c>
    </row>
    <row r="7" spans="1:18">
      <c r="A7" t="s">
        <v>54</v>
      </c>
      <c r="B7" t="s">
        <v>55</v>
      </c>
      <c r="C7">
        <v>1.3</v>
      </c>
      <c r="D7" t="s">
        <v>56</v>
      </c>
      <c r="E7" t="s">
        <v>57</v>
      </c>
      <c r="F7" t="s">
        <v>58</v>
      </c>
      <c r="G7" t="b">
        <v>0</v>
      </c>
      <c r="H7" t="s">
        <v>59</v>
      </c>
      <c r="I7" t="b">
        <v>0</v>
      </c>
      <c r="J7">
        <v>1</v>
      </c>
    </row>
    <row r="8" spans="1:18">
      <c r="B8" t="s">
        <v>60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</row>
    <row r="9" spans="1:18">
      <c r="A9" s="9" t="s">
        <v>6</v>
      </c>
      <c r="B9">
        <v>24.2</v>
      </c>
      <c r="C9">
        <v>15.762</v>
      </c>
      <c r="D9">
        <v>12.59</v>
      </c>
      <c r="E9">
        <v>4.0750000000000002</v>
      </c>
      <c r="F9">
        <v>3.343</v>
      </c>
      <c r="G9">
        <v>3.1360000000000001</v>
      </c>
      <c r="H9">
        <v>3.2509999999999999</v>
      </c>
      <c r="I9">
        <v>3.141</v>
      </c>
      <c r="J9">
        <v>3.4</v>
      </c>
      <c r="K9">
        <v>2.7730000000000001</v>
      </c>
      <c r="L9">
        <v>3.3519999999999999</v>
      </c>
      <c r="M9">
        <v>2.7010000000000001</v>
      </c>
      <c r="N9">
        <v>3.5830000000000002</v>
      </c>
      <c r="R9" t="s">
        <v>61</v>
      </c>
    </row>
    <row r="10" spans="1:18">
      <c r="C10">
        <v>14.326000000000001</v>
      </c>
      <c r="D10">
        <v>9.5519999999999996</v>
      </c>
      <c r="E10">
        <v>3.984</v>
      </c>
      <c r="F10">
        <v>3.0920000000000001</v>
      </c>
      <c r="G10">
        <v>2.7450000000000001</v>
      </c>
      <c r="H10">
        <v>2.8570000000000002</v>
      </c>
      <c r="I10">
        <v>2.7669999999999999</v>
      </c>
      <c r="J10">
        <v>2.883</v>
      </c>
      <c r="K10">
        <v>3.4329999999999998</v>
      </c>
      <c r="L10">
        <v>3.03</v>
      </c>
      <c r="M10">
        <v>3.0659999999999998</v>
      </c>
      <c r="N10">
        <v>3.0760000000000001</v>
      </c>
    </row>
    <row r="11" spans="1:18">
      <c r="C11">
        <v>14.826000000000001</v>
      </c>
      <c r="D11">
        <v>12.238</v>
      </c>
      <c r="E11">
        <v>3.7709999999999999</v>
      </c>
      <c r="F11">
        <v>2.891</v>
      </c>
      <c r="G11">
        <v>3.0630000000000002</v>
      </c>
      <c r="H11">
        <v>3.4390000000000001</v>
      </c>
      <c r="I11">
        <v>2.7890000000000001</v>
      </c>
      <c r="J11">
        <v>2.8250000000000002</v>
      </c>
      <c r="K11">
        <v>3.2170000000000001</v>
      </c>
      <c r="L11">
        <v>3.17</v>
      </c>
      <c r="M11">
        <v>2.298</v>
      </c>
      <c r="N11">
        <v>3.4590000000000001</v>
      </c>
      <c r="R11">
        <f>AVERAGE(E45:N52,E57:N64,E69:N76,E81:N88,E93:N100,E105:N112,E119:N126,E131:N138,E143:N150,E191:N198,E203:N210,E215:N222,E229:N236,E241:N248,E253:N260,E265:N272,E277:N284,E289:N296)</f>
        <v>3.2131451388888883</v>
      </c>
    </row>
    <row r="12" spans="1:18">
      <c r="C12">
        <v>15.933</v>
      </c>
      <c r="D12">
        <v>8.8759999999999994</v>
      </c>
      <c r="E12">
        <v>3.5219999999999998</v>
      </c>
      <c r="F12">
        <v>2.7850000000000001</v>
      </c>
      <c r="G12">
        <v>3.052</v>
      </c>
      <c r="H12">
        <v>3.4740000000000002</v>
      </c>
      <c r="I12">
        <v>3.044</v>
      </c>
      <c r="J12">
        <v>3.0209999999999999</v>
      </c>
      <c r="K12">
        <v>3.7719999999999998</v>
      </c>
      <c r="L12">
        <v>2.9620000000000002</v>
      </c>
      <c r="M12">
        <v>3.0569999999999999</v>
      </c>
      <c r="N12">
        <v>3.839</v>
      </c>
    </row>
    <row r="13" spans="1:18">
      <c r="C13">
        <v>16.48</v>
      </c>
      <c r="D13">
        <v>10.153</v>
      </c>
      <c r="E13">
        <v>4.2910000000000004</v>
      </c>
      <c r="F13">
        <v>3.85</v>
      </c>
      <c r="G13">
        <v>2.63</v>
      </c>
      <c r="H13">
        <v>3.214</v>
      </c>
      <c r="I13">
        <v>3.2759999999999998</v>
      </c>
      <c r="J13">
        <v>3.1629999999999998</v>
      </c>
      <c r="K13">
        <v>3.246</v>
      </c>
      <c r="L13">
        <v>2.9039999999999999</v>
      </c>
      <c r="M13">
        <v>2.84</v>
      </c>
      <c r="N13">
        <v>2.968</v>
      </c>
      <c r="R13" t="s">
        <v>62</v>
      </c>
    </row>
    <row r="14" spans="1:18">
      <c r="C14">
        <v>15.769</v>
      </c>
      <c r="D14">
        <v>9.7560000000000002</v>
      </c>
      <c r="E14">
        <v>3.1509999999999998</v>
      </c>
      <c r="F14">
        <v>2.8250000000000002</v>
      </c>
      <c r="G14">
        <v>3.242</v>
      </c>
      <c r="H14">
        <v>2.9470000000000001</v>
      </c>
      <c r="I14">
        <v>2.7370000000000001</v>
      </c>
      <c r="J14">
        <v>2.8650000000000002</v>
      </c>
      <c r="K14">
        <v>3.3380000000000001</v>
      </c>
      <c r="L14">
        <v>3.1389999999999998</v>
      </c>
      <c r="M14">
        <v>3.2130000000000001</v>
      </c>
      <c r="N14">
        <v>3.867</v>
      </c>
    </row>
    <row r="15" spans="1:18">
      <c r="C15">
        <v>16.149000000000001</v>
      </c>
      <c r="D15">
        <v>7.95</v>
      </c>
      <c r="E15">
        <v>3.6520000000000001</v>
      </c>
      <c r="F15">
        <v>3.0059999999999998</v>
      </c>
      <c r="G15">
        <v>3.1739999999999999</v>
      </c>
      <c r="H15">
        <v>3.1680000000000001</v>
      </c>
      <c r="I15">
        <v>2.9</v>
      </c>
      <c r="J15">
        <v>3.3370000000000002</v>
      </c>
      <c r="K15">
        <v>2.8719999999999999</v>
      </c>
      <c r="L15">
        <v>3.569</v>
      </c>
      <c r="M15">
        <v>2.6880000000000002</v>
      </c>
      <c r="N15">
        <v>3.4009999999999998</v>
      </c>
      <c r="R15">
        <f>_xlfn.STDEV.S(E45:N52,E57:N64,E69:N76,E81:N88,E93:N100,E105:N112,E119:N126,E131:N138,E143:N150,E191:N198,E203:N210,E215:N222,E229:N236,E241:N248,E253:N260,E265:N272,E277:N284,E289:N296)</f>
        <v>0.54969241425461857</v>
      </c>
    </row>
    <row r="16" spans="1:18">
      <c r="C16">
        <v>18.038</v>
      </c>
      <c r="D16">
        <v>13.065</v>
      </c>
      <c r="E16">
        <v>4.4930000000000003</v>
      </c>
      <c r="F16">
        <v>3.3370000000000002</v>
      </c>
      <c r="G16">
        <v>3.1739999999999999</v>
      </c>
      <c r="H16">
        <v>3.7829999999999999</v>
      </c>
      <c r="I16">
        <v>3.0939999999999999</v>
      </c>
      <c r="J16">
        <v>2.7919999999999998</v>
      </c>
      <c r="K16">
        <v>3.4580000000000002</v>
      </c>
      <c r="L16">
        <v>3.04</v>
      </c>
      <c r="M16">
        <v>3.1840000000000002</v>
      </c>
      <c r="N16">
        <v>3.3359999999999999</v>
      </c>
    </row>
    <row r="18" spans="1:18">
      <c r="A18" t="s">
        <v>63</v>
      </c>
      <c r="B18" t="s">
        <v>64</v>
      </c>
      <c r="R18" t="s">
        <v>65</v>
      </c>
    </row>
    <row r="19" spans="1:18">
      <c r="A19" t="s">
        <v>54</v>
      </c>
      <c r="B19" t="s">
        <v>66</v>
      </c>
      <c r="C19">
        <v>1.3</v>
      </c>
      <c r="D19" t="s">
        <v>56</v>
      </c>
      <c r="E19" t="s">
        <v>57</v>
      </c>
      <c r="F19" t="s">
        <v>58</v>
      </c>
      <c r="G19" t="b">
        <v>0</v>
      </c>
      <c r="H19" t="s">
        <v>59</v>
      </c>
      <c r="I19" t="b">
        <v>0</v>
      </c>
      <c r="J19">
        <v>1</v>
      </c>
      <c r="R19">
        <f>R15*5</f>
        <v>2.7484620712730927</v>
      </c>
    </row>
    <row r="20" spans="1:18">
      <c r="B20" t="s">
        <v>60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</row>
    <row r="21" spans="1:18">
      <c r="A21" s="9" t="s">
        <v>6</v>
      </c>
      <c r="B21">
        <v>24.3</v>
      </c>
      <c r="C21">
        <v>16.292000000000002</v>
      </c>
      <c r="D21">
        <v>8.1059999999999999</v>
      </c>
      <c r="E21">
        <v>3.6139999999999999</v>
      </c>
      <c r="F21">
        <v>3.4009999999999998</v>
      </c>
      <c r="G21">
        <v>3.75</v>
      </c>
      <c r="H21">
        <v>3.5179999999999998</v>
      </c>
      <c r="I21">
        <v>3.41</v>
      </c>
      <c r="J21">
        <v>3.46</v>
      </c>
      <c r="K21">
        <v>3.105</v>
      </c>
      <c r="L21">
        <v>3.2109999999999999</v>
      </c>
      <c r="M21">
        <v>3.3330000000000002</v>
      </c>
      <c r="N21">
        <v>3.621</v>
      </c>
    </row>
    <row r="22" spans="1:18">
      <c r="C22">
        <v>12.281000000000001</v>
      </c>
      <c r="D22">
        <v>6.1529999999999996</v>
      </c>
      <c r="E22">
        <v>3.5750000000000002</v>
      </c>
      <c r="F22">
        <v>2.927</v>
      </c>
      <c r="G22">
        <v>2.8239999999999998</v>
      </c>
      <c r="H22">
        <v>2.9470000000000001</v>
      </c>
      <c r="I22">
        <v>3.056</v>
      </c>
      <c r="J22">
        <v>3.476</v>
      </c>
      <c r="K22">
        <v>3.202</v>
      </c>
      <c r="L22">
        <v>3.677</v>
      </c>
      <c r="M22">
        <v>2.7429999999999999</v>
      </c>
      <c r="N22">
        <v>4.0309999999999997</v>
      </c>
    </row>
    <row r="23" spans="1:18">
      <c r="C23">
        <v>13.896000000000001</v>
      </c>
      <c r="D23">
        <v>5.5659999999999998</v>
      </c>
      <c r="E23">
        <v>3.0249999999999999</v>
      </c>
      <c r="F23">
        <v>3.0760000000000001</v>
      </c>
      <c r="G23">
        <v>3.419</v>
      </c>
      <c r="H23">
        <v>3.1970000000000001</v>
      </c>
      <c r="I23">
        <v>2.8849999999999998</v>
      </c>
      <c r="J23">
        <v>2.9809999999999999</v>
      </c>
      <c r="K23">
        <v>3.2810000000000001</v>
      </c>
      <c r="L23">
        <v>3.1280000000000001</v>
      </c>
      <c r="M23">
        <v>2.5739999999999998</v>
      </c>
      <c r="N23">
        <v>3.9780000000000002</v>
      </c>
      <c r="R23" t="s">
        <v>67</v>
      </c>
    </row>
    <row r="24" spans="1:18">
      <c r="C24">
        <v>14.221</v>
      </c>
      <c r="D24">
        <v>9.3019999999999996</v>
      </c>
      <c r="E24">
        <v>3.2709999999999999</v>
      </c>
      <c r="F24">
        <v>2.984</v>
      </c>
      <c r="G24">
        <v>3.2509999999999999</v>
      </c>
      <c r="H24">
        <v>3.1190000000000002</v>
      </c>
      <c r="I24">
        <v>3.4630000000000001</v>
      </c>
      <c r="J24">
        <v>3.0230000000000001</v>
      </c>
      <c r="K24">
        <v>3.266</v>
      </c>
      <c r="L24">
        <v>3.206</v>
      </c>
      <c r="M24">
        <v>3.113</v>
      </c>
      <c r="N24">
        <v>3.8039999999999998</v>
      </c>
      <c r="R24">
        <f>R11+R19</f>
        <v>5.961607210161981</v>
      </c>
    </row>
    <row r="25" spans="1:18">
      <c r="C25">
        <v>15.515000000000001</v>
      </c>
      <c r="D25">
        <v>7.8620000000000001</v>
      </c>
      <c r="E25">
        <v>3.6629999999999998</v>
      </c>
      <c r="F25">
        <v>2.9039999999999999</v>
      </c>
      <c r="G25">
        <v>3.286</v>
      </c>
      <c r="H25">
        <v>3.1110000000000002</v>
      </c>
      <c r="I25">
        <v>3.5510000000000002</v>
      </c>
      <c r="J25">
        <v>3.589</v>
      </c>
      <c r="K25">
        <v>3.0089999999999999</v>
      </c>
      <c r="L25">
        <v>2.6709999999999998</v>
      </c>
      <c r="M25">
        <v>2.964</v>
      </c>
      <c r="N25">
        <v>4.4180000000000001</v>
      </c>
    </row>
    <row r="26" spans="1:18">
      <c r="C26">
        <v>18.315999999999999</v>
      </c>
      <c r="D26">
        <v>8.9090000000000007</v>
      </c>
      <c r="E26">
        <v>3.5619999999999998</v>
      </c>
      <c r="F26">
        <v>3.3330000000000002</v>
      </c>
      <c r="G26">
        <v>2.984</v>
      </c>
      <c r="H26">
        <v>3.1059999999999999</v>
      </c>
      <c r="I26">
        <v>3.4620000000000002</v>
      </c>
      <c r="J26">
        <v>3.218</v>
      </c>
      <c r="K26">
        <v>2.9689999999999999</v>
      </c>
      <c r="L26">
        <v>2.7890000000000001</v>
      </c>
      <c r="M26">
        <v>2.6749999999999998</v>
      </c>
      <c r="N26">
        <v>4.2859999999999996</v>
      </c>
    </row>
    <row r="27" spans="1:18">
      <c r="C27">
        <v>18.655000000000001</v>
      </c>
      <c r="D27">
        <v>7.37</v>
      </c>
      <c r="E27">
        <v>2.8130000000000002</v>
      </c>
      <c r="F27">
        <v>2.75</v>
      </c>
      <c r="G27">
        <v>3.335</v>
      </c>
      <c r="H27">
        <v>3.4169999999999998</v>
      </c>
      <c r="I27">
        <v>2.456</v>
      </c>
      <c r="J27">
        <v>2.7370000000000001</v>
      </c>
      <c r="K27">
        <v>3.234</v>
      </c>
      <c r="L27">
        <v>3.3069999999999999</v>
      </c>
      <c r="M27">
        <v>3.1360000000000001</v>
      </c>
      <c r="N27">
        <v>4.4359999999999999</v>
      </c>
    </row>
    <row r="28" spans="1:18">
      <c r="C28">
        <v>16.513000000000002</v>
      </c>
      <c r="D28">
        <v>6.4560000000000004</v>
      </c>
      <c r="E28">
        <v>3.4460000000000002</v>
      </c>
      <c r="F28">
        <v>3.524</v>
      </c>
      <c r="G28">
        <v>2.99</v>
      </c>
      <c r="H28">
        <v>3.0230000000000001</v>
      </c>
      <c r="I28">
        <v>2.819</v>
      </c>
      <c r="J28">
        <v>3.3879999999999999</v>
      </c>
      <c r="K28">
        <v>2.9649999999999999</v>
      </c>
      <c r="L28">
        <v>3.129</v>
      </c>
      <c r="M28">
        <v>3.2149999999999999</v>
      </c>
      <c r="N28">
        <v>4.1020000000000003</v>
      </c>
    </row>
    <row r="30" spans="1:18">
      <c r="A30" t="s">
        <v>63</v>
      </c>
      <c r="B30" t="s">
        <v>68</v>
      </c>
    </row>
    <row r="31" spans="1:18">
      <c r="A31" t="s">
        <v>54</v>
      </c>
      <c r="B31" t="s">
        <v>69</v>
      </c>
      <c r="C31">
        <v>1.3</v>
      </c>
      <c r="D31" t="s">
        <v>56</v>
      </c>
      <c r="E31" t="s">
        <v>57</v>
      </c>
      <c r="F31" t="s">
        <v>58</v>
      </c>
      <c r="G31" t="b">
        <v>0</v>
      </c>
      <c r="H31" t="s">
        <v>59</v>
      </c>
      <c r="I31" t="b">
        <v>0</v>
      </c>
      <c r="J31">
        <v>1</v>
      </c>
    </row>
    <row r="32" spans="1:18">
      <c r="B32" t="s">
        <v>60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</row>
    <row r="33" spans="1:14">
      <c r="A33" s="9" t="s">
        <v>6</v>
      </c>
      <c r="B33">
        <v>24.3</v>
      </c>
      <c r="C33">
        <v>16.498000000000001</v>
      </c>
      <c r="D33">
        <v>8.6069999999999993</v>
      </c>
      <c r="E33">
        <v>3.298</v>
      </c>
      <c r="F33">
        <v>3.1179999999999999</v>
      </c>
      <c r="G33">
        <v>2.88</v>
      </c>
      <c r="H33">
        <v>3.2330000000000001</v>
      </c>
      <c r="I33">
        <v>2.944</v>
      </c>
      <c r="J33">
        <v>3.0680000000000001</v>
      </c>
      <c r="K33">
        <v>3.5219999999999998</v>
      </c>
      <c r="L33">
        <v>3.1480000000000001</v>
      </c>
      <c r="M33">
        <v>3.1139999999999999</v>
      </c>
      <c r="N33">
        <v>3.0619999999999998</v>
      </c>
    </row>
    <row r="34" spans="1:14">
      <c r="C34">
        <v>18.363</v>
      </c>
      <c r="D34">
        <v>13.093</v>
      </c>
      <c r="E34">
        <v>3.2330000000000001</v>
      </c>
      <c r="F34">
        <v>3.1030000000000002</v>
      </c>
      <c r="G34">
        <v>2.9809999999999999</v>
      </c>
      <c r="H34">
        <v>3.0339999999999998</v>
      </c>
      <c r="I34">
        <v>2.839</v>
      </c>
      <c r="J34">
        <v>3.242</v>
      </c>
      <c r="K34">
        <v>2.6989999999999998</v>
      </c>
      <c r="L34">
        <v>3.597</v>
      </c>
      <c r="M34">
        <v>2.6379999999999999</v>
      </c>
      <c r="N34">
        <v>3.359</v>
      </c>
    </row>
    <row r="35" spans="1:14">
      <c r="C35">
        <v>15.565</v>
      </c>
      <c r="D35">
        <v>12.089</v>
      </c>
      <c r="E35">
        <v>3.3439999999999999</v>
      </c>
      <c r="F35">
        <v>2.8570000000000002</v>
      </c>
      <c r="G35">
        <v>3.4510000000000001</v>
      </c>
      <c r="H35">
        <v>2.9769999999999999</v>
      </c>
      <c r="I35">
        <v>2.97</v>
      </c>
      <c r="J35">
        <v>3.0209999999999999</v>
      </c>
      <c r="K35">
        <v>3.0289999999999999</v>
      </c>
      <c r="L35">
        <v>3.145</v>
      </c>
      <c r="M35">
        <v>3.2959999999999998</v>
      </c>
      <c r="N35">
        <v>3.4129999999999998</v>
      </c>
    </row>
    <row r="36" spans="1:14">
      <c r="C36">
        <v>18.515000000000001</v>
      </c>
      <c r="D36">
        <v>12.476000000000001</v>
      </c>
      <c r="E36">
        <v>3.4020000000000001</v>
      </c>
      <c r="F36">
        <v>3.2349999999999999</v>
      </c>
      <c r="G36">
        <v>3.1549999999999998</v>
      </c>
      <c r="H36">
        <v>2.9660000000000002</v>
      </c>
      <c r="I36">
        <v>3.282</v>
      </c>
      <c r="J36">
        <v>2.5550000000000002</v>
      </c>
      <c r="K36">
        <v>3.1480000000000001</v>
      </c>
      <c r="L36">
        <v>2.4990000000000001</v>
      </c>
      <c r="M36">
        <v>2.9590000000000001</v>
      </c>
      <c r="N36">
        <v>3.8730000000000002</v>
      </c>
    </row>
    <row r="37" spans="1:14">
      <c r="C37">
        <v>15.082000000000001</v>
      </c>
      <c r="D37">
        <v>9.9329999999999998</v>
      </c>
      <c r="E37">
        <v>3.56</v>
      </c>
      <c r="F37">
        <v>3.0289999999999999</v>
      </c>
      <c r="G37">
        <v>2.8050000000000002</v>
      </c>
      <c r="H37">
        <v>3.1160000000000001</v>
      </c>
      <c r="I37">
        <v>2.895</v>
      </c>
      <c r="J37">
        <v>3.4620000000000002</v>
      </c>
      <c r="K37">
        <v>2.9350000000000001</v>
      </c>
      <c r="L37">
        <v>2.81</v>
      </c>
      <c r="M37">
        <v>2.851</v>
      </c>
      <c r="N37">
        <v>3.4390000000000001</v>
      </c>
    </row>
    <row r="38" spans="1:14">
      <c r="C38">
        <v>21.641999999999999</v>
      </c>
      <c r="D38">
        <v>14.398999999999999</v>
      </c>
      <c r="E38">
        <v>4.9749999999999996</v>
      </c>
      <c r="F38">
        <v>3.097</v>
      </c>
      <c r="G38">
        <v>3.0529999999999999</v>
      </c>
      <c r="H38">
        <v>3.1949999999999998</v>
      </c>
      <c r="I38">
        <v>3.5750000000000002</v>
      </c>
      <c r="J38">
        <v>2.8050000000000002</v>
      </c>
      <c r="K38">
        <v>3.1230000000000002</v>
      </c>
      <c r="L38">
        <v>3.0419999999999998</v>
      </c>
      <c r="M38">
        <v>2.7530000000000001</v>
      </c>
      <c r="N38">
        <v>3.847</v>
      </c>
    </row>
    <row r="39" spans="1:14">
      <c r="C39">
        <v>23.245999999999999</v>
      </c>
      <c r="D39">
        <v>14.446</v>
      </c>
      <c r="E39">
        <v>3.1989999999999998</v>
      </c>
      <c r="F39">
        <v>3.2040000000000002</v>
      </c>
      <c r="G39">
        <v>2.931</v>
      </c>
      <c r="H39">
        <v>2.6179999999999999</v>
      </c>
      <c r="I39">
        <v>2.8010000000000002</v>
      </c>
      <c r="J39">
        <v>3.1560000000000001</v>
      </c>
      <c r="K39">
        <v>3.1139999999999999</v>
      </c>
      <c r="L39">
        <v>2.9870000000000001</v>
      </c>
      <c r="M39">
        <v>3.004</v>
      </c>
      <c r="N39">
        <v>3.38</v>
      </c>
    </row>
    <row r="40" spans="1:14">
      <c r="C40">
        <v>23.995000000000001</v>
      </c>
      <c r="D40">
        <v>13.336</v>
      </c>
      <c r="E40">
        <v>3.9140000000000001</v>
      </c>
      <c r="F40">
        <v>3.8140000000000001</v>
      </c>
      <c r="G40">
        <v>2.919</v>
      </c>
      <c r="H40">
        <v>3.4140000000000001</v>
      </c>
      <c r="I40">
        <v>3.11</v>
      </c>
      <c r="J40">
        <v>2.8050000000000002</v>
      </c>
      <c r="K40">
        <v>2.7559999999999998</v>
      </c>
      <c r="L40">
        <v>3.2330000000000001</v>
      </c>
      <c r="M40">
        <v>3.1930000000000001</v>
      </c>
      <c r="N40">
        <v>3.0129999999999999</v>
      </c>
    </row>
    <row r="42" spans="1:14">
      <c r="A42" t="s">
        <v>63</v>
      </c>
      <c r="B42" t="s">
        <v>0</v>
      </c>
    </row>
    <row r="43" spans="1:14">
      <c r="A43" t="s">
        <v>54</v>
      </c>
      <c r="B43" t="s">
        <v>55</v>
      </c>
      <c r="C43">
        <v>1.3</v>
      </c>
      <c r="D43" t="s">
        <v>56</v>
      </c>
      <c r="E43" t="s">
        <v>57</v>
      </c>
      <c r="F43" t="s">
        <v>58</v>
      </c>
      <c r="G43" t="b">
        <v>0</v>
      </c>
      <c r="H43" t="s">
        <v>59</v>
      </c>
      <c r="I43" t="b">
        <v>0</v>
      </c>
      <c r="J43">
        <v>1</v>
      </c>
    </row>
    <row r="44" spans="1:14">
      <c r="B44" t="s">
        <v>60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</row>
    <row r="45" spans="1:14">
      <c r="A45" s="9" t="s">
        <v>7</v>
      </c>
      <c r="B45">
        <v>23.8</v>
      </c>
      <c r="C45">
        <v>17.460999999999999</v>
      </c>
      <c r="D45">
        <v>10.275</v>
      </c>
      <c r="E45" s="8">
        <v>4.5579999999999998</v>
      </c>
      <c r="F45" s="8">
        <v>3.7770000000000001</v>
      </c>
      <c r="G45" s="8">
        <v>3.8090000000000002</v>
      </c>
      <c r="H45" s="8">
        <v>4.1109999999999998</v>
      </c>
      <c r="I45" s="8">
        <v>3.1059999999999999</v>
      </c>
      <c r="J45" s="8">
        <v>3.472</v>
      </c>
      <c r="K45" s="8">
        <v>2.8149999999999999</v>
      </c>
      <c r="L45" s="8">
        <v>3.3780000000000001</v>
      </c>
      <c r="M45" s="8">
        <v>3.3420000000000001</v>
      </c>
      <c r="N45" s="8">
        <v>4.2300000000000004</v>
      </c>
    </row>
    <row r="46" spans="1:14">
      <c r="C46">
        <v>18.704999999999998</v>
      </c>
      <c r="D46">
        <v>11.294</v>
      </c>
      <c r="E46" s="8">
        <v>4.1449999999999996</v>
      </c>
      <c r="F46" s="8">
        <v>3.0230000000000001</v>
      </c>
      <c r="G46" s="8">
        <v>3.7530000000000001</v>
      </c>
      <c r="H46" s="8">
        <v>4.085</v>
      </c>
      <c r="I46" s="8">
        <v>3.226</v>
      </c>
      <c r="J46" s="8">
        <v>3.34</v>
      </c>
      <c r="K46" s="8">
        <v>3.7559999999999998</v>
      </c>
      <c r="L46" s="8">
        <v>3.4369999999999998</v>
      </c>
      <c r="M46" s="8">
        <v>3.5880000000000001</v>
      </c>
      <c r="N46" s="8">
        <v>3.71</v>
      </c>
    </row>
    <row r="47" spans="1:14">
      <c r="C47">
        <v>18.984000000000002</v>
      </c>
      <c r="D47">
        <v>10.807</v>
      </c>
      <c r="E47" s="8">
        <v>3.9860000000000002</v>
      </c>
      <c r="F47" s="8">
        <v>3.8809999999999998</v>
      </c>
      <c r="G47" s="8">
        <v>3.5110000000000001</v>
      </c>
      <c r="H47" s="8">
        <v>3.6309999999999998</v>
      </c>
      <c r="I47" s="8">
        <v>3.153</v>
      </c>
      <c r="J47" s="8">
        <v>3.6850000000000001</v>
      </c>
      <c r="K47" s="8">
        <v>3.3490000000000002</v>
      </c>
      <c r="L47" s="8">
        <v>3.5720000000000001</v>
      </c>
      <c r="M47" s="8">
        <v>3.331</v>
      </c>
      <c r="N47" s="8">
        <v>4.2450000000000001</v>
      </c>
    </row>
    <row r="48" spans="1:14">
      <c r="C48">
        <v>16.890999999999998</v>
      </c>
      <c r="D48">
        <v>11.225</v>
      </c>
      <c r="E48" s="8">
        <v>3.95</v>
      </c>
      <c r="F48" s="8">
        <v>4.2050000000000001</v>
      </c>
      <c r="G48" s="8">
        <v>3.6440000000000001</v>
      </c>
      <c r="H48" s="8">
        <v>3.899</v>
      </c>
      <c r="I48" s="8">
        <v>3.4159999999999999</v>
      </c>
      <c r="J48" s="8">
        <v>3.609</v>
      </c>
      <c r="K48" s="8">
        <v>3.0510000000000002</v>
      </c>
      <c r="L48" s="8">
        <v>3.1579999999999999</v>
      </c>
      <c r="M48" s="8">
        <v>3.2040000000000002</v>
      </c>
      <c r="N48" s="8">
        <v>4.5990000000000002</v>
      </c>
    </row>
    <row r="49" spans="1:14">
      <c r="C49">
        <v>17.690999999999999</v>
      </c>
      <c r="D49">
        <v>10.101000000000001</v>
      </c>
      <c r="E49" s="8">
        <v>3.7639999999999998</v>
      </c>
      <c r="F49" s="8">
        <v>3.44</v>
      </c>
      <c r="G49" s="8">
        <v>3.9910000000000001</v>
      </c>
      <c r="H49" s="8">
        <v>3.4950000000000001</v>
      </c>
      <c r="I49" s="8">
        <v>3.677</v>
      </c>
      <c r="J49" s="8">
        <v>3.3239999999999998</v>
      </c>
      <c r="K49" s="8">
        <v>3.302</v>
      </c>
      <c r="L49" s="8">
        <v>2.8519999999999999</v>
      </c>
      <c r="M49" s="8">
        <v>3.52</v>
      </c>
      <c r="N49" s="8">
        <v>4.2939999999999996</v>
      </c>
    </row>
    <row r="50" spans="1:14">
      <c r="C50">
        <v>17.713000000000001</v>
      </c>
      <c r="D50">
        <v>9.766</v>
      </c>
      <c r="E50" s="8">
        <v>4.399</v>
      </c>
      <c r="F50" s="8">
        <v>3.0089999999999999</v>
      </c>
      <c r="G50" s="8">
        <v>3.427</v>
      </c>
      <c r="H50" s="8">
        <v>3.581</v>
      </c>
      <c r="I50" s="8">
        <v>3.7330000000000001</v>
      </c>
      <c r="J50" s="8">
        <v>3.7069999999999999</v>
      </c>
      <c r="K50" s="8">
        <v>2.964</v>
      </c>
      <c r="L50" s="8">
        <v>3.1760000000000002</v>
      </c>
      <c r="M50" s="8">
        <v>3.5089999999999999</v>
      </c>
      <c r="N50" s="8">
        <v>4.5810000000000004</v>
      </c>
    </row>
    <row r="51" spans="1:14">
      <c r="C51">
        <v>19.353999999999999</v>
      </c>
      <c r="D51">
        <v>11.516999999999999</v>
      </c>
      <c r="E51" s="8">
        <v>4.0599999999999996</v>
      </c>
      <c r="F51" s="8">
        <v>3.371</v>
      </c>
      <c r="G51" s="8">
        <v>3.4020000000000001</v>
      </c>
      <c r="H51" s="8">
        <v>3.7839999999999998</v>
      </c>
      <c r="I51" s="8">
        <v>2.722</v>
      </c>
      <c r="J51" s="8">
        <v>3.593</v>
      </c>
      <c r="K51" s="8">
        <v>3.5830000000000002</v>
      </c>
      <c r="L51" s="8">
        <v>3.8359999999999999</v>
      </c>
      <c r="M51" s="8">
        <v>3.2559999999999998</v>
      </c>
      <c r="N51" s="8">
        <v>4.1950000000000003</v>
      </c>
    </row>
    <row r="52" spans="1:14">
      <c r="C52">
        <v>17.667999999999999</v>
      </c>
      <c r="D52">
        <v>10.239000000000001</v>
      </c>
      <c r="E52" s="8">
        <v>3.9020000000000001</v>
      </c>
      <c r="F52" s="8">
        <v>3.508</v>
      </c>
      <c r="G52" s="8">
        <v>3.3090000000000002</v>
      </c>
      <c r="H52" s="8">
        <v>3.226</v>
      </c>
      <c r="I52" s="8">
        <v>3.5419999999999998</v>
      </c>
      <c r="J52" s="8">
        <v>3.468</v>
      </c>
      <c r="K52" s="8">
        <v>3.0350000000000001</v>
      </c>
      <c r="L52" s="8">
        <v>3.4</v>
      </c>
      <c r="M52" s="8">
        <v>3.665</v>
      </c>
      <c r="N52" s="8">
        <v>4.9240000000000004</v>
      </c>
    </row>
    <row r="54" spans="1:14">
      <c r="A54" t="s">
        <v>63</v>
      </c>
      <c r="B54" t="s">
        <v>1</v>
      </c>
    </row>
    <row r="55" spans="1:14">
      <c r="A55" t="s">
        <v>54</v>
      </c>
      <c r="B55" t="s">
        <v>66</v>
      </c>
      <c r="C55">
        <v>1.3</v>
      </c>
      <c r="D55" t="s">
        <v>56</v>
      </c>
      <c r="E55" t="s">
        <v>57</v>
      </c>
      <c r="F55" t="s">
        <v>58</v>
      </c>
      <c r="G55" t="b">
        <v>0</v>
      </c>
      <c r="H55" t="s">
        <v>59</v>
      </c>
      <c r="I55" t="b">
        <v>0</v>
      </c>
      <c r="J55">
        <v>1</v>
      </c>
    </row>
    <row r="56" spans="1:14">
      <c r="B56" t="s">
        <v>60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</row>
    <row r="57" spans="1:14">
      <c r="A57" s="9" t="s">
        <v>7</v>
      </c>
      <c r="B57">
        <v>23.8</v>
      </c>
      <c r="C57">
        <v>15.54</v>
      </c>
      <c r="D57">
        <v>11.250999999999999</v>
      </c>
      <c r="E57" s="8">
        <v>3.3239999999999998</v>
      </c>
      <c r="F57" s="8">
        <v>3.3559999999999999</v>
      </c>
      <c r="G57" s="8">
        <v>2.9769999999999999</v>
      </c>
      <c r="H57" s="8">
        <v>3.4390000000000001</v>
      </c>
      <c r="I57" s="8">
        <v>3.0510000000000002</v>
      </c>
      <c r="J57" s="8">
        <v>3.4529999999999998</v>
      </c>
      <c r="K57" s="8">
        <v>3.0979999999999999</v>
      </c>
      <c r="L57" s="8">
        <v>3.589</v>
      </c>
      <c r="M57" s="8">
        <v>3.258</v>
      </c>
      <c r="N57" s="8">
        <v>3.117</v>
      </c>
    </row>
    <row r="58" spans="1:14">
      <c r="C58">
        <v>14.89</v>
      </c>
      <c r="D58">
        <v>11.887</v>
      </c>
      <c r="E58" s="8">
        <v>3.53</v>
      </c>
      <c r="F58" s="8">
        <v>3.12</v>
      </c>
      <c r="G58" s="8">
        <v>3.1160000000000001</v>
      </c>
      <c r="H58" s="8">
        <v>3.1320000000000001</v>
      </c>
      <c r="I58" s="8">
        <v>2.976</v>
      </c>
      <c r="J58" s="8">
        <v>3.2669999999999999</v>
      </c>
      <c r="K58" s="8">
        <v>2.903</v>
      </c>
      <c r="L58" s="8">
        <v>2.984</v>
      </c>
      <c r="M58" s="8">
        <v>3.1459999999999999</v>
      </c>
      <c r="N58" s="8">
        <v>3.145</v>
      </c>
    </row>
    <row r="59" spans="1:14">
      <c r="C59">
        <v>16.361999999999998</v>
      </c>
      <c r="D59">
        <v>10.603</v>
      </c>
      <c r="E59" s="8">
        <v>3.5</v>
      </c>
      <c r="F59" s="8">
        <v>2.968</v>
      </c>
      <c r="G59" s="8">
        <v>2.9950000000000001</v>
      </c>
      <c r="H59" s="8">
        <v>2.9609999999999999</v>
      </c>
      <c r="I59" s="8">
        <v>3.0619999999999998</v>
      </c>
      <c r="J59" s="8">
        <v>2.855</v>
      </c>
      <c r="K59" s="8">
        <v>2.7549999999999999</v>
      </c>
      <c r="L59" s="8">
        <v>2.472</v>
      </c>
      <c r="M59" s="8">
        <v>2.8809999999999998</v>
      </c>
      <c r="N59" s="8">
        <v>3.5659999999999998</v>
      </c>
    </row>
    <row r="60" spans="1:14">
      <c r="C60">
        <v>15.638999999999999</v>
      </c>
      <c r="D60">
        <v>10.144</v>
      </c>
      <c r="E60" s="8">
        <v>3.4039999999999999</v>
      </c>
      <c r="F60" s="8">
        <v>2.855</v>
      </c>
      <c r="G60" s="8">
        <v>2.82</v>
      </c>
      <c r="H60" s="8">
        <v>2.7050000000000001</v>
      </c>
      <c r="I60" s="8">
        <v>2.5859999999999999</v>
      </c>
      <c r="J60" s="8">
        <v>3.319</v>
      </c>
      <c r="K60" s="8">
        <v>3.0649999999999999</v>
      </c>
      <c r="L60" s="8">
        <v>2.9889999999999999</v>
      </c>
      <c r="M60" s="8">
        <v>3.0659999999999998</v>
      </c>
      <c r="N60" s="8">
        <v>3.9060000000000001</v>
      </c>
    </row>
    <row r="61" spans="1:14">
      <c r="C61">
        <v>16.666</v>
      </c>
      <c r="D61">
        <v>11.324999999999999</v>
      </c>
      <c r="E61" s="8">
        <v>3.79</v>
      </c>
      <c r="F61" s="8">
        <v>3.0350000000000001</v>
      </c>
      <c r="G61" s="8">
        <v>3.4489999999999998</v>
      </c>
      <c r="H61" s="8">
        <v>3.0920000000000001</v>
      </c>
      <c r="I61" s="8">
        <v>3.6840000000000002</v>
      </c>
      <c r="J61" s="8">
        <v>2.9430000000000001</v>
      </c>
      <c r="K61" s="8">
        <v>3.4340000000000002</v>
      </c>
      <c r="L61" s="8">
        <v>2.9079999999999999</v>
      </c>
      <c r="M61" s="8">
        <v>2.9329999999999998</v>
      </c>
      <c r="N61" s="8">
        <v>3.28</v>
      </c>
    </row>
    <row r="62" spans="1:14">
      <c r="C62">
        <v>17.859000000000002</v>
      </c>
      <c r="D62">
        <v>12.441000000000001</v>
      </c>
      <c r="E62" s="8">
        <v>3.625</v>
      </c>
      <c r="F62" s="8">
        <v>3.0179999999999998</v>
      </c>
      <c r="G62" s="8">
        <v>3.242</v>
      </c>
      <c r="H62" s="8">
        <v>3.3559999999999999</v>
      </c>
      <c r="I62" s="8">
        <v>2.7250000000000001</v>
      </c>
      <c r="J62" s="8">
        <v>3.4590000000000001</v>
      </c>
      <c r="K62" s="8">
        <v>2.5539999999999998</v>
      </c>
      <c r="L62" s="8">
        <v>2.9630000000000001</v>
      </c>
      <c r="M62" s="8">
        <v>2.996</v>
      </c>
      <c r="N62" s="8">
        <v>3.7130000000000001</v>
      </c>
    </row>
    <row r="63" spans="1:14">
      <c r="C63">
        <v>22.811</v>
      </c>
      <c r="D63">
        <v>12.436</v>
      </c>
      <c r="E63" s="8">
        <v>3.9620000000000002</v>
      </c>
      <c r="F63" s="8">
        <v>3.4359999999999999</v>
      </c>
      <c r="G63" s="8">
        <v>3.008</v>
      </c>
      <c r="H63" s="8">
        <v>3.1379999999999999</v>
      </c>
      <c r="I63" s="8">
        <v>2.9020000000000001</v>
      </c>
      <c r="J63" s="8">
        <v>3.3460000000000001</v>
      </c>
      <c r="K63" s="8">
        <v>3.327</v>
      </c>
      <c r="L63" s="8">
        <v>3.0249999999999999</v>
      </c>
      <c r="M63" s="8">
        <v>2.8660000000000001</v>
      </c>
      <c r="N63" s="8">
        <v>3.415</v>
      </c>
    </row>
    <row r="64" spans="1:14">
      <c r="C64">
        <v>26.757000000000001</v>
      </c>
      <c r="D64">
        <v>12.279</v>
      </c>
      <c r="E64" s="8">
        <v>4.2009999999999996</v>
      </c>
      <c r="F64" s="8">
        <v>2.7810000000000001</v>
      </c>
      <c r="G64" s="8">
        <v>2.9089999999999998</v>
      </c>
      <c r="H64" s="8">
        <v>3.0870000000000002</v>
      </c>
      <c r="I64" s="8">
        <v>2.74</v>
      </c>
      <c r="J64" s="8">
        <v>2.8740000000000001</v>
      </c>
      <c r="K64" s="8">
        <v>3.081</v>
      </c>
      <c r="L64" s="8">
        <v>2.99</v>
      </c>
      <c r="M64" s="8">
        <v>2.9079999999999999</v>
      </c>
      <c r="N64" s="8">
        <v>3.395</v>
      </c>
    </row>
    <row r="66" spans="1:14">
      <c r="A66" t="s">
        <v>63</v>
      </c>
      <c r="B66" t="s">
        <v>2</v>
      </c>
    </row>
    <row r="67" spans="1:14">
      <c r="A67" t="s">
        <v>54</v>
      </c>
      <c r="B67" t="s">
        <v>69</v>
      </c>
      <c r="C67">
        <v>1.3</v>
      </c>
      <c r="D67" t="s">
        <v>56</v>
      </c>
      <c r="E67" t="s">
        <v>57</v>
      </c>
      <c r="F67" t="s">
        <v>58</v>
      </c>
      <c r="G67" t="b">
        <v>0</v>
      </c>
      <c r="H67" t="s">
        <v>59</v>
      </c>
      <c r="I67" t="b">
        <v>0</v>
      </c>
      <c r="J67">
        <v>1</v>
      </c>
    </row>
    <row r="68" spans="1:14">
      <c r="B68" t="s">
        <v>60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</row>
    <row r="69" spans="1:14">
      <c r="A69" s="9" t="s">
        <v>7</v>
      </c>
      <c r="B69">
        <v>23.8</v>
      </c>
      <c r="C69">
        <v>16.396999999999998</v>
      </c>
      <c r="D69">
        <v>6.6239999999999997</v>
      </c>
      <c r="E69" s="8">
        <v>4.3410000000000002</v>
      </c>
      <c r="F69" s="8">
        <v>4.0460000000000003</v>
      </c>
      <c r="G69" s="8">
        <v>3.9369999999999998</v>
      </c>
      <c r="H69" s="8">
        <v>4.0049999999999999</v>
      </c>
      <c r="I69" s="8">
        <v>3.5369999999999999</v>
      </c>
      <c r="J69" s="8">
        <v>4.7869999999999999</v>
      </c>
      <c r="K69" s="8">
        <v>4.2060000000000004</v>
      </c>
      <c r="L69" s="8">
        <v>3.47</v>
      </c>
      <c r="M69" s="8">
        <v>4.4710000000000001</v>
      </c>
      <c r="N69" s="8">
        <v>4.9189999999999996</v>
      </c>
    </row>
    <row r="70" spans="1:14">
      <c r="C70">
        <v>15.635</v>
      </c>
      <c r="D70">
        <v>5.9669999999999996</v>
      </c>
      <c r="E70" s="8">
        <v>4.0110000000000001</v>
      </c>
      <c r="F70" s="8">
        <v>4.0880000000000001</v>
      </c>
      <c r="G70" s="8">
        <v>4.1710000000000003</v>
      </c>
      <c r="H70" s="8">
        <v>4.6040000000000001</v>
      </c>
      <c r="I70" s="8">
        <v>4.3109999999999999</v>
      </c>
      <c r="J70" s="8">
        <v>4.2389999999999999</v>
      </c>
      <c r="K70" s="8">
        <v>4.2359999999999998</v>
      </c>
      <c r="L70" s="8">
        <v>4.1580000000000004</v>
      </c>
      <c r="M70" s="8">
        <v>3.59</v>
      </c>
      <c r="N70" s="8">
        <v>4.2969999999999997</v>
      </c>
    </row>
    <row r="71" spans="1:14">
      <c r="C71">
        <v>20.744</v>
      </c>
      <c r="D71">
        <v>7.8920000000000003</v>
      </c>
      <c r="E71" s="8">
        <v>4.6580000000000004</v>
      </c>
      <c r="F71" s="8">
        <v>4.859</v>
      </c>
      <c r="G71" s="8">
        <v>4.1959999999999997</v>
      </c>
      <c r="H71" s="8">
        <v>3.97</v>
      </c>
      <c r="I71" s="8">
        <v>4.298</v>
      </c>
      <c r="J71" s="8">
        <v>4.6340000000000003</v>
      </c>
      <c r="K71" s="8">
        <v>4.6429999999999998</v>
      </c>
      <c r="L71" s="8">
        <v>4.694</v>
      </c>
      <c r="M71" s="8">
        <v>4.4880000000000004</v>
      </c>
      <c r="N71" s="8">
        <v>3.9990000000000001</v>
      </c>
    </row>
    <row r="72" spans="1:14">
      <c r="C72">
        <v>22.192</v>
      </c>
      <c r="D72">
        <v>7.41</v>
      </c>
      <c r="E72" s="8">
        <v>4.9249999999999998</v>
      </c>
      <c r="F72" s="8">
        <v>4.641</v>
      </c>
      <c r="G72" s="8">
        <v>4.0620000000000003</v>
      </c>
      <c r="H72" s="8">
        <v>4.7539999999999996</v>
      </c>
      <c r="I72" s="8">
        <v>4.4130000000000003</v>
      </c>
      <c r="J72" s="8">
        <v>4.835</v>
      </c>
      <c r="K72" s="8">
        <v>4.2140000000000004</v>
      </c>
      <c r="L72" s="8">
        <v>4.26</v>
      </c>
      <c r="M72" s="8">
        <v>3.774</v>
      </c>
      <c r="N72" s="8">
        <v>4.2869999999999999</v>
      </c>
    </row>
    <row r="73" spans="1:14">
      <c r="C73">
        <v>19.666</v>
      </c>
      <c r="D73">
        <v>7.9020000000000001</v>
      </c>
      <c r="E73" s="8">
        <v>4.7030000000000003</v>
      </c>
      <c r="F73" s="8">
        <v>4.1710000000000003</v>
      </c>
      <c r="G73" s="8">
        <v>4.109</v>
      </c>
      <c r="H73" s="8">
        <v>3.944</v>
      </c>
      <c r="I73" s="8">
        <v>4.0069999999999997</v>
      </c>
      <c r="J73" s="8">
        <v>4.6059999999999999</v>
      </c>
      <c r="K73" s="8">
        <v>4.6900000000000004</v>
      </c>
      <c r="L73" s="8">
        <v>4.0510000000000002</v>
      </c>
      <c r="M73" s="8">
        <v>4.2050000000000001</v>
      </c>
      <c r="N73" s="8">
        <v>4.9180000000000001</v>
      </c>
    </row>
    <row r="74" spans="1:14">
      <c r="C74">
        <v>21.260999999999999</v>
      </c>
      <c r="D74">
        <v>8.1039999999999992</v>
      </c>
      <c r="E74" s="8">
        <v>3.7789999999999999</v>
      </c>
      <c r="F74" s="8">
        <v>4.6790000000000003</v>
      </c>
      <c r="G74" s="8">
        <v>3.7909999999999999</v>
      </c>
      <c r="H74" s="8">
        <v>4.0880000000000001</v>
      </c>
      <c r="I74" s="8">
        <v>4.5060000000000002</v>
      </c>
      <c r="J74" s="8">
        <v>4.7389999999999999</v>
      </c>
      <c r="K74" s="8">
        <v>4.7789999999999999</v>
      </c>
      <c r="L74" s="8">
        <v>3.794</v>
      </c>
      <c r="M74" s="8">
        <v>4.3570000000000002</v>
      </c>
      <c r="N74" s="8">
        <v>4.351</v>
      </c>
    </row>
    <row r="75" spans="1:14">
      <c r="C75">
        <v>19.661999999999999</v>
      </c>
      <c r="D75">
        <v>7.7619999999999996</v>
      </c>
      <c r="E75" s="8">
        <v>3.73</v>
      </c>
      <c r="F75" s="8">
        <v>4.29</v>
      </c>
      <c r="G75" s="8">
        <v>4.4539999999999997</v>
      </c>
      <c r="H75" s="8">
        <v>3.6419999999999999</v>
      </c>
      <c r="I75" s="8">
        <v>3.9079999999999999</v>
      </c>
      <c r="J75" s="8">
        <v>4.7830000000000004</v>
      </c>
      <c r="K75" s="8">
        <v>4.6920000000000002</v>
      </c>
      <c r="L75" s="8">
        <v>3.5739999999999998</v>
      </c>
      <c r="M75" s="8">
        <v>3.746</v>
      </c>
      <c r="N75" s="8">
        <v>5.0679999999999996</v>
      </c>
    </row>
    <row r="76" spans="1:14">
      <c r="C76">
        <v>20.571000000000002</v>
      </c>
      <c r="D76">
        <v>8.5229999999999997</v>
      </c>
      <c r="E76" s="8">
        <v>4.0090000000000003</v>
      </c>
      <c r="F76" s="8">
        <v>4.5789999999999997</v>
      </c>
      <c r="G76" s="8">
        <v>3.8839999999999999</v>
      </c>
      <c r="H76" s="8">
        <v>3.984</v>
      </c>
      <c r="I76" s="8">
        <v>3.8</v>
      </c>
      <c r="J76" s="8">
        <v>4.117</v>
      </c>
      <c r="K76" s="8">
        <v>4.72</v>
      </c>
      <c r="L76" s="8">
        <v>4.2119999999999997</v>
      </c>
      <c r="M76" s="8">
        <v>3.9020000000000001</v>
      </c>
      <c r="N76" s="8">
        <v>4.9210000000000003</v>
      </c>
    </row>
    <row r="77" spans="1:14" s="9" customFormat="1"/>
    <row r="78" spans="1:14">
      <c r="A78" t="s">
        <v>63</v>
      </c>
      <c r="B78" t="s">
        <v>6</v>
      </c>
    </row>
    <row r="79" spans="1:14">
      <c r="A79" t="s">
        <v>54</v>
      </c>
      <c r="B79" t="s">
        <v>55</v>
      </c>
      <c r="C79">
        <v>1.3</v>
      </c>
      <c r="D79" t="s">
        <v>56</v>
      </c>
      <c r="E79" t="s">
        <v>57</v>
      </c>
      <c r="F79" t="s">
        <v>58</v>
      </c>
      <c r="G79" t="b">
        <v>0</v>
      </c>
      <c r="H79" t="s">
        <v>59</v>
      </c>
      <c r="I79" t="b">
        <v>0</v>
      </c>
      <c r="J79">
        <v>1</v>
      </c>
    </row>
    <row r="80" spans="1:14">
      <c r="B80" t="s">
        <v>60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</row>
    <row r="81" spans="1:14">
      <c r="A81" s="8" t="s">
        <v>8</v>
      </c>
      <c r="B81">
        <v>24.3</v>
      </c>
      <c r="C81">
        <v>17.030999999999999</v>
      </c>
      <c r="D81">
        <v>9.5530000000000008</v>
      </c>
      <c r="E81" s="8">
        <v>3.8220000000000001</v>
      </c>
      <c r="F81" s="8">
        <v>3.569</v>
      </c>
      <c r="G81" s="8">
        <v>3.3849999999999998</v>
      </c>
      <c r="H81" s="8">
        <v>3.0670000000000002</v>
      </c>
      <c r="I81" s="8">
        <v>3.05</v>
      </c>
      <c r="J81" s="8">
        <v>2.7349999999999999</v>
      </c>
      <c r="K81" s="8">
        <v>3.4830000000000001</v>
      </c>
      <c r="L81" s="8">
        <v>2.8919999999999999</v>
      </c>
      <c r="M81" s="8">
        <v>3.0870000000000002</v>
      </c>
      <c r="N81" s="8">
        <v>3.2679999999999998</v>
      </c>
    </row>
    <row r="82" spans="1:14">
      <c r="C82">
        <v>20.625</v>
      </c>
      <c r="D82">
        <v>9.5850000000000009</v>
      </c>
      <c r="E82" s="8">
        <v>3.8439999999999999</v>
      </c>
      <c r="F82" s="8">
        <v>3.3690000000000002</v>
      </c>
      <c r="G82" s="8">
        <v>2.95</v>
      </c>
      <c r="H82" s="8">
        <v>2.8460000000000001</v>
      </c>
      <c r="I82" s="8">
        <v>2.9249999999999998</v>
      </c>
      <c r="J82" s="8">
        <v>2.6669999999999998</v>
      </c>
      <c r="K82" s="8">
        <v>3.5539999999999998</v>
      </c>
      <c r="L82" s="8">
        <v>3.1949999999999998</v>
      </c>
      <c r="M82" s="8">
        <v>2.7890000000000001</v>
      </c>
      <c r="N82" s="8">
        <v>3.4569999999999999</v>
      </c>
    </row>
    <row r="83" spans="1:14">
      <c r="C83">
        <v>17.285</v>
      </c>
      <c r="D83">
        <v>6.6420000000000003</v>
      </c>
      <c r="E83" s="8">
        <v>3.9630000000000001</v>
      </c>
      <c r="F83" s="8">
        <v>3.5179999999999998</v>
      </c>
      <c r="G83" s="8">
        <v>3.06</v>
      </c>
      <c r="H83" s="8">
        <v>3.15</v>
      </c>
      <c r="I83" s="8">
        <v>2.6429999999999998</v>
      </c>
      <c r="J83" s="8">
        <v>3.141</v>
      </c>
      <c r="K83" s="8">
        <v>3.105</v>
      </c>
      <c r="L83" s="8">
        <v>3.3069999999999999</v>
      </c>
      <c r="M83" s="8">
        <v>2.8809999999999998</v>
      </c>
      <c r="N83" s="8">
        <v>2.8210000000000002</v>
      </c>
    </row>
    <row r="84" spans="1:14">
      <c r="C84">
        <v>17.768000000000001</v>
      </c>
      <c r="D84">
        <v>8.9600000000000009</v>
      </c>
      <c r="E84" s="8">
        <v>3.327</v>
      </c>
      <c r="F84" s="8">
        <v>3.84</v>
      </c>
      <c r="G84" s="8">
        <v>3.202</v>
      </c>
      <c r="H84" s="8">
        <v>2.8660000000000001</v>
      </c>
      <c r="I84" s="8">
        <v>2.9729999999999999</v>
      </c>
      <c r="J84" s="8">
        <v>2.9430000000000001</v>
      </c>
      <c r="K84" s="8">
        <v>3.0139999999999998</v>
      </c>
      <c r="L84" s="8">
        <v>3.0019999999999998</v>
      </c>
      <c r="M84" s="8">
        <v>2.8690000000000002</v>
      </c>
      <c r="N84" s="8">
        <v>3.1480000000000001</v>
      </c>
    </row>
    <row r="85" spans="1:14">
      <c r="C85">
        <v>18.202000000000002</v>
      </c>
      <c r="D85">
        <v>8.6229999999999993</v>
      </c>
      <c r="E85" s="8">
        <v>3.3839999999999999</v>
      </c>
      <c r="F85" s="8">
        <v>2.911</v>
      </c>
      <c r="G85" s="8">
        <v>3.2250000000000001</v>
      </c>
      <c r="H85" s="8">
        <v>2.996</v>
      </c>
      <c r="I85" s="8">
        <v>2.6459999999999999</v>
      </c>
      <c r="J85" s="8">
        <v>2.8519999999999999</v>
      </c>
      <c r="K85" s="8">
        <v>2.4550000000000001</v>
      </c>
      <c r="L85" s="8">
        <v>2.5209999999999999</v>
      </c>
      <c r="M85" s="8">
        <v>2.528</v>
      </c>
      <c r="N85" s="8">
        <v>3.488</v>
      </c>
    </row>
    <row r="86" spans="1:14">
      <c r="C86">
        <v>16.887</v>
      </c>
      <c r="D86">
        <v>12.238</v>
      </c>
      <c r="E86" s="8">
        <v>3.512</v>
      </c>
      <c r="F86" s="8">
        <v>3.4209999999999998</v>
      </c>
      <c r="G86" s="8">
        <v>2.8079999999999998</v>
      </c>
      <c r="H86" s="8">
        <v>2.6680000000000001</v>
      </c>
      <c r="I86" s="8">
        <v>2.5539999999999998</v>
      </c>
      <c r="J86" s="8">
        <v>3.0739999999999998</v>
      </c>
      <c r="K86" s="8">
        <v>3.258</v>
      </c>
      <c r="L86" s="8">
        <v>2.9649999999999999</v>
      </c>
      <c r="M86" s="8">
        <v>3.1070000000000002</v>
      </c>
      <c r="N86" s="8">
        <v>2.8439999999999999</v>
      </c>
    </row>
    <row r="87" spans="1:14">
      <c r="C87">
        <v>23.751999999999999</v>
      </c>
      <c r="D87">
        <v>12.204000000000001</v>
      </c>
      <c r="E87" s="8">
        <v>3.8140000000000001</v>
      </c>
      <c r="F87" s="8">
        <v>3.2839999999999998</v>
      </c>
      <c r="G87" s="8">
        <v>2.734</v>
      </c>
      <c r="H87" s="8">
        <v>3.1280000000000001</v>
      </c>
      <c r="I87" s="8">
        <v>2.9220000000000002</v>
      </c>
      <c r="J87" s="8">
        <v>2.984</v>
      </c>
      <c r="K87" s="8">
        <v>3.1760000000000002</v>
      </c>
      <c r="L87" s="8">
        <v>2.5459999999999998</v>
      </c>
      <c r="M87" s="8">
        <v>2.9329999999999998</v>
      </c>
      <c r="N87" s="8">
        <v>3.4809999999999999</v>
      </c>
    </row>
    <row r="88" spans="1:14">
      <c r="C88">
        <v>22.466999999999999</v>
      </c>
      <c r="D88">
        <v>11.065</v>
      </c>
      <c r="E88" s="8">
        <v>4.1680000000000001</v>
      </c>
      <c r="F88" s="8">
        <v>3.117</v>
      </c>
      <c r="G88" s="8">
        <v>2.7389999999999999</v>
      </c>
      <c r="H88" s="8">
        <v>2.8210000000000002</v>
      </c>
      <c r="I88" s="8">
        <v>3.16</v>
      </c>
      <c r="J88" s="8">
        <v>3.2130000000000001</v>
      </c>
      <c r="K88" s="8">
        <v>2.669</v>
      </c>
      <c r="L88" s="8">
        <v>2.71</v>
      </c>
      <c r="M88" s="8">
        <v>2.9809999999999999</v>
      </c>
      <c r="N88" s="8">
        <v>3.6110000000000002</v>
      </c>
    </row>
    <row r="90" spans="1:14">
      <c r="A90" t="s">
        <v>63</v>
      </c>
      <c r="B90" t="s">
        <v>7</v>
      </c>
    </row>
    <row r="91" spans="1:14">
      <c r="A91" t="s">
        <v>54</v>
      </c>
      <c r="B91" t="s">
        <v>66</v>
      </c>
      <c r="C91">
        <v>1.3</v>
      </c>
      <c r="D91" t="s">
        <v>56</v>
      </c>
      <c r="E91" t="s">
        <v>57</v>
      </c>
      <c r="F91" t="s">
        <v>58</v>
      </c>
      <c r="G91" t="b">
        <v>0</v>
      </c>
      <c r="H91" t="s">
        <v>59</v>
      </c>
      <c r="I91" t="b">
        <v>0</v>
      </c>
      <c r="J91">
        <v>1</v>
      </c>
    </row>
    <row r="92" spans="1:14">
      <c r="B92" t="s">
        <v>60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</row>
    <row r="93" spans="1:14">
      <c r="A93" s="8" t="s">
        <v>8</v>
      </c>
      <c r="B93">
        <v>24.3</v>
      </c>
      <c r="C93">
        <v>18.643999999999998</v>
      </c>
      <c r="D93">
        <v>9.577</v>
      </c>
      <c r="E93" s="8">
        <v>4.601</v>
      </c>
      <c r="F93" s="8">
        <v>2.7229999999999999</v>
      </c>
      <c r="G93" s="8">
        <v>3.0339999999999998</v>
      </c>
      <c r="H93" s="8">
        <v>2.8980000000000001</v>
      </c>
      <c r="I93" s="8">
        <v>2.9140000000000001</v>
      </c>
      <c r="J93" s="8">
        <v>3.0920000000000001</v>
      </c>
      <c r="K93" s="8">
        <v>2.706</v>
      </c>
      <c r="L93" s="8">
        <v>2.6659999999999999</v>
      </c>
      <c r="M93" s="8">
        <v>2.7959999999999998</v>
      </c>
      <c r="N93" s="8">
        <v>2.988</v>
      </c>
    </row>
    <row r="94" spans="1:14">
      <c r="C94">
        <v>18.088999999999999</v>
      </c>
      <c r="D94">
        <v>10.464</v>
      </c>
      <c r="E94" s="8">
        <v>3.5</v>
      </c>
      <c r="F94" s="8">
        <v>3.1160000000000001</v>
      </c>
      <c r="G94" s="8">
        <v>2.448</v>
      </c>
      <c r="H94" s="8">
        <v>3.1829999999999998</v>
      </c>
      <c r="I94" s="8">
        <v>3.1850000000000001</v>
      </c>
      <c r="J94" s="8">
        <v>2.8559999999999999</v>
      </c>
      <c r="K94" s="8">
        <v>2.8250000000000002</v>
      </c>
      <c r="L94" s="8">
        <v>2.2389999999999999</v>
      </c>
      <c r="M94" s="8">
        <v>2.6520000000000001</v>
      </c>
      <c r="N94" s="8">
        <v>3.65</v>
      </c>
    </row>
    <row r="95" spans="1:14">
      <c r="C95">
        <v>17.186</v>
      </c>
      <c r="D95">
        <v>12.302</v>
      </c>
      <c r="E95" s="8">
        <v>4.101</v>
      </c>
      <c r="F95" s="8">
        <v>2.6120000000000001</v>
      </c>
      <c r="G95" s="8">
        <v>2.8530000000000002</v>
      </c>
      <c r="H95" s="8">
        <v>2.3849999999999998</v>
      </c>
      <c r="I95" s="8">
        <v>2.456</v>
      </c>
      <c r="J95" s="8">
        <v>2.57</v>
      </c>
      <c r="K95" s="8">
        <v>3.3410000000000002</v>
      </c>
      <c r="L95" s="8">
        <v>2.8029999999999999</v>
      </c>
      <c r="M95" s="8">
        <v>2.6219999999999999</v>
      </c>
      <c r="N95" s="8">
        <v>3.0609999999999999</v>
      </c>
    </row>
    <row r="96" spans="1:14">
      <c r="C96">
        <v>15.705</v>
      </c>
      <c r="D96">
        <v>12.752000000000001</v>
      </c>
      <c r="E96" s="8">
        <v>3.98</v>
      </c>
      <c r="F96" s="8">
        <v>3.089</v>
      </c>
      <c r="G96" s="8">
        <v>2.4830000000000001</v>
      </c>
      <c r="H96" s="8">
        <v>2.7770000000000001</v>
      </c>
      <c r="I96" s="8">
        <v>2.9580000000000002</v>
      </c>
      <c r="J96" s="8">
        <v>3.0659999999999998</v>
      </c>
      <c r="K96" s="8">
        <v>2.9980000000000002</v>
      </c>
      <c r="L96" s="8">
        <v>3.0390000000000001</v>
      </c>
      <c r="M96" s="8">
        <v>2.891</v>
      </c>
      <c r="N96" s="8">
        <v>3.306</v>
      </c>
    </row>
    <row r="97" spans="1:14">
      <c r="C97">
        <v>18.03</v>
      </c>
      <c r="D97">
        <v>12.476000000000001</v>
      </c>
      <c r="E97" s="8">
        <v>4.6130000000000004</v>
      </c>
      <c r="F97" s="8">
        <v>2.839</v>
      </c>
      <c r="G97" s="8">
        <v>2.992</v>
      </c>
      <c r="H97" s="8">
        <v>3.1709999999999998</v>
      </c>
      <c r="I97" s="8">
        <v>2.9809999999999999</v>
      </c>
      <c r="J97" s="8">
        <v>3.0209999999999999</v>
      </c>
      <c r="K97" s="8">
        <v>3.2290000000000001</v>
      </c>
      <c r="L97" s="8">
        <v>2.641</v>
      </c>
      <c r="M97" s="8">
        <v>3.0840000000000001</v>
      </c>
      <c r="N97" s="8">
        <v>3.12</v>
      </c>
    </row>
    <row r="98" spans="1:14">
      <c r="C98">
        <v>20.393999999999998</v>
      </c>
      <c r="D98">
        <v>13.448</v>
      </c>
      <c r="E98" s="8">
        <v>5.1079999999999997</v>
      </c>
      <c r="F98" s="8">
        <v>2.8889999999999998</v>
      </c>
      <c r="G98" s="8">
        <v>2.4660000000000002</v>
      </c>
      <c r="H98" s="8">
        <v>3.1749999999999998</v>
      </c>
      <c r="I98" s="8">
        <v>2.4180000000000001</v>
      </c>
      <c r="J98" s="8">
        <v>2.6970000000000001</v>
      </c>
      <c r="K98" s="8">
        <v>2.915</v>
      </c>
      <c r="L98" s="8">
        <v>2.577</v>
      </c>
      <c r="M98" s="8">
        <v>2.2400000000000002</v>
      </c>
      <c r="N98" s="8">
        <v>3.3250000000000002</v>
      </c>
    </row>
    <row r="99" spans="1:14">
      <c r="C99">
        <v>21.77</v>
      </c>
      <c r="D99">
        <v>14.057</v>
      </c>
      <c r="E99" s="8">
        <v>3.9940000000000002</v>
      </c>
      <c r="F99" s="8">
        <v>2.952</v>
      </c>
      <c r="G99" s="8">
        <v>2.5150000000000001</v>
      </c>
      <c r="H99" s="8">
        <v>3.262</v>
      </c>
      <c r="I99" s="8">
        <v>3.1970000000000001</v>
      </c>
      <c r="J99" s="8">
        <v>2.8519999999999999</v>
      </c>
      <c r="K99" s="8">
        <v>2.948</v>
      </c>
      <c r="L99" s="8">
        <v>3.09</v>
      </c>
      <c r="M99" s="8">
        <v>2.669</v>
      </c>
      <c r="N99" s="8">
        <v>4.484</v>
      </c>
    </row>
    <row r="100" spans="1:14">
      <c r="C100">
        <v>23.492999999999999</v>
      </c>
      <c r="D100">
        <v>13.439</v>
      </c>
      <c r="E100" s="8">
        <v>4.1440000000000001</v>
      </c>
      <c r="F100" s="8">
        <v>3.4159999999999999</v>
      </c>
      <c r="G100" s="8">
        <v>2.79</v>
      </c>
      <c r="H100" s="8">
        <v>2.6829999999999998</v>
      </c>
      <c r="I100" s="8">
        <v>2.7429999999999999</v>
      </c>
      <c r="J100" s="8">
        <v>3.016</v>
      </c>
      <c r="K100" s="8">
        <v>3.2080000000000002</v>
      </c>
      <c r="L100" s="8">
        <v>2.7250000000000001</v>
      </c>
      <c r="M100" s="8">
        <v>3.0569999999999999</v>
      </c>
      <c r="N100" s="8">
        <v>3.177</v>
      </c>
    </row>
    <row r="102" spans="1:14">
      <c r="A102" t="s">
        <v>63</v>
      </c>
      <c r="B102" t="s">
        <v>8</v>
      </c>
    </row>
    <row r="103" spans="1:14">
      <c r="A103" t="s">
        <v>54</v>
      </c>
      <c r="B103" t="s">
        <v>69</v>
      </c>
      <c r="C103">
        <v>1.3</v>
      </c>
      <c r="D103" t="s">
        <v>56</v>
      </c>
      <c r="E103" t="s">
        <v>57</v>
      </c>
      <c r="F103" t="s">
        <v>58</v>
      </c>
      <c r="G103" t="b">
        <v>0</v>
      </c>
      <c r="H103" t="s">
        <v>59</v>
      </c>
      <c r="I103" t="b">
        <v>0</v>
      </c>
      <c r="J103">
        <v>1</v>
      </c>
    </row>
    <row r="104" spans="1:14">
      <c r="B104" t="s">
        <v>60</v>
      </c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10</v>
      </c>
      <c r="M104">
        <v>11</v>
      </c>
      <c r="N104">
        <v>12</v>
      </c>
    </row>
    <row r="105" spans="1:14">
      <c r="A105" s="8" t="s">
        <v>8</v>
      </c>
      <c r="B105">
        <v>24.3</v>
      </c>
      <c r="C105">
        <v>14.516999999999999</v>
      </c>
      <c r="D105">
        <v>10.211</v>
      </c>
      <c r="E105" s="8">
        <v>4.2569999999999997</v>
      </c>
      <c r="F105" s="8">
        <v>4.4969999999999999</v>
      </c>
      <c r="G105" s="8">
        <v>3.8029999999999999</v>
      </c>
      <c r="H105" s="8">
        <v>3.6309999999999998</v>
      </c>
      <c r="I105" s="8">
        <v>2.9740000000000002</v>
      </c>
      <c r="J105" s="8">
        <v>3.9630000000000001</v>
      </c>
      <c r="K105" s="8">
        <v>3.101</v>
      </c>
      <c r="L105" s="8">
        <v>2.524</v>
      </c>
      <c r="M105" s="8">
        <v>2.9910000000000001</v>
      </c>
      <c r="N105" s="8">
        <v>3.52</v>
      </c>
    </row>
    <row r="106" spans="1:14">
      <c r="C106">
        <v>16.204000000000001</v>
      </c>
      <c r="D106">
        <v>10.315</v>
      </c>
      <c r="E106" s="8">
        <v>3.6909999999999998</v>
      </c>
      <c r="F106" s="8">
        <v>3.6779999999999999</v>
      </c>
      <c r="G106" s="8">
        <v>3.8220000000000001</v>
      </c>
      <c r="H106" s="8">
        <v>3.0249999999999999</v>
      </c>
      <c r="I106" s="8">
        <v>3.4</v>
      </c>
      <c r="J106" s="8">
        <v>3.347</v>
      </c>
      <c r="K106" s="8">
        <v>2.4020000000000001</v>
      </c>
      <c r="L106" s="8">
        <v>2.972</v>
      </c>
      <c r="M106" s="8">
        <v>3.6850000000000001</v>
      </c>
      <c r="N106" s="8">
        <v>3.5129999999999999</v>
      </c>
    </row>
    <row r="107" spans="1:14">
      <c r="C107">
        <v>15.087</v>
      </c>
      <c r="D107">
        <v>8.2040000000000006</v>
      </c>
      <c r="E107" s="8">
        <v>3.843</v>
      </c>
      <c r="F107" s="8">
        <v>3.218</v>
      </c>
      <c r="G107" s="8">
        <v>3.5960000000000001</v>
      </c>
      <c r="H107" s="8">
        <v>3.7919999999999998</v>
      </c>
      <c r="I107" s="8">
        <v>2.8769999999999998</v>
      </c>
      <c r="J107" s="8">
        <v>2.8530000000000002</v>
      </c>
      <c r="K107" s="8">
        <v>3.4220000000000002</v>
      </c>
      <c r="L107" s="8">
        <v>2.847</v>
      </c>
      <c r="M107" s="8">
        <v>3.36</v>
      </c>
      <c r="N107" s="8">
        <v>3.786</v>
      </c>
    </row>
    <row r="108" spans="1:14">
      <c r="C108">
        <v>18.349</v>
      </c>
      <c r="D108">
        <v>11.224</v>
      </c>
      <c r="E108" s="8">
        <v>3.9670000000000001</v>
      </c>
      <c r="F108" s="8">
        <v>3.544</v>
      </c>
      <c r="G108" s="8">
        <v>3.383</v>
      </c>
      <c r="H108" s="8">
        <v>4.5149999999999997</v>
      </c>
      <c r="I108" s="8">
        <v>3.073</v>
      </c>
      <c r="J108" s="8">
        <v>4.0369999999999999</v>
      </c>
      <c r="K108" s="8">
        <v>3.0760000000000001</v>
      </c>
      <c r="L108" s="8">
        <v>2.903</v>
      </c>
      <c r="M108" s="8">
        <v>3.4020000000000001</v>
      </c>
      <c r="N108" s="8">
        <v>3.8410000000000002</v>
      </c>
    </row>
    <row r="109" spans="1:14">
      <c r="C109">
        <v>20.654</v>
      </c>
      <c r="D109">
        <v>12.037000000000001</v>
      </c>
      <c r="E109" s="8">
        <v>4.7050000000000001</v>
      </c>
      <c r="F109" s="8">
        <v>3.8849999999999998</v>
      </c>
      <c r="G109" s="8">
        <v>3.8460000000000001</v>
      </c>
      <c r="H109" s="8">
        <v>3.3519999999999999</v>
      </c>
      <c r="I109" s="8">
        <v>3.6070000000000002</v>
      </c>
      <c r="J109" s="8">
        <v>3.4689999999999999</v>
      </c>
      <c r="K109" s="8">
        <v>3.3159999999999998</v>
      </c>
      <c r="L109" s="8">
        <v>2.8140000000000001</v>
      </c>
      <c r="M109" s="8">
        <v>2.9820000000000002</v>
      </c>
      <c r="N109" s="8">
        <v>3.4870000000000001</v>
      </c>
    </row>
    <row r="110" spans="1:14">
      <c r="C110">
        <v>22.518000000000001</v>
      </c>
      <c r="D110">
        <v>11.723000000000001</v>
      </c>
      <c r="E110" s="8">
        <v>5.1189999999999998</v>
      </c>
      <c r="F110" s="8">
        <v>3.81</v>
      </c>
      <c r="G110" s="8">
        <v>3.4129999999999998</v>
      </c>
      <c r="H110" s="8">
        <v>3.7360000000000002</v>
      </c>
      <c r="I110" s="8">
        <v>3.2149999999999999</v>
      </c>
      <c r="J110" s="8">
        <v>3.2229999999999999</v>
      </c>
      <c r="K110" s="8">
        <v>3.556</v>
      </c>
      <c r="L110" s="8">
        <v>2.5390000000000001</v>
      </c>
      <c r="M110" s="8">
        <v>3.4940000000000002</v>
      </c>
      <c r="N110" s="8">
        <v>3.8069999999999999</v>
      </c>
    </row>
    <row r="111" spans="1:14">
      <c r="C111">
        <v>21.518000000000001</v>
      </c>
      <c r="D111">
        <v>12.641</v>
      </c>
      <c r="E111" s="8">
        <v>4.7699999999999996</v>
      </c>
      <c r="F111" s="8">
        <v>3.645</v>
      </c>
      <c r="G111" s="8">
        <v>3.2770000000000001</v>
      </c>
      <c r="H111" s="8">
        <v>3.63</v>
      </c>
      <c r="I111" s="8">
        <v>3.0049999999999999</v>
      </c>
      <c r="J111" s="8">
        <v>2.96</v>
      </c>
      <c r="K111" s="8">
        <v>5.5119999999999996</v>
      </c>
      <c r="L111" s="8">
        <v>2.605</v>
      </c>
      <c r="M111" s="8">
        <v>3.0110000000000001</v>
      </c>
      <c r="N111" s="8">
        <v>3.327</v>
      </c>
    </row>
    <row r="112" spans="1:14">
      <c r="C112">
        <v>26.721</v>
      </c>
      <c r="D112">
        <v>12.984</v>
      </c>
      <c r="E112" s="8">
        <v>4.9619999999999997</v>
      </c>
      <c r="F112" s="8">
        <v>3.403</v>
      </c>
      <c r="G112" s="8">
        <v>3.1230000000000002</v>
      </c>
      <c r="H112" s="8">
        <v>3.1970000000000001</v>
      </c>
      <c r="I112" s="8">
        <v>3.532</v>
      </c>
      <c r="J112" s="8">
        <v>3.2549999999999999</v>
      </c>
      <c r="K112" s="8">
        <v>3.4740000000000002</v>
      </c>
      <c r="L112" s="8">
        <v>2.9660000000000002</v>
      </c>
      <c r="M112" s="8">
        <v>3.3220000000000001</v>
      </c>
      <c r="N112" s="8">
        <v>3.3340000000000001</v>
      </c>
    </row>
    <row r="114" spans="1:14">
      <c r="A114" t="s">
        <v>63</v>
      </c>
      <c r="B114" t="s">
        <v>12</v>
      </c>
    </row>
    <row r="115" spans="1:14">
      <c r="B115" t="s">
        <v>55</v>
      </c>
    </row>
    <row r="116" spans="1:14">
      <c r="A116" t="s">
        <v>63</v>
      </c>
      <c r="B116" t="s">
        <v>60</v>
      </c>
    </row>
    <row r="117" spans="1:14">
      <c r="A117" t="s">
        <v>54</v>
      </c>
      <c r="B117">
        <v>23.9</v>
      </c>
      <c r="C117">
        <v>1.3</v>
      </c>
      <c r="D117" t="s">
        <v>56</v>
      </c>
      <c r="E117" t="s">
        <v>57</v>
      </c>
      <c r="F117" t="s">
        <v>58</v>
      </c>
      <c r="G117" t="b">
        <v>0</v>
      </c>
      <c r="H117" t="s">
        <v>59</v>
      </c>
      <c r="I117" t="b">
        <v>0</v>
      </c>
      <c r="J117">
        <v>1</v>
      </c>
    </row>
    <row r="118" spans="1:14">
      <c r="C118">
        <v>1</v>
      </c>
      <c r="D118">
        <v>2</v>
      </c>
      <c r="E118">
        <v>3</v>
      </c>
      <c r="F118">
        <v>4</v>
      </c>
      <c r="G118">
        <v>5</v>
      </c>
      <c r="H118">
        <v>6</v>
      </c>
      <c r="I118">
        <v>7</v>
      </c>
      <c r="J118">
        <v>8</v>
      </c>
      <c r="K118">
        <v>9</v>
      </c>
      <c r="L118">
        <v>10</v>
      </c>
      <c r="M118">
        <v>11</v>
      </c>
      <c r="N118">
        <v>12</v>
      </c>
    </row>
    <row r="119" spans="1:14">
      <c r="A119" s="8" t="s">
        <v>70</v>
      </c>
      <c r="C119">
        <v>15.724</v>
      </c>
      <c r="D119">
        <v>10.231</v>
      </c>
      <c r="E119" s="8">
        <v>4.05</v>
      </c>
      <c r="F119" s="8">
        <v>3.1360000000000001</v>
      </c>
      <c r="G119" s="8">
        <v>3.3730000000000002</v>
      </c>
      <c r="H119" s="8">
        <v>3.48</v>
      </c>
      <c r="I119" s="8">
        <v>3.2770000000000001</v>
      </c>
      <c r="J119" s="8">
        <v>2.7280000000000002</v>
      </c>
      <c r="K119" s="8">
        <v>2.8079999999999998</v>
      </c>
      <c r="L119" s="8">
        <v>3.2949999999999999</v>
      </c>
      <c r="M119" s="8">
        <v>3.149</v>
      </c>
      <c r="N119" s="8">
        <v>3.58</v>
      </c>
    </row>
    <row r="120" spans="1:14">
      <c r="C120">
        <v>16.219000000000001</v>
      </c>
      <c r="D120">
        <v>10.611000000000001</v>
      </c>
      <c r="E120" s="8">
        <v>3.7250000000000001</v>
      </c>
      <c r="F120" s="8">
        <v>3.3380000000000001</v>
      </c>
      <c r="G120" s="8">
        <v>2.3199999999999998</v>
      </c>
      <c r="H120" s="8">
        <v>3.2040000000000002</v>
      </c>
      <c r="I120" s="8">
        <v>2.633</v>
      </c>
      <c r="J120" s="8">
        <v>3.2290000000000001</v>
      </c>
      <c r="K120" s="8">
        <v>3.0870000000000002</v>
      </c>
      <c r="L120" s="8">
        <v>3.3140000000000001</v>
      </c>
      <c r="M120" s="8">
        <v>2.7090000000000001</v>
      </c>
      <c r="N120" s="8">
        <v>3.1480000000000001</v>
      </c>
    </row>
    <row r="121" spans="1:14">
      <c r="C121">
        <v>16.277999999999999</v>
      </c>
      <c r="D121">
        <v>10.515000000000001</v>
      </c>
      <c r="E121" s="8">
        <v>3.8260000000000001</v>
      </c>
      <c r="F121" s="8">
        <v>3.0630000000000002</v>
      </c>
      <c r="G121" s="8">
        <v>2.8090000000000002</v>
      </c>
      <c r="H121" s="8">
        <v>3.2629999999999999</v>
      </c>
      <c r="I121" s="8">
        <v>2.7080000000000002</v>
      </c>
      <c r="J121" s="8">
        <v>2.9359999999999999</v>
      </c>
      <c r="K121" s="8">
        <v>2.5840000000000001</v>
      </c>
      <c r="L121" s="8">
        <v>2.7930000000000001</v>
      </c>
      <c r="M121" s="8">
        <v>2.4929999999999999</v>
      </c>
      <c r="N121" s="8">
        <v>3.113</v>
      </c>
    </row>
    <row r="122" spans="1:14">
      <c r="C122">
        <v>18.622</v>
      </c>
      <c r="D122">
        <v>12.07</v>
      </c>
      <c r="E122" s="8">
        <v>3.923</v>
      </c>
      <c r="F122" s="8">
        <v>2.8839999999999999</v>
      </c>
      <c r="G122" s="8">
        <v>2.8610000000000002</v>
      </c>
      <c r="H122" s="8">
        <v>3.1539999999999999</v>
      </c>
      <c r="I122" s="8">
        <v>2.669</v>
      </c>
      <c r="J122" s="8">
        <v>2.633</v>
      </c>
      <c r="K122" s="8">
        <v>2.855</v>
      </c>
      <c r="L122" s="8">
        <v>2.7480000000000002</v>
      </c>
      <c r="M122" s="8">
        <v>3.0590000000000002</v>
      </c>
      <c r="N122" s="8">
        <v>3.145</v>
      </c>
    </row>
    <row r="123" spans="1:14">
      <c r="C123">
        <v>18.722000000000001</v>
      </c>
      <c r="D123">
        <v>10.474</v>
      </c>
      <c r="E123" s="8">
        <v>3.5219999999999998</v>
      </c>
      <c r="F123" s="8">
        <v>3.0649999999999999</v>
      </c>
      <c r="G123" s="8">
        <v>2.718</v>
      </c>
      <c r="H123" s="8">
        <v>3.4239999999999999</v>
      </c>
      <c r="I123" s="8">
        <v>2.5059999999999998</v>
      </c>
      <c r="J123" s="8">
        <v>2.585</v>
      </c>
      <c r="K123" s="8">
        <v>2.5449999999999999</v>
      </c>
      <c r="L123" s="8">
        <v>2.9060000000000001</v>
      </c>
      <c r="M123" s="8">
        <v>2.3420000000000001</v>
      </c>
      <c r="N123" s="8">
        <v>3.5950000000000002</v>
      </c>
    </row>
    <row r="124" spans="1:14">
      <c r="C124">
        <v>22.713999999999999</v>
      </c>
      <c r="D124">
        <v>10.79</v>
      </c>
      <c r="E124" s="8">
        <v>3.8780000000000001</v>
      </c>
      <c r="F124" s="8">
        <v>3.1320000000000001</v>
      </c>
      <c r="G124" s="8">
        <v>3.4430000000000001</v>
      </c>
      <c r="H124" s="8">
        <v>2.6960000000000002</v>
      </c>
      <c r="I124" s="8">
        <v>2.8839999999999999</v>
      </c>
      <c r="J124" s="8">
        <v>2.742</v>
      </c>
      <c r="K124" s="8">
        <v>2.7469999999999999</v>
      </c>
      <c r="L124" s="8">
        <v>2.6520000000000001</v>
      </c>
      <c r="M124" s="8">
        <v>3.032</v>
      </c>
      <c r="N124" s="8">
        <v>3.4239999999999999</v>
      </c>
    </row>
    <row r="125" spans="1:14">
      <c r="C125">
        <v>19.408000000000001</v>
      </c>
      <c r="D125">
        <v>8.4710000000000001</v>
      </c>
      <c r="E125" s="8">
        <v>3.5230000000000001</v>
      </c>
      <c r="F125" s="8">
        <v>2.8929999999999998</v>
      </c>
      <c r="G125" s="8">
        <v>2.8769999999999998</v>
      </c>
      <c r="H125" s="8">
        <v>2.8</v>
      </c>
      <c r="I125" s="8">
        <v>2.8079999999999998</v>
      </c>
      <c r="J125" s="8">
        <v>3.1819999999999999</v>
      </c>
      <c r="K125" s="8">
        <v>2.9710000000000001</v>
      </c>
      <c r="L125" s="8">
        <v>3.3380000000000001</v>
      </c>
      <c r="M125" s="8">
        <v>2.7480000000000002</v>
      </c>
      <c r="N125" s="8">
        <v>2.9380000000000002</v>
      </c>
    </row>
    <row r="126" spans="1:14">
      <c r="B126" t="s">
        <v>13</v>
      </c>
      <c r="C126">
        <v>20.18</v>
      </c>
      <c r="D126">
        <v>12.116</v>
      </c>
      <c r="E126" s="8">
        <v>4.6980000000000004</v>
      </c>
      <c r="F126" s="8">
        <v>3.6949999999999998</v>
      </c>
      <c r="G126" s="8">
        <v>3.2210000000000001</v>
      </c>
      <c r="H126" s="8">
        <v>3.125</v>
      </c>
      <c r="I126" s="8">
        <v>2.69</v>
      </c>
      <c r="J126" s="8">
        <v>3.0859999999999999</v>
      </c>
      <c r="K126" s="8">
        <v>2.7949999999999999</v>
      </c>
      <c r="L126" s="8">
        <v>3.3380000000000001</v>
      </c>
      <c r="M126" s="8">
        <v>3.0339999999999998</v>
      </c>
      <c r="N126" s="8">
        <v>3.9489999999999998</v>
      </c>
    </row>
    <row r="127" spans="1:14">
      <c r="B127" t="s">
        <v>66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t="s">
        <v>63</v>
      </c>
      <c r="B128" t="s">
        <v>60</v>
      </c>
    </row>
    <row r="129" spans="1:14">
      <c r="A129" t="s">
        <v>54</v>
      </c>
      <c r="B129">
        <v>23.9</v>
      </c>
      <c r="C129">
        <v>1.3</v>
      </c>
      <c r="D129" t="s">
        <v>56</v>
      </c>
      <c r="E129" t="s">
        <v>57</v>
      </c>
      <c r="F129" t="s">
        <v>58</v>
      </c>
      <c r="G129" t="b">
        <v>0</v>
      </c>
      <c r="H129" t="s">
        <v>59</v>
      </c>
      <c r="I129" t="b">
        <v>0</v>
      </c>
      <c r="J129">
        <v>1</v>
      </c>
    </row>
    <row r="130" spans="1:14"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12</v>
      </c>
    </row>
    <row r="131" spans="1:14">
      <c r="A131" s="8" t="s">
        <v>70</v>
      </c>
      <c r="C131">
        <v>20.146000000000001</v>
      </c>
      <c r="D131">
        <v>7.7709999999999999</v>
      </c>
      <c r="E131" s="8">
        <v>4.2080000000000002</v>
      </c>
      <c r="F131" s="8">
        <v>4.125</v>
      </c>
      <c r="G131" s="8">
        <v>3.6629999999999998</v>
      </c>
      <c r="H131" s="8">
        <v>3.6429999999999998</v>
      </c>
      <c r="I131" s="8">
        <v>4.1660000000000004</v>
      </c>
      <c r="J131" s="8">
        <v>4.8449999999999998</v>
      </c>
      <c r="K131" s="8">
        <v>3.9020000000000001</v>
      </c>
      <c r="L131" s="8">
        <v>3.2469999999999999</v>
      </c>
      <c r="M131" s="8">
        <v>3.8109999999999999</v>
      </c>
      <c r="N131" s="8">
        <v>4.3029999999999999</v>
      </c>
    </row>
    <row r="132" spans="1:14">
      <c r="C132">
        <v>19.597000000000001</v>
      </c>
      <c r="D132">
        <v>6.5659999999999998</v>
      </c>
      <c r="E132" s="8">
        <v>4.0999999999999996</v>
      </c>
      <c r="F132" s="8">
        <v>3.2810000000000001</v>
      </c>
      <c r="G132" s="8">
        <v>3.476</v>
      </c>
      <c r="H132" s="8">
        <v>3.008</v>
      </c>
      <c r="I132" s="8">
        <v>3.0350000000000001</v>
      </c>
      <c r="J132" s="8">
        <v>3.4740000000000002</v>
      </c>
      <c r="K132" s="8">
        <v>3.2959999999999998</v>
      </c>
      <c r="L132" s="8">
        <v>3.4929999999999999</v>
      </c>
      <c r="M132" s="8">
        <v>2.99</v>
      </c>
      <c r="N132" s="8">
        <v>3.5579999999999998</v>
      </c>
    </row>
    <row r="133" spans="1:14">
      <c r="C133">
        <v>17.289000000000001</v>
      </c>
      <c r="D133">
        <v>6.3250000000000002</v>
      </c>
      <c r="E133" s="8">
        <v>4.1710000000000003</v>
      </c>
      <c r="F133" s="8">
        <v>3.613</v>
      </c>
      <c r="G133" s="8">
        <v>4.2329999999999997</v>
      </c>
      <c r="H133" s="8">
        <v>4.0640000000000001</v>
      </c>
      <c r="I133" s="8">
        <v>3.5049999999999999</v>
      </c>
      <c r="J133" s="8">
        <v>3.6469999999999998</v>
      </c>
      <c r="K133" s="8">
        <v>3.1230000000000002</v>
      </c>
      <c r="L133" s="8">
        <v>3.4060000000000001</v>
      </c>
      <c r="M133" s="8">
        <v>2.7349999999999999</v>
      </c>
      <c r="N133" s="8">
        <v>3.8849999999999998</v>
      </c>
    </row>
    <row r="134" spans="1:14">
      <c r="C134">
        <v>18.652000000000001</v>
      </c>
      <c r="D134">
        <v>6.4169999999999998</v>
      </c>
      <c r="E134" s="8">
        <v>3.7989999999999999</v>
      </c>
      <c r="F134" s="8">
        <v>3.4940000000000002</v>
      </c>
      <c r="G134" s="8">
        <v>3.5350000000000001</v>
      </c>
      <c r="H134" s="8">
        <v>4.2039999999999997</v>
      </c>
      <c r="I134" s="8">
        <v>4.1779999999999999</v>
      </c>
      <c r="J134" s="8">
        <v>3.1360000000000001</v>
      </c>
      <c r="K134" s="8">
        <v>3.6030000000000002</v>
      </c>
      <c r="L134" s="8">
        <v>4.242</v>
      </c>
      <c r="M134" s="8">
        <v>3.2170000000000001</v>
      </c>
      <c r="N134" s="8">
        <v>4.1399999999999997</v>
      </c>
    </row>
    <row r="135" spans="1:14">
      <c r="C135">
        <v>18.532</v>
      </c>
      <c r="D135">
        <v>6.4589999999999996</v>
      </c>
      <c r="E135" s="8">
        <v>4.1420000000000003</v>
      </c>
      <c r="F135" s="8">
        <v>3.7229999999999999</v>
      </c>
      <c r="G135" s="8">
        <v>3.964</v>
      </c>
      <c r="H135" s="8">
        <v>4.2919999999999998</v>
      </c>
      <c r="I135" s="8">
        <v>3.9260000000000002</v>
      </c>
      <c r="J135" s="8">
        <v>3.762</v>
      </c>
      <c r="K135" s="8">
        <v>3.2490000000000001</v>
      </c>
      <c r="L135" s="8">
        <v>3.9830000000000001</v>
      </c>
      <c r="M135" s="8">
        <v>3.43</v>
      </c>
      <c r="N135" s="8">
        <v>4.3929999999999998</v>
      </c>
    </row>
    <row r="136" spans="1:14">
      <c r="C136">
        <v>20.547999999999998</v>
      </c>
      <c r="D136">
        <v>7.5949999999999998</v>
      </c>
      <c r="E136" s="8">
        <v>3.8149999999999999</v>
      </c>
      <c r="F136" s="8">
        <v>3.7240000000000002</v>
      </c>
      <c r="G136" s="8">
        <v>3.6659999999999999</v>
      </c>
      <c r="H136" s="8">
        <v>3.84</v>
      </c>
      <c r="I136" s="8">
        <v>4.2539999999999996</v>
      </c>
      <c r="J136" s="8">
        <v>3.7490000000000001</v>
      </c>
      <c r="K136" s="8">
        <v>3.3980000000000001</v>
      </c>
      <c r="L136" s="8">
        <v>3.65</v>
      </c>
      <c r="M136" s="8">
        <v>3.3380000000000001</v>
      </c>
      <c r="N136" s="8">
        <v>3.9540000000000002</v>
      </c>
    </row>
    <row r="137" spans="1:14">
      <c r="C137">
        <v>19.972999999999999</v>
      </c>
      <c r="D137">
        <v>9.1470000000000002</v>
      </c>
      <c r="E137" s="8">
        <v>4.3600000000000003</v>
      </c>
      <c r="F137" s="8">
        <v>3.3479999999999999</v>
      </c>
      <c r="G137" s="8">
        <v>3.1429999999999998</v>
      </c>
      <c r="H137" s="8">
        <v>3.0419999999999998</v>
      </c>
      <c r="I137" s="8">
        <v>3.5070000000000001</v>
      </c>
      <c r="J137" s="8">
        <v>3.6560000000000001</v>
      </c>
      <c r="K137" s="8">
        <v>3.1560000000000001</v>
      </c>
      <c r="L137" s="8">
        <v>3.681</v>
      </c>
      <c r="M137" s="8">
        <v>3.532</v>
      </c>
      <c r="N137" s="8">
        <v>3.887</v>
      </c>
    </row>
    <row r="138" spans="1:14">
      <c r="B138" t="s">
        <v>14</v>
      </c>
      <c r="C138">
        <v>22.231999999999999</v>
      </c>
      <c r="D138">
        <v>9.4290000000000003</v>
      </c>
      <c r="E138" s="8">
        <v>4.5890000000000004</v>
      </c>
      <c r="F138" s="8">
        <v>3.706</v>
      </c>
      <c r="G138" s="8">
        <v>3.0510000000000002</v>
      </c>
      <c r="H138" s="8">
        <v>3.2010000000000001</v>
      </c>
      <c r="I138" s="8">
        <v>3.1110000000000002</v>
      </c>
      <c r="J138" s="8">
        <v>3.6840000000000002</v>
      </c>
      <c r="K138" s="8">
        <v>3.3290000000000002</v>
      </c>
      <c r="L138" s="8">
        <v>3.9369999999999998</v>
      </c>
      <c r="M138" s="8">
        <v>3.5049999999999999</v>
      </c>
      <c r="N138" s="8">
        <v>3.6440000000000001</v>
      </c>
    </row>
    <row r="139" spans="1:14">
      <c r="B139" t="s">
        <v>69</v>
      </c>
    </row>
    <row r="140" spans="1:14">
      <c r="A140" t="s">
        <v>63</v>
      </c>
      <c r="B140" t="s">
        <v>60</v>
      </c>
    </row>
    <row r="141" spans="1:14">
      <c r="A141" t="s">
        <v>54</v>
      </c>
      <c r="B141">
        <v>24</v>
      </c>
      <c r="C141">
        <v>1.3</v>
      </c>
      <c r="D141" t="s">
        <v>56</v>
      </c>
      <c r="E141" t="s">
        <v>57</v>
      </c>
      <c r="F141" t="s">
        <v>58</v>
      </c>
      <c r="G141" t="b">
        <v>0</v>
      </c>
      <c r="H141" t="s">
        <v>59</v>
      </c>
      <c r="I141" t="b">
        <v>0</v>
      </c>
      <c r="J141">
        <v>1</v>
      </c>
    </row>
    <row r="142" spans="1:14">
      <c r="C142">
        <v>1</v>
      </c>
      <c r="D142">
        <v>2</v>
      </c>
      <c r="E142">
        <v>3</v>
      </c>
      <c r="F142">
        <v>4</v>
      </c>
      <c r="G142">
        <v>5</v>
      </c>
      <c r="H142">
        <v>6</v>
      </c>
      <c r="I142">
        <v>7</v>
      </c>
      <c r="J142">
        <v>8</v>
      </c>
      <c r="K142">
        <v>9</v>
      </c>
      <c r="L142">
        <v>10</v>
      </c>
      <c r="M142">
        <v>11</v>
      </c>
      <c r="N142">
        <v>12</v>
      </c>
    </row>
    <row r="143" spans="1:14">
      <c r="A143" s="8" t="s">
        <v>70</v>
      </c>
      <c r="C143">
        <v>17.856999999999999</v>
      </c>
      <c r="D143">
        <v>7.6420000000000003</v>
      </c>
      <c r="E143" s="8">
        <v>3.4969999999999999</v>
      </c>
      <c r="F143" s="8">
        <v>2.9119999999999999</v>
      </c>
      <c r="G143" s="8">
        <v>3.0539999999999998</v>
      </c>
      <c r="H143" s="8">
        <v>2.5960000000000001</v>
      </c>
      <c r="I143" s="8">
        <v>2.851</v>
      </c>
      <c r="J143" s="8">
        <v>3.1619999999999999</v>
      </c>
      <c r="K143" s="8">
        <v>3.4940000000000002</v>
      </c>
      <c r="L143" s="8">
        <v>3.0289999999999999</v>
      </c>
      <c r="M143" s="8">
        <v>2.9620000000000002</v>
      </c>
      <c r="N143" s="8">
        <v>4.2480000000000002</v>
      </c>
    </row>
    <row r="144" spans="1:14">
      <c r="C144">
        <v>17.52</v>
      </c>
      <c r="D144">
        <v>8.9600000000000009</v>
      </c>
      <c r="E144" s="8">
        <v>4.5629999999999997</v>
      </c>
      <c r="F144" s="8">
        <v>3.0310000000000001</v>
      </c>
      <c r="G144" s="8">
        <v>3.1880000000000002</v>
      </c>
      <c r="H144" s="8">
        <v>3.0739999999999998</v>
      </c>
      <c r="I144" s="8">
        <v>3.198</v>
      </c>
      <c r="J144" s="8">
        <v>2.5670000000000002</v>
      </c>
      <c r="K144" s="8">
        <v>2.7149999999999999</v>
      </c>
      <c r="L144" s="8">
        <v>2.9620000000000002</v>
      </c>
      <c r="M144" s="8">
        <v>3.0750000000000002</v>
      </c>
      <c r="N144" s="8">
        <v>3.4790000000000001</v>
      </c>
    </row>
    <row r="145" spans="1:14">
      <c r="C145">
        <v>18.195</v>
      </c>
      <c r="D145">
        <v>7.4109999999999996</v>
      </c>
      <c r="E145" s="8">
        <v>3.1</v>
      </c>
      <c r="F145" s="8">
        <v>3.0590000000000002</v>
      </c>
      <c r="G145" s="8">
        <v>3.4089999999999998</v>
      </c>
      <c r="H145" s="8">
        <v>3.0019999999999998</v>
      </c>
      <c r="I145" s="8">
        <v>2.9870000000000001</v>
      </c>
      <c r="J145" s="8">
        <v>2.661</v>
      </c>
      <c r="K145" s="8">
        <v>2.726</v>
      </c>
      <c r="L145" s="8">
        <v>2.9529999999999998</v>
      </c>
      <c r="M145" s="8">
        <v>3.056</v>
      </c>
      <c r="N145" s="8">
        <v>3.5310000000000001</v>
      </c>
    </row>
    <row r="146" spans="1:14">
      <c r="C146">
        <v>17.931000000000001</v>
      </c>
      <c r="D146">
        <v>7.0529999999999999</v>
      </c>
      <c r="E146" s="8">
        <v>3.206</v>
      </c>
      <c r="F146" s="8">
        <v>2.5179999999999998</v>
      </c>
      <c r="G146" s="8">
        <v>3.0830000000000002</v>
      </c>
      <c r="H146" s="8">
        <v>2.3679999999999999</v>
      </c>
      <c r="I146" s="8">
        <v>2.8690000000000002</v>
      </c>
      <c r="J146" s="8">
        <v>2.93</v>
      </c>
      <c r="K146" s="8">
        <v>3.07</v>
      </c>
      <c r="L146" s="8">
        <v>2.746</v>
      </c>
      <c r="M146" s="8">
        <v>2.9369999999999998</v>
      </c>
      <c r="N146" s="8">
        <v>4.0670000000000002</v>
      </c>
    </row>
    <row r="147" spans="1:14">
      <c r="C147">
        <v>18.992000000000001</v>
      </c>
      <c r="D147">
        <v>7.7729999999999997</v>
      </c>
      <c r="E147" s="8">
        <v>2.968</v>
      </c>
      <c r="F147" s="8">
        <v>2.5539999999999998</v>
      </c>
      <c r="G147" s="8">
        <v>3.093</v>
      </c>
      <c r="H147" s="8">
        <v>3.1240000000000001</v>
      </c>
      <c r="I147" s="8">
        <v>3.2040000000000002</v>
      </c>
      <c r="J147" s="8">
        <v>2.625</v>
      </c>
      <c r="K147" s="8">
        <v>3.2440000000000002</v>
      </c>
      <c r="L147" s="8">
        <v>2.879</v>
      </c>
      <c r="M147" s="8">
        <v>3.1859999999999999</v>
      </c>
      <c r="N147" s="8">
        <v>3.7440000000000002</v>
      </c>
    </row>
    <row r="148" spans="1:14">
      <c r="C148">
        <v>19.277999999999999</v>
      </c>
      <c r="D148">
        <v>8.157</v>
      </c>
      <c r="E148" s="8">
        <v>3.4860000000000002</v>
      </c>
      <c r="F148" s="8">
        <v>3.07</v>
      </c>
      <c r="G148" s="8">
        <v>3.0489999999999999</v>
      </c>
      <c r="H148" s="8">
        <v>3.0760000000000001</v>
      </c>
      <c r="I148" s="8">
        <v>2.7160000000000002</v>
      </c>
      <c r="J148" s="8">
        <v>3.24</v>
      </c>
      <c r="K148" s="8">
        <v>2.7010000000000001</v>
      </c>
      <c r="L148" s="8">
        <v>3.1890000000000001</v>
      </c>
      <c r="M148" s="8">
        <v>3.4710000000000001</v>
      </c>
      <c r="N148" s="8">
        <v>3.7930000000000001</v>
      </c>
    </row>
    <row r="149" spans="1:14">
      <c r="C149">
        <v>19.516999999999999</v>
      </c>
      <c r="D149">
        <v>10.048999999999999</v>
      </c>
      <c r="E149" s="8">
        <v>4.0979999999999999</v>
      </c>
      <c r="F149" s="8">
        <v>3.06</v>
      </c>
      <c r="G149" s="8">
        <v>3.597</v>
      </c>
      <c r="H149" s="8">
        <v>3.2229999999999999</v>
      </c>
      <c r="I149" s="8">
        <v>2.8439999999999999</v>
      </c>
      <c r="J149" s="8">
        <v>3.4089999999999998</v>
      </c>
      <c r="K149" s="8">
        <v>3.2490000000000001</v>
      </c>
      <c r="L149" s="8">
        <v>3.327</v>
      </c>
      <c r="M149" s="8">
        <v>3.04</v>
      </c>
      <c r="N149" s="8">
        <v>3.665</v>
      </c>
    </row>
    <row r="150" spans="1:14">
      <c r="B150" t="s">
        <v>71</v>
      </c>
      <c r="C150">
        <v>18.858000000000001</v>
      </c>
      <c r="D150">
        <v>8.9849999999999994</v>
      </c>
      <c r="E150" s="8">
        <v>4.141</v>
      </c>
      <c r="F150" s="8">
        <v>2.9769999999999999</v>
      </c>
      <c r="G150" s="8">
        <v>2.927</v>
      </c>
      <c r="H150" s="8">
        <v>2.944</v>
      </c>
      <c r="I150" s="8">
        <v>2.9860000000000002</v>
      </c>
      <c r="J150" s="8">
        <v>3.1589999999999998</v>
      </c>
      <c r="K150" s="8">
        <v>3.2360000000000002</v>
      </c>
      <c r="L150" s="8">
        <v>3.2130000000000001</v>
      </c>
      <c r="M150" s="8">
        <v>2.976</v>
      </c>
      <c r="N150" s="8">
        <v>3.7989999999999999</v>
      </c>
    </row>
    <row r="151" spans="1:14" s="8" customFormat="1">
      <c r="B151" s="8" t="s">
        <v>55</v>
      </c>
    </row>
    <row r="152" spans="1:14">
      <c r="A152" t="s">
        <v>63</v>
      </c>
      <c r="B152" t="s">
        <v>60</v>
      </c>
    </row>
    <row r="153" spans="1:14">
      <c r="A153" t="s">
        <v>54</v>
      </c>
      <c r="B153">
        <v>24.4</v>
      </c>
      <c r="C153">
        <v>1.3</v>
      </c>
      <c r="D153" t="s">
        <v>56</v>
      </c>
      <c r="E153" t="s">
        <v>57</v>
      </c>
      <c r="F153" t="s">
        <v>58</v>
      </c>
      <c r="G153" t="b">
        <v>0</v>
      </c>
      <c r="H153" t="s">
        <v>59</v>
      </c>
      <c r="I153" t="b">
        <v>0</v>
      </c>
      <c r="J153">
        <v>1</v>
      </c>
    </row>
    <row r="154" spans="1:14"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</row>
    <row r="155" spans="1:14">
      <c r="A155" s="10" t="s">
        <v>6</v>
      </c>
      <c r="C155">
        <v>17.815999999999999</v>
      </c>
      <c r="D155">
        <v>10.705</v>
      </c>
      <c r="E155">
        <v>3.2509999999999999</v>
      </c>
      <c r="F155">
        <v>2.5</v>
      </c>
      <c r="G155">
        <v>3.254</v>
      </c>
      <c r="H155">
        <v>3.06</v>
      </c>
      <c r="I155">
        <v>3.1019999999999999</v>
      </c>
      <c r="J155">
        <v>2.9319999999999999</v>
      </c>
      <c r="K155">
        <v>3.31</v>
      </c>
      <c r="L155">
        <v>2.9820000000000002</v>
      </c>
      <c r="M155">
        <v>2.9969999999999999</v>
      </c>
      <c r="N155">
        <v>3.45</v>
      </c>
    </row>
    <row r="156" spans="1:14">
      <c r="C156">
        <v>17.452999999999999</v>
      </c>
      <c r="D156">
        <v>11.276</v>
      </c>
      <c r="E156">
        <v>3.25</v>
      </c>
      <c r="F156">
        <v>3.3010000000000002</v>
      </c>
      <c r="G156">
        <v>2.6160000000000001</v>
      </c>
      <c r="H156">
        <v>3.0350000000000001</v>
      </c>
      <c r="I156">
        <v>2.56</v>
      </c>
      <c r="J156">
        <v>3.222</v>
      </c>
      <c r="K156">
        <v>2.87</v>
      </c>
      <c r="L156">
        <v>2.7210000000000001</v>
      </c>
      <c r="M156">
        <v>3.0049999999999999</v>
      </c>
      <c r="N156">
        <v>3.3039999999999998</v>
      </c>
    </row>
    <row r="157" spans="1:14">
      <c r="C157">
        <v>18.565000000000001</v>
      </c>
      <c r="D157">
        <v>11.946</v>
      </c>
      <c r="E157">
        <v>3.226</v>
      </c>
      <c r="F157">
        <v>3.6120000000000001</v>
      </c>
      <c r="G157">
        <v>3.3660000000000001</v>
      </c>
      <c r="H157">
        <v>3.399</v>
      </c>
      <c r="I157">
        <v>2.7269999999999999</v>
      </c>
      <c r="J157">
        <v>3.3380000000000001</v>
      </c>
      <c r="K157">
        <v>2.7469999999999999</v>
      </c>
      <c r="L157">
        <v>3.1850000000000001</v>
      </c>
      <c r="M157">
        <v>2.74</v>
      </c>
      <c r="N157">
        <v>3.12</v>
      </c>
    </row>
    <row r="158" spans="1:14">
      <c r="C158">
        <v>19.672999999999998</v>
      </c>
      <c r="D158">
        <v>13.05</v>
      </c>
      <c r="E158">
        <v>3.4409999999999998</v>
      </c>
      <c r="F158">
        <v>2.9079999999999999</v>
      </c>
      <c r="G158">
        <v>3.004</v>
      </c>
      <c r="H158">
        <v>2.8849999999999998</v>
      </c>
      <c r="I158">
        <v>2.9870000000000001</v>
      </c>
      <c r="J158">
        <v>3.2450000000000001</v>
      </c>
      <c r="K158">
        <v>2.7330000000000001</v>
      </c>
      <c r="L158">
        <v>2.6920000000000002</v>
      </c>
      <c r="M158">
        <v>2.742</v>
      </c>
      <c r="N158">
        <v>3.056</v>
      </c>
    </row>
    <row r="159" spans="1:14">
      <c r="C159">
        <v>19.329999999999998</v>
      </c>
      <c r="D159">
        <v>13.476000000000001</v>
      </c>
      <c r="E159">
        <v>4.0369999999999999</v>
      </c>
      <c r="F159">
        <v>2.903</v>
      </c>
      <c r="G159">
        <v>2.9820000000000002</v>
      </c>
      <c r="H159">
        <v>3.278</v>
      </c>
      <c r="I159">
        <v>2.8969999999999998</v>
      </c>
      <c r="J159">
        <v>3.194</v>
      </c>
      <c r="K159">
        <v>2.6829999999999998</v>
      </c>
      <c r="L159">
        <v>2.6880000000000002</v>
      </c>
      <c r="M159">
        <v>3.081</v>
      </c>
      <c r="N159">
        <v>3.2730000000000001</v>
      </c>
    </row>
    <row r="160" spans="1:14">
      <c r="C160">
        <v>18.259</v>
      </c>
      <c r="D160">
        <v>13.366</v>
      </c>
      <c r="E160">
        <v>3.63</v>
      </c>
      <c r="F160">
        <v>3.33</v>
      </c>
      <c r="G160">
        <v>3.383</v>
      </c>
      <c r="H160">
        <v>2.9710000000000001</v>
      </c>
      <c r="I160">
        <v>2.8969999999999998</v>
      </c>
      <c r="J160">
        <v>2.67</v>
      </c>
      <c r="K160">
        <v>3.117</v>
      </c>
      <c r="L160">
        <v>2.8029999999999999</v>
      </c>
      <c r="M160">
        <v>2.9220000000000002</v>
      </c>
      <c r="N160">
        <v>3.1779999999999999</v>
      </c>
    </row>
    <row r="161" spans="1:14">
      <c r="C161">
        <v>19.196999999999999</v>
      </c>
      <c r="D161">
        <v>13.121</v>
      </c>
      <c r="E161">
        <v>3.1179999999999999</v>
      </c>
      <c r="F161">
        <v>2.7959999999999998</v>
      </c>
      <c r="G161">
        <v>3.3559999999999999</v>
      </c>
      <c r="H161">
        <v>2.706</v>
      </c>
      <c r="I161">
        <v>3.0819999999999999</v>
      </c>
      <c r="J161">
        <v>3.145</v>
      </c>
      <c r="K161">
        <v>2.726</v>
      </c>
      <c r="L161">
        <v>3.129</v>
      </c>
      <c r="M161">
        <v>2.7210000000000001</v>
      </c>
      <c r="N161">
        <v>3.6240000000000001</v>
      </c>
    </row>
    <row r="162" spans="1:14">
      <c r="B162" t="s">
        <v>72</v>
      </c>
      <c r="C162">
        <v>19.11</v>
      </c>
      <c r="D162">
        <v>12.813000000000001</v>
      </c>
      <c r="E162">
        <v>3.4409999999999998</v>
      </c>
      <c r="F162">
        <v>3.0760000000000001</v>
      </c>
      <c r="G162">
        <v>2.448</v>
      </c>
      <c r="H162">
        <v>3.46</v>
      </c>
      <c r="I162">
        <v>2.7160000000000002</v>
      </c>
      <c r="J162">
        <v>3.2010000000000001</v>
      </c>
      <c r="K162">
        <v>2.9209999999999998</v>
      </c>
      <c r="L162">
        <v>3.0979999999999999</v>
      </c>
      <c r="M162">
        <v>3.3929999999999998</v>
      </c>
      <c r="N162">
        <v>3.2490000000000001</v>
      </c>
    </row>
    <row r="163" spans="1:14">
      <c r="B163" t="s">
        <v>66</v>
      </c>
    </row>
    <row r="164" spans="1:14">
      <c r="A164" t="s">
        <v>63</v>
      </c>
      <c r="B164" t="s">
        <v>60</v>
      </c>
    </row>
    <row r="165" spans="1:14">
      <c r="A165" t="s">
        <v>54</v>
      </c>
      <c r="B165">
        <v>24.5</v>
      </c>
      <c r="C165">
        <v>1.3</v>
      </c>
      <c r="D165" t="s">
        <v>56</v>
      </c>
      <c r="E165" t="s">
        <v>57</v>
      </c>
      <c r="F165" t="s">
        <v>58</v>
      </c>
      <c r="G165" t="b">
        <v>0</v>
      </c>
      <c r="H165" t="s">
        <v>59</v>
      </c>
      <c r="I165" t="b">
        <v>0</v>
      </c>
      <c r="J165">
        <v>1</v>
      </c>
    </row>
    <row r="166" spans="1:14">
      <c r="C166">
        <v>1</v>
      </c>
      <c r="D166">
        <v>2</v>
      </c>
      <c r="E166">
        <v>3</v>
      </c>
      <c r="F166">
        <v>4</v>
      </c>
      <c r="G166">
        <v>5</v>
      </c>
      <c r="H166">
        <v>6</v>
      </c>
      <c r="I166">
        <v>7</v>
      </c>
      <c r="J166">
        <v>8</v>
      </c>
      <c r="K166">
        <v>9</v>
      </c>
      <c r="L166">
        <v>10</v>
      </c>
      <c r="M166">
        <v>11</v>
      </c>
      <c r="N166">
        <v>12</v>
      </c>
    </row>
    <row r="167" spans="1:14">
      <c r="A167" s="10" t="s">
        <v>6</v>
      </c>
      <c r="C167">
        <v>16.408000000000001</v>
      </c>
      <c r="D167">
        <v>10.41</v>
      </c>
      <c r="E167">
        <v>4.2030000000000003</v>
      </c>
      <c r="F167">
        <v>3.3359999999999999</v>
      </c>
      <c r="G167">
        <v>3.6549999999999998</v>
      </c>
      <c r="H167">
        <v>3.367</v>
      </c>
      <c r="I167">
        <v>3.2679999999999998</v>
      </c>
      <c r="J167">
        <v>3.9540000000000002</v>
      </c>
      <c r="K167">
        <v>3.1389999999999998</v>
      </c>
      <c r="L167">
        <v>3.11</v>
      </c>
      <c r="M167">
        <v>3.52</v>
      </c>
      <c r="N167">
        <v>3.5739999999999998</v>
      </c>
    </row>
    <row r="168" spans="1:14">
      <c r="C168">
        <v>15.834</v>
      </c>
      <c r="D168">
        <v>10.11</v>
      </c>
      <c r="E168">
        <v>3.42</v>
      </c>
      <c r="F168">
        <v>3.81</v>
      </c>
      <c r="G168">
        <v>3.2170000000000001</v>
      </c>
      <c r="H168">
        <v>3.9209999999999998</v>
      </c>
      <c r="I168">
        <v>3.7229999999999999</v>
      </c>
      <c r="J168">
        <v>3.2309999999999999</v>
      </c>
      <c r="K168">
        <v>3.3820000000000001</v>
      </c>
      <c r="L168">
        <v>3.6920000000000002</v>
      </c>
      <c r="M168">
        <v>2.78</v>
      </c>
      <c r="N168">
        <v>3.3140000000000001</v>
      </c>
    </row>
    <row r="169" spans="1:14">
      <c r="C169">
        <v>17.215</v>
      </c>
      <c r="D169">
        <v>10.775</v>
      </c>
      <c r="E169">
        <v>3.8340000000000001</v>
      </c>
      <c r="F169">
        <v>3.4820000000000002</v>
      </c>
      <c r="G169">
        <v>3.093</v>
      </c>
      <c r="H169">
        <v>3.359</v>
      </c>
      <c r="I169">
        <v>3.4020000000000001</v>
      </c>
      <c r="J169">
        <v>3.3010000000000002</v>
      </c>
      <c r="K169">
        <v>3.4980000000000002</v>
      </c>
      <c r="L169">
        <v>3.3010000000000002</v>
      </c>
      <c r="M169">
        <v>3.16</v>
      </c>
      <c r="N169">
        <v>3.88</v>
      </c>
    </row>
    <row r="170" spans="1:14">
      <c r="C170">
        <v>16.704000000000001</v>
      </c>
      <c r="D170">
        <v>11.167</v>
      </c>
      <c r="E170">
        <v>4.4749999999999996</v>
      </c>
      <c r="F170">
        <v>3.5979999999999999</v>
      </c>
      <c r="G170">
        <v>2.875</v>
      </c>
      <c r="H170">
        <v>3.1859999999999999</v>
      </c>
      <c r="I170">
        <v>3.1070000000000002</v>
      </c>
      <c r="J170">
        <v>2.919</v>
      </c>
      <c r="K170">
        <v>3.32</v>
      </c>
      <c r="L170">
        <v>3.226</v>
      </c>
      <c r="M170">
        <v>3.6970000000000001</v>
      </c>
      <c r="N170">
        <v>3.7309999999999999</v>
      </c>
    </row>
    <row r="171" spans="1:14">
      <c r="C171">
        <v>17.152000000000001</v>
      </c>
      <c r="D171">
        <v>13.172000000000001</v>
      </c>
      <c r="E171">
        <v>4.3280000000000003</v>
      </c>
      <c r="F171">
        <v>3.2360000000000002</v>
      </c>
      <c r="G171">
        <v>3.5089999999999999</v>
      </c>
      <c r="H171">
        <v>3.319</v>
      </c>
      <c r="I171">
        <v>3.4350000000000001</v>
      </c>
      <c r="J171">
        <v>3.0579999999999998</v>
      </c>
      <c r="K171">
        <v>2.9649999999999999</v>
      </c>
      <c r="L171">
        <v>3.484</v>
      </c>
      <c r="M171">
        <v>3.6219999999999999</v>
      </c>
      <c r="N171">
        <v>3.476</v>
      </c>
    </row>
    <row r="172" spans="1:14">
      <c r="C172">
        <v>17.594000000000001</v>
      </c>
      <c r="D172">
        <v>13.163</v>
      </c>
      <c r="E172">
        <v>4.0990000000000002</v>
      </c>
      <c r="F172">
        <v>3.3220000000000001</v>
      </c>
      <c r="G172">
        <v>3.117</v>
      </c>
      <c r="H172">
        <v>2.665</v>
      </c>
      <c r="I172">
        <v>3.2650000000000001</v>
      </c>
      <c r="J172">
        <v>3.335</v>
      </c>
      <c r="K172">
        <v>2.9470000000000001</v>
      </c>
      <c r="L172">
        <v>3.31</v>
      </c>
      <c r="M172">
        <v>3.2370000000000001</v>
      </c>
      <c r="N172">
        <v>3.6560000000000001</v>
      </c>
    </row>
    <row r="173" spans="1:14">
      <c r="C173">
        <v>17.928999999999998</v>
      </c>
      <c r="D173">
        <v>11.148999999999999</v>
      </c>
      <c r="E173">
        <v>4.2069999999999999</v>
      </c>
      <c r="F173">
        <v>3.4119999999999999</v>
      </c>
      <c r="G173">
        <v>3.843</v>
      </c>
      <c r="H173">
        <v>2.8980000000000001</v>
      </c>
      <c r="I173">
        <v>3.2639999999999998</v>
      </c>
      <c r="J173">
        <v>3.11</v>
      </c>
      <c r="K173">
        <v>2.9780000000000002</v>
      </c>
      <c r="L173">
        <v>3.2010000000000001</v>
      </c>
      <c r="M173">
        <v>2.8450000000000002</v>
      </c>
      <c r="N173">
        <v>3.61</v>
      </c>
    </row>
    <row r="174" spans="1:14">
      <c r="B174" t="s">
        <v>73</v>
      </c>
      <c r="C174">
        <v>18.059000000000001</v>
      </c>
      <c r="D174">
        <v>12.603</v>
      </c>
      <c r="E174">
        <v>4.0030000000000001</v>
      </c>
      <c r="F174">
        <v>3.145</v>
      </c>
      <c r="G174">
        <v>3.4609999999999999</v>
      </c>
      <c r="H174">
        <v>3.1139999999999999</v>
      </c>
      <c r="I174">
        <v>3.056</v>
      </c>
      <c r="J174">
        <v>2.9780000000000002</v>
      </c>
      <c r="K174">
        <v>3.1760000000000002</v>
      </c>
      <c r="L174">
        <v>3.6739999999999999</v>
      </c>
      <c r="M174">
        <v>3.5209999999999999</v>
      </c>
      <c r="N174">
        <v>3.3260000000000001</v>
      </c>
    </row>
    <row r="175" spans="1:14">
      <c r="B175" t="s">
        <v>69</v>
      </c>
    </row>
    <row r="176" spans="1:14">
      <c r="A176" t="s">
        <v>63</v>
      </c>
      <c r="B176" t="s">
        <v>60</v>
      </c>
    </row>
    <row r="177" spans="1:14">
      <c r="A177" t="s">
        <v>54</v>
      </c>
      <c r="B177">
        <v>24.5</v>
      </c>
      <c r="C177">
        <v>1.3</v>
      </c>
      <c r="D177" t="s">
        <v>56</v>
      </c>
      <c r="E177" t="s">
        <v>57</v>
      </c>
      <c r="F177" t="s">
        <v>58</v>
      </c>
      <c r="G177" t="b">
        <v>0</v>
      </c>
      <c r="H177" t="s">
        <v>59</v>
      </c>
      <c r="I177" t="b">
        <v>0</v>
      </c>
      <c r="J177">
        <v>1</v>
      </c>
    </row>
    <row r="178" spans="1:14">
      <c r="C178">
        <v>1</v>
      </c>
      <c r="D178">
        <v>2</v>
      </c>
      <c r="E178">
        <v>3</v>
      </c>
      <c r="F178">
        <v>4</v>
      </c>
      <c r="G178">
        <v>5</v>
      </c>
      <c r="H178">
        <v>6</v>
      </c>
      <c r="I178">
        <v>7</v>
      </c>
      <c r="J178">
        <v>8</v>
      </c>
      <c r="K178">
        <v>9</v>
      </c>
      <c r="L178">
        <v>10</v>
      </c>
      <c r="M178">
        <v>11</v>
      </c>
      <c r="N178">
        <v>12</v>
      </c>
    </row>
    <row r="179" spans="1:14">
      <c r="A179" s="10" t="s">
        <v>6</v>
      </c>
      <c r="C179">
        <v>13.933999999999999</v>
      </c>
      <c r="D179">
        <v>6.7679999999999998</v>
      </c>
      <c r="E179">
        <v>2.8879999999999999</v>
      </c>
      <c r="F179">
        <v>3.0019999999999998</v>
      </c>
      <c r="G179">
        <v>2.843</v>
      </c>
      <c r="H179">
        <v>2.331</v>
      </c>
      <c r="I179">
        <v>2.8639999999999999</v>
      </c>
      <c r="J179">
        <v>2.7879999999999998</v>
      </c>
      <c r="K179">
        <v>2.516</v>
      </c>
      <c r="L179">
        <v>2.9260000000000002</v>
      </c>
      <c r="M179">
        <v>2.68</v>
      </c>
      <c r="N179">
        <v>3.629</v>
      </c>
    </row>
    <row r="180" spans="1:14">
      <c r="C180">
        <v>12.252000000000001</v>
      </c>
      <c r="D180">
        <v>7.7720000000000002</v>
      </c>
      <c r="E180">
        <v>2.8530000000000002</v>
      </c>
      <c r="F180">
        <v>2.7029999999999998</v>
      </c>
      <c r="G180">
        <v>3.194</v>
      </c>
      <c r="H180">
        <v>3.1349999999999998</v>
      </c>
      <c r="I180">
        <v>3.2669999999999999</v>
      </c>
      <c r="J180">
        <v>2.2469999999999999</v>
      </c>
      <c r="K180">
        <v>2.758</v>
      </c>
      <c r="L180">
        <v>2.6280000000000001</v>
      </c>
      <c r="M180">
        <v>2.637</v>
      </c>
      <c r="N180">
        <v>2.7</v>
      </c>
    </row>
    <row r="181" spans="1:14">
      <c r="C181">
        <v>13.254</v>
      </c>
      <c r="D181">
        <v>7.343</v>
      </c>
      <c r="E181">
        <v>2.992</v>
      </c>
      <c r="F181">
        <v>2.4990000000000001</v>
      </c>
      <c r="G181">
        <v>2.843</v>
      </c>
      <c r="H181">
        <v>2.7709999999999999</v>
      </c>
      <c r="I181">
        <v>2.4969999999999999</v>
      </c>
      <c r="J181">
        <v>2.4319999999999999</v>
      </c>
      <c r="K181">
        <v>2.9790000000000001</v>
      </c>
      <c r="L181">
        <v>3.1909999999999998</v>
      </c>
      <c r="M181">
        <v>2.5230000000000001</v>
      </c>
      <c r="N181">
        <v>3.2149999999999999</v>
      </c>
    </row>
    <row r="182" spans="1:14">
      <c r="C182">
        <v>11.936999999999999</v>
      </c>
      <c r="D182">
        <v>8.5259999999999998</v>
      </c>
      <c r="E182">
        <v>3.2320000000000002</v>
      </c>
      <c r="F182">
        <v>2.7839999999999998</v>
      </c>
      <c r="G182">
        <v>2.4340000000000002</v>
      </c>
      <c r="H182">
        <v>2.6349999999999998</v>
      </c>
      <c r="I182">
        <v>2.6960000000000002</v>
      </c>
      <c r="J182">
        <v>2.8980000000000001</v>
      </c>
      <c r="K182">
        <v>2.9319999999999999</v>
      </c>
      <c r="L182">
        <v>3.125</v>
      </c>
      <c r="M182">
        <v>2.4849999999999999</v>
      </c>
      <c r="N182">
        <v>3.1509999999999998</v>
      </c>
    </row>
    <row r="183" spans="1:14">
      <c r="C183">
        <v>15.805999999999999</v>
      </c>
      <c r="D183">
        <v>10.175000000000001</v>
      </c>
      <c r="E183">
        <v>3.194</v>
      </c>
      <c r="F183">
        <v>2.4239999999999999</v>
      </c>
      <c r="G183">
        <v>2.6890000000000001</v>
      </c>
      <c r="H183">
        <v>2.7559999999999998</v>
      </c>
      <c r="I183">
        <v>3.081</v>
      </c>
      <c r="J183">
        <v>2.665</v>
      </c>
      <c r="K183">
        <v>2.5990000000000002</v>
      </c>
      <c r="L183">
        <v>2.6850000000000001</v>
      </c>
      <c r="M183">
        <v>3.0979999999999999</v>
      </c>
      <c r="N183">
        <v>3.573</v>
      </c>
    </row>
    <row r="184" spans="1:14">
      <c r="C184">
        <v>15.441000000000001</v>
      </c>
      <c r="D184">
        <v>8.8889999999999993</v>
      </c>
      <c r="E184">
        <v>3.4129999999999998</v>
      </c>
      <c r="F184">
        <v>3.3940000000000001</v>
      </c>
      <c r="G184">
        <v>2.4249999999999998</v>
      </c>
      <c r="H184">
        <v>3.1840000000000002</v>
      </c>
      <c r="I184">
        <v>2.9769999999999999</v>
      </c>
      <c r="J184">
        <v>2.9929999999999999</v>
      </c>
      <c r="K184">
        <v>2.5640000000000001</v>
      </c>
      <c r="L184">
        <v>2.56</v>
      </c>
      <c r="M184">
        <v>2.6779999999999999</v>
      </c>
      <c r="N184">
        <v>3.1960000000000002</v>
      </c>
    </row>
    <row r="185" spans="1:14">
      <c r="C185">
        <v>15.146000000000001</v>
      </c>
      <c r="D185">
        <v>10.172000000000001</v>
      </c>
      <c r="E185">
        <v>3.8610000000000002</v>
      </c>
      <c r="F185">
        <v>2.278</v>
      </c>
      <c r="G185">
        <v>3.1309999999999998</v>
      </c>
      <c r="H185">
        <v>2.9239999999999999</v>
      </c>
      <c r="I185">
        <v>2.4119999999999999</v>
      </c>
      <c r="J185">
        <v>2.649</v>
      </c>
      <c r="K185">
        <v>2.9009999999999998</v>
      </c>
      <c r="L185">
        <v>2.75</v>
      </c>
      <c r="M185">
        <v>2.7290000000000001</v>
      </c>
      <c r="N185">
        <v>2.895</v>
      </c>
    </row>
    <row r="186" spans="1:14">
      <c r="B186" t="s">
        <v>3</v>
      </c>
      <c r="C186">
        <v>16.187999999999999</v>
      </c>
      <c r="D186">
        <v>11.08</v>
      </c>
      <c r="E186">
        <v>3.0219999999999998</v>
      </c>
      <c r="F186">
        <v>2.9119999999999999</v>
      </c>
      <c r="G186">
        <v>2.9279999999999999</v>
      </c>
      <c r="H186">
        <v>2.6269999999999998</v>
      </c>
      <c r="I186">
        <v>2.7320000000000002</v>
      </c>
      <c r="J186">
        <v>2.7389999999999999</v>
      </c>
      <c r="K186">
        <v>2.645</v>
      </c>
      <c r="L186">
        <v>2.7669999999999999</v>
      </c>
      <c r="M186">
        <v>2.6850000000000001</v>
      </c>
      <c r="N186">
        <v>3.226</v>
      </c>
    </row>
    <row r="187" spans="1:14">
      <c r="B187" t="s">
        <v>55</v>
      </c>
    </row>
    <row r="188" spans="1:14">
      <c r="A188" t="s">
        <v>63</v>
      </c>
      <c r="B188" t="s">
        <v>60</v>
      </c>
    </row>
    <row r="189" spans="1:14">
      <c r="A189" t="s">
        <v>54</v>
      </c>
      <c r="B189">
        <v>24</v>
      </c>
      <c r="C189">
        <v>1.3</v>
      </c>
      <c r="D189" t="s">
        <v>56</v>
      </c>
      <c r="E189" t="s">
        <v>57</v>
      </c>
      <c r="F189" t="s">
        <v>58</v>
      </c>
      <c r="G189" t="b">
        <v>0</v>
      </c>
      <c r="H189" t="s">
        <v>59</v>
      </c>
      <c r="I189" t="b">
        <v>0</v>
      </c>
      <c r="J189">
        <v>1</v>
      </c>
    </row>
    <row r="190" spans="1:14">
      <c r="C190">
        <v>1</v>
      </c>
      <c r="D190">
        <v>2</v>
      </c>
      <c r="E190">
        <v>3</v>
      </c>
      <c r="F190">
        <v>4</v>
      </c>
      <c r="G190">
        <v>5</v>
      </c>
      <c r="H190">
        <v>6</v>
      </c>
      <c r="I190">
        <v>7</v>
      </c>
      <c r="J190">
        <v>8</v>
      </c>
      <c r="K190">
        <v>9</v>
      </c>
      <c r="L190">
        <v>10</v>
      </c>
      <c r="M190">
        <v>11</v>
      </c>
      <c r="N190">
        <v>12</v>
      </c>
    </row>
    <row r="191" spans="1:14">
      <c r="A191" s="10" t="s">
        <v>7</v>
      </c>
      <c r="C191">
        <v>14.992000000000001</v>
      </c>
      <c r="D191">
        <v>7.423</v>
      </c>
      <c r="E191" s="8">
        <v>3.3839999999999999</v>
      </c>
      <c r="F191" s="8">
        <v>2.8690000000000002</v>
      </c>
      <c r="G191" s="8">
        <v>3</v>
      </c>
      <c r="H191" s="8">
        <v>2.7770000000000001</v>
      </c>
      <c r="I191" s="8">
        <v>2.7930000000000001</v>
      </c>
      <c r="J191" s="8">
        <v>3.0190000000000001</v>
      </c>
      <c r="K191" s="8">
        <v>2.6139999999999999</v>
      </c>
      <c r="L191" s="8">
        <v>2.766</v>
      </c>
      <c r="M191" s="8">
        <v>2.8210000000000002</v>
      </c>
      <c r="N191" s="8">
        <v>3.8610000000000002</v>
      </c>
    </row>
    <row r="192" spans="1:14">
      <c r="C192">
        <v>14.951000000000001</v>
      </c>
      <c r="D192">
        <v>7.92</v>
      </c>
      <c r="E192" s="8">
        <v>3.9849999999999999</v>
      </c>
      <c r="F192" s="8">
        <v>3.286</v>
      </c>
      <c r="G192" s="8">
        <v>3.0009999999999999</v>
      </c>
      <c r="H192" s="8">
        <v>2.915</v>
      </c>
      <c r="I192" s="8">
        <v>2.9820000000000002</v>
      </c>
      <c r="J192" s="8">
        <v>3.129</v>
      </c>
      <c r="K192" s="8">
        <v>2.3660000000000001</v>
      </c>
      <c r="L192" s="8">
        <v>2.8180000000000001</v>
      </c>
      <c r="M192" s="8">
        <v>3.194</v>
      </c>
      <c r="N192" s="8">
        <v>3.3540000000000001</v>
      </c>
    </row>
    <row r="193" spans="1:14">
      <c r="C193">
        <v>14.957000000000001</v>
      </c>
      <c r="D193">
        <v>6.6360000000000001</v>
      </c>
      <c r="E193" s="8">
        <v>3.472</v>
      </c>
      <c r="F193" s="8">
        <v>2.9340000000000002</v>
      </c>
      <c r="G193" s="8">
        <v>2.758</v>
      </c>
      <c r="H193" s="8">
        <v>2.7709999999999999</v>
      </c>
      <c r="I193" s="8">
        <v>2.6469999999999998</v>
      </c>
      <c r="J193" s="8">
        <v>2.8519999999999999</v>
      </c>
      <c r="K193" s="8">
        <v>2.1549999999999998</v>
      </c>
      <c r="L193" s="8">
        <v>3</v>
      </c>
      <c r="M193" s="8">
        <v>2.5310000000000001</v>
      </c>
      <c r="N193" s="8">
        <v>3.4159999999999999</v>
      </c>
    </row>
    <row r="194" spans="1:14">
      <c r="C194">
        <v>14.035</v>
      </c>
      <c r="D194">
        <v>7.1829999999999998</v>
      </c>
      <c r="E194" s="8">
        <v>3.6459999999999999</v>
      </c>
      <c r="F194" s="8">
        <v>2.6139999999999999</v>
      </c>
      <c r="G194" s="8">
        <v>2.5840000000000001</v>
      </c>
      <c r="H194" s="8">
        <v>2.4079999999999999</v>
      </c>
      <c r="I194" s="8">
        <v>2.9119999999999999</v>
      </c>
      <c r="J194" s="8">
        <v>2.7360000000000002</v>
      </c>
      <c r="K194" s="8">
        <v>2.3849999999999998</v>
      </c>
      <c r="L194" s="8">
        <v>2.77</v>
      </c>
      <c r="M194" s="8">
        <v>2.8860000000000001</v>
      </c>
      <c r="N194" s="8">
        <v>3.5230000000000001</v>
      </c>
    </row>
    <row r="195" spans="1:14">
      <c r="C195">
        <v>14.958</v>
      </c>
      <c r="D195">
        <v>8.6280000000000001</v>
      </c>
      <c r="E195" s="8">
        <v>3.7490000000000001</v>
      </c>
      <c r="F195" s="8">
        <v>2.956</v>
      </c>
      <c r="G195" s="8">
        <v>3.1160000000000001</v>
      </c>
      <c r="H195" s="8">
        <v>2.9209999999999998</v>
      </c>
      <c r="I195" s="8">
        <v>2.83</v>
      </c>
      <c r="J195" s="8">
        <v>2.6339999999999999</v>
      </c>
      <c r="K195" s="8">
        <v>3.0289999999999999</v>
      </c>
      <c r="L195" s="8">
        <v>2.3199999999999998</v>
      </c>
      <c r="M195" s="8">
        <v>2.9390000000000001</v>
      </c>
      <c r="N195" s="8">
        <v>3.0910000000000002</v>
      </c>
    </row>
    <row r="196" spans="1:14">
      <c r="C196">
        <v>18.584</v>
      </c>
      <c r="D196">
        <v>10.042</v>
      </c>
      <c r="E196" s="8">
        <v>3.996</v>
      </c>
      <c r="F196" s="8">
        <v>2.9</v>
      </c>
      <c r="G196" s="8">
        <v>2.7949999999999999</v>
      </c>
      <c r="H196" s="8">
        <v>2.6320000000000001</v>
      </c>
      <c r="I196" s="8">
        <v>2.544</v>
      </c>
      <c r="J196" s="8">
        <v>2.577</v>
      </c>
      <c r="K196" s="8">
        <v>2.6760000000000002</v>
      </c>
      <c r="L196" s="8">
        <v>2.7690000000000001</v>
      </c>
      <c r="M196" s="8">
        <v>2.528</v>
      </c>
      <c r="N196" s="8">
        <v>3.4279999999999999</v>
      </c>
    </row>
    <row r="197" spans="1:14">
      <c r="C197">
        <v>15.398</v>
      </c>
      <c r="D197">
        <v>9.3390000000000004</v>
      </c>
      <c r="E197" s="8">
        <v>3.847</v>
      </c>
      <c r="F197" s="8">
        <v>3.419</v>
      </c>
      <c r="G197" s="8">
        <v>2.6779999999999999</v>
      </c>
      <c r="H197" s="8">
        <v>2.669</v>
      </c>
      <c r="I197" s="8">
        <v>2.702</v>
      </c>
      <c r="J197" s="8">
        <v>2.86</v>
      </c>
      <c r="K197" s="8">
        <v>3.13</v>
      </c>
      <c r="L197" s="8">
        <v>2.9009999999999998</v>
      </c>
      <c r="M197" s="8">
        <v>2.6440000000000001</v>
      </c>
      <c r="N197" s="8">
        <v>3.1659999999999999</v>
      </c>
    </row>
    <row r="198" spans="1:14">
      <c r="B198" t="s">
        <v>4</v>
      </c>
      <c r="C198">
        <v>23.576000000000001</v>
      </c>
      <c r="D198">
        <v>10.286</v>
      </c>
      <c r="E198" s="8">
        <v>4.8689999999999998</v>
      </c>
      <c r="F198" s="8">
        <v>3.1440000000000001</v>
      </c>
      <c r="G198" s="8">
        <v>2.794</v>
      </c>
      <c r="H198" s="8">
        <v>2.3969999999999998</v>
      </c>
      <c r="I198" s="8">
        <v>2.3620000000000001</v>
      </c>
      <c r="J198" s="8">
        <v>2.9340000000000002</v>
      </c>
      <c r="K198" s="8">
        <v>2.8740000000000001</v>
      </c>
      <c r="L198" s="8">
        <v>2.6850000000000001</v>
      </c>
      <c r="M198" s="8">
        <v>2.8490000000000002</v>
      </c>
      <c r="N198" s="8">
        <v>3.5430000000000001</v>
      </c>
    </row>
    <row r="199" spans="1:14">
      <c r="B199" t="s">
        <v>66</v>
      </c>
    </row>
    <row r="200" spans="1:14">
      <c r="A200" t="s">
        <v>63</v>
      </c>
      <c r="B200" t="s">
        <v>60</v>
      </c>
    </row>
    <row r="201" spans="1:14">
      <c r="A201" t="s">
        <v>54</v>
      </c>
      <c r="B201">
        <v>24.1</v>
      </c>
      <c r="C201">
        <v>1.3</v>
      </c>
      <c r="D201" t="s">
        <v>56</v>
      </c>
      <c r="E201" t="s">
        <v>57</v>
      </c>
      <c r="F201" t="s">
        <v>58</v>
      </c>
      <c r="G201" t="b">
        <v>0</v>
      </c>
      <c r="H201" t="s">
        <v>59</v>
      </c>
      <c r="I201" t="b">
        <v>0</v>
      </c>
      <c r="J201">
        <v>1</v>
      </c>
    </row>
    <row r="202" spans="1:14">
      <c r="C202">
        <v>1</v>
      </c>
      <c r="D202">
        <v>2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11</v>
      </c>
      <c r="N202">
        <v>12</v>
      </c>
    </row>
    <row r="203" spans="1:14">
      <c r="A203" s="10" t="s">
        <v>7</v>
      </c>
      <c r="C203">
        <v>15.778</v>
      </c>
      <c r="D203">
        <v>8.1890000000000001</v>
      </c>
      <c r="E203" s="8">
        <v>3.8889999999999998</v>
      </c>
      <c r="F203" s="8">
        <v>3.383</v>
      </c>
      <c r="G203" s="8">
        <v>3.6309999999999998</v>
      </c>
      <c r="H203" s="8">
        <v>3.403</v>
      </c>
      <c r="I203" s="8">
        <v>3.669</v>
      </c>
      <c r="J203" s="8">
        <v>3.4929999999999999</v>
      </c>
      <c r="K203" s="8">
        <v>3.11</v>
      </c>
      <c r="L203" s="8">
        <v>3.69</v>
      </c>
      <c r="M203" s="8">
        <v>3.42</v>
      </c>
      <c r="N203" s="8">
        <v>4.1159999999999997</v>
      </c>
    </row>
    <row r="204" spans="1:14">
      <c r="C204">
        <v>15.352</v>
      </c>
      <c r="D204">
        <v>7.3650000000000002</v>
      </c>
      <c r="E204" s="8">
        <v>3.6789999999999998</v>
      </c>
      <c r="F204" s="8">
        <v>3.1059999999999999</v>
      </c>
      <c r="G204" s="8">
        <v>3.4940000000000002</v>
      </c>
      <c r="H204" s="8">
        <v>3.6549999999999998</v>
      </c>
      <c r="I204" s="8">
        <v>3.4820000000000002</v>
      </c>
      <c r="J204" s="8">
        <v>3.5179999999999998</v>
      </c>
      <c r="K204" s="8">
        <v>3.1930000000000001</v>
      </c>
      <c r="L204" s="8">
        <v>2.7050000000000001</v>
      </c>
      <c r="M204" s="8">
        <v>3.8759999999999999</v>
      </c>
      <c r="N204" s="8">
        <v>3.774</v>
      </c>
    </row>
    <row r="205" spans="1:14">
      <c r="C205">
        <v>16.283999999999999</v>
      </c>
      <c r="D205">
        <v>7.367</v>
      </c>
      <c r="E205" s="8">
        <v>3.4470000000000001</v>
      </c>
      <c r="F205" s="8">
        <v>3.2509999999999999</v>
      </c>
      <c r="G205" s="8">
        <v>2.6459999999999999</v>
      </c>
      <c r="H205" s="8">
        <v>3.8029999999999999</v>
      </c>
      <c r="I205" s="8">
        <v>3.024</v>
      </c>
      <c r="J205" s="8">
        <v>2.9540000000000002</v>
      </c>
      <c r="K205" s="8">
        <v>3.367</v>
      </c>
      <c r="L205" s="8">
        <v>3.581</v>
      </c>
      <c r="M205" s="8">
        <v>3.383</v>
      </c>
      <c r="N205" s="8">
        <v>3.7839999999999998</v>
      </c>
    </row>
    <row r="206" spans="1:14">
      <c r="C206">
        <v>14.941000000000001</v>
      </c>
      <c r="D206">
        <v>8.7210000000000001</v>
      </c>
      <c r="E206" s="8">
        <v>4.12</v>
      </c>
      <c r="F206" s="8">
        <v>3.2149999999999999</v>
      </c>
      <c r="G206" s="8">
        <v>3.274</v>
      </c>
      <c r="H206" s="8">
        <v>3.399</v>
      </c>
      <c r="I206" s="8">
        <v>3.2050000000000001</v>
      </c>
      <c r="J206" s="8">
        <v>3.2490000000000001</v>
      </c>
      <c r="K206" s="8">
        <v>3.49</v>
      </c>
      <c r="L206" s="8">
        <v>3.5760000000000001</v>
      </c>
      <c r="M206" s="8">
        <v>3.7149999999999999</v>
      </c>
      <c r="N206" s="8">
        <v>3.9449999999999998</v>
      </c>
    </row>
    <row r="207" spans="1:14">
      <c r="C207">
        <v>15.939</v>
      </c>
      <c r="D207">
        <v>7.3150000000000004</v>
      </c>
      <c r="E207" s="8">
        <v>3.2170000000000001</v>
      </c>
      <c r="F207" s="8">
        <v>2.8279999999999998</v>
      </c>
      <c r="G207" s="8">
        <v>2.798</v>
      </c>
      <c r="H207" s="8">
        <v>3.3170000000000002</v>
      </c>
      <c r="I207" s="8">
        <v>2.984</v>
      </c>
      <c r="J207" s="8">
        <v>3.6539999999999999</v>
      </c>
      <c r="K207" s="8">
        <v>3.3690000000000002</v>
      </c>
      <c r="L207" s="8">
        <v>2.5070000000000001</v>
      </c>
      <c r="M207" s="8">
        <v>3.2429999999999999</v>
      </c>
      <c r="N207" s="8">
        <v>3.6970000000000001</v>
      </c>
    </row>
    <row r="208" spans="1:14">
      <c r="C208">
        <v>17.245999999999999</v>
      </c>
      <c r="D208">
        <v>8.1560000000000006</v>
      </c>
      <c r="E208" s="8">
        <v>4.05</v>
      </c>
      <c r="F208" s="8">
        <v>3.1469999999999998</v>
      </c>
      <c r="G208" s="8">
        <v>3.8180000000000001</v>
      </c>
      <c r="H208" s="8">
        <v>3.5529999999999999</v>
      </c>
      <c r="I208" s="8">
        <v>2.5670000000000002</v>
      </c>
      <c r="J208" s="8">
        <v>3.0750000000000002</v>
      </c>
      <c r="K208" s="8">
        <v>2.95</v>
      </c>
      <c r="L208" s="8">
        <v>3.5910000000000002</v>
      </c>
      <c r="M208" s="8">
        <v>3.5619999999999998</v>
      </c>
      <c r="N208" s="8">
        <v>4.3630000000000004</v>
      </c>
    </row>
    <row r="209" spans="1:14">
      <c r="C209">
        <v>17.611999999999998</v>
      </c>
      <c r="D209">
        <v>10.808</v>
      </c>
      <c r="E209" s="8">
        <v>3.82</v>
      </c>
      <c r="F209" s="8">
        <v>3.1379999999999999</v>
      </c>
      <c r="G209" s="8">
        <v>3.8</v>
      </c>
      <c r="H209" s="8">
        <v>3.4249999999999998</v>
      </c>
      <c r="I209" s="8">
        <v>3.2210000000000001</v>
      </c>
      <c r="J209" s="8">
        <v>3.1440000000000001</v>
      </c>
      <c r="K209" s="8">
        <v>2.9580000000000002</v>
      </c>
      <c r="L209" s="8">
        <v>3.2330000000000001</v>
      </c>
      <c r="M209" s="8">
        <v>2.8719999999999999</v>
      </c>
      <c r="N209" s="8">
        <v>4.3689999999999998</v>
      </c>
    </row>
    <row r="210" spans="1:14">
      <c r="B210" t="s">
        <v>5</v>
      </c>
      <c r="C210">
        <v>18.486000000000001</v>
      </c>
      <c r="D210">
        <v>9.7270000000000003</v>
      </c>
      <c r="E210" s="8">
        <v>3.4609999999999999</v>
      </c>
      <c r="F210" s="8">
        <v>3.544</v>
      </c>
      <c r="G210" s="8">
        <v>2.7530000000000001</v>
      </c>
      <c r="H210" s="8">
        <v>3.4590000000000001</v>
      </c>
      <c r="I210" s="8">
        <v>2.7610000000000001</v>
      </c>
      <c r="J210" s="8">
        <v>3.6120000000000001</v>
      </c>
      <c r="K210" s="8">
        <v>3.15</v>
      </c>
      <c r="L210" s="8">
        <v>3.169</v>
      </c>
      <c r="M210" s="8">
        <v>2.9329999999999998</v>
      </c>
      <c r="N210" s="8">
        <v>3.6070000000000002</v>
      </c>
    </row>
    <row r="211" spans="1:14">
      <c r="B211" t="s">
        <v>69</v>
      </c>
    </row>
    <row r="212" spans="1:14">
      <c r="A212" t="s">
        <v>63</v>
      </c>
      <c r="B212" t="s">
        <v>60</v>
      </c>
    </row>
    <row r="213" spans="1:14">
      <c r="A213" t="s">
        <v>54</v>
      </c>
      <c r="B213">
        <v>24.1</v>
      </c>
      <c r="C213">
        <v>1.3</v>
      </c>
      <c r="D213" t="s">
        <v>56</v>
      </c>
      <c r="E213" t="s">
        <v>57</v>
      </c>
      <c r="F213" t="s">
        <v>58</v>
      </c>
      <c r="G213" t="b">
        <v>0</v>
      </c>
      <c r="H213" t="s">
        <v>59</v>
      </c>
      <c r="I213" t="b">
        <v>0</v>
      </c>
      <c r="J213">
        <v>1</v>
      </c>
    </row>
    <row r="214" spans="1:14">
      <c r="C214">
        <v>1</v>
      </c>
      <c r="D214">
        <v>2</v>
      </c>
      <c r="E214">
        <v>3</v>
      </c>
      <c r="F214">
        <v>4</v>
      </c>
      <c r="G214">
        <v>5</v>
      </c>
      <c r="H214">
        <v>6</v>
      </c>
      <c r="I214">
        <v>7</v>
      </c>
      <c r="J214">
        <v>8</v>
      </c>
      <c r="K214">
        <v>9</v>
      </c>
      <c r="L214">
        <v>10</v>
      </c>
      <c r="M214">
        <v>11</v>
      </c>
      <c r="N214">
        <v>12</v>
      </c>
    </row>
    <row r="215" spans="1:14">
      <c r="A215" s="10" t="s">
        <v>7</v>
      </c>
      <c r="C215">
        <v>12.736000000000001</v>
      </c>
      <c r="D215">
        <v>6.8179999999999996</v>
      </c>
      <c r="E215" s="8">
        <v>3.6080000000000001</v>
      </c>
      <c r="F215" s="8">
        <v>3.052</v>
      </c>
      <c r="G215" s="8">
        <v>3.306</v>
      </c>
      <c r="H215" s="8">
        <v>3.117</v>
      </c>
      <c r="I215" s="8">
        <v>2.42</v>
      </c>
      <c r="J215" s="8">
        <v>2.7650000000000001</v>
      </c>
      <c r="K215" s="8">
        <v>2.8340000000000001</v>
      </c>
      <c r="L215" s="8">
        <v>2.9590000000000001</v>
      </c>
      <c r="M215" s="8">
        <v>2.7669999999999999</v>
      </c>
      <c r="N215" s="8">
        <v>3.4220000000000002</v>
      </c>
    </row>
    <row r="216" spans="1:14">
      <c r="C216">
        <v>12.422000000000001</v>
      </c>
      <c r="D216">
        <v>8.9689999999999994</v>
      </c>
      <c r="E216" s="8">
        <v>3.7080000000000002</v>
      </c>
      <c r="F216" s="8">
        <v>2.625</v>
      </c>
      <c r="G216" s="8">
        <v>3.0419999999999998</v>
      </c>
      <c r="H216" s="8">
        <v>2.9079999999999999</v>
      </c>
      <c r="I216" s="8">
        <v>2.5</v>
      </c>
      <c r="J216" s="8">
        <v>2.5310000000000001</v>
      </c>
      <c r="K216" s="8">
        <v>2.782</v>
      </c>
      <c r="L216" s="8">
        <v>2.4420000000000002</v>
      </c>
      <c r="M216" s="8">
        <v>2.2930000000000001</v>
      </c>
      <c r="N216" s="8">
        <v>3.1480000000000001</v>
      </c>
    </row>
    <row r="217" spans="1:14">
      <c r="C217">
        <v>12.4</v>
      </c>
      <c r="D217">
        <v>8.1999999999999993</v>
      </c>
      <c r="E217" s="8">
        <v>3.4359999999999999</v>
      </c>
      <c r="F217" s="8">
        <v>2.9510000000000001</v>
      </c>
      <c r="G217" s="8">
        <v>3.1829999999999998</v>
      </c>
      <c r="H217" s="8">
        <v>2.8679999999999999</v>
      </c>
      <c r="I217" s="8">
        <v>2.875</v>
      </c>
      <c r="J217" s="8">
        <v>2.94</v>
      </c>
      <c r="K217" s="8">
        <v>2.488</v>
      </c>
      <c r="L217" s="8">
        <v>2.8660000000000001</v>
      </c>
      <c r="M217" s="8">
        <v>2.8359999999999999</v>
      </c>
      <c r="N217" s="8">
        <v>3.2989999999999999</v>
      </c>
    </row>
    <row r="218" spans="1:14">
      <c r="C218">
        <v>11.096</v>
      </c>
      <c r="D218">
        <v>8.4930000000000003</v>
      </c>
      <c r="E218" s="8">
        <v>2.7149999999999999</v>
      </c>
      <c r="F218" s="8">
        <v>3.1160000000000001</v>
      </c>
      <c r="G218" s="8">
        <v>2.637</v>
      </c>
      <c r="H218" s="8">
        <v>3.044</v>
      </c>
      <c r="I218" s="8">
        <v>2.3039999999999998</v>
      </c>
      <c r="J218" s="8">
        <v>2.8210000000000002</v>
      </c>
      <c r="K218" s="8">
        <v>2.6160000000000001</v>
      </c>
      <c r="L218" s="8">
        <v>3.5139999999999998</v>
      </c>
      <c r="M218" s="8">
        <v>2.786</v>
      </c>
      <c r="N218" s="8">
        <v>2.9169999999999998</v>
      </c>
    </row>
    <row r="219" spans="1:14">
      <c r="C219">
        <v>12.664999999999999</v>
      </c>
      <c r="D219">
        <v>8.9220000000000006</v>
      </c>
      <c r="E219" s="8">
        <v>3.1120000000000001</v>
      </c>
      <c r="F219" s="8">
        <v>2.681</v>
      </c>
      <c r="G219" s="8">
        <v>2.8039999999999998</v>
      </c>
      <c r="H219" s="8">
        <v>2.3029999999999999</v>
      </c>
      <c r="I219" s="8">
        <v>2.7360000000000002</v>
      </c>
      <c r="J219" s="8">
        <v>2.5569999999999999</v>
      </c>
      <c r="K219" s="8">
        <v>2.544</v>
      </c>
      <c r="L219" s="8">
        <v>2.7559999999999998</v>
      </c>
      <c r="M219" s="8">
        <v>2.8210000000000002</v>
      </c>
      <c r="N219" s="8">
        <v>3.2450000000000001</v>
      </c>
    </row>
    <row r="220" spans="1:14">
      <c r="C220">
        <v>15.414</v>
      </c>
      <c r="D220">
        <v>9.1750000000000007</v>
      </c>
      <c r="E220" s="8">
        <v>3.629</v>
      </c>
      <c r="F220" s="8">
        <v>2.7250000000000001</v>
      </c>
      <c r="G220" s="8">
        <v>3.056</v>
      </c>
      <c r="H220" s="8">
        <v>3.1720000000000002</v>
      </c>
      <c r="I220" s="8">
        <v>2.6619999999999999</v>
      </c>
      <c r="J220" s="8">
        <v>3.15</v>
      </c>
      <c r="K220" s="8">
        <v>2.984</v>
      </c>
      <c r="L220" s="8">
        <v>3.306</v>
      </c>
      <c r="M220" s="8">
        <v>2.9750000000000001</v>
      </c>
      <c r="N220" s="8">
        <v>2.9969999999999999</v>
      </c>
    </row>
    <row r="221" spans="1:14">
      <c r="C221">
        <v>14.586</v>
      </c>
      <c r="D221">
        <v>10.387</v>
      </c>
      <c r="E221" s="8">
        <v>3.8740000000000001</v>
      </c>
      <c r="F221" s="8">
        <v>2.847</v>
      </c>
      <c r="G221" s="8">
        <v>2.8090000000000002</v>
      </c>
      <c r="H221" s="8">
        <v>2.6469999999999998</v>
      </c>
      <c r="I221" s="8">
        <v>2.4140000000000001</v>
      </c>
      <c r="J221" s="8">
        <v>2.8170000000000002</v>
      </c>
      <c r="K221" s="8">
        <v>2.9420000000000002</v>
      </c>
      <c r="L221" s="8">
        <v>2.6520000000000001</v>
      </c>
      <c r="M221" s="8">
        <v>2.4649999999999999</v>
      </c>
      <c r="N221" s="8">
        <v>3.6379999999999999</v>
      </c>
    </row>
    <row r="222" spans="1:14">
      <c r="B222" t="s">
        <v>9</v>
      </c>
      <c r="C222">
        <v>15.68</v>
      </c>
      <c r="D222">
        <v>9.4410000000000007</v>
      </c>
      <c r="E222" s="8">
        <v>3.4350000000000001</v>
      </c>
      <c r="F222" s="8">
        <v>2.5219999999999998</v>
      </c>
      <c r="G222" s="8">
        <v>2.89</v>
      </c>
      <c r="H222" s="8">
        <v>2.5129999999999999</v>
      </c>
      <c r="I222" s="8">
        <v>2.8340000000000001</v>
      </c>
      <c r="J222" s="8">
        <v>2.758</v>
      </c>
      <c r="K222" s="8">
        <v>2.976</v>
      </c>
      <c r="L222" s="8">
        <v>3.1640000000000001</v>
      </c>
      <c r="M222" s="8">
        <v>2.988</v>
      </c>
      <c r="N222" s="8">
        <v>3.8769999999999998</v>
      </c>
    </row>
    <row r="223" spans="1:14">
      <c r="B223" t="s">
        <v>55</v>
      </c>
    </row>
    <row r="224" spans="1:14">
      <c r="A224" t="s">
        <v>63</v>
      </c>
      <c r="B224" t="s">
        <v>60</v>
      </c>
    </row>
    <row r="225" spans="1:14" s="10" customFormat="1">
      <c r="B225" s="10">
        <v>24.3</v>
      </c>
    </row>
    <row r="226" spans="1:14">
      <c r="A226" t="s">
        <v>63</v>
      </c>
    </row>
    <row r="227" spans="1:14">
      <c r="A227" t="s">
        <v>54</v>
      </c>
      <c r="C227">
        <v>1.3</v>
      </c>
      <c r="D227" t="s">
        <v>56</v>
      </c>
      <c r="E227" t="s">
        <v>57</v>
      </c>
      <c r="F227" t="s">
        <v>58</v>
      </c>
      <c r="G227" t="b">
        <v>0</v>
      </c>
      <c r="H227" t="s">
        <v>59</v>
      </c>
      <c r="I227" t="b">
        <v>0</v>
      </c>
      <c r="J227">
        <v>1</v>
      </c>
    </row>
    <row r="228" spans="1:14">
      <c r="C228">
        <v>1</v>
      </c>
      <c r="D228">
        <v>2</v>
      </c>
      <c r="E228">
        <v>3</v>
      </c>
      <c r="F228">
        <v>4</v>
      </c>
      <c r="G228">
        <v>5</v>
      </c>
      <c r="H228">
        <v>6</v>
      </c>
      <c r="I228">
        <v>7</v>
      </c>
      <c r="J228">
        <v>8</v>
      </c>
      <c r="K228">
        <v>9</v>
      </c>
      <c r="L228">
        <v>10</v>
      </c>
      <c r="M228">
        <v>11</v>
      </c>
      <c r="N228">
        <v>12</v>
      </c>
    </row>
    <row r="229" spans="1:14">
      <c r="A229" s="7" t="s">
        <v>8</v>
      </c>
      <c r="C229">
        <v>18.295000000000002</v>
      </c>
      <c r="D229">
        <v>8.8930000000000007</v>
      </c>
      <c r="E229" s="8">
        <v>3.6840000000000002</v>
      </c>
      <c r="F229" s="8">
        <v>3.1560000000000001</v>
      </c>
      <c r="G229" s="8">
        <v>3.012</v>
      </c>
      <c r="H229" s="8">
        <v>2.8519999999999999</v>
      </c>
      <c r="I229" s="8">
        <v>3.13</v>
      </c>
      <c r="J229" s="8">
        <v>3.1970000000000001</v>
      </c>
      <c r="K229" s="8">
        <v>3.4460000000000002</v>
      </c>
      <c r="L229" s="8">
        <v>3.06</v>
      </c>
      <c r="M229" s="8">
        <v>2.7789999999999999</v>
      </c>
      <c r="N229" s="8">
        <v>3.3719999999999999</v>
      </c>
    </row>
    <row r="230" spans="1:14">
      <c r="C230">
        <v>16.753</v>
      </c>
      <c r="D230">
        <v>9.1020000000000003</v>
      </c>
      <c r="E230" s="8">
        <v>3.2869999999999999</v>
      </c>
      <c r="F230" s="8">
        <v>3.2549999999999999</v>
      </c>
      <c r="G230" s="8">
        <v>2.9929999999999999</v>
      </c>
      <c r="H230" s="8">
        <v>3.117</v>
      </c>
      <c r="I230" s="8">
        <v>3.214</v>
      </c>
      <c r="J230" s="8">
        <v>2.911</v>
      </c>
      <c r="K230" s="8">
        <v>3.11</v>
      </c>
      <c r="L230" s="8">
        <v>3.2749999999999999</v>
      </c>
      <c r="M230" s="8">
        <v>3.6059999999999999</v>
      </c>
      <c r="N230" s="8">
        <v>3.5419999999999998</v>
      </c>
    </row>
    <row r="231" spans="1:14">
      <c r="C231">
        <v>18.033999999999999</v>
      </c>
      <c r="D231">
        <v>8.8819999999999997</v>
      </c>
      <c r="E231" s="8">
        <v>3.8540000000000001</v>
      </c>
      <c r="F231" s="8">
        <v>2.8759999999999999</v>
      </c>
      <c r="G231" s="8">
        <v>2.9630000000000001</v>
      </c>
      <c r="H231" s="8">
        <v>3.2549999999999999</v>
      </c>
      <c r="I231" s="8">
        <v>2.7309999999999999</v>
      </c>
      <c r="J231" s="8">
        <v>3.2290000000000001</v>
      </c>
      <c r="K231" s="8">
        <v>3.282</v>
      </c>
      <c r="L231" s="8">
        <v>3.0630000000000002</v>
      </c>
      <c r="M231" s="8">
        <v>2.8769999999999998</v>
      </c>
      <c r="N231" s="8">
        <v>3.2029999999999998</v>
      </c>
    </row>
    <row r="232" spans="1:14">
      <c r="C232">
        <v>20.399000000000001</v>
      </c>
      <c r="D232">
        <v>8.7940000000000005</v>
      </c>
      <c r="E232" s="8">
        <v>4.2549999999999999</v>
      </c>
      <c r="F232" s="8">
        <v>3.0190000000000001</v>
      </c>
      <c r="G232" s="8">
        <v>3.1360000000000001</v>
      </c>
      <c r="H232" s="8">
        <v>2.8170000000000002</v>
      </c>
      <c r="I232" s="8">
        <v>3.105</v>
      </c>
      <c r="J232" s="8">
        <v>3.028</v>
      </c>
      <c r="K232" s="8">
        <v>2.569</v>
      </c>
      <c r="L232" s="8">
        <v>3.105</v>
      </c>
      <c r="M232" s="8">
        <v>3.1880000000000002</v>
      </c>
      <c r="N232" s="8">
        <v>3.5190000000000001</v>
      </c>
    </row>
    <row r="233" spans="1:14">
      <c r="C233">
        <v>17.959</v>
      </c>
      <c r="D233">
        <v>8.9969999999999999</v>
      </c>
      <c r="E233" s="8">
        <v>3.948</v>
      </c>
      <c r="F233" s="8">
        <v>2.9369999999999998</v>
      </c>
      <c r="G233" s="8">
        <v>3.48</v>
      </c>
      <c r="H233" s="8">
        <v>2.8039999999999998</v>
      </c>
      <c r="I233" s="8">
        <v>2.6560000000000001</v>
      </c>
      <c r="J233" s="8">
        <v>3.3069999999999999</v>
      </c>
      <c r="K233" s="8">
        <v>2.573</v>
      </c>
      <c r="L233" s="8">
        <v>3.399</v>
      </c>
      <c r="M233" s="8">
        <v>3.0459999999999998</v>
      </c>
      <c r="N233" s="8">
        <v>3.2389999999999999</v>
      </c>
    </row>
    <row r="234" spans="1:14">
      <c r="B234" t="s">
        <v>10</v>
      </c>
      <c r="C234">
        <v>18.986999999999998</v>
      </c>
      <c r="D234">
        <v>7.843</v>
      </c>
      <c r="E234" s="8">
        <v>3.5329999999999999</v>
      </c>
      <c r="F234" s="8">
        <v>2.8610000000000002</v>
      </c>
      <c r="G234" s="8">
        <v>2.9630000000000001</v>
      </c>
      <c r="H234" s="8">
        <v>2.4980000000000002</v>
      </c>
      <c r="I234" s="8">
        <v>2.9769999999999999</v>
      </c>
      <c r="J234" s="8">
        <v>2.8159999999999998</v>
      </c>
      <c r="K234" s="8">
        <v>3.1040000000000001</v>
      </c>
      <c r="L234" s="8">
        <v>2.7250000000000001</v>
      </c>
      <c r="M234" s="8">
        <v>2.7810000000000001</v>
      </c>
      <c r="N234" s="8">
        <v>2.6840000000000002</v>
      </c>
    </row>
    <row r="235" spans="1:14">
      <c r="B235" t="s">
        <v>66</v>
      </c>
      <c r="C235">
        <v>16.12</v>
      </c>
      <c r="D235">
        <v>9.5440000000000005</v>
      </c>
      <c r="E235" s="8">
        <v>4.0410000000000004</v>
      </c>
      <c r="F235" s="8">
        <v>3.2469999999999999</v>
      </c>
      <c r="G235" s="8">
        <v>2.5590000000000002</v>
      </c>
      <c r="H235" s="8">
        <v>2.8380000000000001</v>
      </c>
      <c r="I235" s="8">
        <v>2.8639999999999999</v>
      </c>
      <c r="J235" s="8">
        <v>3.0790000000000002</v>
      </c>
      <c r="K235" s="8">
        <v>2.9710000000000001</v>
      </c>
      <c r="L235" s="8">
        <v>3.14</v>
      </c>
      <c r="M235" s="8">
        <v>3.399</v>
      </c>
      <c r="N235" s="8">
        <v>3.2269999999999999</v>
      </c>
    </row>
    <row r="236" spans="1:14">
      <c r="B236" t="s">
        <v>60</v>
      </c>
      <c r="C236">
        <v>16.896999999999998</v>
      </c>
      <c r="D236">
        <v>9.16</v>
      </c>
      <c r="E236" s="8">
        <v>3.8119999999999998</v>
      </c>
      <c r="F236" s="8">
        <v>2.8279999999999998</v>
      </c>
      <c r="G236" s="8">
        <v>2.7490000000000001</v>
      </c>
      <c r="H236" s="8">
        <v>3.08</v>
      </c>
      <c r="I236" s="8">
        <v>2.9990000000000001</v>
      </c>
      <c r="J236" s="8">
        <v>2.758</v>
      </c>
      <c r="K236" s="8">
        <v>3.0979999999999999</v>
      </c>
      <c r="L236" s="8">
        <v>3.0089999999999999</v>
      </c>
      <c r="M236" s="8">
        <v>3.5049999999999999</v>
      </c>
      <c r="N236" s="8">
        <v>3.1469999999999998</v>
      </c>
    </row>
    <row r="237" spans="1:14">
      <c r="B237">
        <v>24.4</v>
      </c>
    </row>
    <row r="238" spans="1:14">
      <c r="A238" t="s">
        <v>63</v>
      </c>
    </row>
    <row r="239" spans="1:14">
      <c r="A239" t="s">
        <v>54</v>
      </c>
      <c r="C239">
        <v>1.3</v>
      </c>
      <c r="D239" t="s">
        <v>56</v>
      </c>
      <c r="E239" t="s">
        <v>57</v>
      </c>
      <c r="F239" t="s">
        <v>58</v>
      </c>
      <c r="G239" t="b">
        <v>0</v>
      </c>
      <c r="H239" t="s">
        <v>59</v>
      </c>
      <c r="I239" t="b">
        <v>0</v>
      </c>
      <c r="J239">
        <v>1</v>
      </c>
    </row>
    <row r="240" spans="1:14">
      <c r="C240">
        <v>1</v>
      </c>
      <c r="D240">
        <v>2</v>
      </c>
      <c r="E240">
        <v>3</v>
      </c>
      <c r="F240">
        <v>4</v>
      </c>
      <c r="G240">
        <v>5</v>
      </c>
      <c r="H240">
        <v>6</v>
      </c>
      <c r="I240">
        <v>7</v>
      </c>
      <c r="J240">
        <v>8</v>
      </c>
      <c r="K240">
        <v>9</v>
      </c>
      <c r="L240">
        <v>10</v>
      </c>
      <c r="M240">
        <v>11</v>
      </c>
      <c r="N240">
        <v>12</v>
      </c>
    </row>
    <row r="241" spans="1:14">
      <c r="A241" s="7" t="s">
        <v>8</v>
      </c>
      <c r="C241">
        <v>14.914</v>
      </c>
      <c r="D241">
        <v>9.6839999999999993</v>
      </c>
      <c r="E241" s="8">
        <v>3.3540000000000001</v>
      </c>
      <c r="F241" s="8">
        <v>3.0910000000000002</v>
      </c>
      <c r="G241" s="8">
        <v>3.073</v>
      </c>
      <c r="H241" s="8">
        <v>3.2309999999999999</v>
      </c>
      <c r="I241" s="8">
        <v>3.097</v>
      </c>
      <c r="J241" s="8">
        <v>2.95</v>
      </c>
      <c r="K241" s="8">
        <v>2.9420000000000002</v>
      </c>
      <c r="L241" s="8">
        <v>2.617</v>
      </c>
      <c r="M241" s="8">
        <v>2.8140000000000001</v>
      </c>
      <c r="N241" s="8">
        <v>3.7040000000000002</v>
      </c>
    </row>
    <row r="242" spans="1:14">
      <c r="C242">
        <v>15.377000000000001</v>
      </c>
      <c r="D242">
        <v>9.234</v>
      </c>
      <c r="E242" s="8">
        <v>3.0750000000000002</v>
      </c>
      <c r="F242" s="8">
        <v>2.9249999999999998</v>
      </c>
      <c r="G242" s="8">
        <v>2.7</v>
      </c>
      <c r="H242" s="8">
        <v>2.8580000000000001</v>
      </c>
      <c r="I242" s="8">
        <v>2.7240000000000002</v>
      </c>
      <c r="J242" s="8">
        <v>2.44</v>
      </c>
      <c r="K242" s="8">
        <v>2.911</v>
      </c>
      <c r="L242" s="8">
        <v>2.5779999999999998</v>
      </c>
      <c r="M242" s="8">
        <v>2.3039999999999998</v>
      </c>
      <c r="N242" s="8">
        <v>2.5760000000000001</v>
      </c>
    </row>
    <row r="243" spans="1:14">
      <c r="C243">
        <v>14.98</v>
      </c>
      <c r="D243">
        <v>9.9710000000000001</v>
      </c>
      <c r="E243" s="8">
        <v>3.1379999999999999</v>
      </c>
      <c r="F243" s="8">
        <v>3.323</v>
      </c>
      <c r="G243" s="8">
        <v>2.4540000000000002</v>
      </c>
      <c r="H243" s="8">
        <v>2.84</v>
      </c>
      <c r="I243" s="8">
        <v>2.9630000000000001</v>
      </c>
      <c r="J243" s="8">
        <v>2.823</v>
      </c>
      <c r="K243" s="8">
        <v>2.1469999999999998</v>
      </c>
      <c r="L243" s="8">
        <v>2.6859999999999999</v>
      </c>
      <c r="M243" s="8">
        <v>2.359</v>
      </c>
      <c r="N243" s="8">
        <v>3.38</v>
      </c>
    </row>
    <row r="244" spans="1:14">
      <c r="C244">
        <v>15.536</v>
      </c>
      <c r="D244">
        <v>9.3550000000000004</v>
      </c>
      <c r="E244" s="8">
        <v>3.1179999999999999</v>
      </c>
      <c r="F244" s="8">
        <v>2.6869999999999998</v>
      </c>
      <c r="G244" s="8">
        <v>2.5379999999999998</v>
      </c>
      <c r="H244" s="8">
        <v>2.8439999999999999</v>
      </c>
      <c r="I244" s="8">
        <v>2.6030000000000002</v>
      </c>
      <c r="J244" s="8">
        <v>2.73</v>
      </c>
      <c r="K244" s="8">
        <v>2.794</v>
      </c>
      <c r="L244" s="8">
        <v>2.7719999999999998</v>
      </c>
      <c r="M244" s="8">
        <v>2.4870000000000001</v>
      </c>
      <c r="N244" s="8">
        <v>3.0249999999999999</v>
      </c>
    </row>
    <row r="245" spans="1:14">
      <c r="C245">
        <v>16.097000000000001</v>
      </c>
      <c r="D245">
        <v>10.01</v>
      </c>
      <c r="E245" s="8">
        <v>3.371</v>
      </c>
      <c r="F245" s="8">
        <v>2.895</v>
      </c>
      <c r="G245" s="8">
        <v>2.673</v>
      </c>
      <c r="H245" s="8">
        <v>2.7250000000000001</v>
      </c>
      <c r="I245" s="8">
        <v>2.5680000000000001</v>
      </c>
      <c r="J245" s="8">
        <v>2.6219999999999999</v>
      </c>
      <c r="K245" s="8">
        <v>2.5070000000000001</v>
      </c>
      <c r="L245" s="8">
        <v>2.8570000000000002</v>
      </c>
      <c r="M245" s="8">
        <v>2.3450000000000002</v>
      </c>
      <c r="N245" s="8">
        <v>3.2050000000000001</v>
      </c>
    </row>
    <row r="246" spans="1:14">
      <c r="B246" t="s">
        <v>11</v>
      </c>
      <c r="C246">
        <v>16.802</v>
      </c>
      <c r="D246">
        <v>8.8879999999999999</v>
      </c>
      <c r="E246" s="8">
        <v>3.569</v>
      </c>
      <c r="F246" s="8">
        <v>3.0880000000000001</v>
      </c>
      <c r="G246" s="8">
        <v>2.9350000000000001</v>
      </c>
      <c r="H246" s="8">
        <v>3.1760000000000002</v>
      </c>
      <c r="I246" s="8">
        <v>3.0350000000000001</v>
      </c>
      <c r="J246" s="8">
        <v>2.6459999999999999</v>
      </c>
      <c r="K246" s="8">
        <v>2.79</v>
      </c>
      <c r="L246" s="8">
        <v>2.3959999999999999</v>
      </c>
      <c r="M246" s="8">
        <v>2.9790000000000001</v>
      </c>
      <c r="N246" s="8">
        <v>2.984</v>
      </c>
    </row>
    <row r="247" spans="1:14">
      <c r="B247" t="s">
        <v>69</v>
      </c>
      <c r="C247">
        <v>21.312999999999999</v>
      </c>
      <c r="D247">
        <v>9.5519999999999996</v>
      </c>
      <c r="E247" s="8">
        <v>2.86</v>
      </c>
      <c r="F247" s="8">
        <v>3.59</v>
      </c>
      <c r="G247" s="8">
        <v>2.734</v>
      </c>
      <c r="H247" s="8">
        <v>2.7450000000000001</v>
      </c>
      <c r="I247" s="8">
        <v>3.0590000000000002</v>
      </c>
      <c r="J247" s="8">
        <v>2.448</v>
      </c>
      <c r="K247" s="8">
        <v>2.577</v>
      </c>
      <c r="L247" s="8">
        <v>2.2130000000000001</v>
      </c>
      <c r="M247" s="8">
        <v>2.8559999999999999</v>
      </c>
      <c r="N247" s="8">
        <v>3.298</v>
      </c>
    </row>
    <row r="248" spans="1:14">
      <c r="B248" t="s">
        <v>60</v>
      </c>
      <c r="C248">
        <v>16.648</v>
      </c>
      <c r="D248">
        <v>11.31</v>
      </c>
      <c r="E248" s="8">
        <v>3.6619999999999999</v>
      </c>
      <c r="F248" s="8">
        <v>3.1760000000000002</v>
      </c>
      <c r="G248" s="8">
        <v>2.8260000000000001</v>
      </c>
      <c r="H248" s="8">
        <v>2.782</v>
      </c>
      <c r="I248" s="8">
        <v>2.653</v>
      </c>
      <c r="J248" s="8">
        <v>2.964</v>
      </c>
      <c r="K248" s="8">
        <v>2.4860000000000002</v>
      </c>
      <c r="L248" s="8">
        <v>2.8109999999999999</v>
      </c>
      <c r="M248" s="8">
        <v>2.5419999999999998</v>
      </c>
      <c r="N248" s="8">
        <v>3.1110000000000002</v>
      </c>
    </row>
    <row r="249" spans="1:14">
      <c r="B249">
        <v>24.4</v>
      </c>
    </row>
    <row r="250" spans="1:14">
      <c r="A250" t="s">
        <v>63</v>
      </c>
    </row>
    <row r="251" spans="1:14">
      <c r="A251" t="s">
        <v>54</v>
      </c>
      <c r="C251">
        <v>1.3</v>
      </c>
      <c r="D251" t="s">
        <v>56</v>
      </c>
      <c r="E251" t="s">
        <v>57</v>
      </c>
      <c r="F251" t="s">
        <v>58</v>
      </c>
      <c r="G251" t="b">
        <v>0</v>
      </c>
      <c r="H251" t="s">
        <v>59</v>
      </c>
      <c r="I251" t="b">
        <v>0</v>
      </c>
      <c r="J251">
        <v>1</v>
      </c>
    </row>
    <row r="252" spans="1:14">
      <c r="C252">
        <v>1</v>
      </c>
      <c r="D252">
        <v>2</v>
      </c>
      <c r="E252">
        <v>3</v>
      </c>
      <c r="F252">
        <v>4</v>
      </c>
      <c r="G252">
        <v>5</v>
      </c>
      <c r="H252">
        <v>6</v>
      </c>
      <c r="I252">
        <v>7</v>
      </c>
      <c r="J252">
        <v>8</v>
      </c>
      <c r="K252">
        <v>9</v>
      </c>
      <c r="L252">
        <v>10</v>
      </c>
      <c r="M252">
        <v>11</v>
      </c>
      <c r="N252">
        <v>12</v>
      </c>
    </row>
    <row r="253" spans="1:14">
      <c r="A253" s="7" t="s">
        <v>8</v>
      </c>
      <c r="C253">
        <v>18.425999999999998</v>
      </c>
      <c r="D253">
        <v>6.6909999999999998</v>
      </c>
      <c r="E253" s="8">
        <v>3.6360000000000001</v>
      </c>
      <c r="F253" s="8">
        <v>3.41</v>
      </c>
      <c r="G253" s="8">
        <v>3.278</v>
      </c>
      <c r="H253" s="8">
        <v>3.5659999999999998</v>
      </c>
      <c r="I253" s="8">
        <v>3.2160000000000002</v>
      </c>
      <c r="J253" s="8">
        <v>3.5920000000000001</v>
      </c>
      <c r="K253" s="8">
        <v>3.8260000000000001</v>
      </c>
      <c r="L253" s="8">
        <v>3.2570000000000001</v>
      </c>
      <c r="M253" s="8">
        <v>3.2149999999999999</v>
      </c>
      <c r="N253" s="8">
        <v>3.9940000000000002</v>
      </c>
    </row>
    <row r="254" spans="1:14">
      <c r="C254">
        <v>16.934999999999999</v>
      </c>
      <c r="D254">
        <v>7.7080000000000002</v>
      </c>
      <c r="E254" s="8">
        <v>3.6379999999999999</v>
      </c>
      <c r="F254" s="8">
        <v>3.528</v>
      </c>
      <c r="G254" s="8">
        <v>3.298</v>
      </c>
      <c r="H254" s="8">
        <v>3.7709999999999999</v>
      </c>
      <c r="I254" s="8">
        <v>3.198</v>
      </c>
      <c r="J254" s="8">
        <v>3.121</v>
      </c>
      <c r="K254" s="8">
        <v>3.8719999999999999</v>
      </c>
      <c r="L254" s="8">
        <v>3.01</v>
      </c>
      <c r="M254" s="8">
        <v>2.7269999999999999</v>
      </c>
      <c r="N254" s="8">
        <v>3.6930000000000001</v>
      </c>
    </row>
    <row r="255" spans="1:14">
      <c r="C255">
        <v>16.361000000000001</v>
      </c>
      <c r="D255">
        <v>9.2200000000000006</v>
      </c>
      <c r="E255" s="8">
        <v>4.1909999999999998</v>
      </c>
      <c r="F255" s="8">
        <v>3.6459999999999999</v>
      </c>
      <c r="G255" s="8">
        <v>3.673</v>
      </c>
      <c r="H255" s="8">
        <v>3.4260000000000002</v>
      </c>
      <c r="I255" s="8">
        <v>2.7240000000000002</v>
      </c>
      <c r="J255" s="8">
        <v>3.4169999999999998</v>
      </c>
      <c r="K255" s="8">
        <v>3.117</v>
      </c>
      <c r="L255" s="8">
        <v>3.605</v>
      </c>
      <c r="M255" s="8">
        <v>2.8519999999999999</v>
      </c>
      <c r="N255" s="8">
        <v>3.7679999999999998</v>
      </c>
    </row>
    <row r="256" spans="1:14">
      <c r="C256">
        <v>16.256</v>
      </c>
      <c r="D256">
        <v>6.4820000000000002</v>
      </c>
      <c r="E256" s="8">
        <v>4.0220000000000002</v>
      </c>
      <c r="F256" s="8">
        <v>3.1379999999999999</v>
      </c>
      <c r="G256" s="8">
        <v>3.2440000000000002</v>
      </c>
      <c r="H256" s="8">
        <v>3.6949999999999998</v>
      </c>
      <c r="I256" s="8">
        <v>3.028</v>
      </c>
      <c r="J256" s="8">
        <v>3.7749999999999999</v>
      </c>
      <c r="K256" s="8">
        <v>4.4980000000000002</v>
      </c>
      <c r="L256" s="8">
        <v>3.879</v>
      </c>
      <c r="M256" s="8">
        <v>3.016</v>
      </c>
      <c r="N256" s="8">
        <v>4.0709999999999997</v>
      </c>
    </row>
    <row r="257" spans="1:14">
      <c r="C257">
        <v>17.591999999999999</v>
      </c>
      <c r="D257">
        <v>7.9260000000000002</v>
      </c>
      <c r="E257" s="8">
        <v>3.32</v>
      </c>
      <c r="F257" s="8">
        <v>3.488</v>
      </c>
      <c r="G257" s="8">
        <v>3.4780000000000002</v>
      </c>
      <c r="H257" s="8">
        <v>3.6659999999999999</v>
      </c>
      <c r="I257" s="8">
        <v>3.274</v>
      </c>
      <c r="J257" s="8">
        <v>3.1680000000000001</v>
      </c>
      <c r="K257" s="8">
        <v>3.8450000000000002</v>
      </c>
      <c r="L257" s="8">
        <v>3.5939999999999999</v>
      </c>
      <c r="M257" s="8">
        <v>2.9780000000000002</v>
      </c>
      <c r="N257" s="8">
        <v>3.43</v>
      </c>
    </row>
    <row r="258" spans="1:14">
      <c r="B258" t="s">
        <v>15</v>
      </c>
      <c r="C258">
        <v>19.149999999999999</v>
      </c>
      <c r="D258">
        <v>8.7829999999999995</v>
      </c>
      <c r="E258" s="8">
        <v>3.6949999999999998</v>
      </c>
      <c r="F258" s="8">
        <v>3.266</v>
      </c>
      <c r="G258" s="8">
        <v>3.2490000000000001</v>
      </c>
      <c r="H258" s="8">
        <v>3.1960000000000002</v>
      </c>
      <c r="I258" s="8">
        <v>3.3050000000000002</v>
      </c>
      <c r="J258" s="8">
        <v>3.4769999999999999</v>
      </c>
      <c r="K258" s="8">
        <v>4.0019999999999998</v>
      </c>
      <c r="L258" s="8">
        <v>3.66</v>
      </c>
      <c r="M258" s="8">
        <v>2.9670000000000001</v>
      </c>
      <c r="N258" s="8">
        <v>3.786</v>
      </c>
    </row>
    <row r="259" spans="1:14">
      <c r="B259" t="s">
        <v>55</v>
      </c>
      <c r="C259">
        <v>19.794</v>
      </c>
      <c r="D259">
        <v>9.1769999999999996</v>
      </c>
      <c r="E259" s="8">
        <v>3.6789999999999998</v>
      </c>
      <c r="F259" s="8">
        <v>3.4910000000000001</v>
      </c>
      <c r="G259" s="8">
        <v>3.8149999999999999</v>
      </c>
      <c r="H259" s="8">
        <v>3.3740000000000001</v>
      </c>
      <c r="I259" s="8">
        <v>3.0049999999999999</v>
      </c>
      <c r="J259" s="8">
        <v>3.07</v>
      </c>
      <c r="K259" s="8">
        <v>3.0390000000000001</v>
      </c>
      <c r="L259" s="8">
        <v>3.762</v>
      </c>
      <c r="M259" s="8">
        <v>2.7589999999999999</v>
      </c>
      <c r="N259" s="8">
        <v>4.0140000000000002</v>
      </c>
    </row>
    <row r="260" spans="1:14">
      <c r="B260" t="s">
        <v>60</v>
      </c>
      <c r="C260">
        <v>20.788</v>
      </c>
      <c r="D260">
        <v>9.2680000000000007</v>
      </c>
      <c r="E260" s="8">
        <v>3.6179999999999999</v>
      </c>
      <c r="F260" s="8">
        <v>3.702</v>
      </c>
      <c r="G260" s="8">
        <v>3.0489999999999999</v>
      </c>
      <c r="H260" s="8">
        <v>3.415</v>
      </c>
      <c r="I260" s="8">
        <v>2.75</v>
      </c>
      <c r="J260" s="8">
        <v>3.1539999999999999</v>
      </c>
      <c r="K260" s="8">
        <v>3.0950000000000002</v>
      </c>
      <c r="L260" s="8">
        <v>3.48</v>
      </c>
      <c r="M260" s="8">
        <v>2.6259999999999999</v>
      </c>
      <c r="N260" s="8">
        <v>3.7170000000000001</v>
      </c>
    </row>
    <row r="261" spans="1:14">
      <c r="B261">
        <v>24.1</v>
      </c>
    </row>
    <row r="262" spans="1:14">
      <c r="A262" t="s">
        <v>63</v>
      </c>
    </row>
    <row r="263" spans="1:14">
      <c r="A263" t="s">
        <v>54</v>
      </c>
      <c r="C263">
        <v>1.3</v>
      </c>
      <c r="D263" t="s">
        <v>56</v>
      </c>
      <c r="E263" t="s">
        <v>57</v>
      </c>
      <c r="F263" t="s">
        <v>58</v>
      </c>
      <c r="G263" t="b">
        <v>0</v>
      </c>
      <c r="H263" t="s">
        <v>59</v>
      </c>
      <c r="I263" t="b">
        <v>0</v>
      </c>
      <c r="J263">
        <v>1</v>
      </c>
    </row>
    <row r="264" spans="1:14">
      <c r="C264">
        <v>1</v>
      </c>
      <c r="D264">
        <v>2</v>
      </c>
      <c r="E264">
        <v>3</v>
      </c>
      <c r="F264">
        <v>4</v>
      </c>
      <c r="G264">
        <v>5</v>
      </c>
      <c r="H264">
        <v>6</v>
      </c>
      <c r="I264">
        <v>7</v>
      </c>
      <c r="J264">
        <v>8</v>
      </c>
      <c r="K264">
        <v>9</v>
      </c>
      <c r="L264">
        <v>10</v>
      </c>
      <c r="M264">
        <v>11</v>
      </c>
      <c r="N264">
        <v>12</v>
      </c>
    </row>
    <row r="265" spans="1:14">
      <c r="A265" s="7" t="s">
        <v>70</v>
      </c>
      <c r="C265">
        <v>14.398</v>
      </c>
      <c r="D265">
        <v>7.1260000000000003</v>
      </c>
      <c r="E265" s="8">
        <v>3.3090000000000002</v>
      </c>
      <c r="F265" s="8">
        <v>2.9929999999999999</v>
      </c>
      <c r="G265" s="8">
        <v>2.6459999999999999</v>
      </c>
      <c r="H265" s="8">
        <v>2.6080000000000001</v>
      </c>
      <c r="I265" s="8">
        <v>3.0139999999999998</v>
      </c>
      <c r="J265" s="8">
        <v>2.7189999999999999</v>
      </c>
      <c r="K265" s="8">
        <v>2.8809999999999998</v>
      </c>
      <c r="L265" s="8">
        <v>3.1059999999999999</v>
      </c>
      <c r="M265" s="8">
        <v>2.5819999999999999</v>
      </c>
      <c r="N265" s="8">
        <v>4.1740000000000004</v>
      </c>
    </row>
    <row r="266" spans="1:14">
      <c r="C266">
        <v>13.356</v>
      </c>
      <c r="D266">
        <v>6.9320000000000004</v>
      </c>
      <c r="E266" s="8">
        <v>2.7829999999999999</v>
      </c>
      <c r="F266" s="8">
        <v>3.323</v>
      </c>
      <c r="G266" s="8">
        <v>2.2330000000000001</v>
      </c>
      <c r="H266" s="8">
        <v>3.0950000000000002</v>
      </c>
      <c r="I266" s="8">
        <v>2.7719999999999998</v>
      </c>
      <c r="J266" s="8">
        <v>2.7069999999999999</v>
      </c>
      <c r="K266" s="8">
        <v>2.7709999999999999</v>
      </c>
      <c r="L266" s="8">
        <v>2.504</v>
      </c>
      <c r="M266" s="8">
        <v>2.6709999999999998</v>
      </c>
      <c r="N266" s="8">
        <v>2.9980000000000002</v>
      </c>
    </row>
    <row r="267" spans="1:14">
      <c r="C267">
        <v>15.802</v>
      </c>
      <c r="D267">
        <v>6.59</v>
      </c>
      <c r="E267" s="8">
        <v>2.8620000000000001</v>
      </c>
      <c r="F267" s="8">
        <v>2.7949999999999999</v>
      </c>
      <c r="G267" s="8">
        <v>2.4079999999999999</v>
      </c>
      <c r="H267" s="8">
        <v>2.8159999999999998</v>
      </c>
      <c r="I267" s="8">
        <v>2.573</v>
      </c>
      <c r="J267" s="8">
        <v>2.6240000000000001</v>
      </c>
      <c r="K267" s="8">
        <v>2.5990000000000002</v>
      </c>
      <c r="L267" s="8">
        <v>2.8820000000000001</v>
      </c>
      <c r="M267" s="8">
        <v>2.419</v>
      </c>
      <c r="N267" s="8">
        <v>2.911</v>
      </c>
    </row>
    <row r="268" spans="1:14">
      <c r="C268">
        <v>17.100999999999999</v>
      </c>
      <c r="D268">
        <v>6.617</v>
      </c>
      <c r="E268" s="8">
        <v>3.1930000000000001</v>
      </c>
      <c r="F268" s="8">
        <v>2.67</v>
      </c>
      <c r="G268" s="8">
        <v>2.82</v>
      </c>
      <c r="H268" s="8">
        <v>2.5310000000000001</v>
      </c>
      <c r="I268" s="8">
        <v>3.13</v>
      </c>
      <c r="J268" s="8">
        <v>2.456</v>
      </c>
      <c r="K268" s="8">
        <v>2.4830000000000001</v>
      </c>
      <c r="L268" s="8">
        <v>2.4870000000000001</v>
      </c>
      <c r="M268" s="8">
        <v>2.42</v>
      </c>
      <c r="N268" s="8">
        <v>3.343</v>
      </c>
    </row>
    <row r="269" spans="1:14">
      <c r="C269">
        <v>16.745999999999999</v>
      </c>
      <c r="D269">
        <v>6.9059999999999997</v>
      </c>
      <c r="E269" s="8">
        <v>3.1539999999999999</v>
      </c>
      <c r="F269" s="8">
        <v>3.2509999999999999</v>
      </c>
      <c r="G269" s="8">
        <v>2.2570000000000001</v>
      </c>
      <c r="H269" s="8">
        <v>2.2490000000000001</v>
      </c>
      <c r="I269" s="8">
        <v>2.6960000000000002</v>
      </c>
      <c r="J269" s="8">
        <v>2.766</v>
      </c>
      <c r="K269" s="8">
        <v>2.2429999999999999</v>
      </c>
      <c r="L269" s="8">
        <v>2.476</v>
      </c>
      <c r="M269" s="8">
        <v>2.282</v>
      </c>
      <c r="N269" s="8">
        <v>2.8140000000000001</v>
      </c>
    </row>
    <row r="270" spans="1:14">
      <c r="B270" t="s">
        <v>16</v>
      </c>
      <c r="C270">
        <v>15.52</v>
      </c>
      <c r="D270">
        <v>7.8319999999999999</v>
      </c>
      <c r="E270" s="8">
        <v>2.9470000000000001</v>
      </c>
      <c r="F270" s="8">
        <v>2.7730000000000001</v>
      </c>
      <c r="G270" s="8">
        <v>2.5779999999999998</v>
      </c>
      <c r="H270" s="8">
        <v>2.1930000000000001</v>
      </c>
      <c r="I270" s="8">
        <v>2.2589999999999999</v>
      </c>
      <c r="J270" s="8">
        <v>2.5489999999999999</v>
      </c>
      <c r="K270" s="8">
        <v>2.13</v>
      </c>
      <c r="L270" s="8">
        <v>2.5259999999999998</v>
      </c>
      <c r="M270" s="8">
        <v>2.5310000000000001</v>
      </c>
      <c r="N270" s="8">
        <v>2.6669999999999998</v>
      </c>
    </row>
    <row r="271" spans="1:14">
      <c r="B271" t="s">
        <v>66</v>
      </c>
      <c r="C271">
        <v>17.978000000000002</v>
      </c>
      <c r="D271">
        <v>7.5860000000000003</v>
      </c>
      <c r="E271" s="8">
        <v>3.1829999999999998</v>
      </c>
      <c r="F271" s="8">
        <v>2.33</v>
      </c>
      <c r="G271" s="8">
        <v>2.891</v>
      </c>
      <c r="H271" s="8">
        <v>2.5190000000000001</v>
      </c>
      <c r="I271" s="8">
        <v>2.778</v>
      </c>
      <c r="J271" s="8">
        <v>2.4870000000000001</v>
      </c>
      <c r="K271" s="8">
        <v>3.133</v>
      </c>
      <c r="L271" s="8">
        <v>2.5779999999999998</v>
      </c>
      <c r="M271" s="8">
        <v>2.76</v>
      </c>
      <c r="N271" s="8">
        <v>3.052</v>
      </c>
    </row>
    <row r="272" spans="1:14">
      <c r="B272" t="s">
        <v>60</v>
      </c>
      <c r="C272">
        <v>18.344999999999999</v>
      </c>
      <c r="D272">
        <v>9.5009999999999994</v>
      </c>
      <c r="E272" s="8">
        <v>3.286</v>
      </c>
      <c r="F272" s="8">
        <v>2.5190000000000001</v>
      </c>
      <c r="G272" s="8">
        <v>2.78</v>
      </c>
      <c r="H272" s="8">
        <v>2.4710000000000001</v>
      </c>
      <c r="I272" s="8">
        <v>2.6520000000000001</v>
      </c>
      <c r="J272" s="8">
        <v>2.823</v>
      </c>
      <c r="K272" s="8">
        <v>2.42</v>
      </c>
      <c r="L272" s="8">
        <v>2.573</v>
      </c>
      <c r="M272" s="8">
        <v>2.78</v>
      </c>
      <c r="N272" s="8">
        <v>2.72</v>
      </c>
    </row>
    <row r="273" spans="1:14">
      <c r="B273">
        <v>24.2</v>
      </c>
    </row>
    <row r="274" spans="1:14">
      <c r="A274" t="s">
        <v>63</v>
      </c>
    </row>
    <row r="275" spans="1:14">
      <c r="A275" t="s">
        <v>54</v>
      </c>
      <c r="C275">
        <v>1.3</v>
      </c>
      <c r="D275" t="s">
        <v>56</v>
      </c>
      <c r="E275" t="s">
        <v>57</v>
      </c>
      <c r="F275" t="s">
        <v>58</v>
      </c>
      <c r="G275" t="b">
        <v>0</v>
      </c>
      <c r="H275" t="s">
        <v>59</v>
      </c>
      <c r="I275" t="b">
        <v>0</v>
      </c>
      <c r="J275">
        <v>1</v>
      </c>
    </row>
    <row r="276" spans="1:14">
      <c r="C276">
        <v>1</v>
      </c>
      <c r="D276">
        <v>2</v>
      </c>
      <c r="E276">
        <v>3</v>
      </c>
      <c r="F276">
        <v>4</v>
      </c>
      <c r="G276">
        <v>5</v>
      </c>
      <c r="H276">
        <v>6</v>
      </c>
      <c r="I276">
        <v>7</v>
      </c>
      <c r="J276">
        <v>8</v>
      </c>
      <c r="K276">
        <v>9</v>
      </c>
      <c r="L276">
        <v>10</v>
      </c>
      <c r="M276">
        <v>11</v>
      </c>
      <c r="N276">
        <v>12</v>
      </c>
    </row>
    <row r="277" spans="1:14">
      <c r="A277" s="7" t="s">
        <v>70</v>
      </c>
      <c r="C277">
        <v>16.327999999999999</v>
      </c>
      <c r="D277">
        <v>5.7960000000000003</v>
      </c>
      <c r="E277" s="8">
        <v>3.3180000000000001</v>
      </c>
      <c r="F277" s="8">
        <v>2.9969999999999999</v>
      </c>
      <c r="G277" s="8">
        <v>3.3690000000000002</v>
      </c>
      <c r="H277" s="8">
        <v>2.8959999999999999</v>
      </c>
      <c r="I277" s="8">
        <v>3.45</v>
      </c>
      <c r="J277" s="8">
        <v>3.3140000000000001</v>
      </c>
      <c r="K277" s="8">
        <v>3.157</v>
      </c>
      <c r="L277" s="8">
        <v>2.94</v>
      </c>
      <c r="M277" s="8">
        <v>2.8730000000000002</v>
      </c>
      <c r="N277" s="8">
        <v>4.16</v>
      </c>
    </row>
    <row r="278" spans="1:14">
      <c r="C278">
        <v>15.423</v>
      </c>
      <c r="D278">
        <v>5.4459999999999997</v>
      </c>
      <c r="E278" s="8">
        <v>3.2120000000000002</v>
      </c>
      <c r="F278" s="8">
        <v>2.9489999999999998</v>
      </c>
      <c r="G278" s="8">
        <v>2.944</v>
      </c>
      <c r="H278" s="8">
        <v>2.6309999999999998</v>
      </c>
      <c r="I278" s="8">
        <v>2.609</v>
      </c>
      <c r="J278" s="8">
        <v>3.3330000000000002</v>
      </c>
      <c r="K278" s="8">
        <v>3.0190000000000001</v>
      </c>
      <c r="L278" s="8">
        <v>3.0609999999999999</v>
      </c>
      <c r="M278" s="8">
        <v>3.3210000000000002</v>
      </c>
      <c r="N278" s="8">
        <v>3.911</v>
      </c>
    </row>
    <row r="279" spans="1:14">
      <c r="C279">
        <v>16.527999999999999</v>
      </c>
      <c r="D279">
        <v>6.077</v>
      </c>
      <c r="E279" s="8">
        <v>3.4159999999999999</v>
      </c>
      <c r="F279" s="8">
        <v>3.456</v>
      </c>
      <c r="G279" s="8">
        <v>3.1339999999999999</v>
      </c>
      <c r="H279" s="8">
        <v>3.4750000000000001</v>
      </c>
      <c r="I279" s="8">
        <v>2.948</v>
      </c>
      <c r="J279" s="8">
        <v>3.0859999999999999</v>
      </c>
      <c r="K279" s="8">
        <v>2.9670000000000001</v>
      </c>
      <c r="L279" s="8">
        <v>2.677</v>
      </c>
      <c r="M279" s="8">
        <v>3.371</v>
      </c>
      <c r="N279" s="8">
        <v>2.9980000000000002</v>
      </c>
    </row>
    <row r="280" spans="1:14">
      <c r="C280">
        <v>16.754000000000001</v>
      </c>
      <c r="D280">
        <v>6.7119999999999997</v>
      </c>
      <c r="E280" s="8">
        <v>3.3210000000000002</v>
      </c>
      <c r="F280" s="8">
        <v>3.1560000000000001</v>
      </c>
      <c r="G280" s="8">
        <v>2.8170000000000002</v>
      </c>
      <c r="H280" s="8">
        <v>3.0739999999999998</v>
      </c>
      <c r="I280" s="8">
        <v>2.7240000000000002</v>
      </c>
      <c r="J280" s="8">
        <v>2.915</v>
      </c>
      <c r="K280" s="8">
        <v>2.7730000000000001</v>
      </c>
      <c r="L280" s="8">
        <v>3.0470000000000002</v>
      </c>
      <c r="M280" s="8">
        <v>3.0870000000000002</v>
      </c>
      <c r="N280" s="8">
        <v>3.7080000000000002</v>
      </c>
    </row>
    <row r="281" spans="1:14">
      <c r="C281">
        <v>18.132000000000001</v>
      </c>
      <c r="D281">
        <v>7.8019999999999996</v>
      </c>
      <c r="E281" s="8">
        <v>3.2450000000000001</v>
      </c>
      <c r="F281" s="8">
        <v>3.415</v>
      </c>
      <c r="G281" s="8">
        <v>2.8220000000000001</v>
      </c>
      <c r="H281" s="8">
        <v>3.2549999999999999</v>
      </c>
      <c r="I281" s="8">
        <v>2.9870000000000001</v>
      </c>
      <c r="J281" s="8">
        <v>2.972</v>
      </c>
      <c r="K281" s="8">
        <v>2.6989999999999998</v>
      </c>
      <c r="L281" s="8">
        <v>2.718</v>
      </c>
      <c r="M281" s="8">
        <v>3.2989999999999999</v>
      </c>
      <c r="N281" s="8">
        <v>3.2679999999999998</v>
      </c>
    </row>
    <row r="282" spans="1:14">
      <c r="B282" t="s">
        <v>17</v>
      </c>
      <c r="C282">
        <v>16.074999999999999</v>
      </c>
      <c r="D282">
        <v>8.0749999999999993</v>
      </c>
      <c r="E282" s="8">
        <v>3.3730000000000002</v>
      </c>
      <c r="F282" s="8">
        <v>2.6819999999999999</v>
      </c>
      <c r="G282" s="8">
        <v>2.7469999999999999</v>
      </c>
      <c r="H282" s="8">
        <v>2.3519999999999999</v>
      </c>
      <c r="I282" s="8">
        <v>2.879</v>
      </c>
      <c r="J282" s="8">
        <v>2.9710000000000001</v>
      </c>
      <c r="K282" s="8">
        <v>2.8119999999999998</v>
      </c>
      <c r="L282" s="8">
        <v>3.0830000000000002</v>
      </c>
      <c r="M282" s="8">
        <v>2.6909999999999998</v>
      </c>
      <c r="N282" s="8">
        <v>3.2320000000000002</v>
      </c>
    </row>
    <row r="283" spans="1:14">
      <c r="B283" t="s">
        <v>69</v>
      </c>
      <c r="C283">
        <v>17.195</v>
      </c>
      <c r="D283">
        <v>8.6349999999999998</v>
      </c>
      <c r="E283" s="8">
        <v>3.407</v>
      </c>
      <c r="F283" s="8">
        <v>2.9020000000000001</v>
      </c>
      <c r="G283" s="8">
        <v>3.1160000000000001</v>
      </c>
      <c r="H283" s="8">
        <v>3.347</v>
      </c>
      <c r="I283" s="8">
        <v>2.8929999999999998</v>
      </c>
      <c r="J283" s="8">
        <v>3.2509999999999999</v>
      </c>
      <c r="K283" s="8">
        <v>3.08</v>
      </c>
      <c r="L283" s="8">
        <v>3.0529999999999999</v>
      </c>
      <c r="M283" s="8">
        <v>3.234</v>
      </c>
      <c r="N283" s="8">
        <v>3.32</v>
      </c>
    </row>
    <row r="284" spans="1:14">
      <c r="B284" t="s">
        <v>60</v>
      </c>
      <c r="C284">
        <v>15.759</v>
      </c>
      <c r="D284">
        <v>6.702</v>
      </c>
      <c r="E284" s="8">
        <v>3.157</v>
      </c>
      <c r="F284" s="8">
        <v>3.0579999999999998</v>
      </c>
      <c r="G284" s="8">
        <v>2.8370000000000002</v>
      </c>
      <c r="H284" s="8">
        <v>2.7490000000000001</v>
      </c>
      <c r="I284" s="8">
        <v>2.7629999999999999</v>
      </c>
      <c r="J284" s="8">
        <v>2.9289999999999998</v>
      </c>
      <c r="K284" s="8">
        <v>2.4260000000000002</v>
      </c>
      <c r="L284" s="8">
        <v>3.3570000000000002</v>
      </c>
      <c r="M284" s="8">
        <v>2.7050000000000001</v>
      </c>
      <c r="N284" s="8">
        <v>3.2570000000000001</v>
      </c>
    </row>
    <row r="285" spans="1:14">
      <c r="B285">
        <v>24.2</v>
      </c>
    </row>
    <row r="286" spans="1:14">
      <c r="A286" t="s">
        <v>63</v>
      </c>
    </row>
    <row r="287" spans="1:14">
      <c r="A287" t="s">
        <v>54</v>
      </c>
      <c r="C287">
        <v>1.3</v>
      </c>
      <c r="D287" t="s">
        <v>56</v>
      </c>
      <c r="E287" t="s">
        <v>57</v>
      </c>
      <c r="F287" t="s">
        <v>58</v>
      </c>
      <c r="G287" t="b">
        <v>0</v>
      </c>
      <c r="H287" t="s">
        <v>59</v>
      </c>
      <c r="I287" t="b">
        <v>0</v>
      </c>
      <c r="J287">
        <v>1</v>
      </c>
    </row>
    <row r="288" spans="1:14">
      <c r="C288">
        <v>1</v>
      </c>
      <c r="D288">
        <v>2</v>
      </c>
      <c r="E288">
        <v>3</v>
      </c>
      <c r="F288">
        <v>4</v>
      </c>
      <c r="G288">
        <v>5</v>
      </c>
      <c r="H288">
        <v>6</v>
      </c>
      <c r="I288">
        <v>7</v>
      </c>
      <c r="J288">
        <v>8</v>
      </c>
      <c r="K288">
        <v>9</v>
      </c>
      <c r="L288">
        <v>10</v>
      </c>
      <c r="M288">
        <v>11</v>
      </c>
      <c r="N288">
        <v>12</v>
      </c>
    </row>
    <row r="289" spans="1:14">
      <c r="A289" s="7" t="s">
        <v>70</v>
      </c>
      <c r="C289">
        <v>14.478</v>
      </c>
      <c r="D289">
        <v>8.6639999999999997</v>
      </c>
      <c r="E289" s="8">
        <v>4.0629999999999997</v>
      </c>
      <c r="F289" s="8">
        <v>2.9350000000000001</v>
      </c>
      <c r="G289" s="8">
        <v>3.363</v>
      </c>
      <c r="H289" s="8">
        <v>2.9740000000000002</v>
      </c>
      <c r="I289" s="8">
        <v>2.57</v>
      </c>
      <c r="J289" s="8">
        <v>2.6179999999999999</v>
      </c>
      <c r="K289" s="8">
        <v>2.831</v>
      </c>
      <c r="L289" s="8">
        <v>2.915</v>
      </c>
      <c r="M289" s="8">
        <v>2.9249999999999998</v>
      </c>
      <c r="N289" s="8">
        <v>3.1619999999999999</v>
      </c>
    </row>
    <row r="290" spans="1:14">
      <c r="C290">
        <v>14.907</v>
      </c>
      <c r="D290">
        <v>7.4859999999999998</v>
      </c>
      <c r="E290" s="8">
        <v>3.4289999999999998</v>
      </c>
      <c r="F290" s="8">
        <v>2.7269999999999999</v>
      </c>
      <c r="G290" s="8">
        <v>3.012</v>
      </c>
      <c r="H290" s="8">
        <v>2.5840000000000001</v>
      </c>
      <c r="I290" s="8">
        <v>2.2709999999999999</v>
      </c>
      <c r="J290" s="8">
        <v>2.5739999999999998</v>
      </c>
      <c r="K290" s="8">
        <v>2.597</v>
      </c>
      <c r="L290" s="8">
        <v>2.4119999999999999</v>
      </c>
      <c r="M290" s="8">
        <v>2.7490000000000001</v>
      </c>
      <c r="N290" s="8">
        <v>3.5289999999999999</v>
      </c>
    </row>
    <row r="291" spans="1:14">
      <c r="C291">
        <v>12.507</v>
      </c>
      <c r="D291">
        <v>6.8280000000000003</v>
      </c>
      <c r="E291" s="8">
        <v>3.1389999999999998</v>
      </c>
      <c r="F291" s="8">
        <v>2.427</v>
      </c>
      <c r="G291" s="8">
        <v>2.5070000000000001</v>
      </c>
      <c r="H291" s="8">
        <v>2.4550000000000001</v>
      </c>
      <c r="I291" s="8">
        <v>2.3119999999999998</v>
      </c>
      <c r="J291" s="8">
        <v>2.3260000000000001</v>
      </c>
      <c r="K291" s="8">
        <v>2.835</v>
      </c>
      <c r="L291" s="8">
        <v>2.7749999999999999</v>
      </c>
      <c r="M291" s="8">
        <v>2.427</v>
      </c>
      <c r="N291" s="8">
        <v>3.3860000000000001</v>
      </c>
    </row>
    <row r="292" spans="1:14">
      <c r="C292">
        <v>12.914</v>
      </c>
      <c r="D292">
        <v>6.702</v>
      </c>
      <c r="E292" s="8">
        <v>3.129</v>
      </c>
      <c r="F292" s="8">
        <v>2.2799999999999998</v>
      </c>
      <c r="G292" s="8">
        <v>2.468</v>
      </c>
      <c r="H292" s="8">
        <v>2.6070000000000002</v>
      </c>
      <c r="I292" s="8">
        <v>2.4009999999999998</v>
      </c>
      <c r="J292" s="8">
        <v>2.371</v>
      </c>
      <c r="K292" s="8">
        <v>2.3159999999999998</v>
      </c>
      <c r="L292" s="8">
        <v>2.726</v>
      </c>
      <c r="M292" s="8">
        <v>2.1749999999999998</v>
      </c>
      <c r="N292" s="8">
        <v>3.32</v>
      </c>
    </row>
    <row r="293" spans="1:14">
      <c r="C293">
        <v>13.526999999999999</v>
      </c>
      <c r="D293">
        <v>6.7789999999999999</v>
      </c>
      <c r="E293" s="8">
        <v>2.9990000000000001</v>
      </c>
      <c r="F293" s="8">
        <v>2.0659999999999998</v>
      </c>
      <c r="G293" s="8">
        <v>2.101</v>
      </c>
      <c r="H293" s="8">
        <v>2.2269999999999999</v>
      </c>
      <c r="I293" s="8">
        <v>2.3410000000000002</v>
      </c>
      <c r="J293" s="8">
        <v>2.5099999999999998</v>
      </c>
      <c r="K293" s="8">
        <v>2.6739999999999999</v>
      </c>
      <c r="L293" s="8">
        <v>2.4420000000000002</v>
      </c>
      <c r="M293" s="8">
        <v>2.6589999999999998</v>
      </c>
      <c r="N293" s="8">
        <v>2.58</v>
      </c>
    </row>
    <row r="294" spans="1:14">
      <c r="C294">
        <v>15.252000000000001</v>
      </c>
      <c r="D294">
        <v>9.3179999999999996</v>
      </c>
      <c r="E294" s="8">
        <v>3.516</v>
      </c>
      <c r="F294" s="8">
        <v>2.3889999999999998</v>
      </c>
      <c r="G294" s="8">
        <v>2.806</v>
      </c>
      <c r="H294" s="8">
        <v>2.1509999999999998</v>
      </c>
      <c r="I294" s="8">
        <v>2.4969999999999999</v>
      </c>
      <c r="J294" s="8">
        <v>2.5030000000000001</v>
      </c>
      <c r="K294" s="8">
        <v>2.855</v>
      </c>
      <c r="L294" s="8">
        <v>2.859</v>
      </c>
      <c r="M294" s="8">
        <v>3.4969999999999999</v>
      </c>
      <c r="N294" s="8">
        <v>3.2440000000000002</v>
      </c>
    </row>
    <row r="295" spans="1:14">
      <c r="B295">
        <v>29</v>
      </c>
      <c r="C295">
        <v>20.849</v>
      </c>
      <c r="D295">
        <v>8.5679999999999996</v>
      </c>
      <c r="E295" s="8">
        <v>3.399</v>
      </c>
      <c r="F295" s="8">
        <v>2.6720000000000002</v>
      </c>
      <c r="G295" s="8">
        <v>2.7570000000000001</v>
      </c>
      <c r="H295" s="8">
        <v>2.4340000000000002</v>
      </c>
      <c r="I295" s="8">
        <v>2.5790000000000002</v>
      </c>
      <c r="J295" s="8">
        <v>2.609</v>
      </c>
      <c r="K295" s="8">
        <v>2.8380000000000001</v>
      </c>
      <c r="L295" s="8">
        <v>2.5670000000000002</v>
      </c>
      <c r="M295" s="8">
        <v>2.5219999999999998</v>
      </c>
      <c r="N295" s="8">
        <v>3.29</v>
      </c>
    </row>
    <row r="296" spans="1:14">
      <c r="C296">
        <v>20.699000000000002</v>
      </c>
      <c r="D296">
        <v>9.8710000000000004</v>
      </c>
      <c r="E296" s="8">
        <v>2.8</v>
      </c>
      <c r="F296" s="8">
        <v>2.4079999999999999</v>
      </c>
      <c r="G296" s="8">
        <v>2.6349999999999998</v>
      </c>
      <c r="H296" s="8">
        <v>2.327</v>
      </c>
      <c r="I296" s="8">
        <v>3.081</v>
      </c>
      <c r="J296" s="8">
        <v>2.6150000000000002</v>
      </c>
      <c r="K296" s="8">
        <v>2.6840000000000002</v>
      </c>
      <c r="L296" s="8">
        <v>2.4279999999999999</v>
      </c>
      <c r="M296" s="8">
        <v>2.6669999999999998</v>
      </c>
      <c r="N296" s="8">
        <v>3.0219999999999998</v>
      </c>
    </row>
    <row r="298" spans="1:14">
      <c r="A298" t="s">
        <v>63</v>
      </c>
    </row>
    <row r="299" spans="1:14">
      <c r="A29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D537-6535-4A03-8F10-FCF62219C882}">
  <sheetPr codeName="Sheet5"/>
  <dimension ref="A1:AF298"/>
  <sheetViews>
    <sheetView workbookViewId="0">
      <selection activeCell="H6" sqref="H6"/>
    </sheetView>
  </sheetViews>
  <sheetFormatPr defaultRowHeight="15"/>
  <cols>
    <col min="19" max="19" width="18" bestFit="1" customWidth="1"/>
  </cols>
  <sheetData>
    <row r="1" spans="1:32">
      <c r="D1" t="s">
        <v>100</v>
      </c>
    </row>
    <row r="2" spans="1:32">
      <c r="D2" t="s">
        <v>99</v>
      </c>
    </row>
    <row r="3" spans="1:32">
      <c r="D3" t="s">
        <v>101</v>
      </c>
    </row>
    <row r="4" spans="1:32">
      <c r="D4" t="s">
        <v>102</v>
      </c>
    </row>
    <row r="9" spans="1:32">
      <c r="B9" t="s">
        <v>75</v>
      </c>
      <c r="C9" t="s">
        <v>53</v>
      </c>
      <c r="E9">
        <v>-1</v>
      </c>
      <c r="F9">
        <v>-2</v>
      </c>
      <c r="G9">
        <v>-3</v>
      </c>
      <c r="H9">
        <v>-4</v>
      </c>
      <c r="I9">
        <v>-5</v>
      </c>
      <c r="J9">
        <v>-6</v>
      </c>
      <c r="K9">
        <v>-7</v>
      </c>
      <c r="L9">
        <v>-8</v>
      </c>
      <c r="M9">
        <v>-9</v>
      </c>
      <c r="N9">
        <v>-10</v>
      </c>
      <c r="O9">
        <v>-11</v>
      </c>
    </row>
    <row r="10" spans="1:32">
      <c r="B10" t="s">
        <v>54</v>
      </c>
      <c r="C10" t="s">
        <v>55</v>
      </c>
      <c r="D10">
        <v>1.3</v>
      </c>
      <c r="E10" t="s">
        <v>56</v>
      </c>
      <c r="F10" t="s">
        <v>57</v>
      </c>
      <c r="G10" t="s">
        <v>58</v>
      </c>
      <c r="H10" t="b">
        <v>0</v>
      </c>
      <c r="I10" t="s">
        <v>59</v>
      </c>
      <c r="J10" t="b">
        <v>0</v>
      </c>
      <c r="K10">
        <v>1</v>
      </c>
      <c r="Q10">
        <v>1</v>
      </c>
      <c r="R10">
        <v>620</v>
      </c>
      <c r="S10">
        <v>1</v>
      </c>
      <c r="T10">
        <v>12</v>
      </c>
      <c r="U10">
        <v>96</v>
      </c>
      <c r="V10">
        <v>571</v>
      </c>
      <c r="W10" t="s">
        <v>76</v>
      </c>
      <c r="X10">
        <v>610</v>
      </c>
      <c r="AA10">
        <v>6</v>
      </c>
      <c r="AE10">
        <v>1</v>
      </c>
      <c r="AF10">
        <v>8</v>
      </c>
    </row>
    <row r="11" spans="1:32">
      <c r="C11" t="s">
        <v>60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</row>
    <row r="12" spans="1:32">
      <c r="A12" t="s">
        <v>6</v>
      </c>
      <c r="C12">
        <v>24.2</v>
      </c>
      <c r="D12" s="8">
        <v>27.081</v>
      </c>
      <c r="E12" s="8">
        <v>22.001000000000001</v>
      </c>
      <c r="F12" s="8">
        <v>12.949</v>
      </c>
      <c r="G12" s="8">
        <v>10.327999999999999</v>
      </c>
      <c r="H12" s="8">
        <v>9.2639999999999993</v>
      </c>
      <c r="I12" s="8">
        <v>10.016999999999999</v>
      </c>
      <c r="J12" s="8">
        <v>9.3729999999999993</v>
      </c>
      <c r="K12" s="8">
        <v>9.0489999999999995</v>
      </c>
      <c r="L12" s="8">
        <v>3.78</v>
      </c>
      <c r="M12" s="8">
        <v>3.915</v>
      </c>
      <c r="N12" s="8">
        <v>3.403</v>
      </c>
      <c r="O12" s="8">
        <v>4.2809999999999997</v>
      </c>
    </row>
    <row r="13" spans="1:32">
      <c r="D13" s="8">
        <v>25.696999999999999</v>
      </c>
      <c r="E13" s="8">
        <v>19.707000000000001</v>
      </c>
      <c r="F13" s="8">
        <v>12.412000000000001</v>
      </c>
      <c r="G13" s="8">
        <v>9.6509999999999998</v>
      </c>
      <c r="H13" s="8">
        <v>8.8940000000000001</v>
      </c>
      <c r="I13" s="8">
        <v>8.3699999999999992</v>
      </c>
      <c r="J13" s="8">
        <v>7.89</v>
      </c>
      <c r="K13" s="8">
        <v>7.9580000000000002</v>
      </c>
      <c r="L13" s="8">
        <v>3.7149999999999999</v>
      </c>
      <c r="M13" s="8">
        <v>3.585</v>
      </c>
      <c r="N13" s="8">
        <v>3.746</v>
      </c>
      <c r="O13" s="8">
        <v>3.714</v>
      </c>
    </row>
    <row r="14" spans="1:32">
      <c r="D14" s="8">
        <v>25.425999999999998</v>
      </c>
      <c r="E14" s="8">
        <v>19.263000000000002</v>
      </c>
      <c r="F14" s="8">
        <v>11.831</v>
      </c>
      <c r="G14" s="8">
        <v>9.1709999999999994</v>
      </c>
      <c r="H14" s="8">
        <v>8.6489999999999991</v>
      </c>
      <c r="I14" s="8">
        <v>8.3610000000000007</v>
      </c>
      <c r="J14" s="8">
        <v>8.0790000000000006</v>
      </c>
      <c r="K14" s="8">
        <v>7.718</v>
      </c>
      <c r="L14" s="8">
        <v>15.364000000000001</v>
      </c>
      <c r="M14" s="8">
        <v>4.03</v>
      </c>
      <c r="N14" s="8">
        <v>3.6890000000000001</v>
      </c>
      <c r="O14" s="8">
        <v>3.778</v>
      </c>
    </row>
    <row r="15" spans="1:32">
      <c r="D15" s="8">
        <v>23.99</v>
      </c>
      <c r="E15" s="8">
        <v>17.736999999999998</v>
      </c>
      <c r="F15" s="8">
        <v>11.529</v>
      </c>
      <c r="G15" s="8">
        <v>9.0280000000000005</v>
      </c>
      <c r="H15" s="8">
        <v>8.39</v>
      </c>
      <c r="I15" s="8">
        <v>7.1379999999999999</v>
      </c>
      <c r="J15" s="8">
        <v>8.2949999999999999</v>
      </c>
      <c r="K15" s="8">
        <v>7.6139999999999999</v>
      </c>
      <c r="L15" s="8">
        <v>7.9409999999999998</v>
      </c>
      <c r="M15" s="8">
        <v>4.1040000000000001</v>
      </c>
      <c r="N15" s="8">
        <v>3.4489999999999998</v>
      </c>
      <c r="O15" s="8">
        <v>4.18</v>
      </c>
    </row>
    <row r="16" spans="1:32">
      <c r="D16" s="8">
        <v>25.574999999999999</v>
      </c>
      <c r="E16" s="8">
        <v>18.693000000000001</v>
      </c>
      <c r="F16" s="8">
        <v>13.842000000000001</v>
      </c>
      <c r="G16" s="8">
        <v>8.8010000000000002</v>
      </c>
      <c r="H16" s="8">
        <v>8.6170000000000009</v>
      </c>
      <c r="I16" s="8">
        <v>8.7609999999999992</v>
      </c>
      <c r="J16" s="8">
        <v>7.6070000000000002</v>
      </c>
      <c r="K16" s="8">
        <v>6.7830000000000004</v>
      </c>
      <c r="L16" s="8">
        <v>7.665</v>
      </c>
      <c r="M16" s="8">
        <v>3.9950000000000001</v>
      </c>
      <c r="N16" s="8">
        <v>3.6989999999999998</v>
      </c>
      <c r="O16" s="8">
        <v>4.0069999999999997</v>
      </c>
    </row>
    <row r="17" spans="1:32">
      <c r="D17" s="8">
        <v>20.263000000000002</v>
      </c>
      <c r="E17" s="8">
        <v>18.744</v>
      </c>
      <c r="F17" s="8">
        <v>10.523999999999999</v>
      </c>
      <c r="G17" s="8">
        <v>9.07</v>
      </c>
      <c r="H17" s="8">
        <v>8.9429999999999996</v>
      </c>
      <c r="I17" s="8">
        <v>8.4719999999999995</v>
      </c>
      <c r="J17" s="8">
        <v>7.5289999999999999</v>
      </c>
      <c r="K17" s="8">
        <v>7.117</v>
      </c>
      <c r="L17" s="8">
        <v>8.65</v>
      </c>
      <c r="M17" s="8">
        <v>3.7829999999999999</v>
      </c>
      <c r="N17" s="8">
        <v>6.3390000000000004</v>
      </c>
      <c r="O17" s="8">
        <v>4.157</v>
      </c>
    </row>
    <row r="18" spans="1:32">
      <c r="D18" s="8">
        <v>21.786999999999999</v>
      </c>
      <c r="E18" s="8">
        <v>18.651</v>
      </c>
      <c r="F18" s="8">
        <v>10.816000000000001</v>
      </c>
      <c r="G18" s="8">
        <v>10.301</v>
      </c>
      <c r="H18" s="8">
        <v>8.6270000000000007</v>
      </c>
      <c r="I18" s="8">
        <v>8.4160000000000004</v>
      </c>
      <c r="J18" s="8">
        <v>7.6609999999999996</v>
      </c>
      <c r="K18" s="8">
        <v>7.2830000000000004</v>
      </c>
      <c r="L18" s="8">
        <v>5.94</v>
      </c>
      <c r="M18" s="8">
        <v>4.3049999999999997</v>
      </c>
      <c r="N18" s="8">
        <v>3.25</v>
      </c>
      <c r="O18" s="8">
        <v>4.08</v>
      </c>
    </row>
    <row r="19" spans="1:32">
      <c r="D19" s="8">
        <v>24.003</v>
      </c>
      <c r="E19" s="8">
        <v>25.556999999999999</v>
      </c>
      <c r="F19" s="8">
        <v>13.775</v>
      </c>
      <c r="G19" s="8">
        <v>9.5579999999999998</v>
      </c>
      <c r="H19" s="8">
        <v>9.9629999999999992</v>
      </c>
      <c r="I19" s="8">
        <v>8.9589999999999996</v>
      </c>
      <c r="J19" s="8">
        <v>9.2420000000000009</v>
      </c>
      <c r="K19" s="8">
        <v>7.5679999999999996</v>
      </c>
      <c r="L19" s="8">
        <v>8.2650000000000006</v>
      </c>
      <c r="M19" s="8">
        <v>4.0190000000000001</v>
      </c>
      <c r="N19" s="8">
        <v>3.6110000000000002</v>
      </c>
      <c r="O19" s="8">
        <v>4.0350000000000001</v>
      </c>
    </row>
    <row r="21" spans="1:32">
      <c r="A21" t="s">
        <v>63</v>
      </c>
      <c r="B21" t="s">
        <v>63</v>
      </c>
      <c r="C21" t="s">
        <v>64</v>
      </c>
      <c r="E21">
        <v>-1</v>
      </c>
      <c r="F21">
        <v>-2</v>
      </c>
      <c r="G21">
        <v>-3</v>
      </c>
      <c r="H21">
        <v>-4</v>
      </c>
      <c r="I21">
        <v>-5</v>
      </c>
      <c r="J21">
        <v>-6</v>
      </c>
      <c r="K21">
        <v>-7</v>
      </c>
      <c r="L21">
        <v>-8</v>
      </c>
      <c r="M21">
        <v>-9</v>
      </c>
      <c r="N21">
        <v>-10</v>
      </c>
      <c r="O21">
        <v>-11</v>
      </c>
    </row>
    <row r="22" spans="1:32">
      <c r="A22" t="s">
        <v>54</v>
      </c>
      <c r="B22" t="s">
        <v>54</v>
      </c>
      <c r="C22" t="s">
        <v>66</v>
      </c>
      <c r="D22">
        <v>1.3</v>
      </c>
      <c r="E22" t="s">
        <v>56</v>
      </c>
      <c r="F22" t="s">
        <v>57</v>
      </c>
      <c r="G22" t="s">
        <v>58</v>
      </c>
      <c r="H22" t="b">
        <v>0</v>
      </c>
      <c r="I22" t="s">
        <v>59</v>
      </c>
      <c r="J22" t="b">
        <v>0</v>
      </c>
      <c r="K22">
        <v>1</v>
      </c>
      <c r="Q22">
        <v>1</v>
      </c>
      <c r="R22">
        <v>620</v>
      </c>
      <c r="S22">
        <v>1</v>
      </c>
      <c r="T22">
        <v>12</v>
      </c>
      <c r="U22">
        <v>96</v>
      </c>
      <c r="V22">
        <v>571</v>
      </c>
      <c r="W22" t="s">
        <v>76</v>
      </c>
      <c r="X22">
        <v>610</v>
      </c>
      <c r="AA22">
        <v>6</v>
      </c>
      <c r="AE22">
        <v>1</v>
      </c>
      <c r="AF22">
        <v>8</v>
      </c>
    </row>
    <row r="23" spans="1:32">
      <c r="C23" t="s">
        <v>60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</row>
    <row r="24" spans="1:32">
      <c r="A24" t="s">
        <v>6</v>
      </c>
      <c r="C24">
        <v>24.3</v>
      </c>
      <c r="D24" s="8">
        <v>28.265999999999998</v>
      </c>
      <c r="E24" s="8">
        <v>18.097999999999999</v>
      </c>
      <c r="F24" s="8">
        <v>9.2729999999999997</v>
      </c>
      <c r="G24" s="8">
        <v>8.6910000000000007</v>
      </c>
      <c r="H24" s="8">
        <v>9.4890000000000008</v>
      </c>
      <c r="I24" s="8">
        <v>10.369</v>
      </c>
      <c r="J24" s="8">
        <v>9.4420000000000002</v>
      </c>
      <c r="K24" s="8">
        <v>9.7200000000000006</v>
      </c>
      <c r="L24" s="8">
        <v>9.4879999999999995</v>
      </c>
      <c r="M24" s="8">
        <v>3.7639999999999998</v>
      </c>
      <c r="N24" s="8">
        <v>3.4049999999999998</v>
      </c>
      <c r="O24" s="8">
        <v>4.0090000000000003</v>
      </c>
    </row>
    <row r="25" spans="1:32">
      <c r="D25" s="8">
        <v>27.338000000000001</v>
      </c>
      <c r="E25" s="8">
        <v>13.923</v>
      </c>
      <c r="F25" s="8">
        <v>8.2029999999999994</v>
      </c>
      <c r="G25" s="8">
        <v>7.99</v>
      </c>
      <c r="H25" s="8">
        <v>8.6820000000000004</v>
      </c>
      <c r="I25" s="8">
        <v>10.712999999999999</v>
      </c>
      <c r="J25" s="8">
        <v>10.374000000000001</v>
      </c>
      <c r="K25" s="8">
        <v>7.6449999999999996</v>
      </c>
      <c r="L25" s="8">
        <v>7.5659999999999998</v>
      </c>
      <c r="M25" s="8">
        <v>4.0759999999999996</v>
      </c>
      <c r="N25" s="8">
        <v>3.2679999999999998</v>
      </c>
      <c r="O25" s="8">
        <v>3.605</v>
      </c>
    </row>
    <row r="26" spans="1:32">
      <c r="D26" s="8">
        <v>26.776</v>
      </c>
      <c r="E26" s="8">
        <v>13.471</v>
      </c>
      <c r="F26" s="8">
        <v>7.3550000000000004</v>
      </c>
      <c r="G26" s="8">
        <v>8.1609999999999996</v>
      </c>
      <c r="H26" s="8">
        <v>9.1530000000000005</v>
      </c>
      <c r="I26" s="8">
        <v>9.7439999999999998</v>
      </c>
      <c r="J26" s="8">
        <v>10.182</v>
      </c>
      <c r="K26" s="8">
        <v>8.23</v>
      </c>
      <c r="L26" s="8">
        <v>8.9410000000000007</v>
      </c>
      <c r="M26" s="8">
        <v>4.1529999999999996</v>
      </c>
      <c r="N26" s="8">
        <v>3.22</v>
      </c>
      <c r="O26" s="8">
        <v>3.5059999999999998</v>
      </c>
    </row>
    <row r="27" spans="1:32">
      <c r="D27" s="8">
        <v>26.855</v>
      </c>
      <c r="E27" s="8">
        <v>14.773</v>
      </c>
      <c r="F27" s="8">
        <v>8.4420000000000002</v>
      </c>
      <c r="G27" s="8">
        <v>7.0549999999999997</v>
      </c>
      <c r="H27" s="8">
        <v>8.81</v>
      </c>
      <c r="I27" s="8">
        <v>9.3670000000000009</v>
      </c>
      <c r="J27" s="8">
        <v>9.8119999999999994</v>
      </c>
      <c r="K27" s="8">
        <v>8.5649999999999995</v>
      </c>
      <c r="L27" s="8">
        <v>9.1229999999999993</v>
      </c>
      <c r="M27" s="8">
        <v>4.3049999999999997</v>
      </c>
      <c r="N27" s="8">
        <v>3.278</v>
      </c>
      <c r="O27" s="8">
        <v>3.8090000000000002</v>
      </c>
    </row>
    <row r="28" spans="1:32">
      <c r="D28" s="8">
        <v>27.946000000000002</v>
      </c>
      <c r="E28" s="8">
        <v>13.393000000000001</v>
      </c>
      <c r="F28" s="8">
        <v>7.64</v>
      </c>
      <c r="G28" s="8">
        <v>7.3769999999999998</v>
      </c>
      <c r="H28" s="8">
        <v>7.9930000000000003</v>
      </c>
      <c r="I28" s="8">
        <v>8.8800000000000008</v>
      </c>
      <c r="J28" s="8">
        <v>8.9290000000000003</v>
      </c>
      <c r="K28" s="8">
        <v>8.8030000000000008</v>
      </c>
      <c r="L28" s="8">
        <v>9.0559999999999992</v>
      </c>
      <c r="M28" s="8">
        <v>3.93</v>
      </c>
      <c r="N28" s="8">
        <v>3.5249999999999999</v>
      </c>
      <c r="O28" s="8">
        <v>3.5310000000000001</v>
      </c>
    </row>
    <row r="29" spans="1:32">
      <c r="D29" s="8">
        <v>26.995000000000001</v>
      </c>
      <c r="E29" s="8">
        <v>16.908999999999999</v>
      </c>
      <c r="F29" s="8">
        <v>7.9539999999999997</v>
      </c>
      <c r="G29" s="8">
        <v>6.8529999999999998</v>
      </c>
      <c r="H29" s="8">
        <v>8.9819999999999993</v>
      </c>
      <c r="I29" s="8">
        <v>8.4489999999999998</v>
      </c>
      <c r="J29" s="8">
        <v>8.5530000000000008</v>
      </c>
      <c r="K29" s="8">
        <v>8.4160000000000004</v>
      </c>
      <c r="L29" s="8">
        <v>4.5110000000000001</v>
      </c>
      <c r="M29" s="8">
        <v>3.8170000000000002</v>
      </c>
      <c r="N29" s="8">
        <v>4.1029999999999998</v>
      </c>
      <c r="O29" s="8">
        <v>3.476</v>
      </c>
    </row>
    <row r="30" spans="1:32">
      <c r="D30" s="8">
        <v>25.472000000000001</v>
      </c>
      <c r="E30" s="8">
        <v>15.539</v>
      </c>
      <c r="F30" s="8">
        <v>8.2609999999999992</v>
      </c>
      <c r="G30" s="8">
        <v>7.6180000000000003</v>
      </c>
      <c r="H30" s="8">
        <v>8.11</v>
      </c>
      <c r="I30" s="8">
        <v>8.8580000000000005</v>
      </c>
      <c r="J30" s="8">
        <v>8.4269999999999996</v>
      </c>
      <c r="K30" s="8">
        <v>7.968</v>
      </c>
      <c r="L30" s="8">
        <v>7.7279999999999998</v>
      </c>
      <c r="M30" s="8">
        <v>4.1420000000000003</v>
      </c>
      <c r="N30" s="8">
        <v>3.911</v>
      </c>
      <c r="O30" s="8">
        <v>4.1630000000000003</v>
      </c>
    </row>
    <row r="31" spans="1:32">
      <c r="D31" s="8">
        <v>24.332999999999998</v>
      </c>
      <c r="E31" s="8">
        <v>17.396000000000001</v>
      </c>
      <c r="F31" s="8">
        <v>9.423</v>
      </c>
      <c r="G31" s="8">
        <v>8.5340000000000007</v>
      </c>
      <c r="H31" s="8">
        <v>9.625</v>
      </c>
      <c r="I31" s="8">
        <v>9.3249999999999993</v>
      </c>
      <c r="J31" s="8">
        <v>10.052</v>
      </c>
      <c r="K31" s="8">
        <v>9.6140000000000008</v>
      </c>
      <c r="L31" s="8">
        <v>4.22</v>
      </c>
      <c r="M31" s="8">
        <v>3.5859999999999999</v>
      </c>
      <c r="N31" s="8">
        <v>3.6480000000000001</v>
      </c>
      <c r="O31" s="8">
        <v>3.3849999999999998</v>
      </c>
    </row>
    <row r="33" spans="1:32">
      <c r="A33" t="s">
        <v>63</v>
      </c>
      <c r="B33" t="s">
        <v>63</v>
      </c>
      <c r="C33" t="s">
        <v>68</v>
      </c>
      <c r="E33">
        <v>-1</v>
      </c>
      <c r="F33">
        <v>-2</v>
      </c>
      <c r="G33">
        <v>-3</v>
      </c>
      <c r="H33">
        <v>-4</v>
      </c>
      <c r="I33">
        <v>-5</v>
      </c>
      <c r="J33">
        <v>-6</v>
      </c>
      <c r="K33">
        <v>-7</v>
      </c>
      <c r="L33">
        <v>-8</v>
      </c>
      <c r="M33">
        <v>-9</v>
      </c>
      <c r="N33">
        <v>-10</v>
      </c>
      <c r="O33">
        <v>-11</v>
      </c>
    </row>
    <row r="34" spans="1:32">
      <c r="A34" t="s">
        <v>54</v>
      </c>
      <c r="B34" t="s">
        <v>54</v>
      </c>
      <c r="C34" t="s">
        <v>69</v>
      </c>
      <c r="D34">
        <v>1.3</v>
      </c>
      <c r="E34" t="s">
        <v>56</v>
      </c>
      <c r="F34" t="s">
        <v>57</v>
      </c>
      <c r="G34" t="s">
        <v>58</v>
      </c>
      <c r="H34" t="b">
        <v>0</v>
      </c>
      <c r="I34" t="s">
        <v>59</v>
      </c>
      <c r="J34" t="b">
        <v>0</v>
      </c>
      <c r="K34">
        <v>1</v>
      </c>
      <c r="Q34">
        <v>1</v>
      </c>
      <c r="R34">
        <v>620</v>
      </c>
      <c r="S34">
        <v>1</v>
      </c>
      <c r="T34">
        <v>12</v>
      </c>
      <c r="U34">
        <v>96</v>
      </c>
      <c r="V34">
        <v>571</v>
      </c>
      <c r="W34" t="s">
        <v>76</v>
      </c>
      <c r="X34">
        <v>610</v>
      </c>
      <c r="AA34">
        <v>6</v>
      </c>
      <c r="AE34">
        <v>1</v>
      </c>
      <c r="AF34">
        <v>8</v>
      </c>
    </row>
    <row r="35" spans="1:32">
      <c r="C35" t="s">
        <v>60</v>
      </c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J35">
        <v>7</v>
      </c>
      <c r="K35">
        <v>8</v>
      </c>
      <c r="L35">
        <v>9</v>
      </c>
      <c r="M35">
        <v>10</v>
      </c>
      <c r="N35">
        <v>11</v>
      </c>
      <c r="O35">
        <v>12</v>
      </c>
    </row>
    <row r="36" spans="1:32">
      <c r="A36" t="s">
        <v>6</v>
      </c>
      <c r="C36">
        <v>24.3</v>
      </c>
      <c r="D36" s="8">
        <v>28.411999999999999</v>
      </c>
      <c r="E36" s="8">
        <v>7.67</v>
      </c>
      <c r="F36" s="8">
        <v>16.821999999999999</v>
      </c>
      <c r="G36" s="8">
        <v>18.7</v>
      </c>
      <c r="H36" s="8">
        <v>16.462</v>
      </c>
      <c r="I36" s="8">
        <v>16.596</v>
      </c>
      <c r="J36" s="8">
        <v>13.411</v>
      </c>
      <c r="K36" s="8">
        <v>11.356999999999999</v>
      </c>
      <c r="L36" s="8">
        <v>9.4079999999999995</v>
      </c>
      <c r="M36" s="8">
        <v>2.68</v>
      </c>
      <c r="N36" s="8">
        <v>2.6349999999999998</v>
      </c>
      <c r="O36" s="8">
        <v>1.95</v>
      </c>
    </row>
    <row r="37" spans="1:32">
      <c r="D37" s="8">
        <v>28.623000000000001</v>
      </c>
      <c r="E37" s="8">
        <v>20.800999999999998</v>
      </c>
      <c r="F37" s="8">
        <v>15.093999999999999</v>
      </c>
      <c r="G37" s="8">
        <v>16.259</v>
      </c>
      <c r="H37" s="8">
        <v>14.574999999999999</v>
      </c>
      <c r="I37" s="8">
        <v>13.05</v>
      </c>
      <c r="J37" s="8">
        <v>10.435</v>
      </c>
      <c r="K37" s="8">
        <v>10.433</v>
      </c>
      <c r="L37" s="8">
        <v>7.6509999999999998</v>
      </c>
      <c r="M37" s="8">
        <v>3.3769999999999998</v>
      </c>
      <c r="N37" s="8">
        <v>3.391</v>
      </c>
      <c r="O37" s="8">
        <v>2.5230000000000001</v>
      </c>
    </row>
    <row r="38" spans="1:32">
      <c r="D38" s="8">
        <v>24.370999999999999</v>
      </c>
      <c r="E38" s="8">
        <v>24.096</v>
      </c>
      <c r="F38" s="8">
        <v>14.613</v>
      </c>
      <c r="G38" s="8">
        <v>15.954000000000001</v>
      </c>
      <c r="H38" s="8">
        <v>14.237</v>
      </c>
      <c r="I38" s="8">
        <v>11.226000000000001</v>
      </c>
      <c r="J38" s="8">
        <v>10.95</v>
      </c>
      <c r="K38" s="8">
        <v>8.9719999999999995</v>
      </c>
      <c r="L38" s="8">
        <v>5.2290000000000001</v>
      </c>
      <c r="M38" s="8">
        <v>4.1289999999999996</v>
      </c>
      <c r="N38" s="8">
        <v>3.8180000000000001</v>
      </c>
      <c r="O38" s="8">
        <v>3.3460000000000001</v>
      </c>
    </row>
    <row r="39" spans="1:32">
      <c r="D39" s="8">
        <v>24.606000000000002</v>
      </c>
      <c r="E39" s="8">
        <v>24.658000000000001</v>
      </c>
      <c r="F39" s="8">
        <v>13.535</v>
      </c>
      <c r="G39" s="8">
        <v>16.210999999999999</v>
      </c>
      <c r="H39" s="8">
        <v>12.978</v>
      </c>
      <c r="I39" s="8">
        <v>11.516</v>
      </c>
      <c r="J39" s="8">
        <v>10.311999999999999</v>
      </c>
      <c r="K39" s="8">
        <v>8.4710000000000001</v>
      </c>
      <c r="L39" s="8">
        <v>8.1950000000000003</v>
      </c>
      <c r="M39" s="8">
        <v>8.7479999999999993</v>
      </c>
      <c r="N39" s="8">
        <v>4.375</v>
      </c>
      <c r="O39" s="8">
        <v>3.5579999999999998</v>
      </c>
    </row>
    <row r="40" spans="1:32">
      <c r="D40" s="8">
        <v>21.184000000000001</v>
      </c>
      <c r="E40" s="8">
        <v>23.259</v>
      </c>
      <c r="F40" s="8">
        <v>14.263999999999999</v>
      </c>
      <c r="G40" s="8">
        <v>15.087</v>
      </c>
      <c r="H40" s="8">
        <v>13.398</v>
      </c>
      <c r="I40" s="8">
        <v>11.3</v>
      </c>
      <c r="J40" s="8">
        <v>9.4109999999999996</v>
      </c>
      <c r="K40" s="8">
        <v>8.7759999999999998</v>
      </c>
      <c r="L40" s="8">
        <v>4.5350000000000001</v>
      </c>
      <c r="M40" s="8">
        <v>4.4470000000000001</v>
      </c>
      <c r="N40" s="8">
        <v>4.3369999999999997</v>
      </c>
      <c r="O40" s="8">
        <v>3.3250000000000002</v>
      </c>
    </row>
    <row r="41" spans="1:32">
      <c r="D41" s="8">
        <v>24.515999999999998</v>
      </c>
      <c r="E41" s="8">
        <v>23.123000000000001</v>
      </c>
      <c r="F41" s="8">
        <v>14.352</v>
      </c>
      <c r="G41" s="8">
        <v>14.271000000000001</v>
      </c>
      <c r="H41" s="8">
        <v>13.682</v>
      </c>
      <c r="I41" s="8">
        <v>11.287000000000001</v>
      </c>
      <c r="J41" s="8">
        <v>10.404999999999999</v>
      </c>
      <c r="K41" s="8">
        <v>9.1980000000000004</v>
      </c>
      <c r="L41" s="8">
        <v>3.8769999999999998</v>
      </c>
      <c r="M41" s="8">
        <v>9.5440000000000005</v>
      </c>
      <c r="N41" s="8">
        <v>3.5649999999999999</v>
      </c>
      <c r="O41" s="8">
        <v>3.2650000000000001</v>
      </c>
    </row>
    <row r="42" spans="1:32">
      <c r="D42" s="8">
        <v>23.835000000000001</v>
      </c>
      <c r="E42" s="8">
        <v>7.8070000000000004</v>
      </c>
      <c r="F42" s="8">
        <v>17.79</v>
      </c>
      <c r="G42" s="8">
        <v>15.141</v>
      </c>
      <c r="H42" s="8">
        <v>15.054</v>
      </c>
      <c r="I42" s="8">
        <v>14.81</v>
      </c>
      <c r="J42" s="8">
        <v>11.747</v>
      </c>
      <c r="K42" s="8">
        <v>9.5190000000000001</v>
      </c>
      <c r="L42" s="8">
        <v>3.46</v>
      </c>
      <c r="M42" s="8">
        <v>3.1789999999999998</v>
      </c>
      <c r="N42" s="8">
        <v>2.895</v>
      </c>
      <c r="O42" s="8">
        <v>2.1309999999999998</v>
      </c>
    </row>
    <row r="43" spans="1:32">
      <c r="D43" s="8">
        <v>27.983000000000001</v>
      </c>
      <c r="E43" s="8">
        <v>11.401999999999999</v>
      </c>
      <c r="F43" s="8">
        <v>9.5180000000000007</v>
      </c>
      <c r="G43" s="8">
        <v>14.736000000000001</v>
      </c>
      <c r="H43" s="8">
        <v>20.138999999999999</v>
      </c>
      <c r="I43" s="8">
        <v>20.969000000000001</v>
      </c>
      <c r="J43" s="8">
        <v>20.521000000000001</v>
      </c>
      <c r="K43" s="8">
        <v>5.1790000000000003</v>
      </c>
      <c r="L43" s="8">
        <v>5.2569999999999997</v>
      </c>
      <c r="M43" s="8">
        <v>4.9370000000000003</v>
      </c>
      <c r="N43" s="8">
        <v>5.0609999999999999</v>
      </c>
      <c r="O43" s="8">
        <v>4.4969999999999999</v>
      </c>
    </row>
    <row r="45" spans="1:32">
      <c r="A45" t="s">
        <v>63</v>
      </c>
      <c r="B45" t="s">
        <v>63</v>
      </c>
      <c r="C45" t="s">
        <v>0</v>
      </c>
      <c r="E45">
        <v>-1</v>
      </c>
      <c r="F45">
        <v>-2</v>
      </c>
      <c r="G45">
        <v>-3</v>
      </c>
      <c r="H45">
        <v>-4</v>
      </c>
      <c r="I45">
        <v>-5</v>
      </c>
      <c r="J45">
        <v>-6</v>
      </c>
      <c r="K45">
        <v>-7</v>
      </c>
      <c r="L45">
        <v>-8</v>
      </c>
      <c r="M45">
        <v>-9</v>
      </c>
      <c r="N45">
        <v>-10</v>
      </c>
      <c r="O45">
        <v>-11</v>
      </c>
    </row>
    <row r="46" spans="1:32">
      <c r="A46" t="s">
        <v>54</v>
      </c>
      <c r="B46" t="s">
        <v>54</v>
      </c>
      <c r="C46" t="s">
        <v>55</v>
      </c>
      <c r="D46">
        <v>1.3</v>
      </c>
      <c r="E46" t="s">
        <v>56</v>
      </c>
      <c r="F46" t="s">
        <v>57</v>
      </c>
      <c r="G46" t="s">
        <v>58</v>
      </c>
      <c r="H46" t="b">
        <v>0</v>
      </c>
      <c r="I46" t="s">
        <v>59</v>
      </c>
      <c r="J46" t="b">
        <v>0</v>
      </c>
      <c r="K46">
        <v>1</v>
      </c>
      <c r="Q46">
        <v>1</v>
      </c>
      <c r="R46">
        <v>620</v>
      </c>
      <c r="S46">
        <v>1</v>
      </c>
      <c r="T46">
        <v>12</v>
      </c>
      <c r="U46">
        <v>96</v>
      </c>
      <c r="V46">
        <v>571</v>
      </c>
      <c r="W46" t="s">
        <v>76</v>
      </c>
      <c r="X46">
        <v>610</v>
      </c>
      <c r="AA46">
        <v>6</v>
      </c>
      <c r="AE46">
        <v>1</v>
      </c>
      <c r="AF46">
        <v>8</v>
      </c>
    </row>
    <row r="47" spans="1:32">
      <c r="C47" t="s">
        <v>60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  <c r="M47">
        <v>10</v>
      </c>
      <c r="N47">
        <v>11</v>
      </c>
      <c r="O47">
        <v>12</v>
      </c>
    </row>
    <row r="48" spans="1:32">
      <c r="A48" t="s">
        <v>7</v>
      </c>
      <c r="C48">
        <v>23.8</v>
      </c>
      <c r="D48">
        <v>30.731000000000002</v>
      </c>
      <c r="E48">
        <v>17.946000000000002</v>
      </c>
      <c r="F48" s="5">
        <v>455.88200000000001</v>
      </c>
      <c r="G48" s="5">
        <v>95.483999999999995</v>
      </c>
      <c r="H48" s="5">
        <v>723.32600000000002</v>
      </c>
      <c r="I48" s="5">
        <v>710.27800000000002</v>
      </c>
      <c r="J48" s="5">
        <v>589.15300000000002</v>
      </c>
      <c r="K48" s="5">
        <v>438.31799999999998</v>
      </c>
      <c r="L48">
        <v>3.51</v>
      </c>
      <c r="M48">
        <v>3.8889999999999998</v>
      </c>
      <c r="N48">
        <v>3.4350000000000001</v>
      </c>
      <c r="O48">
        <v>3.9489999999999998</v>
      </c>
    </row>
    <row r="49" spans="1:32">
      <c r="D49">
        <v>31.577000000000002</v>
      </c>
      <c r="E49">
        <v>15.791</v>
      </c>
      <c r="F49" s="5">
        <v>344.18099999999998</v>
      </c>
      <c r="G49" s="5">
        <v>645.70699999999999</v>
      </c>
      <c r="H49" s="5">
        <v>659.22</v>
      </c>
      <c r="I49" s="5">
        <v>609.98900000000003</v>
      </c>
      <c r="J49" s="5">
        <v>550.88900000000001</v>
      </c>
      <c r="K49">
        <v>3.9870000000000001</v>
      </c>
      <c r="L49">
        <v>4.657</v>
      </c>
      <c r="M49">
        <v>3.9279999999999999</v>
      </c>
      <c r="N49">
        <v>3.0339999999999998</v>
      </c>
      <c r="O49">
        <v>4.4660000000000002</v>
      </c>
    </row>
    <row r="50" spans="1:32">
      <c r="D50">
        <v>32.667999999999999</v>
      </c>
      <c r="E50">
        <v>14.326000000000001</v>
      </c>
      <c r="F50" s="5">
        <v>341.61</v>
      </c>
      <c r="G50" s="5">
        <v>330.18200000000002</v>
      </c>
      <c r="H50" s="61">
        <v>6.4290000000000003</v>
      </c>
      <c r="I50" s="5">
        <v>619.23400000000004</v>
      </c>
      <c r="J50" s="5">
        <v>566.75800000000004</v>
      </c>
      <c r="K50">
        <v>4.032</v>
      </c>
      <c r="L50">
        <v>3.786</v>
      </c>
      <c r="M50">
        <v>3.83</v>
      </c>
      <c r="N50">
        <v>3.444</v>
      </c>
      <c r="O50">
        <v>4.0090000000000003</v>
      </c>
    </row>
    <row r="51" spans="1:32">
      <c r="D51">
        <v>30.411000000000001</v>
      </c>
      <c r="E51">
        <v>14.157999999999999</v>
      </c>
      <c r="F51" s="5">
        <v>469.08800000000002</v>
      </c>
      <c r="G51" s="5">
        <v>172.27500000000001</v>
      </c>
      <c r="H51" s="5">
        <v>707.62900000000002</v>
      </c>
      <c r="I51" s="5">
        <v>671.29600000000005</v>
      </c>
      <c r="J51" s="5">
        <v>578.23099999999999</v>
      </c>
      <c r="K51" s="5">
        <v>479.92399999999998</v>
      </c>
      <c r="L51">
        <v>4.13</v>
      </c>
      <c r="M51">
        <v>3.5390000000000001</v>
      </c>
      <c r="N51">
        <v>3.6419999999999999</v>
      </c>
      <c r="O51">
        <v>3.6850000000000001</v>
      </c>
    </row>
    <row r="52" spans="1:32">
      <c r="D52">
        <v>31.594999999999999</v>
      </c>
      <c r="E52">
        <v>14.33</v>
      </c>
      <c r="F52" s="5">
        <v>499.21300000000002</v>
      </c>
      <c r="G52" s="5">
        <v>580.55600000000004</v>
      </c>
      <c r="H52" s="5">
        <v>645.97500000000002</v>
      </c>
      <c r="I52" s="5">
        <v>584.48900000000003</v>
      </c>
      <c r="J52" s="5">
        <v>479.63600000000002</v>
      </c>
      <c r="K52">
        <v>3.9180000000000001</v>
      </c>
      <c r="L52">
        <v>4.4889999999999999</v>
      </c>
      <c r="M52">
        <v>3.9620000000000002</v>
      </c>
      <c r="N52">
        <v>4.2039999999999997</v>
      </c>
      <c r="O52">
        <v>4.1689999999999996</v>
      </c>
    </row>
    <row r="53" spans="1:32">
      <c r="D53">
        <v>32.206000000000003</v>
      </c>
      <c r="E53">
        <v>13.835000000000001</v>
      </c>
      <c r="F53" s="5">
        <v>399.74099999999999</v>
      </c>
      <c r="G53" s="5">
        <v>599.97699999999998</v>
      </c>
      <c r="H53" s="5">
        <v>620.92100000000005</v>
      </c>
      <c r="I53" s="5">
        <v>619.279</v>
      </c>
      <c r="J53" s="5">
        <v>482.488</v>
      </c>
      <c r="K53" s="5">
        <v>380.27199999999999</v>
      </c>
      <c r="L53">
        <v>3.6240000000000001</v>
      </c>
      <c r="M53">
        <v>3.6619999999999999</v>
      </c>
      <c r="N53">
        <v>3.956</v>
      </c>
      <c r="O53">
        <v>3.55</v>
      </c>
    </row>
    <row r="54" spans="1:32">
      <c r="D54">
        <v>30.276</v>
      </c>
      <c r="E54">
        <v>15.835000000000001</v>
      </c>
      <c r="F54" s="61">
        <v>7.7969999999999997</v>
      </c>
      <c r="G54" s="5">
        <v>628.61400000000003</v>
      </c>
      <c r="H54" s="5">
        <v>625.07899999999995</v>
      </c>
      <c r="I54" s="5">
        <v>618.61300000000006</v>
      </c>
      <c r="J54" s="5">
        <v>517.80499999999995</v>
      </c>
      <c r="K54">
        <v>3.8780000000000001</v>
      </c>
      <c r="L54">
        <v>3.7349999999999999</v>
      </c>
      <c r="M54">
        <v>4.2549999999999999</v>
      </c>
      <c r="N54">
        <v>3.89</v>
      </c>
      <c r="O54">
        <v>4.266</v>
      </c>
    </row>
    <row r="55" spans="1:32">
      <c r="D55">
        <v>30.047999999999998</v>
      </c>
      <c r="E55">
        <v>20.28</v>
      </c>
      <c r="F55" s="5">
        <v>396.572</v>
      </c>
      <c r="G55" s="5">
        <v>327.65600000000001</v>
      </c>
      <c r="H55" s="5">
        <v>664.39499999999998</v>
      </c>
      <c r="I55" s="5">
        <v>617.46500000000003</v>
      </c>
      <c r="J55" s="5">
        <v>501.41800000000001</v>
      </c>
      <c r="K55" s="5">
        <v>443.29300000000001</v>
      </c>
      <c r="L55" s="5">
        <v>386.11500000000001</v>
      </c>
      <c r="M55">
        <v>3.7549999999999999</v>
      </c>
      <c r="N55">
        <v>4.01</v>
      </c>
      <c r="O55">
        <v>4.3739999999999997</v>
      </c>
    </row>
    <row r="57" spans="1:32">
      <c r="A57" t="s">
        <v>63</v>
      </c>
      <c r="B57" t="s">
        <v>63</v>
      </c>
      <c r="C57" t="s">
        <v>1</v>
      </c>
      <c r="E57">
        <v>-1</v>
      </c>
      <c r="F57">
        <v>-2</v>
      </c>
      <c r="G57">
        <v>-3</v>
      </c>
      <c r="H57">
        <v>-4</v>
      </c>
      <c r="I57">
        <v>-5</v>
      </c>
      <c r="J57">
        <v>-6</v>
      </c>
      <c r="K57">
        <v>-7</v>
      </c>
      <c r="L57">
        <v>-8</v>
      </c>
      <c r="M57">
        <v>-9</v>
      </c>
      <c r="N57">
        <v>-10</v>
      </c>
      <c r="O57">
        <v>-11</v>
      </c>
    </row>
    <row r="58" spans="1:32">
      <c r="A58" t="s">
        <v>54</v>
      </c>
      <c r="B58" t="s">
        <v>54</v>
      </c>
      <c r="C58" t="s">
        <v>66</v>
      </c>
      <c r="D58">
        <v>1.3</v>
      </c>
      <c r="E58" t="s">
        <v>56</v>
      </c>
      <c r="F58" t="s">
        <v>57</v>
      </c>
      <c r="G58" t="s">
        <v>58</v>
      </c>
      <c r="H58" t="b">
        <v>0</v>
      </c>
      <c r="I58" t="s">
        <v>59</v>
      </c>
      <c r="J58" t="b">
        <v>0</v>
      </c>
      <c r="K58">
        <v>1</v>
      </c>
      <c r="Q58">
        <v>1</v>
      </c>
      <c r="R58">
        <v>620</v>
      </c>
      <c r="S58">
        <v>1</v>
      </c>
      <c r="T58">
        <v>12</v>
      </c>
      <c r="U58">
        <v>96</v>
      </c>
      <c r="V58">
        <v>571</v>
      </c>
      <c r="W58" t="s">
        <v>76</v>
      </c>
      <c r="X58">
        <v>610</v>
      </c>
      <c r="AA58">
        <v>6</v>
      </c>
      <c r="AE58">
        <v>1</v>
      </c>
      <c r="AF58">
        <v>8</v>
      </c>
    </row>
    <row r="59" spans="1:32">
      <c r="C59" t="s">
        <v>60</v>
      </c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  <c r="J59">
        <v>7</v>
      </c>
      <c r="K59">
        <v>8</v>
      </c>
      <c r="L59">
        <v>9</v>
      </c>
      <c r="M59">
        <v>10</v>
      </c>
      <c r="N59">
        <v>11</v>
      </c>
      <c r="O59">
        <v>12</v>
      </c>
    </row>
    <row r="60" spans="1:32">
      <c r="A60" t="s">
        <v>7</v>
      </c>
      <c r="C60">
        <v>23.8</v>
      </c>
      <c r="D60">
        <v>27.042000000000002</v>
      </c>
      <c r="E60">
        <v>11.964</v>
      </c>
      <c r="F60" s="5">
        <v>48.81</v>
      </c>
      <c r="G60" s="5">
        <v>143.625</v>
      </c>
      <c r="H60" s="5">
        <v>519.61400000000003</v>
      </c>
      <c r="I60" s="5">
        <v>495.02100000000002</v>
      </c>
      <c r="J60" s="5">
        <v>334.53</v>
      </c>
      <c r="K60" s="5">
        <v>299.73</v>
      </c>
      <c r="L60">
        <v>2.8919999999999999</v>
      </c>
      <c r="M60">
        <v>1.853</v>
      </c>
      <c r="N60">
        <v>1.232</v>
      </c>
      <c r="O60">
        <v>1.9379999999999999</v>
      </c>
    </row>
    <row r="61" spans="1:32">
      <c r="D61">
        <v>15.943</v>
      </c>
      <c r="E61">
        <v>55.951000000000001</v>
      </c>
      <c r="F61" s="5">
        <v>258.87099999999998</v>
      </c>
      <c r="G61" s="5">
        <v>113.593</v>
      </c>
      <c r="H61" s="5">
        <v>17.521000000000001</v>
      </c>
      <c r="I61" s="5">
        <v>505.40899999999999</v>
      </c>
      <c r="J61" s="5">
        <v>450.98599999999999</v>
      </c>
      <c r="K61" s="5">
        <v>324.05500000000001</v>
      </c>
      <c r="L61">
        <v>2.76</v>
      </c>
      <c r="M61">
        <v>2.8210000000000002</v>
      </c>
      <c r="N61">
        <v>1.96</v>
      </c>
      <c r="O61">
        <v>1.9630000000000001</v>
      </c>
    </row>
    <row r="62" spans="1:32">
      <c r="D62">
        <v>24.206</v>
      </c>
      <c r="E62">
        <v>38.348999999999997</v>
      </c>
      <c r="F62" s="5">
        <v>282.108</v>
      </c>
      <c r="G62" s="5">
        <v>123.986</v>
      </c>
      <c r="H62" s="5">
        <v>449.38900000000001</v>
      </c>
      <c r="I62" s="5">
        <v>465.959</v>
      </c>
      <c r="J62" s="5">
        <v>490.99599999999998</v>
      </c>
      <c r="K62" s="5">
        <v>274.25099999999998</v>
      </c>
      <c r="L62" s="5">
        <v>265.51</v>
      </c>
      <c r="M62">
        <v>3.0409999999999999</v>
      </c>
      <c r="N62">
        <v>2.5470000000000002</v>
      </c>
      <c r="O62">
        <v>1.3109999999999999</v>
      </c>
    </row>
    <row r="63" spans="1:32">
      <c r="D63">
        <v>24.155999999999999</v>
      </c>
      <c r="E63">
        <v>26.949000000000002</v>
      </c>
      <c r="F63" s="5">
        <v>278.79300000000001</v>
      </c>
      <c r="G63" s="5">
        <v>114.31399999999999</v>
      </c>
      <c r="H63" s="5">
        <v>385.399</v>
      </c>
      <c r="I63" s="5">
        <v>459.608</v>
      </c>
      <c r="J63" s="5">
        <v>454.89800000000002</v>
      </c>
      <c r="K63" s="5">
        <v>367.59500000000003</v>
      </c>
      <c r="L63">
        <v>3.298</v>
      </c>
      <c r="M63">
        <v>3.1280000000000001</v>
      </c>
      <c r="N63">
        <v>2.988</v>
      </c>
      <c r="O63">
        <v>1.2869999999999999</v>
      </c>
    </row>
    <row r="64" spans="1:32">
      <c r="A64" s="56"/>
      <c r="B64" s="56"/>
      <c r="C64" s="56"/>
      <c r="D64" s="56">
        <v>28.108000000000001</v>
      </c>
      <c r="E64" s="56">
        <v>20.039000000000001</v>
      </c>
      <c r="F64" s="56">
        <v>284.25200000000001</v>
      </c>
      <c r="G64" s="56">
        <v>198.45400000000001</v>
      </c>
      <c r="H64" s="56">
        <v>41.279000000000003</v>
      </c>
      <c r="I64" s="62">
        <v>5.9939999999999998</v>
      </c>
      <c r="J64" s="56">
        <v>472.56400000000002</v>
      </c>
      <c r="K64" s="56">
        <v>317.49900000000002</v>
      </c>
      <c r="L64" s="56">
        <v>3.5840000000000001</v>
      </c>
      <c r="M64" s="56">
        <v>256.60700000000003</v>
      </c>
      <c r="N64" s="56">
        <v>2.802</v>
      </c>
      <c r="O64" s="56">
        <v>1.788</v>
      </c>
    </row>
    <row r="65" spans="1:32">
      <c r="A65" s="56"/>
      <c r="B65" s="56"/>
      <c r="C65" s="56"/>
      <c r="D65" s="56">
        <v>28.003</v>
      </c>
      <c r="E65" s="56">
        <v>28.568000000000001</v>
      </c>
      <c r="F65" s="56">
        <v>256.88799999999998</v>
      </c>
      <c r="G65" s="56">
        <v>99.08</v>
      </c>
      <c r="H65" s="56">
        <v>403.822</v>
      </c>
      <c r="I65" s="62">
        <v>5.907</v>
      </c>
      <c r="J65" s="56">
        <v>415.54899999999998</v>
      </c>
      <c r="K65" s="56">
        <v>386.12799999999999</v>
      </c>
      <c r="L65" s="56">
        <v>3.419</v>
      </c>
      <c r="M65" s="56">
        <v>3.1259999999999999</v>
      </c>
      <c r="N65" s="56">
        <v>2.8029999999999999</v>
      </c>
      <c r="O65" s="56">
        <v>1.387</v>
      </c>
    </row>
    <row r="66" spans="1:32">
      <c r="D66">
        <v>22.117999999999999</v>
      </c>
      <c r="E66">
        <v>29.140999999999998</v>
      </c>
      <c r="F66" s="5">
        <v>206.16</v>
      </c>
      <c r="G66" s="5">
        <v>145.62</v>
      </c>
      <c r="H66" s="5">
        <v>505.40800000000002</v>
      </c>
      <c r="I66" s="5">
        <v>503.46499999999997</v>
      </c>
      <c r="J66" s="5">
        <v>395.56799999999998</v>
      </c>
      <c r="K66" s="5">
        <v>261.697</v>
      </c>
      <c r="L66">
        <v>3.35</v>
      </c>
      <c r="M66">
        <v>3.2109999999999999</v>
      </c>
      <c r="N66">
        <v>2.9239999999999999</v>
      </c>
      <c r="O66">
        <v>1.4590000000000001</v>
      </c>
    </row>
    <row r="67" spans="1:32">
      <c r="D67">
        <v>25.082000000000001</v>
      </c>
      <c r="E67">
        <v>24.318999999999999</v>
      </c>
      <c r="F67" s="61">
        <v>10.404999999999999</v>
      </c>
      <c r="G67" s="5">
        <v>25.777000000000001</v>
      </c>
      <c r="H67" s="5">
        <v>32.899000000000001</v>
      </c>
      <c r="I67" s="5">
        <v>316.18900000000002</v>
      </c>
      <c r="J67" s="5">
        <v>90.457999999999998</v>
      </c>
      <c r="K67" s="5">
        <v>32.661000000000001</v>
      </c>
      <c r="L67">
        <v>2.6720000000000002</v>
      </c>
      <c r="M67">
        <v>2.3220000000000001</v>
      </c>
      <c r="N67">
        <v>1.3340000000000001</v>
      </c>
      <c r="O67">
        <v>1.5289999999999999</v>
      </c>
    </row>
    <row r="69" spans="1:32">
      <c r="A69" t="s">
        <v>63</v>
      </c>
      <c r="B69" t="s">
        <v>63</v>
      </c>
      <c r="C69" s="9" t="s">
        <v>2</v>
      </c>
      <c r="E69">
        <v>-1</v>
      </c>
      <c r="F69">
        <v>-2</v>
      </c>
      <c r="G69">
        <v>-3</v>
      </c>
      <c r="H69">
        <v>-4</v>
      </c>
      <c r="I69">
        <v>-5</v>
      </c>
      <c r="J69">
        <v>-6</v>
      </c>
      <c r="K69">
        <v>-7</v>
      </c>
      <c r="L69">
        <v>-8</v>
      </c>
      <c r="M69">
        <v>-9</v>
      </c>
      <c r="N69">
        <v>-10</v>
      </c>
      <c r="O69">
        <v>-11</v>
      </c>
    </row>
    <row r="70" spans="1:32">
      <c r="A70" t="s">
        <v>54</v>
      </c>
      <c r="B70" t="s">
        <v>54</v>
      </c>
      <c r="C70" t="s">
        <v>69</v>
      </c>
      <c r="D70">
        <v>1.3</v>
      </c>
      <c r="E70" t="s">
        <v>56</v>
      </c>
      <c r="F70" t="s">
        <v>57</v>
      </c>
      <c r="G70" t="s">
        <v>58</v>
      </c>
      <c r="H70" t="b">
        <v>0</v>
      </c>
      <c r="I70" t="s">
        <v>59</v>
      </c>
      <c r="J70" t="b">
        <v>0</v>
      </c>
      <c r="K70">
        <v>1</v>
      </c>
      <c r="Q70">
        <v>1</v>
      </c>
      <c r="R70">
        <v>620</v>
      </c>
      <c r="S70">
        <v>1</v>
      </c>
      <c r="T70">
        <v>12</v>
      </c>
      <c r="U70">
        <v>96</v>
      </c>
      <c r="V70">
        <v>571</v>
      </c>
      <c r="W70" t="s">
        <v>76</v>
      </c>
      <c r="X70">
        <v>610</v>
      </c>
      <c r="AA70">
        <v>6</v>
      </c>
      <c r="AE70">
        <v>1</v>
      </c>
      <c r="AF70">
        <v>8</v>
      </c>
    </row>
    <row r="71" spans="1:32">
      <c r="C71" t="s">
        <v>60</v>
      </c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>
        <v>7</v>
      </c>
      <c r="K71">
        <v>8</v>
      </c>
      <c r="L71">
        <v>9</v>
      </c>
      <c r="M71">
        <v>10</v>
      </c>
      <c r="N71">
        <v>11</v>
      </c>
      <c r="O71">
        <v>12</v>
      </c>
    </row>
    <row r="72" spans="1:32">
      <c r="A72" t="s">
        <v>7</v>
      </c>
      <c r="C72">
        <v>23.8</v>
      </c>
      <c r="D72">
        <v>16.678000000000001</v>
      </c>
      <c r="E72">
        <v>14.412000000000001</v>
      </c>
      <c r="F72">
        <v>9.6300000000000008</v>
      </c>
      <c r="G72">
        <v>7.7320000000000002</v>
      </c>
      <c r="H72">
        <v>6.7969999999999997</v>
      </c>
      <c r="I72">
        <v>5.3579999999999997</v>
      </c>
      <c r="J72">
        <v>5.3140000000000001</v>
      </c>
      <c r="K72">
        <v>3.6880000000000002</v>
      </c>
      <c r="L72">
        <v>3.806</v>
      </c>
      <c r="M72">
        <v>3.5750000000000002</v>
      </c>
      <c r="N72">
        <v>3.355</v>
      </c>
      <c r="O72">
        <v>3.9940000000000002</v>
      </c>
    </row>
    <row r="73" spans="1:32">
      <c r="D73">
        <v>18.945</v>
      </c>
      <c r="E73">
        <v>10.56</v>
      </c>
      <c r="F73">
        <v>19.638999999999999</v>
      </c>
      <c r="G73">
        <v>5.9020000000000001</v>
      </c>
      <c r="H73">
        <v>5.7839999999999998</v>
      </c>
      <c r="I73">
        <v>5.1189999999999998</v>
      </c>
      <c r="J73" s="5">
        <v>255.982</v>
      </c>
      <c r="K73" s="5">
        <v>360.79399999999998</v>
      </c>
      <c r="L73">
        <v>4.3230000000000004</v>
      </c>
      <c r="M73">
        <v>3.8959999999999999</v>
      </c>
      <c r="N73">
        <v>3.867</v>
      </c>
      <c r="O73">
        <v>3.94</v>
      </c>
    </row>
    <row r="74" spans="1:32">
      <c r="D74">
        <v>21.87</v>
      </c>
      <c r="E74">
        <v>15.102</v>
      </c>
      <c r="F74">
        <v>18.109000000000002</v>
      </c>
      <c r="G74">
        <v>7.4809999999999999</v>
      </c>
      <c r="H74">
        <v>5.2889999999999997</v>
      </c>
      <c r="I74">
        <v>4.7670000000000003</v>
      </c>
      <c r="J74">
        <v>4.8810000000000002</v>
      </c>
      <c r="K74">
        <v>386.41300000000001</v>
      </c>
      <c r="L74">
        <v>3.7610000000000001</v>
      </c>
      <c r="M74">
        <v>3.492</v>
      </c>
      <c r="N74">
        <v>3.6389999999999998</v>
      </c>
      <c r="O74">
        <v>3.556</v>
      </c>
    </row>
    <row r="75" spans="1:32">
      <c r="D75">
        <v>21.318999999999999</v>
      </c>
      <c r="E75">
        <v>14.973000000000001</v>
      </c>
      <c r="F75">
        <v>16.529</v>
      </c>
      <c r="G75">
        <v>6.3840000000000003</v>
      </c>
      <c r="H75">
        <v>6.1829999999999998</v>
      </c>
      <c r="I75">
        <v>5.8959999999999999</v>
      </c>
      <c r="J75" s="5">
        <v>337.358</v>
      </c>
      <c r="K75">
        <v>5.1230000000000002</v>
      </c>
      <c r="L75">
        <v>373.68299999999999</v>
      </c>
      <c r="M75">
        <v>3.867</v>
      </c>
      <c r="N75">
        <v>3.4260000000000002</v>
      </c>
      <c r="O75">
        <v>4.1609999999999996</v>
      </c>
    </row>
    <row r="76" spans="1:32">
      <c r="D76">
        <v>20.507999999999999</v>
      </c>
      <c r="E76">
        <v>13.544</v>
      </c>
      <c r="F76">
        <v>14.842000000000001</v>
      </c>
      <c r="G76">
        <v>6.5839999999999996</v>
      </c>
      <c r="H76">
        <v>5.1529999999999996</v>
      </c>
      <c r="I76">
        <v>6.0890000000000004</v>
      </c>
      <c r="J76" s="5">
        <v>282.39499999999998</v>
      </c>
      <c r="K76">
        <v>3.6720000000000002</v>
      </c>
      <c r="L76">
        <v>3.419</v>
      </c>
      <c r="M76">
        <v>3.7589999999999999</v>
      </c>
      <c r="N76">
        <v>4.0810000000000004</v>
      </c>
      <c r="O76">
        <v>3.7650000000000001</v>
      </c>
    </row>
    <row r="77" spans="1:32">
      <c r="D77">
        <v>26.198</v>
      </c>
      <c r="E77">
        <v>18.297000000000001</v>
      </c>
      <c r="F77">
        <v>19.297000000000001</v>
      </c>
      <c r="G77">
        <v>8.5470000000000006</v>
      </c>
      <c r="H77">
        <v>5.9939999999999998</v>
      </c>
      <c r="I77">
        <v>5.9690000000000003</v>
      </c>
      <c r="J77" s="5">
        <v>354.24</v>
      </c>
      <c r="K77" s="5">
        <v>352.44499999999999</v>
      </c>
      <c r="L77">
        <v>3.827</v>
      </c>
      <c r="M77">
        <v>4.1619999999999999</v>
      </c>
      <c r="N77">
        <v>3.8610000000000002</v>
      </c>
      <c r="O77">
        <v>4.7009999999999996</v>
      </c>
    </row>
    <row r="78" spans="1:32">
      <c r="D78">
        <v>26.652999999999999</v>
      </c>
      <c r="E78">
        <v>18.696999999999999</v>
      </c>
      <c r="F78">
        <v>18.739000000000001</v>
      </c>
      <c r="G78">
        <v>6.2480000000000002</v>
      </c>
      <c r="H78">
        <v>6.1929999999999996</v>
      </c>
      <c r="I78">
        <v>5.6050000000000004</v>
      </c>
      <c r="J78" s="5">
        <v>320.77499999999998</v>
      </c>
      <c r="K78" s="5">
        <v>371.85</v>
      </c>
      <c r="L78">
        <v>4.0019999999999998</v>
      </c>
      <c r="M78">
        <v>3.444</v>
      </c>
      <c r="N78">
        <v>3.9319999999999999</v>
      </c>
      <c r="O78">
        <v>4.6079999999999997</v>
      </c>
    </row>
    <row r="79" spans="1:32">
      <c r="D79">
        <v>26.616</v>
      </c>
      <c r="E79">
        <v>22.683</v>
      </c>
      <c r="F79">
        <v>12.678000000000001</v>
      </c>
      <c r="G79">
        <v>10.156000000000001</v>
      </c>
      <c r="H79">
        <v>6.0579999999999998</v>
      </c>
      <c r="I79">
        <v>5.4409999999999998</v>
      </c>
      <c r="J79" s="5">
        <v>209.60300000000001</v>
      </c>
      <c r="K79" s="5">
        <v>233.67699999999999</v>
      </c>
      <c r="L79">
        <v>3.6379999999999999</v>
      </c>
      <c r="M79">
        <v>3.15</v>
      </c>
      <c r="N79">
        <v>3.2360000000000002</v>
      </c>
      <c r="O79">
        <v>3.97</v>
      </c>
    </row>
    <row r="81" spans="1:32">
      <c r="A81" t="s">
        <v>63</v>
      </c>
      <c r="B81" t="s">
        <v>63</v>
      </c>
      <c r="C81" t="s">
        <v>6</v>
      </c>
      <c r="E81">
        <v>-1</v>
      </c>
      <c r="F81">
        <v>-2</v>
      </c>
      <c r="G81">
        <v>-3</v>
      </c>
      <c r="H81">
        <v>-4</v>
      </c>
      <c r="I81">
        <v>-5</v>
      </c>
      <c r="J81">
        <v>-6</v>
      </c>
      <c r="K81">
        <v>-7</v>
      </c>
      <c r="L81">
        <v>-8</v>
      </c>
      <c r="M81">
        <v>-9</v>
      </c>
      <c r="N81">
        <v>-10</v>
      </c>
      <c r="O81">
        <v>-11</v>
      </c>
    </row>
    <row r="82" spans="1:32">
      <c r="A82" t="s">
        <v>54</v>
      </c>
      <c r="B82" t="s">
        <v>54</v>
      </c>
      <c r="C82" t="s">
        <v>55</v>
      </c>
      <c r="D82">
        <v>1.3</v>
      </c>
      <c r="E82" t="s">
        <v>56</v>
      </c>
      <c r="F82" t="s">
        <v>57</v>
      </c>
      <c r="G82" t="s">
        <v>58</v>
      </c>
      <c r="H82" t="b">
        <v>0</v>
      </c>
      <c r="I82" t="s">
        <v>59</v>
      </c>
      <c r="J82" t="b">
        <v>0</v>
      </c>
      <c r="K82">
        <v>1</v>
      </c>
      <c r="Q82">
        <v>1</v>
      </c>
      <c r="R82">
        <v>620</v>
      </c>
      <c r="S82">
        <v>1</v>
      </c>
      <c r="T82">
        <v>12</v>
      </c>
      <c r="U82">
        <v>96</v>
      </c>
      <c r="V82">
        <v>571</v>
      </c>
      <c r="W82" t="s">
        <v>76</v>
      </c>
      <c r="X82">
        <v>610</v>
      </c>
      <c r="AA82">
        <v>6</v>
      </c>
      <c r="AE82">
        <v>1</v>
      </c>
      <c r="AF82">
        <v>8</v>
      </c>
    </row>
    <row r="83" spans="1:32">
      <c r="C83" t="s">
        <v>60</v>
      </c>
      <c r="D83">
        <v>1</v>
      </c>
      <c r="E83">
        <v>2</v>
      </c>
      <c r="F83">
        <v>3</v>
      </c>
      <c r="G83">
        <v>4</v>
      </c>
      <c r="H83">
        <v>5</v>
      </c>
      <c r="I83">
        <v>6</v>
      </c>
      <c r="J83">
        <v>7</v>
      </c>
      <c r="K83">
        <v>8</v>
      </c>
      <c r="L83">
        <v>9</v>
      </c>
      <c r="M83">
        <v>10</v>
      </c>
      <c r="N83">
        <v>11</v>
      </c>
      <c r="O83">
        <v>12</v>
      </c>
    </row>
    <row r="84" spans="1:32">
      <c r="A84" t="s">
        <v>8</v>
      </c>
      <c r="C84">
        <v>24.3</v>
      </c>
      <c r="D84">
        <v>40.963000000000001</v>
      </c>
      <c r="E84">
        <v>67.004999999999995</v>
      </c>
      <c r="F84" s="60">
        <v>22.914999999999999</v>
      </c>
      <c r="G84" s="60">
        <v>34.015999999999998</v>
      </c>
      <c r="H84" s="60">
        <v>26.861000000000001</v>
      </c>
      <c r="I84" s="11">
        <v>10.718999999999999</v>
      </c>
      <c r="J84" s="11">
        <v>327.93</v>
      </c>
      <c r="K84" s="11">
        <v>326.90499999999997</v>
      </c>
      <c r="L84">
        <v>2.9319999999999999</v>
      </c>
      <c r="M84">
        <v>3.5030000000000001</v>
      </c>
      <c r="N84">
        <v>3.363</v>
      </c>
      <c r="O84">
        <v>4.2060000000000004</v>
      </c>
    </row>
    <row r="85" spans="1:32">
      <c r="D85">
        <v>36.981000000000002</v>
      </c>
      <c r="E85">
        <v>54.789000000000001</v>
      </c>
      <c r="F85" s="60">
        <v>28.859000000000002</v>
      </c>
      <c r="G85" s="60">
        <v>42.951000000000001</v>
      </c>
      <c r="H85" s="60">
        <v>23.331</v>
      </c>
      <c r="I85" s="11">
        <v>497.91699999999997</v>
      </c>
      <c r="J85" s="11">
        <v>400.36399999999998</v>
      </c>
      <c r="K85">
        <v>3.2160000000000002</v>
      </c>
      <c r="L85">
        <v>3.3849999999999998</v>
      </c>
      <c r="M85">
        <v>3.3570000000000002</v>
      </c>
      <c r="N85">
        <v>3.105</v>
      </c>
      <c r="O85">
        <v>3.3860000000000001</v>
      </c>
    </row>
    <row r="86" spans="1:32">
      <c r="D86">
        <v>47.66</v>
      </c>
      <c r="E86">
        <v>51.645000000000003</v>
      </c>
      <c r="F86" s="60">
        <v>32.811</v>
      </c>
      <c r="G86" s="60">
        <v>48.668999999999997</v>
      </c>
      <c r="H86" s="60">
        <v>31.71</v>
      </c>
      <c r="I86" s="11">
        <v>452.81599999999997</v>
      </c>
      <c r="J86" s="11">
        <v>375.42200000000003</v>
      </c>
      <c r="K86" s="11">
        <v>337.43200000000002</v>
      </c>
      <c r="L86">
        <v>3.6320000000000001</v>
      </c>
      <c r="M86">
        <v>3.5619999999999998</v>
      </c>
      <c r="N86">
        <v>4.077</v>
      </c>
      <c r="O86">
        <v>3.6970000000000001</v>
      </c>
    </row>
    <row r="87" spans="1:32">
      <c r="D87">
        <v>39.408000000000001</v>
      </c>
      <c r="E87">
        <v>49.680999999999997</v>
      </c>
      <c r="F87" s="60">
        <v>33.262999999999998</v>
      </c>
      <c r="G87" s="60">
        <v>45.515999999999998</v>
      </c>
      <c r="H87" s="60">
        <v>19.43</v>
      </c>
      <c r="I87" s="11">
        <v>389.82799999999997</v>
      </c>
      <c r="J87" s="11">
        <v>409.35899999999998</v>
      </c>
      <c r="K87">
        <v>3.6259999999999999</v>
      </c>
      <c r="L87">
        <v>3.4060000000000001</v>
      </c>
      <c r="M87">
        <v>3.1869999999999998</v>
      </c>
      <c r="N87">
        <v>3.399</v>
      </c>
      <c r="O87">
        <v>3.5859999999999999</v>
      </c>
    </row>
    <row r="88" spans="1:32">
      <c r="D88">
        <v>41.695999999999998</v>
      </c>
      <c r="E88">
        <v>51.686</v>
      </c>
      <c r="F88" s="60">
        <v>42.850999999999999</v>
      </c>
      <c r="G88" s="60">
        <v>43.475000000000001</v>
      </c>
      <c r="H88" s="60">
        <v>11.337999999999999</v>
      </c>
      <c r="I88" s="11">
        <v>6.3780000000000001</v>
      </c>
      <c r="J88" s="11">
        <v>402.20100000000002</v>
      </c>
      <c r="K88" s="11">
        <v>233.23500000000001</v>
      </c>
      <c r="L88" s="11">
        <v>243.60900000000001</v>
      </c>
      <c r="M88">
        <v>3.4340000000000002</v>
      </c>
      <c r="N88">
        <v>3.3420000000000001</v>
      </c>
      <c r="O88">
        <v>3.798</v>
      </c>
    </row>
    <row r="89" spans="1:32">
      <c r="D89">
        <v>36.362000000000002</v>
      </c>
      <c r="E89">
        <v>72.962000000000003</v>
      </c>
      <c r="F89" s="60">
        <v>21.224</v>
      </c>
      <c r="G89" s="60">
        <v>41.548999999999999</v>
      </c>
      <c r="H89" s="60">
        <v>24.209</v>
      </c>
      <c r="I89" s="11">
        <v>7.46</v>
      </c>
      <c r="J89" s="11">
        <v>326.68099999999998</v>
      </c>
      <c r="K89">
        <v>3.444</v>
      </c>
      <c r="L89">
        <v>3.8010000000000002</v>
      </c>
      <c r="M89">
        <v>3.48</v>
      </c>
      <c r="N89">
        <v>3.524</v>
      </c>
      <c r="O89">
        <v>3.5009999999999999</v>
      </c>
    </row>
    <row r="90" spans="1:32">
      <c r="D90">
        <v>27.465</v>
      </c>
      <c r="E90">
        <v>79.346000000000004</v>
      </c>
      <c r="F90" s="60">
        <v>19.824000000000002</v>
      </c>
      <c r="G90" s="60">
        <v>35.366999999999997</v>
      </c>
      <c r="H90" s="60">
        <v>16.504000000000001</v>
      </c>
      <c r="I90" s="11">
        <v>20.434000000000001</v>
      </c>
      <c r="J90" s="11">
        <v>330.82100000000003</v>
      </c>
      <c r="K90" s="11">
        <v>308.69099999999997</v>
      </c>
      <c r="L90">
        <v>3.4470000000000001</v>
      </c>
      <c r="M90">
        <v>3.532</v>
      </c>
      <c r="N90">
        <v>3.4510000000000001</v>
      </c>
      <c r="O90">
        <v>3.7959999999999998</v>
      </c>
    </row>
    <row r="91" spans="1:32">
      <c r="D91">
        <v>25.084</v>
      </c>
      <c r="E91">
        <v>77.873999999999995</v>
      </c>
      <c r="F91" s="60">
        <v>24.757999999999999</v>
      </c>
      <c r="G91" s="60">
        <v>37.298999999999999</v>
      </c>
      <c r="H91" s="60">
        <v>16.994</v>
      </c>
      <c r="I91" s="11">
        <v>9.4930000000000003</v>
      </c>
      <c r="J91" s="11">
        <v>351.42399999999998</v>
      </c>
      <c r="K91" s="11">
        <v>211.68299999999999</v>
      </c>
      <c r="L91">
        <v>3.9540000000000002</v>
      </c>
      <c r="M91">
        <v>3.3340000000000001</v>
      </c>
      <c r="N91">
        <v>3.7669999999999999</v>
      </c>
      <c r="O91">
        <v>4.0209999999999999</v>
      </c>
    </row>
    <row r="93" spans="1:32">
      <c r="A93" t="s">
        <v>63</v>
      </c>
      <c r="B93" t="s">
        <v>63</v>
      </c>
      <c r="C93" t="s">
        <v>7</v>
      </c>
      <c r="E93">
        <v>-1</v>
      </c>
      <c r="F93">
        <v>-2</v>
      </c>
      <c r="G93">
        <v>-3</v>
      </c>
      <c r="H93">
        <v>-4</v>
      </c>
      <c r="I93">
        <v>-5</v>
      </c>
      <c r="J93">
        <v>-6</v>
      </c>
      <c r="K93">
        <v>-7</v>
      </c>
      <c r="L93">
        <v>-8</v>
      </c>
      <c r="M93">
        <v>-9</v>
      </c>
      <c r="N93">
        <v>-10</v>
      </c>
      <c r="O93">
        <v>-11</v>
      </c>
    </row>
    <row r="94" spans="1:32">
      <c r="A94" t="s">
        <v>54</v>
      </c>
      <c r="B94" t="s">
        <v>54</v>
      </c>
      <c r="C94" t="s">
        <v>66</v>
      </c>
      <c r="D94">
        <v>1.3</v>
      </c>
      <c r="E94" t="s">
        <v>56</v>
      </c>
      <c r="F94" t="s">
        <v>57</v>
      </c>
      <c r="G94" t="s">
        <v>58</v>
      </c>
      <c r="H94" t="b">
        <v>0</v>
      </c>
      <c r="I94" t="s">
        <v>59</v>
      </c>
      <c r="J94" t="b">
        <v>0</v>
      </c>
      <c r="K94">
        <v>1</v>
      </c>
      <c r="Q94">
        <v>1</v>
      </c>
      <c r="R94">
        <v>620</v>
      </c>
      <c r="S94">
        <v>1</v>
      </c>
      <c r="T94">
        <v>12</v>
      </c>
      <c r="U94">
        <v>96</v>
      </c>
      <c r="V94">
        <v>571</v>
      </c>
      <c r="W94" t="s">
        <v>76</v>
      </c>
      <c r="X94">
        <v>610</v>
      </c>
      <c r="AA94">
        <v>6</v>
      </c>
      <c r="AE94">
        <v>1</v>
      </c>
      <c r="AF94">
        <v>8</v>
      </c>
    </row>
    <row r="95" spans="1:32">
      <c r="C95" t="s">
        <v>60</v>
      </c>
      <c r="D95">
        <v>1</v>
      </c>
      <c r="E95">
        <v>2</v>
      </c>
      <c r="F95">
        <v>3</v>
      </c>
      <c r="G95">
        <v>4</v>
      </c>
      <c r="H95">
        <v>5</v>
      </c>
      <c r="I95">
        <v>6</v>
      </c>
      <c r="J95">
        <v>7</v>
      </c>
      <c r="K95">
        <v>8</v>
      </c>
      <c r="L95">
        <v>9</v>
      </c>
      <c r="M95">
        <v>10</v>
      </c>
      <c r="N95">
        <v>11</v>
      </c>
      <c r="O95">
        <v>12</v>
      </c>
    </row>
    <row r="96" spans="1:32">
      <c r="A96" t="s">
        <v>8</v>
      </c>
      <c r="C96">
        <v>24.3</v>
      </c>
      <c r="D96">
        <v>33.476999999999997</v>
      </c>
      <c r="E96">
        <v>66.588999999999999</v>
      </c>
      <c r="F96" s="60">
        <v>351.68799999999999</v>
      </c>
      <c r="G96" s="60">
        <v>131.38800000000001</v>
      </c>
      <c r="H96" s="11">
        <v>491.47699999999998</v>
      </c>
      <c r="I96" s="11">
        <v>246.67699999999999</v>
      </c>
      <c r="J96" s="11">
        <v>282.88</v>
      </c>
      <c r="K96" s="11">
        <v>113.34699999999999</v>
      </c>
      <c r="L96">
        <v>3.0209999999999999</v>
      </c>
      <c r="M96">
        <v>3.2480000000000002</v>
      </c>
      <c r="N96">
        <v>2.8759999999999999</v>
      </c>
      <c r="O96">
        <v>4.2590000000000003</v>
      </c>
    </row>
    <row r="97" spans="1:32">
      <c r="D97">
        <v>38.640999999999998</v>
      </c>
      <c r="E97">
        <v>58.767000000000003</v>
      </c>
      <c r="F97" s="60">
        <v>355.84100000000001</v>
      </c>
      <c r="G97" s="60">
        <v>169.98500000000001</v>
      </c>
      <c r="H97" s="11">
        <v>45.97</v>
      </c>
      <c r="I97" s="11">
        <v>333.64499999999998</v>
      </c>
      <c r="J97" s="11">
        <v>446.62700000000001</v>
      </c>
      <c r="K97" s="11">
        <v>358.71499999999997</v>
      </c>
      <c r="L97" s="11">
        <v>381.916</v>
      </c>
      <c r="M97">
        <v>3.3330000000000002</v>
      </c>
      <c r="N97">
        <v>3.456</v>
      </c>
      <c r="O97">
        <v>3.5350000000000001</v>
      </c>
    </row>
    <row r="98" spans="1:32">
      <c r="D98">
        <v>39.929000000000002</v>
      </c>
      <c r="E98">
        <v>62.402000000000001</v>
      </c>
      <c r="F98" s="60">
        <v>228.309</v>
      </c>
      <c r="G98" s="60">
        <v>124.233</v>
      </c>
      <c r="H98" s="11">
        <v>457.173</v>
      </c>
      <c r="I98" s="11">
        <v>495.35300000000001</v>
      </c>
      <c r="J98" s="11">
        <v>437.149</v>
      </c>
      <c r="K98" s="11">
        <v>417.48</v>
      </c>
      <c r="L98" s="11">
        <v>406.51799999999997</v>
      </c>
      <c r="M98">
        <v>4.3049999999999997</v>
      </c>
      <c r="N98">
        <v>3.62</v>
      </c>
      <c r="O98">
        <v>4.1660000000000004</v>
      </c>
    </row>
    <row r="99" spans="1:32">
      <c r="D99">
        <v>43.356999999999999</v>
      </c>
      <c r="E99">
        <v>68.488</v>
      </c>
      <c r="F99" s="60">
        <v>14.246</v>
      </c>
      <c r="G99" s="60">
        <v>169.88800000000001</v>
      </c>
      <c r="H99" s="11">
        <v>435.64400000000001</v>
      </c>
      <c r="I99" s="11">
        <v>519.61800000000005</v>
      </c>
      <c r="J99" s="11">
        <v>453.65899999999999</v>
      </c>
      <c r="K99" s="11">
        <v>416.23899999999998</v>
      </c>
      <c r="L99">
        <v>3.5059999999999998</v>
      </c>
      <c r="M99">
        <v>3.569</v>
      </c>
      <c r="N99">
        <v>3.4820000000000002</v>
      </c>
      <c r="O99">
        <v>4.125</v>
      </c>
    </row>
    <row r="100" spans="1:32">
      <c r="D100">
        <v>41.207000000000001</v>
      </c>
      <c r="E100">
        <v>59.558999999999997</v>
      </c>
      <c r="F100" s="60">
        <v>157.87299999999999</v>
      </c>
      <c r="G100" s="60">
        <v>248.66300000000001</v>
      </c>
      <c r="H100" s="11">
        <v>458.36900000000003</v>
      </c>
      <c r="I100" s="11">
        <v>498.65199999999999</v>
      </c>
      <c r="J100" s="11">
        <v>493.233</v>
      </c>
      <c r="K100" s="11">
        <v>358.23599999999999</v>
      </c>
      <c r="L100" s="11">
        <v>310.10500000000002</v>
      </c>
      <c r="M100">
        <v>3.2890000000000001</v>
      </c>
      <c r="N100">
        <v>3.3010000000000002</v>
      </c>
      <c r="O100">
        <v>3.7829999999999999</v>
      </c>
    </row>
    <row r="101" spans="1:32">
      <c r="D101">
        <v>43.061</v>
      </c>
      <c r="E101">
        <v>67.712999999999994</v>
      </c>
      <c r="F101" s="60">
        <v>44.792000000000002</v>
      </c>
      <c r="G101" s="60">
        <v>261.42099999999999</v>
      </c>
      <c r="H101" s="11">
        <v>452.93200000000002</v>
      </c>
      <c r="I101" s="11">
        <v>503.56900000000002</v>
      </c>
      <c r="J101" s="11">
        <v>475.25200000000001</v>
      </c>
      <c r="K101">
        <v>3.4369999999999998</v>
      </c>
      <c r="L101">
        <v>3.351</v>
      </c>
      <c r="M101">
        <v>3.661</v>
      </c>
      <c r="N101">
        <v>3.508</v>
      </c>
      <c r="O101">
        <v>3.508</v>
      </c>
    </row>
    <row r="102" spans="1:32">
      <c r="D102">
        <v>40.710999999999999</v>
      </c>
      <c r="E102">
        <v>56.283000000000001</v>
      </c>
      <c r="F102" s="60">
        <v>492.68599999999998</v>
      </c>
      <c r="G102" s="60">
        <v>287.79300000000001</v>
      </c>
      <c r="H102" s="11">
        <v>458.166</v>
      </c>
      <c r="I102" s="11">
        <v>527.12300000000005</v>
      </c>
      <c r="J102" s="11">
        <v>489.29899999999998</v>
      </c>
      <c r="K102" s="11">
        <v>374.47</v>
      </c>
      <c r="L102">
        <v>3.6429999999999998</v>
      </c>
      <c r="M102">
        <v>3.6040000000000001</v>
      </c>
      <c r="N102">
        <v>3.351</v>
      </c>
      <c r="O102">
        <v>3.3639999999999999</v>
      </c>
    </row>
    <row r="103" spans="1:32">
      <c r="D103">
        <v>35.640999999999998</v>
      </c>
      <c r="E103">
        <v>78.683999999999997</v>
      </c>
      <c r="F103" s="60">
        <v>16.224</v>
      </c>
      <c r="G103" s="60">
        <v>229.334</v>
      </c>
      <c r="H103" s="11">
        <v>455.202</v>
      </c>
      <c r="I103" s="11">
        <v>494.91899999999998</v>
      </c>
      <c r="J103" s="11">
        <v>294.089</v>
      </c>
      <c r="K103" s="11">
        <v>459.38400000000001</v>
      </c>
      <c r="L103">
        <v>3.2370000000000001</v>
      </c>
      <c r="M103">
        <v>3.093</v>
      </c>
      <c r="N103">
        <v>3.2719999999999998</v>
      </c>
      <c r="O103">
        <v>4.0190000000000001</v>
      </c>
    </row>
    <row r="105" spans="1:32">
      <c r="A105" t="s">
        <v>63</v>
      </c>
      <c r="B105" t="s">
        <v>63</v>
      </c>
      <c r="C105" t="s">
        <v>8</v>
      </c>
      <c r="E105">
        <v>-1</v>
      </c>
      <c r="F105">
        <v>-2</v>
      </c>
      <c r="G105">
        <v>-3</v>
      </c>
      <c r="H105">
        <v>-4</v>
      </c>
      <c r="I105">
        <v>-5</v>
      </c>
      <c r="J105">
        <v>-6</v>
      </c>
      <c r="K105">
        <v>-7</v>
      </c>
      <c r="L105">
        <v>-8</v>
      </c>
      <c r="M105">
        <v>-9</v>
      </c>
      <c r="N105">
        <v>-10</v>
      </c>
      <c r="O105">
        <v>-11</v>
      </c>
    </row>
    <row r="106" spans="1:32">
      <c r="A106" t="s">
        <v>54</v>
      </c>
      <c r="B106" t="s">
        <v>54</v>
      </c>
      <c r="C106" t="s">
        <v>69</v>
      </c>
      <c r="D106">
        <v>1.3</v>
      </c>
      <c r="E106" t="s">
        <v>56</v>
      </c>
      <c r="F106" t="s">
        <v>57</v>
      </c>
      <c r="G106" t="s">
        <v>58</v>
      </c>
      <c r="H106" t="b">
        <v>0</v>
      </c>
      <c r="I106" t="s">
        <v>59</v>
      </c>
      <c r="J106" t="b">
        <v>0</v>
      </c>
      <c r="K106">
        <v>1</v>
      </c>
      <c r="Q106">
        <v>1</v>
      </c>
      <c r="R106">
        <v>620</v>
      </c>
      <c r="S106">
        <v>1</v>
      </c>
      <c r="T106">
        <v>12</v>
      </c>
      <c r="U106">
        <v>96</v>
      </c>
      <c r="V106">
        <v>571</v>
      </c>
      <c r="W106" t="s">
        <v>76</v>
      </c>
      <c r="X106">
        <v>610</v>
      </c>
      <c r="AA106">
        <v>6</v>
      </c>
      <c r="AE106">
        <v>1</v>
      </c>
      <c r="AF106">
        <v>8</v>
      </c>
    </row>
    <row r="107" spans="1:32">
      <c r="C107" t="s">
        <v>60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</row>
    <row r="108" spans="1:32">
      <c r="A108" t="s">
        <v>8</v>
      </c>
      <c r="C108">
        <v>24.3</v>
      </c>
      <c r="D108">
        <v>32.444000000000003</v>
      </c>
      <c r="E108">
        <v>69.298000000000002</v>
      </c>
      <c r="F108">
        <v>534.68499999999995</v>
      </c>
      <c r="G108">
        <v>543.56799999999998</v>
      </c>
      <c r="H108">
        <v>614.08900000000006</v>
      </c>
      <c r="I108" s="11">
        <v>690.60599999999999</v>
      </c>
      <c r="J108" s="11">
        <v>396.911</v>
      </c>
      <c r="K108">
        <v>3.3450000000000002</v>
      </c>
      <c r="L108">
        <v>3.79</v>
      </c>
      <c r="M108">
        <v>3.6640000000000001</v>
      </c>
      <c r="N108">
        <v>4.3310000000000004</v>
      </c>
      <c r="O108">
        <v>4.7640000000000002</v>
      </c>
    </row>
    <row r="109" spans="1:32">
      <c r="D109">
        <v>35.226999999999997</v>
      </c>
      <c r="E109">
        <v>57.881999999999998</v>
      </c>
      <c r="F109">
        <v>517.70899999999995</v>
      </c>
      <c r="G109">
        <v>521.79100000000005</v>
      </c>
      <c r="H109">
        <v>326.20699999999999</v>
      </c>
      <c r="I109" s="11">
        <v>653.77800000000002</v>
      </c>
      <c r="J109" s="11">
        <v>379.27</v>
      </c>
      <c r="K109" s="11">
        <v>419.87</v>
      </c>
      <c r="L109">
        <v>3.2109999999999999</v>
      </c>
      <c r="M109">
        <v>3.7080000000000002</v>
      </c>
      <c r="N109">
        <v>3.9950000000000001</v>
      </c>
      <c r="O109">
        <v>4.016</v>
      </c>
    </row>
    <row r="110" spans="1:32">
      <c r="D110">
        <v>32.601999999999997</v>
      </c>
      <c r="E110">
        <v>55.052999999999997</v>
      </c>
      <c r="F110">
        <v>470.85199999999998</v>
      </c>
      <c r="G110">
        <v>514.36900000000003</v>
      </c>
      <c r="H110">
        <v>600.09</v>
      </c>
      <c r="I110" s="11">
        <v>674.34199999999998</v>
      </c>
      <c r="J110" s="11">
        <v>440.78399999999999</v>
      </c>
      <c r="K110" s="11">
        <v>371.83</v>
      </c>
      <c r="L110">
        <v>3.5920000000000001</v>
      </c>
      <c r="M110">
        <v>3.9020000000000001</v>
      </c>
      <c r="N110">
        <v>4.1150000000000002</v>
      </c>
      <c r="O110">
        <v>4.173</v>
      </c>
    </row>
    <row r="111" spans="1:32">
      <c r="D111">
        <v>30.292000000000002</v>
      </c>
      <c r="E111">
        <v>68.888999999999996</v>
      </c>
      <c r="F111">
        <v>520.67200000000003</v>
      </c>
      <c r="G111">
        <v>485.14600000000002</v>
      </c>
      <c r="H111">
        <v>535.56700000000001</v>
      </c>
      <c r="I111" s="11">
        <v>460.73099999999999</v>
      </c>
      <c r="J111" s="11">
        <v>371.66800000000001</v>
      </c>
      <c r="K111" s="11">
        <v>334.96899999999999</v>
      </c>
      <c r="L111">
        <v>3.9870000000000001</v>
      </c>
      <c r="M111">
        <v>3.4830000000000001</v>
      </c>
      <c r="N111">
        <v>4.1230000000000002</v>
      </c>
      <c r="O111">
        <v>4.6130000000000004</v>
      </c>
    </row>
    <row r="112" spans="1:32">
      <c r="D112">
        <v>31.286999999999999</v>
      </c>
      <c r="E112">
        <v>59.707000000000001</v>
      </c>
      <c r="F112">
        <v>536.00300000000004</v>
      </c>
      <c r="G112">
        <v>461.30799999999999</v>
      </c>
      <c r="H112">
        <v>549.34500000000003</v>
      </c>
      <c r="I112" s="11">
        <v>601.12900000000002</v>
      </c>
      <c r="J112" s="11">
        <v>420.56599999999997</v>
      </c>
      <c r="K112">
        <v>3.5449999999999999</v>
      </c>
      <c r="L112">
        <v>3.3849999999999998</v>
      </c>
      <c r="M112">
        <v>3.355</v>
      </c>
      <c r="N112">
        <v>3.7040000000000002</v>
      </c>
      <c r="O112">
        <v>4.7649999999999997</v>
      </c>
    </row>
    <row r="113" spans="1:32">
      <c r="D113">
        <v>26.396000000000001</v>
      </c>
      <c r="E113">
        <v>74.12</v>
      </c>
      <c r="F113">
        <v>46</v>
      </c>
      <c r="G113">
        <v>486.36200000000002</v>
      </c>
      <c r="H113">
        <v>496.13</v>
      </c>
      <c r="I113" s="11">
        <v>597.45799999999997</v>
      </c>
      <c r="J113" s="11">
        <v>516.87099999999998</v>
      </c>
      <c r="K113" s="11">
        <v>391.69400000000002</v>
      </c>
      <c r="L113" s="11">
        <v>385.584</v>
      </c>
      <c r="M113">
        <v>3.6280000000000001</v>
      </c>
      <c r="N113">
        <v>3.8130000000000002</v>
      </c>
      <c r="O113">
        <v>4.3609999999999998</v>
      </c>
    </row>
    <row r="114" spans="1:32">
      <c r="D114">
        <v>29.728000000000002</v>
      </c>
      <c r="E114">
        <v>78.122</v>
      </c>
      <c r="F114">
        <v>408.755</v>
      </c>
      <c r="G114">
        <v>381.95</v>
      </c>
      <c r="H114">
        <v>407.55799999999999</v>
      </c>
      <c r="I114" s="11">
        <v>518.04399999999998</v>
      </c>
      <c r="J114" s="11">
        <v>365.779</v>
      </c>
      <c r="K114">
        <v>3.4969999999999999</v>
      </c>
      <c r="L114" s="8">
        <v>418.46300000000002</v>
      </c>
      <c r="M114">
        <v>3.4060000000000001</v>
      </c>
      <c r="N114">
        <v>4.1449999999999996</v>
      </c>
      <c r="O114">
        <v>4.0739999999999998</v>
      </c>
    </row>
    <row r="115" spans="1:32">
      <c r="D115">
        <v>26.001000000000001</v>
      </c>
      <c r="E115">
        <v>80.769000000000005</v>
      </c>
      <c r="F115">
        <v>578.03399999999999</v>
      </c>
      <c r="G115">
        <v>493.83600000000001</v>
      </c>
      <c r="H115">
        <v>420.92099999999999</v>
      </c>
      <c r="I115" s="11">
        <v>468.87799999999999</v>
      </c>
      <c r="J115">
        <v>2.5720000000000001</v>
      </c>
      <c r="K115">
        <v>2.956</v>
      </c>
      <c r="L115">
        <v>3.306</v>
      </c>
      <c r="M115">
        <v>3.2360000000000002</v>
      </c>
      <c r="N115">
        <v>3.6160000000000001</v>
      </c>
      <c r="O115">
        <v>3.9860000000000002</v>
      </c>
    </row>
    <row r="117" spans="1:32">
      <c r="A117" t="s">
        <v>63</v>
      </c>
      <c r="B117" t="s">
        <v>63</v>
      </c>
      <c r="C117" t="s">
        <v>12</v>
      </c>
      <c r="E117">
        <v>-1</v>
      </c>
      <c r="F117">
        <v>-2</v>
      </c>
      <c r="G117">
        <v>-3</v>
      </c>
      <c r="H117">
        <v>-4</v>
      </c>
      <c r="I117">
        <v>-5</v>
      </c>
      <c r="J117">
        <v>-6</v>
      </c>
      <c r="K117">
        <v>-7</v>
      </c>
      <c r="L117">
        <v>-8</v>
      </c>
      <c r="M117">
        <v>-9</v>
      </c>
      <c r="N117">
        <v>-10</v>
      </c>
      <c r="O117">
        <v>-11</v>
      </c>
    </row>
    <row r="118" spans="1:32">
      <c r="B118" t="s">
        <v>54</v>
      </c>
      <c r="C118" t="s">
        <v>55</v>
      </c>
      <c r="D118">
        <v>1.3</v>
      </c>
      <c r="E118" t="s">
        <v>56</v>
      </c>
      <c r="F118" t="s">
        <v>57</v>
      </c>
      <c r="G118" t="s">
        <v>58</v>
      </c>
      <c r="H118" t="b">
        <v>0</v>
      </c>
      <c r="I118" t="s">
        <v>59</v>
      </c>
      <c r="J118" t="b">
        <v>0</v>
      </c>
      <c r="K118">
        <v>1</v>
      </c>
      <c r="Q118">
        <v>1</v>
      </c>
      <c r="R118">
        <v>620</v>
      </c>
      <c r="S118">
        <v>1</v>
      </c>
      <c r="T118">
        <v>12</v>
      </c>
      <c r="U118">
        <v>96</v>
      </c>
      <c r="V118">
        <v>571</v>
      </c>
      <c r="W118" t="s">
        <v>76</v>
      </c>
      <c r="X118">
        <v>610</v>
      </c>
      <c r="AA118">
        <v>6</v>
      </c>
      <c r="AE118">
        <v>1</v>
      </c>
      <c r="AF118">
        <v>8</v>
      </c>
    </row>
    <row r="119" spans="1:32">
      <c r="A119" t="s">
        <v>63</v>
      </c>
      <c r="C119" t="s">
        <v>60</v>
      </c>
      <c r="D119">
        <v>1</v>
      </c>
      <c r="E119">
        <v>2</v>
      </c>
      <c r="F119">
        <v>3</v>
      </c>
      <c r="G119">
        <v>4</v>
      </c>
      <c r="H119">
        <v>5</v>
      </c>
      <c r="I119">
        <v>6</v>
      </c>
      <c r="J119">
        <v>7</v>
      </c>
      <c r="K119">
        <v>8</v>
      </c>
      <c r="L119">
        <v>9</v>
      </c>
      <c r="M119">
        <v>10</v>
      </c>
      <c r="N119">
        <v>11</v>
      </c>
      <c r="O119">
        <v>12</v>
      </c>
    </row>
    <row r="120" spans="1:32">
      <c r="A120" t="s">
        <v>54</v>
      </c>
      <c r="C120">
        <v>23.9</v>
      </c>
      <c r="D120">
        <v>28.265999999999998</v>
      </c>
      <c r="E120">
        <v>570.35</v>
      </c>
      <c r="F120">
        <v>233.96199999999999</v>
      </c>
      <c r="G120">
        <v>220.321</v>
      </c>
      <c r="H120">
        <v>149.208</v>
      </c>
      <c r="I120">
        <v>492.30099999999999</v>
      </c>
      <c r="J120" s="11">
        <v>591.50900000000001</v>
      </c>
      <c r="K120" s="11">
        <v>465.25599999999997</v>
      </c>
      <c r="L120" s="11">
        <v>313.00099999999998</v>
      </c>
      <c r="M120">
        <v>3.5350000000000001</v>
      </c>
      <c r="N120">
        <v>3.45</v>
      </c>
      <c r="O120">
        <v>298.815</v>
      </c>
    </row>
    <row r="121" spans="1:32">
      <c r="D121">
        <v>26.710999999999999</v>
      </c>
      <c r="E121">
        <v>512.54600000000005</v>
      </c>
      <c r="F121">
        <v>240.203</v>
      </c>
      <c r="G121">
        <v>261.93799999999999</v>
      </c>
      <c r="H121">
        <v>402.80500000000001</v>
      </c>
      <c r="I121">
        <v>538.20299999999997</v>
      </c>
      <c r="J121" s="11">
        <v>517.08299999999997</v>
      </c>
      <c r="K121">
        <v>5.4729999999999999</v>
      </c>
      <c r="L121">
        <v>3.3959999999999999</v>
      </c>
      <c r="M121">
        <v>3.621</v>
      </c>
      <c r="N121">
        <v>3.7669999999999999</v>
      </c>
      <c r="O121">
        <v>3.9590000000000001</v>
      </c>
    </row>
    <row r="122" spans="1:32">
      <c r="A122" t="s">
        <v>70</v>
      </c>
      <c r="D122" s="22">
        <v>29.736999999999998</v>
      </c>
      <c r="E122" s="22">
        <v>518.03599999999994</v>
      </c>
      <c r="F122" s="22">
        <v>221.85499999999999</v>
      </c>
      <c r="G122" s="22">
        <v>198.92699999999999</v>
      </c>
      <c r="H122" s="22">
        <v>250.48500000000001</v>
      </c>
      <c r="I122" s="22">
        <v>6.4569999999999999</v>
      </c>
      <c r="J122" s="55">
        <v>9.0839999999999996</v>
      </c>
      <c r="K122" s="55">
        <v>440.983</v>
      </c>
      <c r="L122" s="55">
        <v>318.11799999999999</v>
      </c>
      <c r="M122" s="55">
        <v>385.70699999999999</v>
      </c>
      <c r="N122" s="22">
        <v>3.3319999999999999</v>
      </c>
      <c r="O122" s="22">
        <v>3.9449999999999998</v>
      </c>
    </row>
    <row r="123" spans="1:32">
      <c r="D123">
        <v>29.786999999999999</v>
      </c>
      <c r="E123">
        <v>519.16099999999994</v>
      </c>
      <c r="F123">
        <v>238.85300000000001</v>
      </c>
      <c r="G123">
        <v>241.67099999999999</v>
      </c>
      <c r="H123">
        <v>194.904</v>
      </c>
      <c r="I123">
        <v>533.04300000000001</v>
      </c>
      <c r="J123" s="11">
        <v>523.28800000000001</v>
      </c>
      <c r="K123" s="11">
        <v>430.18599999999998</v>
      </c>
      <c r="L123" s="11">
        <v>289.375</v>
      </c>
      <c r="M123" s="11">
        <v>194.38300000000001</v>
      </c>
      <c r="N123">
        <v>3.4510000000000001</v>
      </c>
      <c r="O123">
        <v>4.0469999999999997</v>
      </c>
    </row>
    <row r="124" spans="1:32">
      <c r="D124">
        <v>29.006</v>
      </c>
      <c r="E124">
        <v>551.50699999999995</v>
      </c>
      <c r="F124">
        <v>240.447</v>
      </c>
      <c r="G124">
        <v>234.00200000000001</v>
      </c>
      <c r="H124">
        <v>315.02499999999998</v>
      </c>
      <c r="I124">
        <v>91.647999999999996</v>
      </c>
      <c r="J124" s="11">
        <v>521.64200000000005</v>
      </c>
      <c r="K124" s="11">
        <v>418.30799999999999</v>
      </c>
      <c r="L124">
        <v>3.5609999999999999</v>
      </c>
      <c r="M124">
        <v>3.6819999999999999</v>
      </c>
      <c r="N124">
        <v>3.3929999999999998</v>
      </c>
      <c r="O124">
        <v>3.3809999999999998</v>
      </c>
    </row>
    <row r="125" spans="1:32">
      <c r="D125">
        <v>21.456</v>
      </c>
      <c r="E125">
        <v>438.91399999999999</v>
      </c>
      <c r="F125">
        <v>203.447</v>
      </c>
      <c r="G125">
        <v>194.67</v>
      </c>
      <c r="H125">
        <v>39.29</v>
      </c>
      <c r="I125">
        <v>6.1230000000000002</v>
      </c>
      <c r="J125" s="11">
        <v>506.86200000000002</v>
      </c>
      <c r="K125" s="11">
        <v>415.82299999999998</v>
      </c>
      <c r="L125" s="11">
        <v>356.99400000000003</v>
      </c>
      <c r="M125">
        <v>4.2430000000000003</v>
      </c>
      <c r="N125">
        <v>3.6859999999999999</v>
      </c>
      <c r="O125">
        <v>3.7490000000000001</v>
      </c>
    </row>
    <row r="126" spans="1:32">
      <c r="D126">
        <v>21.018000000000001</v>
      </c>
      <c r="E126">
        <v>580.26300000000003</v>
      </c>
      <c r="F126">
        <v>164.49</v>
      </c>
      <c r="G126">
        <v>237.315</v>
      </c>
      <c r="H126">
        <v>196.185</v>
      </c>
      <c r="I126">
        <v>549.91600000000005</v>
      </c>
      <c r="J126" s="11">
        <v>533.98199999999997</v>
      </c>
      <c r="K126" s="11">
        <v>432.31799999999998</v>
      </c>
      <c r="L126" s="11">
        <v>322.22199999999998</v>
      </c>
      <c r="M126">
        <v>3.8330000000000002</v>
      </c>
      <c r="N126">
        <v>3.4329999999999998</v>
      </c>
      <c r="O126">
        <v>3.887</v>
      </c>
    </row>
    <row r="127" spans="1:32">
      <c r="D127">
        <v>23.663</v>
      </c>
      <c r="E127">
        <v>701.22199999999998</v>
      </c>
      <c r="F127">
        <v>190.83600000000001</v>
      </c>
      <c r="G127">
        <v>233.982</v>
      </c>
      <c r="H127">
        <v>187.98099999999999</v>
      </c>
      <c r="I127">
        <v>127.371</v>
      </c>
      <c r="J127" s="11">
        <v>547.86400000000003</v>
      </c>
      <c r="K127" s="11">
        <v>430.76799999999997</v>
      </c>
      <c r="L127" s="11">
        <v>303.06299999999999</v>
      </c>
      <c r="M127">
        <v>3.2450000000000001</v>
      </c>
      <c r="N127">
        <v>3.3140000000000001</v>
      </c>
      <c r="O127">
        <v>3.2050000000000001</v>
      </c>
    </row>
    <row r="129" spans="1:32">
      <c r="B129" t="s">
        <v>63</v>
      </c>
      <c r="C129" t="s">
        <v>13</v>
      </c>
      <c r="E129">
        <v>-1</v>
      </c>
      <c r="F129">
        <v>-2</v>
      </c>
      <c r="G129">
        <v>-3</v>
      </c>
      <c r="H129">
        <v>-4</v>
      </c>
      <c r="I129">
        <v>-5</v>
      </c>
      <c r="J129">
        <v>-6</v>
      </c>
      <c r="K129">
        <v>-7</v>
      </c>
      <c r="L129">
        <v>-8</v>
      </c>
      <c r="M129">
        <v>-9</v>
      </c>
      <c r="N129">
        <v>-10</v>
      </c>
      <c r="O129">
        <v>-11</v>
      </c>
    </row>
    <row r="130" spans="1:32">
      <c r="B130" t="s">
        <v>54</v>
      </c>
      <c r="C130" t="s">
        <v>66</v>
      </c>
      <c r="D130">
        <v>1.3</v>
      </c>
      <c r="E130" t="s">
        <v>56</v>
      </c>
      <c r="F130" t="s">
        <v>57</v>
      </c>
      <c r="G130" t="s">
        <v>58</v>
      </c>
      <c r="H130" t="b">
        <v>0</v>
      </c>
      <c r="I130" t="s">
        <v>59</v>
      </c>
      <c r="J130" t="b">
        <v>0</v>
      </c>
      <c r="K130">
        <v>1</v>
      </c>
      <c r="Q130">
        <v>1</v>
      </c>
      <c r="R130">
        <v>620</v>
      </c>
      <c r="S130">
        <v>1</v>
      </c>
      <c r="T130">
        <v>12</v>
      </c>
      <c r="U130">
        <v>96</v>
      </c>
      <c r="V130">
        <v>571</v>
      </c>
      <c r="W130" t="s">
        <v>76</v>
      </c>
      <c r="X130">
        <v>610</v>
      </c>
      <c r="AA130">
        <v>6</v>
      </c>
      <c r="AE130">
        <v>1</v>
      </c>
      <c r="AF130">
        <v>8</v>
      </c>
    </row>
    <row r="131" spans="1:32">
      <c r="A131" t="s">
        <v>63</v>
      </c>
      <c r="C131" t="s">
        <v>60</v>
      </c>
      <c r="D131">
        <v>1</v>
      </c>
      <c r="E131">
        <v>2</v>
      </c>
      <c r="F131">
        <v>3</v>
      </c>
      <c r="G131">
        <v>4</v>
      </c>
      <c r="H131">
        <v>5</v>
      </c>
      <c r="I131">
        <v>6</v>
      </c>
      <c r="J131">
        <v>7</v>
      </c>
      <c r="K131">
        <v>8</v>
      </c>
      <c r="L131">
        <v>9</v>
      </c>
      <c r="M131">
        <v>10</v>
      </c>
      <c r="N131">
        <v>11</v>
      </c>
      <c r="O131">
        <v>12</v>
      </c>
    </row>
    <row r="132" spans="1:32">
      <c r="A132" t="s">
        <v>54</v>
      </c>
      <c r="C132">
        <v>23.9</v>
      </c>
      <c r="D132">
        <v>27.276</v>
      </c>
      <c r="E132">
        <v>98.361000000000004</v>
      </c>
      <c r="F132">
        <v>66.367000000000004</v>
      </c>
      <c r="G132">
        <v>97.271000000000001</v>
      </c>
      <c r="H132">
        <v>61.268000000000001</v>
      </c>
      <c r="I132">
        <v>35.375</v>
      </c>
      <c r="J132" s="11">
        <v>364.14299999999997</v>
      </c>
      <c r="K132" s="11">
        <v>144.876</v>
      </c>
      <c r="L132">
        <v>3.4060000000000001</v>
      </c>
      <c r="M132">
        <v>3.4780000000000002</v>
      </c>
      <c r="N132">
        <v>3.3980000000000001</v>
      </c>
      <c r="O132">
        <v>4.2560000000000002</v>
      </c>
    </row>
    <row r="133" spans="1:32">
      <c r="D133">
        <v>24.699000000000002</v>
      </c>
      <c r="E133">
        <v>350.13200000000001</v>
      </c>
      <c r="F133">
        <v>129.345</v>
      </c>
      <c r="G133">
        <v>85.936999999999998</v>
      </c>
      <c r="H133">
        <v>22.584</v>
      </c>
      <c r="I133">
        <v>448.21300000000002</v>
      </c>
      <c r="J133" s="11">
        <v>507.75700000000001</v>
      </c>
      <c r="K133" s="11">
        <v>427.70600000000002</v>
      </c>
      <c r="L133" s="11">
        <v>239.88800000000001</v>
      </c>
      <c r="M133">
        <v>3.7669999999999999</v>
      </c>
      <c r="N133">
        <v>3.89</v>
      </c>
      <c r="O133">
        <v>3.7909999999999999</v>
      </c>
    </row>
    <row r="134" spans="1:32">
      <c r="A134" t="s">
        <v>70</v>
      </c>
      <c r="D134">
        <v>19.814</v>
      </c>
      <c r="E134">
        <v>233.36600000000001</v>
      </c>
      <c r="F134">
        <v>126.673</v>
      </c>
      <c r="G134">
        <v>89.102999999999994</v>
      </c>
      <c r="H134">
        <v>82.55</v>
      </c>
      <c r="I134">
        <v>55.74</v>
      </c>
      <c r="J134" s="11">
        <v>480.44200000000001</v>
      </c>
      <c r="K134" s="11">
        <v>390.60700000000003</v>
      </c>
      <c r="L134" s="11">
        <v>372.72699999999998</v>
      </c>
      <c r="M134">
        <v>4.085</v>
      </c>
      <c r="N134">
        <v>3.9670000000000001</v>
      </c>
      <c r="O134">
        <v>3.9039999999999999</v>
      </c>
    </row>
    <row r="135" spans="1:32">
      <c r="D135">
        <v>18.097000000000001</v>
      </c>
      <c r="E135">
        <v>276.54599999999999</v>
      </c>
      <c r="F135">
        <v>124.029</v>
      </c>
      <c r="G135">
        <v>86.313000000000002</v>
      </c>
      <c r="H135">
        <v>81.709999999999994</v>
      </c>
      <c r="I135">
        <v>501.62700000000001</v>
      </c>
      <c r="J135" s="11">
        <v>14.766</v>
      </c>
      <c r="K135" s="11">
        <v>395.12</v>
      </c>
      <c r="L135">
        <v>3.7639999999999998</v>
      </c>
      <c r="M135">
        <v>4.1970000000000001</v>
      </c>
      <c r="N135">
        <v>3.7189999999999999</v>
      </c>
      <c r="O135">
        <v>4.548</v>
      </c>
    </row>
    <row r="136" spans="1:32">
      <c r="D136">
        <v>20.584</v>
      </c>
      <c r="E136">
        <v>278.37299999999999</v>
      </c>
      <c r="F136">
        <v>128.42099999999999</v>
      </c>
      <c r="G136">
        <v>113.14100000000001</v>
      </c>
      <c r="H136">
        <v>56.448</v>
      </c>
      <c r="I136">
        <v>15.433999999999999</v>
      </c>
      <c r="J136" s="11">
        <v>512.61199999999997</v>
      </c>
      <c r="K136" s="11">
        <v>397.74099999999999</v>
      </c>
      <c r="L136" s="11">
        <v>364.01100000000002</v>
      </c>
      <c r="M136">
        <v>4.1639999999999997</v>
      </c>
      <c r="N136">
        <v>4.0460000000000003</v>
      </c>
      <c r="O136">
        <v>3.8580000000000001</v>
      </c>
    </row>
    <row r="137" spans="1:32">
      <c r="D137">
        <v>25.494</v>
      </c>
      <c r="E137">
        <v>386.22899999999998</v>
      </c>
      <c r="F137">
        <v>135.428</v>
      </c>
      <c r="G137">
        <v>126.85</v>
      </c>
      <c r="H137">
        <v>58.082000000000001</v>
      </c>
      <c r="I137">
        <v>57.313000000000002</v>
      </c>
      <c r="J137" s="11">
        <v>540.38499999999999</v>
      </c>
      <c r="K137" s="11">
        <v>416.11200000000002</v>
      </c>
      <c r="L137" s="11">
        <v>334.47</v>
      </c>
      <c r="M137">
        <v>4.1680000000000001</v>
      </c>
      <c r="N137">
        <v>3.45</v>
      </c>
      <c r="O137">
        <v>3.9049999999999998</v>
      </c>
    </row>
    <row r="138" spans="1:32">
      <c r="D138">
        <v>29.085999999999999</v>
      </c>
      <c r="E138">
        <v>314.18700000000001</v>
      </c>
      <c r="F138">
        <v>127.642</v>
      </c>
      <c r="G138">
        <v>117.967</v>
      </c>
      <c r="H138">
        <v>69.064999999999998</v>
      </c>
      <c r="I138">
        <v>72.771000000000001</v>
      </c>
      <c r="J138" s="11">
        <v>58.057000000000002</v>
      </c>
      <c r="K138" s="11">
        <v>462.88099999999997</v>
      </c>
      <c r="L138" s="11">
        <v>434.887</v>
      </c>
      <c r="M138">
        <v>4.0880000000000001</v>
      </c>
      <c r="N138">
        <v>3.9990000000000001</v>
      </c>
      <c r="O138">
        <v>4.0540000000000003</v>
      </c>
    </row>
    <row r="139" spans="1:32">
      <c r="D139">
        <v>27.623999999999999</v>
      </c>
      <c r="E139">
        <v>551.05399999999997</v>
      </c>
      <c r="F139">
        <v>153.916</v>
      </c>
      <c r="G139">
        <v>111.127</v>
      </c>
      <c r="H139">
        <v>58.744</v>
      </c>
      <c r="I139">
        <v>494.55099999999999</v>
      </c>
      <c r="J139" s="11">
        <v>16.411000000000001</v>
      </c>
      <c r="K139" s="11">
        <v>424.19400000000002</v>
      </c>
      <c r="L139" s="11">
        <v>315.34899999999999</v>
      </c>
      <c r="M139">
        <v>3.7160000000000002</v>
      </c>
      <c r="N139">
        <v>3.78</v>
      </c>
      <c r="O139">
        <v>4.1230000000000002</v>
      </c>
    </row>
    <row r="141" spans="1:32">
      <c r="B141" t="s">
        <v>63</v>
      </c>
      <c r="C141" t="s">
        <v>14</v>
      </c>
      <c r="E141">
        <v>-1</v>
      </c>
      <c r="F141">
        <v>-2</v>
      </c>
      <c r="G141">
        <v>-3</v>
      </c>
      <c r="H141">
        <v>-4</v>
      </c>
      <c r="I141">
        <v>-5</v>
      </c>
      <c r="J141">
        <v>-6</v>
      </c>
      <c r="K141">
        <v>-7</v>
      </c>
      <c r="L141">
        <v>-8</v>
      </c>
      <c r="M141">
        <v>-9</v>
      </c>
      <c r="N141">
        <v>-10</v>
      </c>
      <c r="O141">
        <v>-11</v>
      </c>
    </row>
    <row r="142" spans="1:32">
      <c r="B142" t="s">
        <v>54</v>
      </c>
      <c r="C142" t="s">
        <v>69</v>
      </c>
      <c r="D142">
        <v>1.3</v>
      </c>
      <c r="E142" t="s">
        <v>56</v>
      </c>
      <c r="F142" t="s">
        <v>57</v>
      </c>
      <c r="G142" t="s">
        <v>58</v>
      </c>
      <c r="H142" t="b">
        <v>0</v>
      </c>
      <c r="I142" t="s">
        <v>59</v>
      </c>
      <c r="J142" t="b">
        <v>0</v>
      </c>
      <c r="K142">
        <v>1</v>
      </c>
      <c r="Q142">
        <v>1</v>
      </c>
      <c r="R142">
        <v>620</v>
      </c>
      <c r="S142">
        <v>1</v>
      </c>
      <c r="T142">
        <v>12</v>
      </c>
      <c r="U142">
        <v>96</v>
      </c>
      <c r="V142">
        <v>571</v>
      </c>
      <c r="W142" t="s">
        <v>76</v>
      </c>
      <c r="X142">
        <v>610</v>
      </c>
      <c r="AA142">
        <v>6</v>
      </c>
      <c r="AE142">
        <v>1</v>
      </c>
      <c r="AF142">
        <v>8</v>
      </c>
    </row>
    <row r="143" spans="1:32">
      <c r="A143" t="s">
        <v>63</v>
      </c>
      <c r="C143" t="s">
        <v>60</v>
      </c>
      <c r="D143">
        <v>1</v>
      </c>
      <c r="E143">
        <v>2</v>
      </c>
      <c r="F143">
        <v>3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11</v>
      </c>
      <c r="O143">
        <v>12</v>
      </c>
    </row>
    <row r="144" spans="1:32">
      <c r="A144" t="s">
        <v>54</v>
      </c>
      <c r="C144">
        <v>24</v>
      </c>
      <c r="D144">
        <v>25.395</v>
      </c>
      <c r="E144">
        <v>132.05199999999999</v>
      </c>
      <c r="F144">
        <v>77.373999999999995</v>
      </c>
      <c r="G144">
        <v>90.2</v>
      </c>
      <c r="H144">
        <v>106.96299999999999</v>
      </c>
      <c r="I144">
        <v>118.462</v>
      </c>
      <c r="J144" s="11">
        <v>457.84199999999998</v>
      </c>
      <c r="K144" s="11">
        <v>336.80900000000003</v>
      </c>
      <c r="L144" s="11">
        <v>159.613</v>
      </c>
      <c r="M144">
        <v>2.3780000000000001</v>
      </c>
      <c r="N144">
        <v>1.6579999999999999</v>
      </c>
      <c r="O144">
        <v>1.6080000000000001</v>
      </c>
    </row>
    <row r="145" spans="1:32">
      <c r="D145">
        <v>24.074000000000002</v>
      </c>
      <c r="E145">
        <v>195.886</v>
      </c>
      <c r="F145">
        <v>238.577</v>
      </c>
      <c r="G145">
        <v>188.142</v>
      </c>
      <c r="H145">
        <v>168.024</v>
      </c>
      <c r="I145">
        <v>102.28100000000001</v>
      </c>
      <c r="J145" s="11">
        <v>463.36900000000003</v>
      </c>
      <c r="K145" s="11">
        <v>5.6559999999999997</v>
      </c>
      <c r="L145" s="11">
        <v>398.31</v>
      </c>
      <c r="M145" s="11">
        <v>372.36599999999999</v>
      </c>
      <c r="N145">
        <v>2.6339999999999999</v>
      </c>
      <c r="O145">
        <v>1.764</v>
      </c>
    </row>
    <row r="146" spans="1:32">
      <c r="A146" t="s">
        <v>70</v>
      </c>
      <c r="D146">
        <v>21.009</v>
      </c>
      <c r="E146">
        <v>81.025999999999996</v>
      </c>
      <c r="F146">
        <v>151.08500000000001</v>
      </c>
      <c r="G146">
        <v>182.86099999999999</v>
      </c>
      <c r="H146">
        <v>177.208</v>
      </c>
      <c r="I146">
        <v>384.834</v>
      </c>
      <c r="J146" s="11">
        <v>431.255</v>
      </c>
      <c r="K146" s="11">
        <v>403.75700000000001</v>
      </c>
      <c r="L146" s="11">
        <v>320.26499999999999</v>
      </c>
      <c r="M146">
        <v>3.4860000000000002</v>
      </c>
      <c r="N146">
        <v>3.4129999999999998</v>
      </c>
      <c r="O146">
        <v>2.58</v>
      </c>
    </row>
    <row r="147" spans="1:32">
      <c r="D147">
        <v>20.867999999999999</v>
      </c>
      <c r="E147">
        <v>578.74</v>
      </c>
      <c r="F147">
        <v>183.637</v>
      </c>
      <c r="G147">
        <v>180.779</v>
      </c>
      <c r="H147">
        <v>206.68199999999999</v>
      </c>
      <c r="I147">
        <v>63.518999999999998</v>
      </c>
      <c r="J147" s="11">
        <v>436.93099999999998</v>
      </c>
      <c r="K147" s="11">
        <v>423.29899999999998</v>
      </c>
      <c r="L147" s="11">
        <v>251.87700000000001</v>
      </c>
      <c r="M147">
        <v>3.4020000000000001</v>
      </c>
      <c r="N147">
        <v>3.61</v>
      </c>
      <c r="O147">
        <v>2.964</v>
      </c>
    </row>
    <row r="148" spans="1:32">
      <c r="D148">
        <v>13.718999999999999</v>
      </c>
      <c r="E148">
        <v>459.202</v>
      </c>
      <c r="F148">
        <v>165.685</v>
      </c>
      <c r="G148">
        <v>181.999</v>
      </c>
      <c r="H148">
        <v>188.39699999999999</v>
      </c>
      <c r="I148">
        <v>161.804</v>
      </c>
      <c r="J148" s="11">
        <v>436.16</v>
      </c>
      <c r="K148" s="11">
        <v>377.83100000000002</v>
      </c>
      <c r="L148" s="11">
        <v>275.56200000000001</v>
      </c>
      <c r="M148">
        <v>3.5179999999999998</v>
      </c>
      <c r="N148">
        <v>3.121</v>
      </c>
      <c r="O148">
        <v>2.99</v>
      </c>
    </row>
    <row r="149" spans="1:32">
      <c r="D149">
        <v>21.225999999999999</v>
      </c>
      <c r="E149">
        <v>359.88</v>
      </c>
      <c r="F149">
        <v>139.898</v>
      </c>
      <c r="G149">
        <v>232.27799999999999</v>
      </c>
      <c r="H149">
        <v>194.68899999999999</v>
      </c>
      <c r="I149">
        <v>434.44200000000001</v>
      </c>
      <c r="J149" s="11">
        <v>428.51900000000001</v>
      </c>
      <c r="K149" s="11">
        <v>365.04599999999999</v>
      </c>
      <c r="L149" s="11">
        <v>311.71600000000001</v>
      </c>
      <c r="M149">
        <v>3.5169999999999999</v>
      </c>
      <c r="N149">
        <v>3.351</v>
      </c>
      <c r="O149">
        <v>3.0720000000000001</v>
      </c>
    </row>
    <row r="150" spans="1:32">
      <c r="D150">
        <v>23.934000000000001</v>
      </c>
      <c r="E150">
        <v>201.56899999999999</v>
      </c>
      <c r="F150">
        <v>182.42599999999999</v>
      </c>
      <c r="G150">
        <v>190.76900000000001</v>
      </c>
      <c r="H150">
        <v>214.50899999999999</v>
      </c>
      <c r="I150">
        <v>518.10599999999999</v>
      </c>
      <c r="J150" s="11">
        <v>492.29700000000003</v>
      </c>
      <c r="K150" s="11">
        <v>411.09800000000001</v>
      </c>
      <c r="L150" s="11">
        <v>309.358</v>
      </c>
      <c r="M150">
        <v>3.0960000000000001</v>
      </c>
      <c r="N150">
        <v>2.82</v>
      </c>
      <c r="O150">
        <v>1.536</v>
      </c>
    </row>
    <row r="151" spans="1:32">
      <c r="D151">
        <v>25.646000000000001</v>
      </c>
      <c r="E151">
        <v>146.81899999999999</v>
      </c>
      <c r="F151">
        <v>20.771000000000001</v>
      </c>
      <c r="G151">
        <v>38.701000000000001</v>
      </c>
      <c r="H151">
        <v>32.036000000000001</v>
      </c>
      <c r="I151">
        <v>45.322000000000003</v>
      </c>
      <c r="J151" s="11">
        <v>194.46700000000001</v>
      </c>
      <c r="K151" s="11">
        <v>171.98699999999999</v>
      </c>
      <c r="L151" s="11">
        <v>60.505000000000003</v>
      </c>
      <c r="M151">
        <v>2.3039999999999998</v>
      </c>
      <c r="N151">
        <v>1.7</v>
      </c>
      <c r="O151">
        <v>1.7410000000000001</v>
      </c>
    </row>
    <row r="153" spans="1:32">
      <c r="B153" t="s">
        <v>63</v>
      </c>
      <c r="C153" t="s">
        <v>71</v>
      </c>
      <c r="E153">
        <v>-1</v>
      </c>
      <c r="F153">
        <v>-2</v>
      </c>
      <c r="G153">
        <v>-3</v>
      </c>
      <c r="H153">
        <v>-4</v>
      </c>
      <c r="I153">
        <v>-5</v>
      </c>
      <c r="J153">
        <v>-6</v>
      </c>
      <c r="K153">
        <v>-7</v>
      </c>
      <c r="L153">
        <v>-8</v>
      </c>
      <c r="M153">
        <v>-9</v>
      </c>
      <c r="N153">
        <v>-10</v>
      </c>
      <c r="O153">
        <v>-11</v>
      </c>
    </row>
    <row r="154" spans="1:32">
      <c r="B154" t="s">
        <v>54</v>
      </c>
      <c r="C154" t="s">
        <v>55</v>
      </c>
      <c r="D154">
        <v>1.3</v>
      </c>
      <c r="E154" t="s">
        <v>56</v>
      </c>
      <c r="F154" t="s">
        <v>57</v>
      </c>
      <c r="G154" t="s">
        <v>58</v>
      </c>
      <c r="H154" t="b">
        <v>0</v>
      </c>
      <c r="I154" t="s">
        <v>59</v>
      </c>
      <c r="J154" t="b">
        <v>0</v>
      </c>
      <c r="K154">
        <v>1</v>
      </c>
      <c r="Q154">
        <v>1</v>
      </c>
      <c r="R154">
        <v>620</v>
      </c>
      <c r="S154">
        <v>1</v>
      </c>
      <c r="T154">
        <v>12</v>
      </c>
      <c r="U154">
        <v>96</v>
      </c>
      <c r="V154">
        <v>571</v>
      </c>
      <c r="W154" t="s">
        <v>76</v>
      </c>
      <c r="X154">
        <v>610</v>
      </c>
      <c r="AA154">
        <v>6</v>
      </c>
      <c r="AE154">
        <v>1</v>
      </c>
      <c r="AF154">
        <v>8</v>
      </c>
    </row>
    <row r="155" spans="1:32">
      <c r="A155" t="s">
        <v>63</v>
      </c>
      <c r="C155" t="s">
        <v>60</v>
      </c>
      <c r="D155">
        <v>1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7</v>
      </c>
      <c r="K155">
        <v>8</v>
      </c>
      <c r="L155">
        <v>9</v>
      </c>
      <c r="M155">
        <v>10</v>
      </c>
      <c r="N155">
        <v>11</v>
      </c>
      <c r="O155">
        <v>12</v>
      </c>
    </row>
    <row r="156" spans="1:32">
      <c r="A156" t="s">
        <v>54</v>
      </c>
      <c r="C156">
        <v>24.4</v>
      </c>
      <c r="D156" s="8">
        <v>25.498000000000001</v>
      </c>
      <c r="E156" s="8">
        <v>9.5939999999999994</v>
      </c>
      <c r="F156" s="8">
        <v>6.2240000000000002</v>
      </c>
      <c r="G156" s="8">
        <v>7.3479999999999999</v>
      </c>
      <c r="H156" s="8">
        <v>7.5540000000000003</v>
      </c>
      <c r="I156" s="8">
        <v>7.351</v>
      </c>
      <c r="J156" s="8">
        <v>8.3949999999999996</v>
      </c>
      <c r="K156" s="8">
        <v>7.2619999999999996</v>
      </c>
      <c r="L156" s="8">
        <v>3.59</v>
      </c>
      <c r="M156" s="8">
        <v>3.141</v>
      </c>
      <c r="N156" s="8">
        <v>3.3879999999999999</v>
      </c>
      <c r="O156" s="8">
        <v>3.464</v>
      </c>
    </row>
    <row r="157" spans="1:32">
      <c r="D157" s="8">
        <v>23.978000000000002</v>
      </c>
      <c r="E157" s="8">
        <v>10.192</v>
      </c>
      <c r="F157" s="8">
        <v>6.84</v>
      </c>
      <c r="G157" s="8">
        <v>7.7060000000000004</v>
      </c>
      <c r="H157" s="8">
        <v>7.64</v>
      </c>
      <c r="I157" s="8">
        <v>7.0270000000000001</v>
      </c>
      <c r="J157" s="8">
        <v>7.5110000000000001</v>
      </c>
      <c r="K157" s="8">
        <v>7.1139999999999999</v>
      </c>
      <c r="L157" s="8">
        <v>3.2429999999999999</v>
      </c>
      <c r="M157" s="8">
        <v>2.722</v>
      </c>
      <c r="N157" s="8">
        <v>2.6070000000000002</v>
      </c>
      <c r="O157" s="8">
        <v>2.9550000000000001</v>
      </c>
    </row>
    <row r="158" spans="1:32">
      <c r="A158" t="s">
        <v>6</v>
      </c>
      <c r="D158" s="8">
        <v>25.800999999999998</v>
      </c>
      <c r="E158" s="8">
        <v>8.7669999999999995</v>
      </c>
      <c r="F158" s="8">
        <v>6.452</v>
      </c>
      <c r="G158" s="8">
        <v>6.5780000000000003</v>
      </c>
      <c r="H158" s="8">
        <v>7.7430000000000003</v>
      </c>
      <c r="I158" s="8">
        <v>7.0190000000000001</v>
      </c>
      <c r="J158" s="8">
        <v>7.5640000000000001</v>
      </c>
      <c r="K158" s="8">
        <v>6.5049999999999999</v>
      </c>
      <c r="L158" s="8">
        <v>6.5140000000000002</v>
      </c>
      <c r="M158" s="8">
        <v>3.4359999999999999</v>
      </c>
      <c r="N158" s="8">
        <v>3.23</v>
      </c>
      <c r="O158" s="8">
        <v>3.5990000000000002</v>
      </c>
    </row>
    <row r="159" spans="1:32">
      <c r="D159" s="8">
        <v>24.57</v>
      </c>
      <c r="E159" s="8">
        <v>8.6910000000000007</v>
      </c>
      <c r="F159" s="8">
        <v>6.02</v>
      </c>
      <c r="G159" s="8">
        <v>7.3620000000000001</v>
      </c>
      <c r="H159" s="8">
        <v>7.2489999999999997</v>
      </c>
      <c r="I159" s="8">
        <v>6.9119999999999999</v>
      </c>
      <c r="J159" s="8">
        <v>7.3150000000000004</v>
      </c>
      <c r="K159" s="8">
        <v>6.9829999999999997</v>
      </c>
      <c r="L159" s="8">
        <v>6.548</v>
      </c>
      <c r="M159" s="8">
        <v>3.202</v>
      </c>
      <c r="N159" s="8">
        <v>3.5659999999999998</v>
      </c>
      <c r="O159" s="8">
        <v>3.38</v>
      </c>
    </row>
    <row r="160" spans="1:32">
      <c r="D160" s="8">
        <v>23.992000000000001</v>
      </c>
      <c r="E160" s="8">
        <v>8.49</v>
      </c>
      <c r="F160" s="8">
        <v>6.2309999999999999</v>
      </c>
      <c r="G160" s="8">
        <v>7.4980000000000002</v>
      </c>
      <c r="H160" s="8">
        <v>7.3259999999999996</v>
      </c>
      <c r="I160" s="8">
        <v>7.2220000000000004</v>
      </c>
      <c r="J160" s="8">
        <v>7.0910000000000002</v>
      </c>
      <c r="K160" s="8">
        <v>6.173</v>
      </c>
      <c r="L160" s="8">
        <v>6.9829999999999997</v>
      </c>
      <c r="M160" s="8">
        <v>3.61</v>
      </c>
      <c r="N160" s="8">
        <v>3.3220000000000001</v>
      </c>
      <c r="O160" s="8">
        <v>3.847</v>
      </c>
    </row>
    <row r="161" spans="1:32">
      <c r="D161" s="8">
        <v>24.701000000000001</v>
      </c>
      <c r="E161" s="8">
        <v>9.8239999999999998</v>
      </c>
      <c r="F161" s="8">
        <v>6.3840000000000003</v>
      </c>
      <c r="G161" s="8">
        <v>7.125</v>
      </c>
      <c r="H161" s="8">
        <v>6.6909999999999998</v>
      </c>
      <c r="I161" s="8">
        <v>7.8460000000000001</v>
      </c>
      <c r="J161" s="8">
        <v>7.2750000000000004</v>
      </c>
      <c r="K161" s="8">
        <v>6.8159999999999998</v>
      </c>
      <c r="L161" s="8">
        <v>3.8260000000000001</v>
      </c>
      <c r="M161" s="8">
        <v>5.7290000000000001</v>
      </c>
      <c r="N161" s="8">
        <v>3.359</v>
      </c>
      <c r="O161" s="8">
        <v>3.948</v>
      </c>
    </row>
    <row r="162" spans="1:32">
      <c r="D162" s="8">
        <v>22.992999999999999</v>
      </c>
      <c r="E162" s="8">
        <v>9.9269999999999996</v>
      </c>
      <c r="F162" s="8">
        <v>7.1660000000000004</v>
      </c>
      <c r="G162" s="8">
        <v>6.9690000000000003</v>
      </c>
      <c r="H162" s="8">
        <v>7.484</v>
      </c>
      <c r="I162" s="8">
        <v>7.5419999999999998</v>
      </c>
      <c r="J162" s="8">
        <v>7.4160000000000004</v>
      </c>
      <c r="K162" s="8">
        <v>6.85</v>
      </c>
      <c r="L162" s="8">
        <v>6.218</v>
      </c>
      <c r="M162" s="8">
        <v>3.1960000000000002</v>
      </c>
      <c r="N162" s="8">
        <v>3.27</v>
      </c>
      <c r="O162" s="8">
        <v>3.82</v>
      </c>
    </row>
    <row r="163" spans="1:32">
      <c r="D163" s="8">
        <v>25.542000000000002</v>
      </c>
      <c r="E163" s="8">
        <v>10.994999999999999</v>
      </c>
      <c r="F163" s="8">
        <v>6.5960000000000001</v>
      </c>
      <c r="G163" s="8">
        <v>6.7789999999999999</v>
      </c>
      <c r="H163" s="8">
        <v>7.7569999999999997</v>
      </c>
      <c r="I163" s="8">
        <v>7.5570000000000004</v>
      </c>
      <c r="J163" s="8">
        <v>7.8920000000000003</v>
      </c>
      <c r="K163" s="8">
        <v>7.5659999999999998</v>
      </c>
      <c r="L163" s="8">
        <v>3.0510000000000002</v>
      </c>
      <c r="M163" s="8">
        <v>2.835</v>
      </c>
      <c r="N163" s="8">
        <v>3.0129999999999999</v>
      </c>
      <c r="O163" s="8">
        <v>3.3319999999999999</v>
      </c>
    </row>
    <row r="165" spans="1:32">
      <c r="B165" t="s">
        <v>63</v>
      </c>
      <c r="C165" t="s">
        <v>72</v>
      </c>
      <c r="E165">
        <v>-1</v>
      </c>
      <c r="F165">
        <v>-2</v>
      </c>
      <c r="G165">
        <v>-3</v>
      </c>
      <c r="H165">
        <v>-4</v>
      </c>
      <c r="I165">
        <v>-5</v>
      </c>
      <c r="J165">
        <v>-6</v>
      </c>
      <c r="K165">
        <v>-7</v>
      </c>
      <c r="L165">
        <v>-8</v>
      </c>
      <c r="M165">
        <v>-9</v>
      </c>
      <c r="N165">
        <v>-10</v>
      </c>
      <c r="O165">
        <v>-11</v>
      </c>
    </row>
    <row r="166" spans="1:32">
      <c r="B166" t="s">
        <v>54</v>
      </c>
      <c r="C166" t="s">
        <v>66</v>
      </c>
      <c r="D166">
        <v>1.3</v>
      </c>
      <c r="E166" t="s">
        <v>56</v>
      </c>
      <c r="F166" t="s">
        <v>57</v>
      </c>
      <c r="G166" t="s">
        <v>58</v>
      </c>
      <c r="H166" t="b">
        <v>0</v>
      </c>
      <c r="I166" t="s">
        <v>59</v>
      </c>
      <c r="J166" t="b">
        <v>0</v>
      </c>
      <c r="K166">
        <v>1</v>
      </c>
      <c r="Q166">
        <v>1</v>
      </c>
      <c r="R166">
        <v>620</v>
      </c>
      <c r="S166">
        <v>1</v>
      </c>
      <c r="T166">
        <v>12</v>
      </c>
      <c r="U166">
        <v>96</v>
      </c>
      <c r="V166">
        <v>571</v>
      </c>
      <c r="W166" t="s">
        <v>76</v>
      </c>
      <c r="X166">
        <v>610</v>
      </c>
      <c r="AA166">
        <v>6</v>
      </c>
      <c r="AE166">
        <v>1</v>
      </c>
      <c r="AF166">
        <v>8</v>
      </c>
    </row>
    <row r="167" spans="1:32">
      <c r="A167" t="s">
        <v>63</v>
      </c>
      <c r="C167" t="s">
        <v>60</v>
      </c>
      <c r="D167">
        <v>1</v>
      </c>
      <c r="E167">
        <v>2</v>
      </c>
      <c r="F167">
        <v>3</v>
      </c>
      <c r="G167">
        <v>4</v>
      </c>
      <c r="H167">
        <v>5</v>
      </c>
      <c r="I167">
        <v>6</v>
      </c>
      <c r="J167">
        <v>7</v>
      </c>
      <c r="K167">
        <v>8</v>
      </c>
      <c r="L167">
        <v>9</v>
      </c>
      <c r="M167">
        <v>10</v>
      </c>
      <c r="N167">
        <v>11</v>
      </c>
      <c r="O167">
        <v>12</v>
      </c>
    </row>
    <row r="168" spans="1:32">
      <c r="A168" t="s">
        <v>54</v>
      </c>
      <c r="C168">
        <v>24.5</v>
      </c>
      <c r="D168" s="8">
        <v>22.919</v>
      </c>
      <c r="E168" s="8">
        <v>10.38</v>
      </c>
      <c r="F168" s="8">
        <v>7.3040000000000003</v>
      </c>
      <c r="G168" s="8">
        <v>7.9850000000000003</v>
      </c>
      <c r="H168" s="8">
        <v>8.9060000000000006</v>
      </c>
      <c r="I168" s="8">
        <v>7.7789999999999999</v>
      </c>
      <c r="J168" s="8">
        <v>7.6959999999999997</v>
      </c>
      <c r="K168" s="8">
        <v>7.6260000000000003</v>
      </c>
      <c r="L168" s="8">
        <v>3.4510000000000001</v>
      </c>
      <c r="M168" s="8">
        <v>2.8050000000000002</v>
      </c>
      <c r="N168" s="8">
        <v>3.07</v>
      </c>
      <c r="O168" s="8">
        <v>2.96</v>
      </c>
    </row>
    <row r="169" spans="1:32">
      <c r="D169" s="8">
        <v>19.231999999999999</v>
      </c>
      <c r="E169" s="8">
        <v>9.1140000000000008</v>
      </c>
      <c r="F169" s="8">
        <v>6.89</v>
      </c>
      <c r="G169" s="8">
        <v>7.4189999999999996</v>
      </c>
      <c r="H169" s="8">
        <v>7.3490000000000002</v>
      </c>
      <c r="I169" s="8">
        <v>7.8810000000000002</v>
      </c>
      <c r="J169" s="8">
        <v>6.6950000000000003</v>
      </c>
      <c r="K169" s="8">
        <v>7.492</v>
      </c>
      <c r="L169" s="8">
        <v>3.3940000000000001</v>
      </c>
      <c r="M169" s="8">
        <v>3.3559999999999999</v>
      </c>
      <c r="N169" s="8">
        <v>3.1389999999999998</v>
      </c>
      <c r="O169" s="8">
        <v>3.1469999999999998</v>
      </c>
    </row>
    <row r="170" spans="1:32">
      <c r="A170" t="s">
        <v>6</v>
      </c>
      <c r="D170" s="8">
        <v>22.396000000000001</v>
      </c>
      <c r="E170" s="8">
        <v>9.0470000000000006</v>
      </c>
      <c r="F170" s="8">
        <v>6.6120000000000001</v>
      </c>
      <c r="G170" s="8">
        <v>6.8479999999999999</v>
      </c>
      <c r="H170" s="8">
        <v>7.7560000000000002</v>
      </c>
      <c r="I170" s="8">
        <v>8.1940000000000008</v>
      </c>
      <c r="J170" s="8">
        <v>7.51</v>
      </c>
      <c r="K170" s="8">
        <v>6.75</v>
      </c>
      <c r="L170" s="8">
        <v>4.0819999999999999</v>
      </c>
      <c r="M170" s="8">
        <v>3.6509999999999998</v>
      </c>
      <c r="N170" s="8">
        <v>3.371</v>
      </c>
      <c r="O170" s="8">
        <v>3.6179999999999999</v>
      </c>
    </row>
    <row r="171" spans="1:32">
      <c r="D171" s="8">
        <v>21.678000000000001</v>
      </c>
      <c r="E171" s="8">
        <v>8.4459999999999997</v>
      </c>
      <c r="F171" s="8">
        <v>6.4909999999999997</v>
      </c>
      <c r="G171" s="8">
        <v>7.3129999999999997</v>
      </c>
      <c r="H171" s="8">
        <v>7.2370000000000001</v>
      </c>
      <c r="I171" s="8">
        <v>7.6420000000000003</v>
      </c>
      <c r="J171" s="8">
        <v>7.4470000000000001</v>
      </c>
      <c r="K171" s="8">
        <v>6.9630000000000001</v>
      </c>
      <c r="L171" s="8">
        <v>3.214</v>
      </c>
      <c r="M171" s="8">
        <v>3.286</v>
      </c>
      <c r="N171" s="8">
        <v>3.3079999999999998</v>
      </c>
      <c r="O171" s="8">
        <v>3.5110000000000001</v>
      </c>
    </row>
    <row r="172" spans="1:32">
      <c r="D172" s="8">
        <v>21.123000000000001</v>
      </c>
      <c r="E172" s="8">
        <v>11.250999999999999</v>
      </c>
      <c r="F172" s="8">
        <v>7.3330000000000002</v>
      </c>
      <c r="G172" s="8">
        <v>6.6550000000000002</v>
      </c>
      <c r="H172" s="8">
        <v>8.0830000000000002</v>
      </c>
      <c r="I172" s="8">
        <v>6.6769999999999996</v>
      </c>
      <c r="J172" s="8">
        <v>8.6590000000000007</v>
      </c>
      <c r="K172" s="8">
        <v>3.8460000000000001</v>
      </c>
      <c r="L172" s="8">
        <v>3.5459999999999998</v>
      </c>
      <c r="M172" s="8">
        <v>3.3170000000000002</v>
      </c>
      <c r="N172" s="8">
        <v>3.2879999999999998</v>
      </c>
      <c r="O172" s="8">
        <v>3.5019999999999998</v>
      </c>
    </row>
    <row r="173" spans="1:32">
      <c r="D173" s="8">
        <v>16.893000000000001</v>
      </c>
      <c r="E173" s="8">
        <v>7.8620000000000001</v>
      </c>
      <c r="F173" s="8">
        <v>6.7949999999999999</v>
      </c>
      <c r="G173" s="8">
        <v>6.5469999999999997</v>
      </c>
      <c r="H173" s="8">
        <v>8.016</v>
      </c>
      <c r="I173" s="8">
        <v>7.83</v>
      </c>
      <c r="J173" s="8">
        <v>8.2690000000000001</v>
      </c>
      <c r="K173" s="8">
        <v>7.9320000000000004</v>
      </c>
      <c r="L173" s="8">
        <v>3.5670000000000002</v>
      </c>
      <c r="M173" s="8">
        <v>3.4060000000000001</v>
      </c>
      <c r="N173" s="8">
        <v>3.3029999999999999</v>
      </c>
      <c r="O173" s="8">
        <v>3.641</v>
      </c>
    </row>
    <row r="174" spans="1:32">
      <c r="D174" s="8">
        <v>26.9</v>
      </c>
      <c r="E174" s="8">
        <v>11.881</v>
      </c>
      <c r="F174" s="8">
        <v>7.7850000000000001</v>
      </c>
      <c r="G174" s="8">
        <v>8.7050000000000001</v>
      </c>
      <c r="H174" s="8">
        <v>8.4559999999999995</v>
      </c>
      <c r="I174" s="8">
        <v>9.3279999999999994</v>
      </c>
      <c r="J174" s="8">
        <v>7.18</v>
      </c>
      <c r="K174" s="8">
        <v>7.6159999999999997</v>
      </c>
      <c r="L174" s="8">
        <v>6.2679999999999998</v>
      </c>
      <c r="M174" s="8">
        <v>3.35</v>
      </c>
      <c r="N174" s="8">
        <v>3.177</v>
      </c>
      <c r="O174" s="8">
        <v>3.1859999999999999</v>
      </c>
    </row>
    <row r="175" spans="1:32">
      <c r="D175" s="8">
        <v>23.984999999999999</v>
      </c>
      <c r="E175" s="8">
        <v>12.629</v>
      </c>
      <c r="F175" s="8">
        <v>8.9090000000000007</v>
      </c>
      <c r="G175" s="8">
        <v>8.5429999999999993</v>
      </c>
      <c r="H175" s="8">
        <v>8.2959999999999994</v>
      </c>
      <c r="I175" s="8">
        <v>8.7219999999999995</v>
      </c>
      <c r="J175" s="8">
        <v>8.1110000000000007</v>
      </c>
      <c r="K175" s="8">
        <v>8.1769999999999996</v>
      </c>
      <c r="L175" s="8">
        <v>3.1080000000000001</v>
      </c>
      <c r="M175" s="8">
        <v>2.806</v>
      </c>
      <c r="N175" s="8">
        <v>3</v>
      </c>
      <c r="O175" s="8">
        <v>3.137</v>
      </c>
    </row>
    <row r="177" spans="1:32">
      <c r="B177" t="s">
        <v>63</v>
      </c>
      <c r="C177" t="s">
        <v>73</v>
      </c>
      <c r="E177">
        <v>-1</v>
      </c>
      <c r="F177">
        <v>-2</v>
      </c>
      <c r="G177">
        <v>-3</v>
      </c>
      <c r="H177">
        <v>-4</v>
      </c>
      <c r="I177">
        <v>-5</v>
      </c>
      <c r="J177">
        <v>-6</v>
      </c>
      <c r="K177">
        <v>-7</v>
      </c>
      <c r="L177">
        <v>-8</v>
      </c>
      <c r="M177">
        <v>-9</v>
      </c>
      <c r="N177">
        <v>-10</v>
      </c>
      <c r="O177">
        <v>-11</v>
      </c>
    </row>
    <row r="178" spans="1:32">
      <c r="B178" t="s">
        <v>54</v>
      </c>
      <c r="C178" t="s">
        <v>69</v>
      </c>
      <c r="D178">
        <v>1.3</v>
      </c>
      <c r="E178" t="s">
        <v>56</v>
      </c>
      <c r="F178" t="s">
        <v>57</v>
      </c>
      <c r="G178" t="s">
        <v>58</v>
      </c>
      <c r="H178" t="b">
        <v>0</v>
      </c>
      <c r="I178" t="s">
        <v>59</v>
      </c>
      <c r="J178" t="b">
        <v>0</v>
      </c>
      <c r="K178">
        <v>1</v>
      </c>
      <c r="Q178">
        <v>1</v>
      </c>
      <c r="R178">
        <v>620</v>
      </c>
      <c r="S178">
        <v>1</v>
      </c>
      <c r="T178">
        <v>12</v>
      </c>
      <c r="U178">
        <v>96</v>
      </c>
      <c r="V178">
        <v>571</v>
      </c>
      <c r="W178" t="s">
        <v>76</v>
      </c>
      <c r="X178">
        <v>610</v>
      </c>
      <c r="AA178">
        <v>6</v>
      </c>
      <c r="AE178">
        <v>1</v>
      </c>
      <c r="AF178">
        <v>8</v>
      </c>
    </row>
    <row r="179" spans="1:32">
      <c r="A179" t="s">
        <v>63</v>
      </c>
      <c r="C179" t="s">
        <v>60</v>
      </c>
      <c r="D179">
        <v>1</v>
      </c>
      <c r="E179">
        <v>2</v>
      </c>
      <c r="F179">
        <v>3</v>
      </c>
      <c r="G179">
        <v>4</v>
      </c>
      <c r="H179">
        <v>5</v>
      </c>
      <c r="I179">
        <v>6</v>
      </c>
      <c r="J179">
        <v>7</v>
      </c>
      <c r="K179">
        <v>8</v>
      </c>
      <c r="L179">
        <v>9</v>
      </c>
      <c r="M179">
        <v>10</v>
      </c>
      <c r="N179">
        <v>11</v>
      </c>
      <c r="O179">
        <v>12</v>
      </c>
    </row>
    <row r="180" spans="1:32">
      <c r="A180" t="s">
        <v>54</v>
      </c>
      <c r="C180">
        <v>24.5</v>
      </c>
      <c r="D180" s="8">
        <v>25.273</v>
      </c>
      <c r="E180" s="8">
        <v>12.271000000000001</v>
      </c>
      <c r="F180" s="8">
        <v>9.4730000000000008</v>
      </c>
      <c r="G180" s="8">
        <v>9.0570000000000004</v>
      </c>
      <c r="H180" s="8">
        <v>8.5090000000000003</v>
      </c>
      <c r="I180" s="8">
        <v>9.4670000000000005</v>
      </c>
      <c r="J180" s="8">
        <v>8.8469999999999995</v>
      </c>
      <c r="K180" s="8">
        <v>8.5690000000000008</v>
      </c>
      <c r="L180" s="8">
        <v>3.3279999999999998</v>
      </c>
      <c r="M180" s="8">
        <v>3.2120000000000002</v>
      </c>
      <c r="N180" s="8">
        <v>3.2130000000000001</v>
      </c>
      <c r="O180" s="8">
        <v>3.2879999999999998</v>
      </c>
    </row>
    <row r="181" spans="1:32">
      <c r="D181" s="8">
        <v>20.515999999999998</v>
      </c>
      <c r="E181" s="8">
        <v>11.279</v>
      </c>
      <c r="F181" s="8">
        <v>7.8339999999999996</v>
      </c>
      <c r="G181" s="8">
        <v>7.3019999999999996</v>
      </c>
      <c r="H181" s="8">
        <v>8.2279999999999998</v>
      </c>
      <c r="I181" s="8">
        <v>8.1449999999999996</v>
      </c>
      <c r="J181" s="8">
        <v>7.9630000000000001</v>
      </c>
      <c r="K181" s="8">
        <v>8.4329999999999998</v>
      </c>
      <c r="L181" s="8">
        <v>3.2189999999999999</v>
      </c>
      <c r="M181" s="8">
        <v>3.4220000000000002</v>
      </c>
      <c r="N181" s="8">
        <v>3.0070000000000001</v>
      </c>
      <c r="O181" s="8">
        <v>3.3340000000000001</v>
      </c>
    </row>
    <row r="182" spans="1:32">
      <c r="A182" t="s">
        <v>6</v>
      </c>
      <c r="D182" s="8">
        <v>22.315999999999999</v>
      </c>
      <c r="E182" s="8">
        <v>10.154</v>
      </c>
      <c r="F182" s="8">
        <v>7.5940000000000003</v>
      </c>
      <c r="G182" s="8">
        <v>7.93</v>
      </c>
      <c r="H182" s="8">
        <v>8.734</v>
      </c>
      <c r="I182" s="8">
        <v>8.11</v>
      </c>
      <c r="J182" s="8">
        <v>8.3810000000000002</v>
      </c>
      <c r="K182" s="8">
        <v>7.6319999999999997</v>
      </c>
      <c r="L182" s="8">
        <v>3.0859999999999999</v>
      </c>
      <c r="M182" s="8">
        <v>3.4009999999999998</v>
      </c>
      <c r="N182" s="8">
        <v>3.1909999999999998</v>
      </c>
      <c r="O182" s="8">
        <v>2.8940000000000001</v>
      </c>
    </row>
    <row r="183" spans="1:32">
      <c r="D183" s="8">
        <v>19.827000000000002</v>
      </c>
      <c r="E183" s="8">
        <v>10.081</v>
      </c>
      <c r="F183" s="8">
        <v>7.73</v>
      </c>
      <c r="G183" s="8">
        <v>7.64</v>
      </c>
      <c r="H183" s="8">
        <v>8.27</v>
      </c>
      <c r="I183" s="8">
        <v>7.0739999999999998</v>
      </c>
      <c r="J183" s="8">
        <v>7.0979999999999999</v>
      </c>
      <c r="K183" s="8">
        <v>6.78</v>
      </c>
      <c r="L183" s="8">
        <v>6.8840000000000003</v>
      </c>
      <c r="M183" s="8">
        <v>3.0539999999999998</v>
      </c>
      <c r="N183" s="8">
        <v>3.226</v>
      </c>
      <c r="O183" s="8">
        <v>3.37</v>
      </c>
    </row>
    <row r="184" spans="1:32">
      <c r="D184" s="8">
        <v>21.338000000000001</v>
      </c>
      <c r="E184" s="8">
        <v>13.759</v>
      </c>
      <c r="F184" s="8">
        <v>7.3609999999999998</v>
      </c>
      <c r="G184" s="8">
        <v>7.5979999999999999</v>
      </c>
      <c r="H184" s="8">
        <v>7.87</v>
      </c>
      <c r="I184" s="8">
        <v>7.9630000000000001</v>
      </c>
      <c r="J184" s="8">
        <v>7.5670000000000002</v>
      </c>
      <c r="K184" s="8">
        <v>6.774</v>
      </c>
      <c r="L184" s="8">
        <v>7.3609999999999998</v>
      </c>
      <c r="M184" s="8">
        <v>7.0940000000000003</v>
      </c>
      <c r="N184" s="8">
        <v>3.1840000000000002</v>
      </c>
      <c r="O184" s="8">
        <v>3.117</v>
      </c>
    </row>
    <row r="185" spans="1:32">
      <c r="D185" s="8">
        <v>23.478999999999999</v>
      </c>
      <c r="E185" s="8">
        <v>12.224</v>
      </c>
      <c r="F185" s="8">
        <v>7.4649999999999999</v>
      </c>
      <c r="G185" s="8">
        <v>7.8330000000000002</v>
      </c>
      <c r="H185" s="8">
        <v>8.4480000000000004</v>
      </c>
      <c r="I185" s="8">
        <v>7.0960000000000001</v>
      </c>
      <c r="J185" s="8">
        <v>7.1180000000000003</v>
      </c>
      <c r="K185" s="8">
        <v>7.165</v>
      </c>
      <c r="L185" s="8">
        <v>3.1579999999999999</v>
      </c>
      <c r="M185" s="8">
        <v>3.5870000000000002</v>
      </c>
      <c r="N185" s="8">
        <v>2.97</v>
      </c>
      <c r="O185" s="8">
        <v>3.8420000000000001</v>
      </c>
    </row>
    <row r="186" spans="1:32">
      <c r="D186" s="8">
        <v>22.841000000000001</v>
      </c>
      <c r="E186" s="8">
        <v>10.708</v>
      </c>
      <c r="F186" s="8">
        <v>7.4850000000000003</v>
      </c>
      <c r="G186" s="8">
        <v>8.6150000000000002</v>
      </c>
      <c r="H186" s="8">
        <v>8.7330000000000005</v>
      </c>
      <c r="I186" s="8">
        <v>8.423</v>
      </c>
      <c r="J186" s="8">
        <v>8.1280000000000001</v>
      </c>
      <c r="K186" s="8">
        <v>7.1849999999999996</v>
      </c>
      <c r="L186" s="8">
        <v>3.5470000000000002</v>
      </c>
      <c r="M186" s="8">
        <v>3.399</v>
      </c>
      <c r="N186" s="8">
        <v>4</v>
      </c>
      <c r="O186" s="8">
        <v>3.4009999999999998</v>
      </c>
    </row>
    <row r="187" spans="1:32">
      <c r="D187" s="8">
        <v>16.417000000000002</v>
      </c>
      <c r="E187" s="8">
        <v>18.024000000000001</v>
      </c>
      <c r="F187" s="8">
        <v>7.8680000000000003</v>
      </c>
      <c r="G187" s="8">
        <v>8.7119999999999997</v>
      </c>
      <c r="H187" s="8">
        <v>8.3689999999999998</v>
      </c>
      <c r="I187" s="8">
        <v>8.4930000000000003</v>
      </c>
      <c r="J187" s="8">
        <v>9.2100000000000009</v>
      </c>
      <c r="K187" s="8">
        <v>8.0259999999999998</v>
      </c>
      <c r="L187" s="8">
        <v>7.6509999999999998</v>
      </c>
      <c r="M187" s="8">
        <v>3.3610000000000002</v>
      </c>
      <c r="N187" s="8">
        <v>3.4089999999999998</v>
      </c>
      <c r="O187" s="8">
        <v>3.1880000000000002</v>
      </c>
    </row>
    <row r="189" spans="1:32">
      <c r="B189" t="s">
        <v>63</v>
      </c>
      <c r="C189" t="s">
        <v>3</v>
      </c>
      <c r="E189">
        <v>-1</v>
      </c>
      <c r="F189">
        <v>-2</v>
      </c>
      <c r="G189">
        <v>-3</v>
      </c>
      <c r="H189">
        <v>-4</v>
      </c>
      <c r="I189">
        <v>-5</v>
      </c>
      <c r="J189">
        <v>-6</v>
      </c>
      <c r="K189">
        <v>-7</v>
      </c>
      <c r="L189">
        <v>-8</v>
      </c>
      <c r="M189">
        <v>-9</v>
      </c>
      <c r="N189">
        <v>-10</v>
      </c>
      <c r="O189">
        <v>-11</v>
      </c>
    </row>
    <row r="190" spans="1:32">
      <c r="B190" t="s">
        <v>54</v>
      </c>
      <c r="C190" t="s">
        <v>55</v>
      </c>
      <c r="D190">
        <v>1.3</v>
      </c>
      <c r="E190" t="s">
        <v>56</v>
      </c>
      <c r="F190" t="s">
        <v>57</v>
      </c>
      <c r="G190" t="s">
        <v>58</v>
      </c>
      <c r="H190" t="b">
        <v>0</v>
      </c>
      <c r="I190" t="s">
        <v>59</v>
      </c>
      <c r="J190" t="b">
        <v>0</v>
      </c>
      <c r="K190">
        <v>1</v>
      </c>
      <c r="Q190">
        <v>1</v>
      </c>
      <c r="R190">
        <v>620</v>
      </c>
      <c r="S190">
        <v>1</v>
      </c>
      <c r="T190">
        <v>12</v>
      </c>
      <c r="U190">
        <v>96</v>
      </c>
      <c r="V190">
        <v>571</v>
      </c>
      <c r="W190" t="s">
        <v>76</v>
      </c>
      <c r="X190">
        <v>610</v>
      </c>
      <c r="AA190">
        <v>6</v>
      </c>
      <c r="AE190">
        <v>1</v>
      </c>
      <c r="AF190">
        <v>8</v>
      </c>
    </row>
    <row r="191" spans="1:32">
      <c r="A191" t="s">
        <v>63</v>
      </c>
      <c r="C191" t="s">
        <v>60</v>
      </c>
      <c r="D191">
        <v>1</v>
      </c>
      <c r="E191">
        <v>2</v>
      </c>
      <c r="F191">
        <v>3</v>
      </c>
      <c r="G191">
        <v>4</v>
      </c>
      <c r="H191">
        <v>5</v>
      </c>
      <c r="I191">
        <v>6</v>
      </c>
      <c r="J191">
        <v>7</v>
      </c>
      <c r="K191">
        <v>8</v>
      </c>
      <c r="L191">
        <v>9</v>
      </c>
      <c r="M191">
        <v>10</v>
      </c>
      <c r="N191">
        <v>11</v>
      </c>
      <c r="O191">
        <v>12</v>
      </c>
    </row>
    <row r="192" spans="1:32">
      <c r="A192" t="s">
        <v>54</v>
      </c>
      <c r="C192">
        <v>24</v>
      </c>
      <c r="D192">
        <v>26.370999999999999</v>
      </c>
      <c r="E192">
        <v>11.798</v>
      </c>
      <c r="F192">
        <v>31.776</v>
      </c>
      <c r="G192">
        <v>53.122999999999998</v>
      </c>
      <c r="H192" s="11">
        <v>43.901000000000003</v>
      </c>
      <c r="I192" s="11">
        <v>11.417999999999999</v>
      </c>
      <c r="J192" s="11">
        <v>360.76499999999999</v>
      </c>
      <c r="K192">
        <v>2.9460000000000002</v>
      </c>
      <c r="L192">
        <v>3.548</v>
      </c>
      <c r="M192">
        <v>2.9319999999999999</v>
      </c>
      <c r="N192">
        <v>3.2269999999999999</v>
      </c>
      <c r="O192">
        <v>3.145</v>
      </c>
    </row>
    <row r="193" spans="1:32">
      <c r="D193">
        <v>26.417999999999999</v>
      </c>
      <c r="E193">
        <v>10.202999999999999</v>
      </c>
      <c r="F193">
        <v>27.681999999999999</v>
      </c>
      <c r="G193">
        <v>53.893999999999998</v>
      </c>
      <c r="H193" s="11">
        <v>38.393000000000001</v>
      </c>
      <c r="I193" s="11">
        <v>414.89800000000002</v>
      </c>
      <c r="J193" s="11">
        <v>350.06599999999997</v>
      </c>
      <c r="K193">
        <v>3.8639999999999999</v>
      </c>
      <c r="L193" s="8">
        <v>251.25899999999999</v>
      </c>
      <c r="M193">
        <v>3.5790000000000002</v>
      </c>
      <c r="N193">
        <v>3.149</v>
      </c>
      <c r="O193">
        <v>2.8759999999999999</v>
      </c>
    </row>
    <row r="194" spans="1:32">
      <c r="A194" t="s">
        <v>7</v>
      </c>
      <c r="D194">
        <v>26.792999999999999</v>
      </c>
      <c r="E194">
        <v>10.202999999999999</v>
      </c>
      <c r="F194">
        <v>32.991999999999997</v>
      </c>
      <c r="G194">
        <v>53.655999999999999</v>
      </c>
      <c r="H194" s="11">
        <v>22.138999999999999</v>
      </c>
      <c r="I194" s="11">
        <v>12.952</v>
      </c>
      <c r="J194">
        <v>4.1399999999999997</v>
      </c>
      <c r="K194">
        <v>3.415</v>
      </c>
      <c r="L194">
        <v>3.048</v>
      </c>
      <c r="M194">
        <v>3.0939999999999999</v>
      </c>
      <c r="N194">
        <v>3.3759999999999999</v>
      </c>
      <c r="O194">
        <v>3.7269999999999999</v>
      </c>
      <c r="S194" s="59">
        <f>0.00001</f>
        <v>1.0000000000000001E-5</v>
      </c>
      <c r="T194">
        <v>7</v>
      </c>
    </row>
    <row r="195" spans="1:32">
      <c r="D195">
        <v>22.475999999999999</v>
      </c>
      <c r="E195">
        <v>10.537000000000001</v>
      </c>
      <c r="F195">
        <v>27.491</v>
      </c>
      <c r="G195">
        <v>50.308</v>
      </c>
      <c r="H195" s="11">
        <v>40.469000000000001</v>
      </c>
      <c r="I195" s="55">
        <v>7.77</v>
      </c>
      <c r="J195" s="11">
        <v>354.339</v>
      </c>
      <c r="K195">
        <v>2.5019999999999998</v>
      </c>
      <c r="L195">
        <v>3.13</v>
      </c>
      <c r="M195">
        <v>2.952</v>
      </c>
      <c r="N195">
        <v>3.4670000000000001</v>
      </c>
      <c r="O195">
        <v>3.327</v>
      </c>
      <c r="S195" s="57">
        <f>0.000001</f>
        <v>9.9999999999999995E-7</v>
      </c>
      <c r="T195">
        <v>6</v>
      </c>
    </row>
    <row r="196" spans="1:32" s="9" customFormat="1">
      <c r="D196" s="9">
        <v>23.359000000000002</v>
      </c>
      <c r="E196" s="9">
        <v>10.861000000000001</v>
      </c>
      <c r="F196" s="9">
        <v>26.568999999999999</v>
      </c>
      <c r="G196" s="9">
        <v>53.067</v>
      </c>
      <c r="H196" s="9">
        <v>72.849999999999994</v>
      </c>
      <c r="I196" s="9">
        <v>5.7830000000000004</v>
      </c>
      <c r="J196" s="9">
        <v>328.262</v>
      </c>
      <c r="K196" s="9">
        <v>302.79399999999998</v>
      </c>
      <c r="L196" s="9">
        <v>2.9449999999999998</v>
      </c>
      <c r="M196" s="9">
        <v>3.9039999999999999</v>
      </c>
      <c r="N196" s="9">
        <v>3.4209999999999998</v>
      </c>
      <c r="O196" s="9">
        <v>3.4670000000000001</v>
      </c>
      <c r="S196" s="58">
        <v>9.9999999999999995E-8</v>
      </c>
      <c r="T196" s="9">
        <v>2</v>
      </c>
    </row>
    <row r="197" spans="1:32">
      <c r="D197">
        <v>23.306000000000001</v>
      </c>
      <c r="E197">
        <v>13.638</v>
      </c>
      <c r="F197">
        <v>28.704000000000001</v>
      </c>
      <c r="G197">
        <v>67.866</v>
      </c>
      <c r="H197" s="11">
        <v>103.13</v>
      </c>
      <c r="I197" s="11">
        <v>447.23700000000002</v>
      </c>
      <c r="J197" s="11">
        <v>342.75099999999998</v>
      </c>
      <c r="K197" s="11">
        <v>334.65899999999999</v>
      </c>
      <c r="L197">
        <v>3.621</v>
      </c>
      <c r="M197">
        <v>3.45</v>
      </c>
      <c r="N197">
        <v>3.2360000000000002</v>
      </c>
      <c r="O197">
        <v>3.4390000000000001</v>
      </c>
    </row>
    <row r="198" spans="1:32">
      <c r="D198">
        <v>26.661999999999999</v>
      </c>
      <c r="E198">
        <v>12.776</v>
      </c>
      <c r="F198">
        <v>27.692</v>
      </c>
      <c r="G198">
        <v>69.153999999999996</v>
      </c>
      <c r="H198" s="11">
        <v>55.421999999999997</v>
      </c>
      <c r="I198" s="11">
        <v>447.387</v>
      </c>
      <c r="J198" s="11">
        <v>336.30099999999999</v>
      </c>
      <c r="K198">
        <v>3.4449999999999998</v>
      </c>
      <c r="L198">
        <v>2.9239999999999999</v>
      </c>
      <c r="M198">
        <v>3.2170000000000001</v>
      </c>
      <c r="N198">
        <v>3.2240000000000002</v>
      </c>
      <c r="O198">
        <v>3.8570000000000002</v>
      </c>
    </row>
    <row r="199" spans="1:32">
      <c r="D199">
        <v>16.512</v>
      </c>
      <c r="E199">
        <v>17.023</v>
      </c>
      <c r="F199">
        <v>6.859</v>
      </c>
      <c r="G199">
        <v>72.875</v>
      </c>
      <c r="H199" s="11">
        <v>37.418999999999997</v>
      </c>
      <c r="I199" s="11">
        <v>480.87900000000002</v>
      </c>
      <c r="J199" s="11">
        <v>348.37900000000002</v>
      </c>
      <c r="K199" s="11">
        <v>307.49599999999998</v>
      </c>
      <c r="L199">
        <v>3.0070000000000001</v>
      </c>
      <c r="M199">
        <v>3.0129999999999999</v>
      </c>
      <c r="N199">
        <v>3.1709999999999998</v>
      </c>
      <c r="O199">
        <v>3.7040000000000002</v>
      </c>
    </row>
    <row r="201" spans="1:32">
      <c r="B201" t="s">
        <v>63</v>
      </c>
      <c r="C201" t="s">
        <v>4</v>
      </c>
      <c r="E201">
        <v>-1</v>
      </c>
      <c r="F201">
        <v>-2</v>
      </c>
      <c r="G201">
        <v>-3</v>
      </c>
      <c r="H201">
        <v>-4</v>
      </c>
      <c r="I201">
        <v>-5</v>
      </c>
      <c r="J201">
        <v>-6</v>
      </c>
      <c r="K201">
        <v>-7</v>
      </c>
      <c r="L201">
        <v>-8</v>
      </c>
      <c r="M201">
        <v>-9</v>
      </c>
      <c r="N201">
        <v>-10</v>
      </c>
      <c r="O201">
        <v>-11</v>
      </c>
    </row>
    <row r="202" spans="1:32">
      <c r="B202" t="s">
        <v>54</v>
      </c>
      <c r="C202" t="s">
        <v>66</v>
      </c>
      <c r="D202">
        <v>1.3</v>
      </c>
      <c r="E202" t="s">
        <v>56</v>
      </c>
      <c r="F202" t="s">
        <v>57</v>
      </c>
      <c r="G202" t="s">
        <v>58</v>
      </c>
      <c r="H202" t="b">
        <v>0</v>
      </c>
      <c r="I202" t="s">
        <v>59</v>
      </c>
      <c r="J202" t="b">
        <v>0</v>
      </c>
      <c r="K202">
        <v>1</v>
      </c>
      <c r="Q202">
        <v>1</v>
      </c>
      <c r="R202">
        <v>620</v>
      </c>
      <c r="S202">
        <v>1</v>
      </c>
      <c r="T202">
        <v>12</v>
      </c>
      <c r="U202">
        <v>96</v>
      </c>
      <c r="V202">
        <v>571</v>
      </c>
      <c r="W202" t="s">
        <v>76</v>
      </c>
      <c r="X202">
        <v>610</v>
      </c>
      <c r="AA202">
        <v>6</v>
      </c>
      <c r="AE202">
        <v>1</v>
      </c>
      <c r="AF202">
        <v>8</v>
      </c>
    </row>
    <row r="203" spans="1:32">
      <c r="A203" t="s">
        <v>63</v>
      </c>
      <c r="C203" t="s">
        <v>60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</row>
    <row r="204" spans="1:32">
      <c r="A204" t="s">
        <v>54</v>
      </c>
      <c r="C204">
        <v>24.1</v>
      </c>
      <c r="D204">
        <v>14.676</v>
      </c>
      <c r="E204">
        <v>46.454000000000001</v>
      </c>
      <c r="F204">
        <v>638.09500000000003</v>
      </c>
      <c r="G204">
        <v>406.291</v>
      </c>
      <c r="H204" s="11">
        <v>430.05599999999998</v>
      </c>
      <c r="I204" s="11">
        <v>501.73599999999999</v>
      </c>
      <c r="J204" s="11">
        <v>397.09100000000001</v>
      </c>
      <c r="K204" s="11">
        <v>275.57900000000001</v>
      </c>
      <c r="L204" s="11">
        <v>273.863</v>
      </c>
      <c r="M204">
        <v>2.5179999999999998</v>
      </c>
      <c r="N204">
        <v>3.4049999999999998</v>
      </c>
      <c r="O204">
        <v>3.198</v>
      </c>
    </row>
    <row r="205" spans="1:32">
      <c r="D205">
        <v>12.21</v>
      </c>
      <c r="E205">
        <v>37.911999999999999</v>
      </c>
      <c r="F205">
        <v>517.36599999999999</v>
      </c>
      <c r="G205">
        <v>347.02699999999999</v>
      </c>
      <c r="H205" s="11">
        <v>431.31900000000002</v>
      </c>
      <c r="I205" s="11">
        <v>429.05399999999997</v>
      </c>
      <c r="J205" s="11">
        <v>323.07100000000003</v>
      </c>
      <c r="K205" s="11">
        <v>291.74700000000001</v>
      </c>
      <c r="L205">
        <v>2.6789999999999998</v>
      </c>
      <c r="M205">
        <v>3.6829999999999998</v>
      </c>
      <c r="N205">
        <v>2.956</v>
      </c>
      <c r="O205">
        <v>3.379</v>
      </c>
    </row>
    <row r="206" spans="1:32">
      <c r="A206" t="s">
        <v>7</v>
      </c>
      <c r="D206">
        <v>20.143000000000001</v>
      </c>
      <c r="E206">
        <v>45.277999999999999</v>
      </c>
      <c r="F206">
        <v>501.298</v>
      </c>
      <c r="G206">
        <v>351.36399999999998</v>
      </c>
      <c r="H206" s="11">
        <v>392.50400000000002</v>
      </c>
      <c r="I206" s="11">
        <v>416.93700000000001</v>
      </c>
      <c r="J206" s="11">
        <v>363.197</v>
      </c>
      <c r="K206">
        <v>3.2290000000000001</v>
      </c>
      <c r="L206">
        <v>3.1720000000000002</v>
      </c>
      <c r="M206">
        <v>3.1360000000000001</v>
      </c>
      <c r="N206">
        <v>2.831</v>
      </c>
      <c r="O206">
        <v>3.464</v>
      </c>
    </row>
    <row r="207" spans="1:32">
      <c r="D207">
        <v>16.242000000000001</v>
      </c>
      <c r="E207">
        <v>35.316000000000003</v>
      </c>
      <c r="F207">
        <v>405.76100000000002</v>
      </c>
      <c r="G207">
        <v>343.86900000000003</v>
      </c>
      <c r="H207" s="11">
        <v>397.96199999999999</v>
      </c>
      <c r="I207" s="11">
        <v>411.77800000000002</v>
      </c>
      <c r="J207" s="11">
        <v>309.56200000000001</v>
      </c>
      <c r="K207">
        <v>3.3010000000000002</v>
      </c>
      <c r="L207">
        <v>3.254</v>
      </c>
      <c r="M207">
        <v>2.8780000000000001</v>
      </c>
      <c r="N207">
        <v>3.528</v>
      </c>
      <c r="O207">
        <v>3.2029999999999998</v>
      </c>
    </row>
    <row r="208" spans="1:32">
      <c r="D208">
        <v>9.2690000000000001</v>
      </c>
      <c r="E208">
        <v>11.009</v>
      </c>
      <c r="F208">
        <v>471.673</v>
      </c>
      <c r="G208">
        <v>352.52199999999999</v>
      </c>
      <c r="H208" s="11">
        <v>391.58600000000001</v>
      </c>
      <c r="I208" s="11">
        <v>412.51799999999997</v>
      </c>
      <c r="J208" s="11">
        <v>340.00299999999999</v>
      </c>
      <c r="K208" s="11">
        <v>283.00099999999998</v>
      </c>
      <c r="L208">
        <v>3.5169999999999999</v>
      </c>
      <c r="M208">
        <v>2.698</v>
      </c>
      <c r="N208">
        <v>3.702</v>
      </c>
      <c r="O208">
        <v>3.044</v>
      </c>
    </row>
    <row r="209" spans="1:32">
      <c r="D209">
        <v>18.234000000000002</v>
      </c>
      <c r="E209">
        <v>61.976999999999997</v>
      </c>
      <c r="F209">
        <v>388.738</v>
      </c>
      <c r="G209">
        <v>351.53199999999998</v>
      </c>
      <c r="H209" s="11">
        <v>400.34399999999999</v>
      </c>
      <c r="I209" s="11">
        <v>438.101</v>
      </c>
      <c r="J209" s="11">
        <v>325.48399999999998</v>
      </c>
      <c r="K209">
        <v>3.524</v>
      </c>
      <c r="L209">
        <v>3.5169999999999999</v>
      </c>
      <c r="M209">
        <v>3.2530000000000001</v>
      </c>
      <c r="N209">
        <v>3.0630000000000002</v>
      </c>
      <c r="O209">
        <v>3.4649999999999999</v>
      </c>
    </row>
    <row r="210" spans="1:32">
      <c r="D210">
        <v>18.832999999999998</v>
      </c>
      <c r="E210">
        <v>63.872999999999998</v>
      </c>
      <c r="F210">
        <v>142.529</v>
      </c>
      <c r="G210">
        <v>374.827</v>
      </c>
      <c r="H210" s="11">
        <v>394.60399999999998</v>
      </c>
      <c r="I210" s="11">
        <v>421.62</v>
      </c>
      <c r="J210" s="11">
        <v>393.46800000000002</v>
      </c>
      <c r="K210" s="11">
        <v>272.86200000000002</v>
      </c>
      <c r="L210">
        <v>3.12</v>
      </c>
      <c r="M210">
        <v>3.29</v>
      </c>
      <c r="N210">
        <v>2.99</v>
      </c>
      <c r="O210">
        <v>3.37</v>
      </c>
    </row>
    <row r="211" spans="1:32">
      <c r="D211">
        <v>23.199000000000002</v>
      </c>
      <c r="E211">
        <v>53.453000000000003</v>
      </c>
      <c r="F211">
        <v>9.9979999999999993</v>
      </c>
      <c r="G211">
        <v>413.053</v>
      </c>
      <c r="H211" s="11">
        <v>14.929</v>
      </c>
      <c r="I211" s="11">
        <v>433.72500000000002</v>
      </c>
      <c r="J211" s="11">
        <v>361.24900000000002</v>
      </c>
      <c r="K211">
        <v>3.423</v>
      </c>
      <c r="L211">
        <v>2.8079999999999998</v>
      </c>
      <c r="M211">
        <v>3.278</v>
      </c>
      <c r="N211">
        <v>3.085</v>
      </c>
      <c r="O211">
        <v>2.8439999999999999</v>
      </c>
    </row>
    <row r="213" spans="1:32">
      <c r="B213" t="s">
        <v>63</v>
      </c>
      <c r="C213" t="s">
        <v>5</v>
      </c>
      <c r="E213">
        <v>-1</v>
      </c>
      <c r="F213">
        <v>-2</v>
      </c>
      <c r="G213">
        <v>-3</v>
      </c>
      <c r="H213">
        <v>-4</v>
      </c>
      <c r="I213">
        <v>-5</v>
      </c>
      <c r="J213">
        <v>-6</v>
      </c>
      <c r="K213">
        <v>-7</v>
      </c>
      <c r="L213">
        <v>-8</v>
      </c>
      <c r="M213">
        <v>-9</v>
      </c>
      <c r="N213">
        <v>-10</v>
      </c>
      <c r="O213">
        <v>-11</v>
      </c>
    </row>
    <row r="214" spans="1:32">
      <c r="B214" t="s">
        <v>54</v>
      </c>
      <c r="C214" t="s">
        <v>69</v>
      </c>
      <c r="D214">
        <v>1.3</v>
      </c>
      <c r="E214" t="s">
        <v>56</v>
      </c>
      <c r="F214" t="s">
        <v>57</v>
      </c>
      <c r="G214" t="s">
        <v>58</v>
      </c>
      <c r="H214" t="b">
        <v>0</v>
      </c>
      <c r="I214" t="s">
        <v>59</v>
      </c>
      <c r="J214" t="b">
        <v>0</v>
      </c>
      <c r="K214">
        <v>1</v>
      </c>
      <c r="Q214">
        <v>1</v>
      </c>
      <c r="R214">
        <v>620</v>
      </c>
      <c r="S214">
        <v>1</v>
      </c>
      <c r="T214">
        <v>12</v>
      </c>
      <c r="U214">
        <v>96</v>
      </c>
      <c r="V214">
        <v>571</v>
      </c>
      <c r="W214" t="s">
        <v>76</v>
      </c>
      <c r="X214">
        <v>610</v>
      </c>
      <c r="AA214">
        <v>6</v>
      </c>
      <c r="AE214">
        <v>1</v>
      </c>
      <c r="AF214">
        <v>8</v>
      </c>
    </row>
    <row r="215" spans="1:32">
      <c r="A215" t="s">
        <v>63</v>
      </c>
      <c r="C215" t="s">
        <v>60</v>
      </c>
      <c r="D215">
        <v>1</v>
      </c>
      <c r="E215">
        <v>2</v>
      </c>
      <c r="F215">
        <v>3</v>
      </c>
      <c r="G215">
        <v>4</v>
      </c>
      <c r="H215">
        <v>5</v>
      </c>
      <c r="I215">
        <v>6</v>
      </c>
      <c r="J215">
        <v>7</v>
      </c>
      <c r="K215">
        <v>8</v>
      </c>
      <c r="L215">
        <v>9</v>
      </c>
      <c r="M215">
        <v>10</v>
      </c>
      <c r="N215">
        <v>11</v>
      </c>
      <c r="O215">
        <v>12</v>
      </c>
    </row>
    <row r="216" spans="1:32">
      <c r="A216" t="s">
        <v>54</v>
      </c>
      <c r="C216">
        <v>24.1</v>
      </c>
      <c r="D216">
        <v>12.996</v>
      </c>
      <c r="E216">
        <v>16.873000000000001</v>
      </c>
      <c r="F216">
        <v>219.55500000000001</v>
      </c>
      <c r="G216">
        <v>324.64100000000002</v>
      </c>
      <c r="H216" s="11">
        <v>355.69099999999997</v>
      </c>
      <c r="I216" s="11">
        <v>344.584</v>
      </c>
      <c r="J216" s="11">
        <v>229.05099999999999</v>
      </c>
      <c r="K216">
        <v>3.1669999999999998</v>
      </c>
      <c r="L216">
        <v>3.0350000000000001</v>
      </c>
      <c r="M216">
        <v>3.137</v>
      </c>
      <c r="N216">
        <v>3.552</v>
      </c>
      <c r="O216">
        <v>3.5379999999999998</v>
      </c>
    </row>
    <row r="217" spans="1:32">
      <c r="D217">
        <v>23.815999999999999</v>
      </c>
      <c r="E217">
        <v>90.091999999999999</v>
      </c>
      <c r="F217">
        <v>154.554</v>
      </c>
      <c r="G217">
        <v>283.798</v>
      </c>
      <c r="H217" s="11">
        <v>353.56299999999999</v>
      </c>
      <c r="I217" s="11">
        <v>391.38099999999997</v>
      </c>
      <c r="J217" s="11">
        <v>335.97899999999998</v>
      </c>
      <c r="K217">
        <v>2.8250000000000002</v>
      </c>
      <c r="L217">
        <v>2.9510000000000001</v>
      </c>
      <c r="M217">
        <v>3.1909999999999998</v>
      </c>
      <c r="N217">
        <v>2.8109999999999999</v>
      </c>
      <c r="O217">
        <v>3.4860000000000002</v>
      </c>
    </row>
    <row r="218" spans="1:32">
      <c r="A218" t="s">
        <v>7</v>
      </c>
      <c r="D218">
        <v>26.036999999999999</v>
      </c>
      <c r="E218">
        <v>73.991</v>
      </c>
      <c r="F218">
        <v>189.79499999999999</v>
      </c>
      <c r="G218">
        <v>288.08300000000003</v>
      </c>
      <c r="H218" s="11">
        <v>341.66899999999998</v>
      </c>
      <c r="I218" s="11">
        <v>386.96699999999998</v>
      </c>
      <c r="J218" s="11">
        <v>277.79500000000002</v>
      </c>
      <c r="K218">
        <v>3.5430000000000001</v>
      </c>
      <c r="L218">
        <v>3.05</v>
      </c>
      <c r="M218">
        <v>3.2509999999999999</v>
      </c>
      <c r="N218">
        <v>2.9350000000000001</v>
      </c>
      <c r="O218">
        <v>3.3330000000000002</v>
      </c>
    </row>
    <row r="219" spans="1:32">
      <c r="D219">
        <v>24.518000000000001</v>
      </c>
      <c r="E219">
        <v>45.17</v>
      </c>
      <c r="F219">
        <v>148.46799999999999</v>
      </c>
      <c r="G219">
        <v>291.88400000000001</v>
      </c>
      <c r="H219" s="11">
        <v>345.71800000000002</v>
      </c>
      <c r="I219" s="11">
        <v>394.75400000000002</v>
      </c>
      <c r="J219" s="11">
        <v>299.93400000000003</v>
      </c>
      <c r="K219">
        <v>3.2160000000000002</v>
      </c>
      <c r="L219">
        <v>3.3159999999999998</v>
      </c>
      <c r="M219">
        <v>3.5659999999999998</v>
      </c>
      <c r="N219">
        <v>3.2709999999999999</v>
      </c>
      <c r="O219">
        <v>3.2120000000000002</v>
      </c>
    </row>
    <row r="220" spans="1:32">
      <c r="D220">
        <v>24.79</v>
      </c>
      <c r="E220">
        <v>70.451999999999998</v>
      </c>
      <c r="F220">
        <v>152.13200000000001</v>
      </c>
      <c r="G220">
        <v>305.875</v>
      </c>
      <c r="H220" s="11">
        <v>346.09399999999999</v>
      </c>
      <c r="I220" s="11">
        <v>392.63099999999997</v>
      </c>
      <c r="J220" s="11">
        <v>254.49299999999999</v>
      </c>
      <c r="K220" s="11">
        <v>257.93299999999999</v>
      </c>
      <c r="L220">
        <v>3.5270000000000001</v>
      </c>
      <c r="M220">
        <v>3.802</v>
      </c>
      <c r="N220">
        <v>3.1219999999999999</v>
      </c>
      <c r="O220">
        <v>3.3090000000000002</v>
      </c>
    </row>
    <row r="221" spans="1:32">
      <c r="D221">
        <v>23.48</v>
      </c>
      <c r="E221">
        <v>102.334</v>
      </c>
      <c r="F221">
        <v>72.588999999999999</v>
      </c>
      <c r="G221">
        <v>105.08499999999999</v>
      </c>
      <c r="H221" s="11">
        <v>341.79700000000003</v>
      </c>
      <c r="I221" s="11">
        <v>405.63099999999997</v>
      </c>
      <c r="J221" s="11">
        <v>300.62599999999998</v>
      </c>
      <c r="K221">
        <v>3.5840000000000001</v>
      </c>
      <c r="L221">
        <v>4.0270000000000001</v>
      </c>
      <c r="M221">
        <v>4.1020000000000003</v>
      </c>
      <c r="N221">
        <v>3.2690000000000001</v>
      </c>
      <c r="O221">
        <v>2.72</v>
      </c>
    </row>
    <row r="222" spans="1:32">
      <c r="D222">
        <v>18.498000000000001</v>
      </c>
      <c r="E222">
        <v>98.545000000000002</v>
      </c>
      <c r="F222">
        <v>172.571</v>
      </c>
      <c r="G222">
        <v>326.61</v>
      </c>
      <c r="H222" s="11">
        <v>355.26</v>
      </c>
      <c r="I222" s="11">
        <v>418.303</v>
      </c>
      <c r="J222" s="11">
        <v>276.43200000000002</v>
      </c>
      <c r="K222">
        <v>2.7349999999999999</v>
      </c>
      <c r="L222">
        <v>2.7610000000000001</v>
      </c>
      <c r="M222">
        <v>3.6789999999999998</v>
      </c>
      <c r="N222">
        <v>2.88</v>
      </c>
      <c r="O222">
        <v>3.1269999999999998</v>
      </c>
    </row>
    <row r="223" spans="1:32">
      <c r="D223">
        <v>24.335000000000001</v>
      </c>
      <c r="E223">
        <v>11.489000000000001</v>
      </c>
      <c r="F223">
        <v>203.416</v>
      </c>
      <c r="G223">
        <v>337.23899999999998</v>
      </c>
      <c r="H223" s="11">
        <v>367.88</v>
      </c>
      <c r="I223" s="11">
        <v>426.16500000000002</v>
      </c>
      <c r="J223" s="11">
        <v>270.29599999999999</v>
      </c>
      <c r="K223">
        <v>2.9260000000000002</v>
      </c>
      <c r="L223">
        <v>3.0550000000000002</v>
      </c>
      <c r="M223">
        <v>3.1110000000000002</v>
      </c>
      <c r="N223">
        <v>3.2450000000000001</v>
      </c>
      <c r="O223">
        <v>3.4950000000000001</v>
      </c>
    </row>
    <row r="225" spans="1:32">
      <c r="B225" t="s">
        <v>63</v>
      </c>
      <c r="C225" t="s">
        <v>9</v>
      </c>
      <c r="E225">
        <v>-1</v>
      </c>
      <c r="F225">
        <v>-2</v>
      </c>
      <c r="G225">
        <v>-3</v>
      </c>
      <c r="H225">
        <v>-4</v>
      </c>
      <c r="I225">
        <v>-5</v>
      </c>
      <c r="J225">
        <v>-6</v>
      </c>
      <c r="K225">
        <v>-7</v>
      </c>
      <c r="L225">
        <v>-8</v>
      </c>
      <c r="M225">
        <v>-9</v>
      </c>
      <c r="N225">
        <v>-10</v>
      </c>
      <c r="O225">
        <v>-11</v>
      </c>
    </row>
    <row r="226" spans="1:32">
      <c r="B226" t="s">
        <v>54</v>
      </c>
      <c r="C226" t="s">
        <v>55</v>
      </c>
      <c r="D226">
        <v>1.3</v>
      </c>
      <c r="E226" t="s">
        <v>56</v>
      </c>
      <c r="F226" t="s">
        <v>57</v>
      </c>
      <c r="G226" t="s">
        <v>58</v>
      </c>
      <c r="H226" t="b">
        <v>0</v>
      </c>
      <c r="I226" t="s">
        <v>59</v>
      </c>
      <c r="J226" t="b">
        <v>0</v>
      </c>
      <c r="K226">
        <v>1</v>
      </c>
      <c r="Q226">
        <v>1</v>
      </c>
      <c r="R226">
        <v>620</v>
      </c>
      <c r="S226">
        <v>1</v>
      </c>
      <c r="T226">
        <v>12</v>
      </c>
      <c r="U226">
        <v>96</v>
      </c>
      <c r="V226">
        <v>571</v>
      </c>
      <c r="W226" t="s">
        <v>76</v>
      </c>
      <c r="X226">
        <v>610</v>
      </c>
      <c r="AA226">
        <v>6</v>
      </c>
      <c r="AE226">
        <v>1</v>
      </c>
      <c r="AF226">
        <v>8</v>
      </c>
    </row>
    <row r="227" spans="1:32">
      <c r="A227" t="s">
        <v>63</v>
      </c>
      <c r="C227" t="s">
        <v>60</v>
      </c>
      <c r="D227">
        <v>1</v>
      </c>
      <c r="E227">
        <v>2</v>
      </c>
      <c r="F227">
        <v>3</v>
      </c>
      <c r="G227">
        <v>4</v>
      </c>
      <c r="H227">
        <v>5</v>
      </c>
      <c r="I227">
        <v>6</v>
      </c>
      <c r="J227">
        <v>7</v>
      </c>
      <c r="K227">
        <v>8</v>
      </c>
      <c r="L227">
        <v>9</v>
      </c>
      <c r="M227">
        <v>10</v>
      </c>
      <c r="N227">
        <v>11</v>
      </c>
      <c r="O227">
        <v>12</v>
      </c>
    </row>
    <row r="228" spans="1:32">
      <c r="C228">
        <v>24.3</v>
      </c>
      <c r="D228">
        <v>36.165999999999997</v>
      </c>
      <c r="E228">
        <v>51.234000000000002</v>
      </c>
      <c r="F228">
        <v>35.588000000000001</v>
      </c>
      <c r="G228">
        <v>51.369</v>
      </c>
      <c r="H228">
        <v>16.741</v>
      </c>
      <c r="I228" s="11">
        <v>390.34500000000003</v>
      </c>
      <c r="J228" s="11">
        <v>354.12799999999999</v>
      </c>
      <c r="K228" s="11">
        <v>251.626</v>
      </c>
      <c r="L228">
        <v>3.37</v>
      </c>
      <c r="M228">
        <v>3.633</v>
      </c>
      <c r="N228">
        <v>3.2269999999999999</v>
      </c>
      <c r="O228">
        <v>3.532</v>
      </c>
    </row>
    <row r="229" spans="1:32">
      <c r="A229" t="s">
        <v>63</v>
      </c>
      <c r="D229">
        <v>33.188000000000002</v>
      </c>
      <c r="E229">
        <v>52.009</v>
      </c>
      <c r="F229">
        <v>9.1319999999999997</v>
      </c>
      <c r="G229">
        <v>45.38</v>
      </c>
      <c r="H229">
        <v>43.281999999999996</v>
      </c>
      <c r="I229" s="11">
        <v>7.0960000000000001</v>
      </c>
      <c r="J229" s="11">
        <v>354.00700000000001</v>
      </c>
      <c r="K229">
        <v>2.7050000000000001</v>
      </c>
      <c r="L229" s="8">
        <v>18.718</v>
      </c>
      <c r="M229">
        <v>2.9790000000000001</v>
      </c>
      <c r="N229">
        <v>3.427</v>
      </c>
      <c r="O229">
        <v>3.5529999999999999</v>
      </c>
    </row>
    <row r="230" spans="1:32">
      <c r="A230" t="s">
        <v>54</v>
      </c>
      <c r="D230">
        <v>30.451000000000001</v>
      </c>
      <c r="E230">
        <v>57.332000000000001</v>
      </c>
      <c r="F230">
        <v>10.361000000000001</v>
      </c>
      <c r="G230">
        <v>52.597000000000001</v>
      </c>
      <c r="H230">
        <v>19.824999999999999</v>
      </c>
      <c r="I230" s="11">
        <v>397.59500000000003</v>
      </c>
      <c r="J230" s="11">
        <v>331.19900000000001</v>
      </c>
      <c r="K230" s="11">
        <v>290.334</v>
      </c>
      <c r="L230">
        <v>3.1829999999999998</v>
      </c>
      <c r="M230">
        <v>3.1110000000000002</v>
      </c>
      <c r="N230">
        <v>3.0910000000000002</v>
      </c>
      <c r="O230">
        <v>3.6059999999999999</v>
      </c>
    </row>
    <row r="231" spans="1:32">
      <c r="D231">
        <v>25.834</v>
      </c>
      <c r="E231">
        <v>51.381</v>
      </c>
      <c r="F231">
        <v>10.974</v>
      </c>
      <c r="G231">
        <v>49.472999999999999</v>
      </c>
      <c r="H231">
        <v>31.838999999999999</v>
      </c>
      <c r="I231" s="11">
        <v>406.85399999999998</v>
      </c>
      <c r="J231" s="11">
        <v>336.96600000000001</v>
      </c>
      <c r="K231">
        <v>3.4489999999999998</v>
      </c>
      <c r="L231" s="8">
        <v>306.06099999999998</v>
      </c>
      <c r="M231">
        <v>3.875</v>
      </c>
      <c r="N231">
        <v>3.4790000000000001</v>
      </c>
      <c r="O231">
        <v>3.323</v>
      </c>
    </row>
    <row r="232" spans="1:32">
      <c r="A232" t="s">
        <v>8</v>
      </c>
      <c r="D232">
        <v>29.385000000000002</v>
      </c>
      <c r="E232">
        <v>67.674999999999997</v>
      </c>
      <c r="F232">
        <v>23.71</v>
      </c>
      <c r="G232">
        <v>55.503</v>
      </c>
      <c r="H232">
        <v>26.853999999999999</v>
      </c>
      <c r="I232" s="11">
        <v>6.0410000000000004</v>
      </c>
      <c r="J232" s="11">
        <v>359.178</v>
      </c>
      <c r="K232">
        <v>2.8650000000000002</v>
      </c>
      <c r="L232">
        <v>3.3530000000000002</v>
      </c>
      <c r="M232">
        <v>3.6429999999999998</v>
      </c>
      <c r="N232">
        <v>3.0169999999999999</v>
      </c>
      <c r="O232">
        <v>3.4180000000000001</v>
      </c>
    </row>
    <row r="233" spans="1:32">
      <c r="D233">
        <v>33.088000000000001</v>
      </c>
      <c r="E233">
        <v>44.945999999999998</v>
      </c>
      <c r="F233">
        <v>28.039000000000001</v>
      </c>
      <c r="G233">
        <v>65.209999999999994</v>
      </c>
      <c r="H233">
        <v>29.285</v>
      </c>
      <c r="I233" s="11">
        <v>6.72</v>
      </c>
      <c r="J233" s="11">
        <v>300.065</v>
      </c>
      <c r="K233" s="11">
        <v>323.51900000000001</v>
      </c>
      <c r="L233">
        <v>3.097</v>
      </c>
      <c r="M233">
        <v>2.9350000000000001</v>
      </c>
      <c r="N233">
        <v>3.3149999999999999</v>
      </c>
      <c r="O233">
        <v>3.78</v>
      </c>
    </row>
    <row r="234" spans="1:32">
      <c r="D234">
        <v>37.738</v>
      </c>
      <c r="E234">
        <v>45.78</v>
      </c>
      <c r="F234">
        <v>16.923999999999999</v>
      </c>
      <c r="G234">
        <v>68.161000000000001</v>
      </c>
      <c r="H234">
        <v>42.75</v>
      </c>
      <c r="I234" s="11">
        <v>472.52800000000002</v>
      </c>
      <c r="J234" s="11">
        <v>367.709</v>
      </c>
      <c r="K234" s="11">
        <v>297.31400000000002</v>
      </c>
      <c r="L234">
        <v>3.3580000000000001</v>
      </c>
      <c r="M234">
        <v>3.5310000000000001</v>
      </c>
      <c r="N234">
        <v>3.6909999999999998</v>
      </c>
      <c r="O234">
        <v>3.774</v>
      </c>
    </row>
    <row r="235" spans="1:32">
      <c r="D235">
        <v>37.511000000000003</v>
      </c>
      <c r="E235">
        <v>42.695999999999998</v>
      </c>
      <c r="F235">
        <v>32.256999999999998</v>
      </c>
      <c r="G235">
        <v>62.99</v>
      </c>
      <c r="H235">
        <v>27.065000000000001</v>
      </c>
      <c r="I235" s="11">
        <v>438.68799999999999</v>
      </c>
      <c r="J235" s="11">
        <v>378.85399999999998</v>
      </c>
      <c r="K235" s="11">
        <v>322.755</v>
      </c>
      <c r="L235">
        <v>3.6080000000000001</v>
      </c>
      <c r="M235">
        <v>3.39</v>
      </c>
      <c r="N235">
        <v>3.5489999999999999</v>
      </c>
      <c r="O235">
        <v>3.4279999999999999</v>
      </c>
    </row>
    <row r="237" spans="1:32">
      <c r="B237" t="s">
        <v>63</v>
      </c>
      <c r="C237" t="s">
        <v>10</v>
      </c>
      <c r="E237">
        <v>-1</v>
      </c>
      <c r="F237">
        <v>-2</v>
      </c>
      <c r="G237">
        <v>-3</v>
      </c>
      <c r="H237">
        <v>-4</v>
      </c>
      <c r="I237">
        <v>-5</v>
      </c>
      <c r="J237">
        <v>-6</v>
      </c>
      <c r="K237">
        <v>-7</v>
      </c>
      <c r="L237">
        <v>-8</v>
      </c>
      <c r="M237">
        <v>-9</v>
      </c>
      <c r="N237">
        <v>-10</v>
      </c>
      <c r="O237">
        <v>-11</v>
      </c>
    </row>
    <row r="238" spans="1:32">
      <c r="B238" t="s">
        <v>54</v>
      </c>
      <c r="C238" t="s">
        <v>66</v>
      </c>
      <c r="D238">
        <v>1.3</v>
      </c>
      <c r="E238" t="s">
        <v>56</v>
      </c>
      <c r="F238" t="s">
        <v>57</v>
      </c>
      <c r="G238" t="s">
        <v>58</v>
      </c>
      <c r="H238" t="b">
        <v>0</v>
      </c>
      <c r="I238" t="s">
        <v>59</v>
      </c>
      <c r="J238" t="b">
        <v>0</v>
      </c>
      <c r="K238">
        <v>1</v>
      </c>
      <c r="Q238">
        <v>1</v>
      </c>
      <c r="R238">
        <v>620</v>
      </c>
      <c r="S238">
        <v>1</v>
      </c>
      <c r="T238">
        <v>12</v>
      </c>
      <c r="U238">
        <v>96</v>
      </c>
      <c r="V238">
        <v>571</v>
      </c>
      <c r="W238" t="s">
        <v>76</v>
      </c>
      <c r="X238">
        <v>610</v>
      </c>
      <c r="AA238">
        <v>6</v>
      </c>
      <c r="AE238">
        <v>1</v>
      </c>
      <c r="AF238">
        <v>8</v>
      </c>
    </row>
    <row r="239" spans="1:32">
      <c r="C239" t="s">
        <v>60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>
        <v>12</v>
      </c>
    </row>
    <row r="240" spans="1:32">
      <c r="C240">
        <v>24.4</v>
      </c>
      <c r="D240">
        <v>45.765999999999998</v>
      </c>
      <c r="E240">
        <v>41.042000000000002</v>
      </c>
      <c r="F240">
        <v>56.293999999999997</v>
      </c>
      <c r="G240">
        <v>53.853999999999999</v>
      </c>
      <c r="H240">
        <v>23.984000000000002</v>
      </c>
      <c r="I240" s="11">
        <v>15.239000000000001</v>
      </c>
      <c r="J240" s="11">
        <v>252.74600000000001</v>
      </c>
      <c r="K240">
        <v>2.7309999999999999</v>
      </c>
      <c r="L240">
        <v>3.0019999999999998</v>
      </c>
      <c r="M240">
        <v>3.1739999999999999</v>
      </c>
      <c r="N240">
        <v>3.0590000000000002</v>
      </c>
      <c r="O240">
        <v>3.3439999999999999</v>
      </c>
    </row>
    <row r="241" spans="1:32">
      <c r="A241" t="s">
        <v>63</v>
      </c>
      <c r="D241">
        <v>22.573</v>
      </c>
      <c r="E241">
        <v>56.396999999999998</v>
      </c>
      <c r="F241">
        <v>67.322000000000003</v>
      </c>
      <c r="G241">
        <v>57.816000000000003</v>
      </c>
      <c r="H241">
        <v>23.268999999999998</v>
      </c>
      <c r="I241" s="11">
        <v>26.611000000000001</v>
      </c>
      <c r="J241" s="11">
        <v>253.411</v>
      </c>
      <c r="K241">
        <v>2.8919999999999999</v>
      </c>
      <c r="L241">
        <v>4.4720000000000004</v>
      </c>
      <c r="M241">
        <v>3.1349999999999998</v>
      </c>
      <c r="N241">
        <v>3.0369999999999999</v>
      </c>
      <c r="O241">
        <v>2.7789999999999999</v>
      </c>
    </row>
    <row r="242" spans="1:32">
      <c r="A242" t="s">
        <v>54</v>
      </c>
      <c r="D242">
        <v>26.744</v>
      </c>
      <c r="E242">
        <v>52.854999999999997</v>
      </c>
      <c r="F242">
        <v>47.228000000000002</v>
      </c>
      <c r="G242">
        <v>56.113</v>
      </c>
      <c r="H242">
        <v>33.585999999999999</v>
      </c>
      <c r="I242" s="11">
        <v>12.771000000000001</v>
      </c>
      <c r="J242" s="11">
        <v>208.65299999999999</v>
      </c>
      <c r="K242" s="11">
        <v>295.72699999999998</v>
      </c>
      <c r="L242">
        <v>3.008</v>
      </c>
      <c r="M242">
        <v>3.3149999999999999</v>
      </c>
      <c r="N242">
        <v>3.4580000000000002</v>
      </c>
      <c r="O242">
        <v>3.431</v>
      </c>
    </row>
    <row r="243" spans="1:32">
      <c r="D243">
        <v>31.158000000000001</v>
      </c>
      <c r="E243">
        <v>60.512</v>
      </c>
      <c r="F243">
        <v>28.465</v>
      </c>
      <c r="G243">
        <v>59.472999999999999</v>
      </c>
      <c r="H243">
        <v>28.22</v>
      </c>
      <c r="I243" s="11">
        <v>17.908000000000001</v>
      </c>
      <c r="J243" s="11">
        <v>230.91800000000001</v>
      </c>
      <c r="K243">
        <v>2.7869999999999999</v>
      </c>
      <c r="L243">
        <v>3.0059999999999998</v>
      </c>
      <c r="M243">
        <v>3.6619999999999999</v>
      </c>
      <c r="N243">
        <v>2.9420000000000002</v>
      </c>
      <c r="O243">
        <v>3.5630000000000002</v>
      </c>
    </row>
    <row r="244" spans="1:32">
      <c r="A244" t="s">
        <v>8</v>
      </c>
      <c r="D244">
        <v>27.277000000000001</v>
      </c>
      <c r="E244">
        <v>51.671999999999997</v>
      </c>
      <c r="F244">
        <v>38.808</v>
      </c>
      <c r="G244">
        <v>54.438000000000002</v>
      </c>
      <c r="H244">
        <v>29.42</v>
      </c>
      <c r="I244" s="11">
        <v>343.85700000000003</v>
      </c>
      <c r="J244" s="11">
        <v>278.149</v>
      </c>
      <c r="K244" s="11">
        <v>270.875</v>
      </c>
      <c r="L244">
        <v>3.5419999999999998</v>
      </c>
      <c r="M244">
        <v>3.39</v>
      </c>
      <c r="N244">
        <v>3.282</v>
      </c>
      <c r="O244">
        <v>3.0150000000000001</v>
      </c>
    </row>
    <row r="245" spans="1:32">
      <c r="D245">
        <v>29.114999999999998</v>
      </c>
      <c r="E245">
        <v>64.081000000000003</v>
      </c>
      <c r="F245">
        <v>29.977</v>
      </c>
      <c r="G245">
        <v>60.877000000000002</v>
      </c>
      <c r="H245">
        <v>76.403000000000006</v>
      </c>
      <c r="I245" s="11">
        <v>12.055</v>
      </c>
      <c r="J245" s="11">
        <v>16.891999999999999</v>
      </c>
      <c r="K245" s="11">
        <v>255.25399999999999</v>
      </c>
      <c r="L245">
        <v>2.944</v>
      </c>
      <c r="M245">
        <v>3.0369999999999999</v>
      </c>
      <c r="N245">
        <v>3.46</v>
      </c>
      <c r="O245">
        <v>3.4830000000000001</v>
      </c>
    </row>
    <row r="246" spans="1:32">
      <c r="D246">
        <v>19.986999999999998</v>
      </c>
      <c r="E246">
        <v>57.484999999999999</v>
      </c>
      <c r="F246">
        <v>39.78</v>
      </c>
      <c r="G246">
        <v>48.575000000000003</v>
      </c>
      <c r="H246">
        <v>36.94</v>
      </c>
      <c r="I246" s="11">
        <v>18.22</v>
      </c>
      <c r="J246" s="11">
        <v>255.63499999999999</v>
      </c>
      <c r="K246">
        <v>3.3279999999999998</v>
      </c>
      <c r="L246">
        <v>3.2320000000000002</v>
      </c>
      <c r="M246">
        <v>3.2389999999999999</v>
      </c>
      <c r="N246">
        <v>3.6360000000000001</v>
      </c>
      <c r="O246">
        <v>3.5089999999999999</v>
      </c>
    </row>
    <row r="247" spans="1:32">
      <c r="D247">
        <v>25.756</v>
      </c>
      <c r="E247">
        <v>58.100999999999999</v>
      </c>
      <c r="F247">
        <v>48.942</v>
      </c>
      <c r="G247">
        <v>51.331000000000003</v>
      </c>
      <c r="H247">
        <v>30.617000000000001</v>
      </c>
      <c r="I247" s="11">
        <v>20.594000000000001</v>
      </c>
      <c r="J247" s="11">
        <v>213.221</v>
      </c>
      <c r="K247">
        <v>3.242</v>
      </c>
      <c r="L247">
        <v>3.2160000000000002</v>
      </c>
      <c r="M247">
        <v>2.7320000000000002</v>
      </c>
      <c r="N247">
        <v>3.1019999999999999</v>
      </c>
      <c r="O247">
        <v>3.0830000000000002</v>
      </c>
    </row>
    <row r="249" spans="1:32">
      <c r="B249" t="s">
        <v>63</v>
      </c>
      <c r="C249" t="s">
        <v>11</v>
      </c>
      <c r="E249">
        <v>-1</v>
      </c>
      <c r="F249">
        <v>-2</v>
      </c>
      <c r="G249">
        <v>-3</v>
      </c>
      <c r="H249">
        <v>-4</v>
      </c>
      <c r="I249">
        <v>-5</v>
      </c>
      <c r="J249">
        <v>-6</v>
      </c>
      <c r="K249">
        <v>-7</v>
      </c>
      <c r="L249">
        <v>-8</v>
      </c>
      <c r="M249">
        <v>-9</v>
      </c>
      <c r="N249">
        <v>-10</v>
      </c>
      <c r="O249">
        <v>-11</v>
      </c>
    </row>
    <row r="250" spans="1:32">
      <c r="B250" t="s">
        <v>54</v>
      </c>
      <c r="C250" t="s">
        <v>69</v>
      </c>
      <c r="D250">
        <v>1.3</v>
      </c>
      <c r="E250" t="s">
        <v>56</v>
      </c>
      <c r="F250" t="s">
        <v>57</v>
      </c>
      <c r="G250" t="s">
        <v>58</v>
      </c>
      <c r="H250" t="b">
        <v>0</v>
      </c>
      <c r="I250" t="s">
        <v>59</v>
      </c>
      <c r="J250" t="b">
        <v>0</v>
      </c>
      <c r="K250">
        <v>1</v>
      </c>
      <c r="Q250">
        <v>1</v>
      </c>
      <c r="R250">
        <v>620</v>
      </c>
      <c r="S250">
        <v>1</v>
      </c>
      <c r="T250">
        <v>12</v>
      </c>
      <c r="U250">
        <v>96</v>
      </c>
      <c r="V250">
        <v>571</v>
      </c>
      <c r="W250" t="s">
        <v>76</v>
      </c>
      <c r="X250">
        <v>610</v>
      </c>
      <c r="AA250">
        <v>6</v>
      </c>
      <c r="AE250">
        <v>1</v>
      </c>
      <c r="AF250">
        <v>8</v>
      </c>
    </row>
    <row r="251" spans="1:32">
      <c r="C251" t="s">
        <v>60</v>
      </c>
      <c r="D251">
        <v>1</v>
      </c>
      <c r="E251">
        <v>2</v>
      </c>
      <c r="F251">
        <v>3</v>
      </c>
      <c r="G251">
        <v>4</v>
      </c>
      <c r="H251">
        <v>5</v>
      </c>
      <c r="I251">
        <v>6</v>
      </c>
      <c r="J251">
        <v>7</v>
      </c>
      <c r="K251">
        <v>8</v>
      </c>
      <c r="L251">
        <v>9</v>
      </c>
      <c r="M251">
        <v>10</v>
      </c>
      <c r="N251">
        <v>11</v>
      </c>
      <c r="O251">
        <v>12</v>
      </c>
    </row>
    <row r="252" spans="1:32">
      <c r="C252">
        <v>24.4</v>
      </c>
      <c r="D252">
        <v>46.548000000000002</v>
      </c>
      <c r="E252">
        <v>22.875</v>
      </c>
      <c r="F252">
        <v>320.88</v>
      </c>
      <c r="G252">
        <v>216.06</v>
      </c>
      <c r="H252">
        <v>254.72</v>
      </c>
      <c r="I252" s="11">
        <v>242.62700000000001</v>
      </c>
      <c r="J252" s="11">
        <v>240.32400000000001</v>
      </c>
      <c r="K252" s="11">
        <v>197.47</v>
      </c>
      <c r="L252">
        <v>2.524</v>
      </c>
      <c r="M252">
        <v>2.8450000000000002</v>
      </c>
      <c r="N252">
        <v>3.6309999999999998</v>
      </c>
      <c r="O252">
        <v>3.3919999999999999</v>
      </c>
    </row>
    <row r="253" spans="1:32">
      <c r="A253" t="s">
        <v>63</v>
      </c>
      <c r="D253">
        <v>19.948</v>
      </c>
      <c r="E253">
        <v>65.233000000000004</v>
      </c>
      <c r="F253">
        <v>39.113</v>
      </c>
      <c r="G253">
        <v>231.70400000000001</v>
      </c>
      <c r="H253">
        <v>209.77799999999999</v>
      </c>
      <c r="I253" s="11">
        <v>249.648</v>
      </c>
      <c r="J253" s="11">
        <v>262.20999999999998</v>
      </c>
      <c r="K253" s="11">
        <v>204.785</v>
      </c>
      <c r="L253">
        <v>3.3210000000000002</v>
      </c>
      <c r="M253">
        <v>2.9079999999999999</v>
      </c>
      <c r="N253">
        <v>2.6110000000000002</v>
      </c>
      <c r="O253">
        <v>3.371</v>
      </c>
    </row>
    <row r="254" spans="1:32">
      <c r="A254" t="s">
        <v>54</v>
      </c>
      <c r="D254">
        <v>28.981999999999999</v>
      </c>
      <c r="E254">
        <v>49.124000000000002</v>
      </c>
      <c r="F254">
        <v>330.63200000000001</v>
      </c>
      <c r="G254">
        <v>228.65799999999999</v>
      </c>
      <c r="H254">
        <v>192.196</v>
      </c>
      <c r="I254" s="11">
        <v>217.697</v>
      </c>
      <c r="J254" s="11">
        <v>212.215</v>
      </c>
      <c r="K254" s="11">
        <v>208.43700000000001</v>
      </c>
      <c r="L254">
        <v>3.637</v>
      </c>
      <c r="M254">
        <v>3.0070000000000001</v>
      </c>
      <c r="N254">
        <v>3.4620000000000002</v>
      </c>
      <c r="O254">
        <v>3.3260000000000001</v>
      </c>
    </row>
    <row r="255" spans="1:32">
      <c r="D255">
        <v>32.718000000000004</v>
      </c>
      <c r="E255">
        <v>50.087000000000003</v>
      </c>
      <c r="F255">
        <v>364.69600000000003</v>
      </c>
      <c r="G255">
        <v>174.54</v>
      </c>
      <c r="H255">
        <v>200.166</v>
      </c>
      <c r="I255" s="11">
        <v>235.11799999999999</v>
      </c>
      <c r="J255" s="11">
        <v>203.25</v>
      </c>
      <c r="K255" s="11">
        <v>265.54000000000002</v>
      </c>
      <c r="L255">
        <v>3.984</v>
      </c>
      <c r="M255">
        <v>3.6040000000000001</v>
      </c>
      <c r="N255">
        <v>3.2930000000000001</v>
      </c>
      <c r="O255">
        <v>3.3719999999999999</v>
      </c>
    </row>
    <row r="256" spans="1:32">
      <c r="A256" t="s">
        <v>8</v>
      </c>
      <c r="D256">
        <v>31.411999999999999</v>
      </c>
      <c r="E256">
        <v>64.637</v>
      </c>
      <c r="F256">
        <v>217.05699999999999</v>
      </c>
      <c r="G256">
        <v>156.61600000000001</v>
      </c>
      <c r="H256">
        <v>198.328</v>
      </c>
      <c r="I256" s="11">
        <v>241.751</v>
      </c>
      <c r="J256" s="11">
        <v>203.143</v>
      </c>
      <c r="K256">
        <v>3.2759999999999998</v>
      </c>
      <c r="L256">
        <v>3.49</v>
      </c>
      <c r="M256">
        <v>3.5489999999999999</v>
      </c>
      <c r="N256">
        <v>3.282</v>
      </c>
      <c r="O256">
        <v>3.5369999999999999</v>
      </c>
    </row>
    <row r="257" spans="1:32">
      <c r="D257">
        <v>30.443999999999999</v>
      </c>
      <c r="E257">
        <v>52.863</v>
      </c>
      <c r="F257">
        <v>50.319000000000003</v>
      </c>
      <c r="G257">
        <v>234.83</v>
      </c>
      <c r="H257">
        <v>220.964</v>
      </c>
      <c r="I257" s="11">
        <v>254.99100000000001</v>
      </c>
      <c r="J257" s="11">
        <v>262.97699999999998</v>
      </c>
      <c r="K257" s="11">
        <v>232.01599999999999</v>
      </c>
      <c r="L257">
        <v>3.6259999999999999</v>
      </c>
      <c r="M257">
        <v>3.5550000000000002</v>
      </c>
      <c r="N257">
        <v>2.8239999999999998</v>
      </c>
      <c r="O257">
        <v>3.681</v>
      </c>
    </row>
    <row r="258" spans="1:32">
      <c r="D258">
        <v>21.681000000000001</v>
      </c>
      <c r="E258">
        <v>62.881</v>
      </c>
      <c r="F258">
        <v>33.142000000000003</v>
      </c>
      <c r="G258">
        <v>255.16499999999999</v>
      </c>
      <c r="H258">
        <v>221.35900000000001</v>
      </c>
      <c r="I258" s="11">
        <v>271.93099999999998</v>
      </c>
      <c r="J258" s="11">
        <v>217.244</v>
      </c>
      <c r="K258" s="11">
        <v>201.62</v>
      </c>
      <c r="L258">
        <v>3.085</v>
      </c>
      <c r="M258">
        <v>3.6680000000000001</v>
      </c>
      <c r="N258">
        <v>4.0739999999999998</v>
      </c>
      <c r="O258">
        <v>3.54</v>
      </c>
    </row>
    <row r="259" spans="1:32">
      <c r="D259">
        <v>40.011000000000003</v>
      </c>
      <c r="E259">
        <v>75.206999999999994</v>
      </c>
      <c r="F259">
        <v>32.808999999999997</v>
      </c>
      <c r="G259">
        <v>323.94</v>
      </c>
      <c r="H259">
        <v>247.49299999999999</v>
      </c>
      <c r="I259" s="11">
        <v>252.61500000000001</v>
      </c>
      <c r="J259" s="11">
        <v>212.89699999999999</v>
      </c>
      <c r="K259">
        <v>2.81</v>
      </c>
      <c r="L259" s="8">
        <v>212.077</v>
      </c>
      <c r="M259">
        <v>2.6520000000000001</v>
      </c>
      <c r="N259">
        <v>2.758</v>
      </c>
      <c r="O259">
        <v>3.52</v>
      </c>
    </row>
    <row r="261" spans="1:32">
      <c r="B261" t="s">
        <v>63</v>
      </c>
      <c r="C261" t="s">
        <v>15</v>
      </c>
      <c r="E261">
        <v>-1</v>
      </c>
      <c r="F261">
        <v>-2</v>
      </c>
      <c r="G261">
        <v>-3</v>
      </c>
      <c r="H261">
        <v>-4</v>
      </c>
      <c r="I261">
        <v>-5</v>
      </c>
      <c r="J261">
        <v>-6</v>
      </c>
      <c r="K261">
        <v>-7</v>
      </c>
      <c r="L261">
        <v>-8</v>
      </c>
      <c r="M261">
        <v>-9</v>
      </c>
      <c r="N261">
        <v>-10</v>
      </c>
      <c r="O261">
        <v>-11</v>
      </c>
    </row>
    <row r="262" spans="1:32">
      <c r="B262" t="s">
        <v>54</v>
      </c>
      <c r="C262" t="s">
        <v>55</v>
      </c>
      <c r="D262">
        <v>1.3</v>
      </c>
      <c r="E262" t="s">
        <v>56</v>
      </c>
      <c r="F262" t="s">
        <v>57</v>
      </c>
      <c r="G262" t="s">
        <v>58</v>
      </c>
      <c r="H262" t="b">
        <v>0</v>
      </c>
      <c r="I262" t="s">
        <v>59</v>
      </c>
      <c r="J262" t="b">
        <v>0</v>
      </c>
      <c r="K262">
        <v>1</v>
      </c>
      <c r="Q262">
        <v>1</v>
      </c>
      <c r="R262">
        <v>620</v>
      </c>
      <c r="S262">
        <v>1</v>
      </c>
      <c r="T262">
        <v>12</v>
      </c>
      <c r="U262">
        <v>96</v>
      </c>
      <c r="V262">
        <v>571</v>
      </c>
      <c r="W262" t="s">
        <v>76</v>
      </c>
      <c r="X262">
        <v>610</v>
      </c>
      <c r="AA262">
        <v>6</v>
      </c>
      <c r="AE262">
        <v>1</v>
      </c>
      <c r="AF262">
        <v>8</v>
      </c>
    </row>
    <row r="263" spans="1:32">
      <c r="C263" t="s">
        <v>60</v>
      </c>
      <c r="D263">
        <v>1</v>
      </c>
      <c r="E263">
        <v>2</v>
      </c>
      <c r="F263">
        <v>3</v>
      </c>
      <c r="G263">
        <v>4</v>
      </c>
      <c r="H263">
        <v>5</v>
      </c>
      <c r="I263">
        <v>6</v>
      </c>
      <c r="J263">
        <v>7</v>
      </c>
      <c r="K263">
        <v>8</v>
      </c>
      <c r="L263">
        <v>9</v>
      </c>
      <c r="M263">
        <v>10</v>
      </c>
      <c r="N263">
        <v>11</v>
      </c>
      <c r="O263">
        <v>12</v>
      </c>
    </row>
    <row r="264" spans="1:32">
      <c r="C264">
        <v>24.1</v>
      </c>
      <c r="D264">
        <v>25.189</v>
      </c>
      <c r="E264">
        <v>411.34100000000001</v>
      </c>
      <c r="F264">
        <v>190.06</v>
      </c>
      <c r="G264">
        <v>192.30500000000001</v>
      </c>
      <c r="H264">
        <v>317.20400000000001</v>
      </c>
      <c r="I264">
        <v>469.23700000000002</v>
      </c>
      <c r="J264" s="11">
        <v>466.51499999999999</v>
      </c>
      <c r="K264" s="11">
        <v>348.53699999999998</v>
      </c>
      <c r="L264">
        <v>3.4460000000000002</v>
      </c>
      <c r="M264" s="8">
        <v>305.29000000000002</v>
      </c>
      <c r="N264">
        <v>3.2559999999999998</v>
      </c>
      <c r="O264">
        <v>3.7869999999999999</v>
      </c>
    </row>
    <row r="265" spans="1:32">
      <c r="A265" t="s">
        <v>63</v>
      </c>
      <c r="D265">
        <v>26.01</v>
      </c>
      <c r="E265">
        <v>345.608</v>
      </c>
      <c r="F265">
        <v>188.45400000000001</v>
      </c>
      <c r="G265">
        <v>243.00899999999999</v>
      </c>
      <c r="H265">
        <v>349.14100000000002</v>
      </c>
      <c r="I265">
        <v>311.20499999999998</v>
      </c>
      <c r="J265" s="11">
        <v>434.38900000000001</v>
      </c>
      <c r="K265" s="11">
        <v>318.74799999999999</v>
      </c>
      <c r="L265" s="11">
        <v>191.84399999999999</v>
      </c>
      <c r="M265">
        <v>2.7320000000000002</v>
      </c>
      <c r="N265">
        <v>2.9089999999999998</v>
      </c>
      <c r="O265">
        <v>3.2770000000000001</v>
      </c>
    </row>
    <row r="266" spans="1:32">
      <c r="A266" t="s">
        <v>54</v>
      </c>
      <c r="D266">
        <v>23.143000000000001</v>
      </c>
      <c r="E266">
        <v>360.77800000000002</v>
      </c>
      <c r="F266">
        <v>181.53899999999999</v>
      </c>
      <c r="G266">
        <v>212.738</v>
      </c>
      <c r="H266">
        <v>293.42200000000003</v>
      </c>
      <c r="I266">
        <v>431.82799999999997</v>
      </c>
      <c r="J266" s="11">
        <v>429.99299999999999</v>
      </c>
      <c r="K266" s="11">
        <v>330.315</v>
      </c>
      <c r="L266" s="11">
        <v>283.54000000000002</v>
      </c>
      <c r="M266">
        <v>3.3330000000000002</v>
      </c>
      <c r="N266">
        <v>3.1019999999999999</v>
      </c>
      <c r="O266">
        <v>3.61</v>
      </c>
    </row>
    <row r="267" spans="1:32">
      <c r="D267">
        <v>24.222000000000001</v>
      </c>
      <c r="E267">
        <v>343.10199999999998</v>
      </c>
      <c r="F267">
        <v>184.79</v>
      </c>
      <c r="G267">
        <v>254.59299999999999</v>
      </c>
      <c r="H267">
        <v>338.65</v>
      </c>
      <c r="I267">
        <v>278.84500000000003</v>
      </c>
      <c r="J267" s="11">
        <v>426.44200000000001</v>
      </c>
      <c r="K267" s="11">
        <v>320.95400000000001</v>
      </c>
      <c r="L267" s="11">
        <v>275.90899999999999</v>
      </c>
      <c r="M267">
        <v>3.0510000000000002</v>
      </c>
      <c r="N267">
        <v>3.4820000000000002</v>
      </c>
      <c r="O267">
        <v>3.4969999999999999</v>
      </c>
    </row>
    <row r="268" spans="1:32">
      <c r="A268" t="s">
        <v>70</v>
      </c>
      <c r="D268">
        <v>20.475999999999999</v>
      </c>
      <c r="E268">
        <v>373.63600000000002</v>
      </c>
      <c r="F268">
        <v>186.60900000000001</v>
      </c>
      <c r="G268">
        <v>227.38800000000001</v>
      </c>
      <c r="H268">
        <v>332.46499999999997</v>
      </c>
      <c r="I268">
        <v>261.06400000000002</v>
      </c>
      <c r="J268" s="11">
        <v>427.05099999999999</v>
      </c>
      <c r="K268" s="11">
        <v>327.14</v>
      </c>
      <c r="L268">
        <v>3.0710000000000002</v>
      </c>
      <c r="M268">
        <v>3.38</v>
      </c>
      <c r="N268">
        <v>3.1920000000000002</v>
      </c>
      <c r="O268">
        <v>3.931</v>
      </c>
    </row>
    <row r="269" spans="1:32">
      <c r="D269">
        <v>25.085000000000001</v>
      </c>
      <c r="E269">
        <v>407.88600000000002</v>
      </c>
      <c r="F269">
        <v>198.59399999999999</v>
      </c>
      <c r="G269">
        <v>195.14</v>
      </c>
      <c r="H269">
        <v>206.267</v>
      </c>
      <c r="I269">
        <v>402.50099999999998</v>
      </c>
      <c r="J269" s="11">
        <v>317.50099999999998</v>
      </c>
      <c r="K269" s="11">
        <v>351.88900000000001</v>
      </c>
      <c r="L269" s="11">
        <v>314.48</v>
      </c>
      <c r="M269">
        <v>3.593</v>
      </c>
      <c r="N269">
        <v>2.782</v>
      </c>
      <c r="O269">
        <v>3.37</v>
      </c>
    </row>
    <row r="270" spans="1:32">
      <c r="D270">
        <v>18.178999999999998</v>
      </c>
      <c r="E270">
        <v>382.95499999999998</v>
      </c>
      <c r="F270">
        <v>208.01300000000001</v>
      </c>
      <c r="G270">
        <v>213.11699999999999</v>
      </c>
      <c r="H270">
        <v>231.05099999999999</v>
      </c>
      <c r="I270">
        <v>427.37599999999998</v>
      </c>
      <c r="J270" s="11">
        <v>447.642</v>
      </c>
      <c r="K270" s="11">
        <v>347.67599999999999</v>
      </c>
      <c r="L270" s="11">
        <v>322.62799999999999</v>
      </c>
      <c r="M270">
        <v>2.6190000000000002</v>
      </c>
      <c r="N270">
        <v>3.1429999999999998</v>
      </c>
      <c r="O270">
        <v>3.4430000000000001</v>
      </c>
    </row>
    <row r="271" spans="1:32">
      <c r="D271">
        <v>20.456</v>
      </c>
      <c r="E271">
        <v>395.911</v>
      </c>
      <c r="F271">
        <v>183.52500000000001</v>
      </c>
      <c r="G271">
        <v>203.40199999999999</v>
      </c>
      <c r="H271">
        <v>264.91699999999997</v>
      </c>
      <c r="I271">
        <v>132.11099999999999</v>
      </c>
      <c r="J271" s="11">
        <v>482.78300000000002</v>
      </c>
      <c r="K271" s="11">
        <v>363.23</v>
      </c>
      <c r="L271" s="11">
        <v>318.06099999999998</v>
      </c>
      <c r="M271">
        <v>3.508</v>
      </c>
      <c r="N271">
        <v>3.238</v>
      </c>
      <c r="O271">
        <v>3.177</v>
      </c>
    </row>
    <row r="273" spans="1:32">
      <c r="B273" t="s">
        <v>63</v>
      </c>
      <c r="C273" t="s">
        <v>16</v>
      </c>
      <c r="E273">
        <v>-1</v>
      </c>
      <c r="F273">
        <v>-2</v>
      </c>
      <c r="G273">
        <v>-3</v>
      </c>
      <c r="H273">
        <v>-4</v>
      </c>
      <c r="I273">
        <v>-5</v>
      </c>
      <c r="J273">
        <v>-6</v>
      </c>
      <c r="K273">
        <v>-7</v>
      </c>
      <c r="L273">
        <v>-8</v>
      </c>
      <c r="M273">
        <v>-9</v>
      </c>
      <c r="N273">
        <v>-10</v>
      </c>
      <c r="O273">
        <v>-11</v>
      </c>
    </row>
    <row r="274" spans="1:32">
      <c r="B274" t="s">
        <v>54</v>
      </c>
      <c r="C274" t="s">
        <v>66</v>
      </c>
      <c r="D274">
        <v>1.3</v>
      </c>
      <c r="E274" t="s">
        <v>56</v>
      </c>
      <c r="F274" t="s">
        <v>57</v>
      </c>
      <c r="G274" t="s">
        <v>58</v>
      </c>
      <c r="H274" t="b">
        <v>0</v>
      </c>
      <c r="I274" t="s">
        <v>59</v>
      </c>
      <c r="J274" t="b">
        <v>0</v>
      </c>
      <c r="K274">
        <v>1</v>
      </c>
      <c r="Q274">
        <v>1</v>
      </c>
      <c r="R274">
        <v>620</v>
      </c>
      <c r="S274">
        <v>1</v>
      </c>
      <c r="T274">
        <v>12</v>
      </c>
      <c r="U274">
        <v>96</v>
      </c>
      <c r="V274">
        <v>571</v>
      </c>
      <c r="W274" t="s">
        <v>76</v>
      </c>
      <c r="X274">
        <v>610</v>
      </c>
      <c r="AA274">
        <v>6</v>
      </c>
      <c r="AE274">
        <v>1</v>
      </c>
      <c r="AF274">
        <v>8</v>
      </c>
    </row>
    <row r="275" spans="1:32">
      <c r="C275" t="s">
        <v>60</v>
      </c>
      <c r="D275">
        <v>1</v>
      </c>
      <c r="E275">
        <v>2</v>
      </c>
      <c r="F275">
        <v>3</v>
      </c>
      <c r="G275">
        <v>4</v>
      </c>
      <c r="H275">
        <v>5</v>
      </c>
      <c r="I275">
        <v>6</v>
      </c>
      <c r="J275">
        <v>7</v>
      </c>
      <c r="K275">
        <v>8</v>
      </c>
      <c r="L275">
        <v>9</v>
      </c>
      <c r="M275">
        <v>10</v>
      </c>
      <c r="N275">
        <v>11</v>
      </c>
      <c r="O275">
        <v>12</v>
      </c>
    </row>
    <row r="276" spans="1:32">
      <c r="C276">
        <v>24.2</v>
      </c>
      <c r="D276">
        <v>22.349</v>
      </c>
      <c r="E276">
        <v>409.35899999999998</v>
      </c>
      <c r="F276">
        <v>147.607</v>
      </c>
      <c r="G276">
        <v>128.17400000000001</v>
      </c>
      <c r="H276">
        <v>89.099000000000004</v>
      </c>
      <c r="I276">
        <v>471.08699999999999</v>
      </c>
      <c r="J276" s="11">
        <v>416.26499999999999</v>
      </c>
      <c r="K276" s="11">
        <v>340.88099999999997</v>
      </c>
      <c r="L276" s="11">
        <v>269.089</v>
      </c>
      <c r="M276">
        <v>3.819</v>
      </c>
      <c r="N276">
        <v>3.4740000000000002</v>
      </c>
      <c r="O276">
        <v>3.5680000000000001</v>
      </c>
    </row>
    <row r="277" spans="1:32">
      <c r="A277" t="s">
        <v>63</v>
      </c>
      <c r="D277">
        <v>19.977</v>
      </c>
      <c r="E277">
        <v>361.33800000000002</v>
      </c>
      <c r="F277">
        <v>132.08199999999999</v>
      </c>
      <c r="G277">
        <v>120.592</v>
      </c>
      <c r="H277">
        <v>103.197</v>
      </c>
      <c r="I277">
        <v>358.72800000000001</v>
      </c>
      <c r="J277" s="11">
        <v>414.96499999999997</v>
      </c>
      <c r="K277" s="11">
        <v>340.303</v>
      </c>
      <c r="L277">
        <v>3.2959999999999998</v>
      </c>
      <c r="M277">
        <v>3.609</v>
      </c>
      <c r="N277">
        <v>2.8140000000000001</v>
      </c>
      <c r="O277">
        <v>3.28</v>
      </c>
    </row>
    <row r="278" spans="1:32">
      <c r="A278" t="s">
        <v>54</v>
      </c>
      <c r="D278">
        <v>20.440000000000001</v>
      </c>
      <c r="E278">
        <v>312.11</v>
      </c>
      <c r="F278">
        <v>141.39599999999999</v>
      </c>
      <c r="G278">
        <v>132.14500000000001</v>
      </c>
      <c r="H278">
        <v>90.234999999999999</v>
      </c>
      <c r="I278">
        <v>392.18200000000002</v>
      </c>
      <c r="J278" s="11">
        <v>418.96</v>
      </c>
      <c r="K278" s="11">
        <v>335.07299999999998</v>
      </c>
      <c r="L278" s="11">
        <v>243.72499999999999</v>
      </c>
      <c r="M278">
        <v>3.5590000000000002</v>
      </c>
      <c r="N278">
        <v>224.27699999999999</v>
      </c>
      <c r="O278">
        <v>2.9740000000000002</v>
      </c>
    </row>
    <row r="279" spans="1:32">
      <c r="D279">
        <v>16.251999999999999</v>
      </c>
      <c r="E279">
        <v>344.72300000000001</v>
      </c>
      <c r="F279">
        <v>119.765</v>
      </c>
      <c r="G279">
        <v>127.191</v>
      </c>
      <c r="H279">
        <v>75.981999999999999</v>
      </c>
      <c r="I279">
        <v>397.49299999999999</v>
      </c>
      <c r="J279" s="11">
        <v>395.64299999999997</v>
      </c>
      <c r="K279" s="11">
        <v>328.80399999999997</v>
      </c>
      <c r="L279" s="11">
        <v>252.685</v>
      </c>
      <c r="M279">
        <v>3.1190000000000002</v>
      </c>
      <c r="N279">
        <v>3.1120000000000001</v>
      </c>
      <c r="O279">
        <v>2.8010000000000002</v>
      </c>
    </row>
    <row r="280" spans="1:32">
      <c r="A280" t="s">
        <v>70</v>
      </c>
      <c r="D280">
        <v>17.928000000000001</v>
      </c>
      <c r="E280">
        <v>194.179</v>
      </c>
      <c r="F280">
        <v>105.384</v>
      </c>
      <c r="G280">
        <v>138.202</v>
      </c>
      <c r="H280">
        <v>111.63</v>
      </c>
      <c r="I280">
        <v>364.80799999999999</v>
      </c>
      <c r="J280" s="11">
        <v>415.69299999999998</v>
      </c>
      <c r="K280" s="11">
        <v>275.32</v>
      </c>
      <c r="L280" s="11">
        <v>234.82599999999999</v>
      </c>
      <c r="M280">
        <v>3.0059999999999998</v>
      </c>
      <c r="N280">
        <v>3.157</v>
      </c>
      <c r="O280">
        <v>3.22</v>
      </c>
    </row>
    <row r="281" spans="1:32">
      <c r="D281">
        <v>17.765000000000001</v>
      </c>
      <c r="E281">
        <v>296.19499999999999</v>
      </c>
      <c r="F281">
        <v>102.703</v>
      </c>
      <c r="G281">
        <v>126.438</v>
      </c>
      <c r="H281">
        <v>112.19</v>
      </c>
      <c r="I281">
        <v>391.572</v>
      </c>
      <c r="J281" s="11">
        <v>422.03800000000001</v>
      </c>
      <c r="K281" s="11">
        <v>326.55</v>
      </c>
      <c r="L281" s="11">
        <v>279.13</v>
      </c>
      <c r="M281">
        <v>3.5870000000000002</v>
      </c>
      <c r="N281">
        <v>2.7490000000000001</v>
      </c>
      <c r="O281">
        <v>3.4239999999999999</v>
      </c>
    </row>
    <row r="282" spans="1:32">
      <c r="D282">
        <v>17.579000000000001</v>
      </c>
      <c r="E282">
        <v>333.95800000000003</v>
      </c>
      <c r="F282">
        <v>111.752</v>
      </c>
      <c r="G282">
        <v>131.82599999999999</v>
      </c>
      <c r="H282">
        <v>130.35599999999999</v>
      </c>
      <c r="I282">
        <v>399.49099999999999</v>
      </c>
      <c r="J282" s="11">
        <v>436.411</v>
      </c>
      <c r="K282" s="11">
        <v>330.423</v>
      </c>
      <c r="L282">
        <v>3.1269999999999998</v>
      </c>
      <c r="M282" s="8">
        <v>299.51400000000001</v>
      </c>
      <c r="N282">
        <v>2.8580000000000001</v>
      </c>
      <c r="O282">
        <v>2.8719999999999999</v>
      </c>
    </row>
    <row r="283" spans="1:32">
      <c r="D283">
        <v>17.972000000000001</v>
      </c>
      <c r="E283">
        <v>379.101</v>
      </c>
      <c r="F283">
        <v>130.27699999999999</v>
      </c>
      <c r="G283">
        <v>157.982</v>
      </c>
      <c r="H283">
        <v>95.423000000000002</v>
      </c>
      <c r="I283">
        <v>431.512</v>
      </c>
      <c r="J283" s="11">
        <v>454.90199999999999</v>
      </c>
      <c r="K283" s="11">
        <v>340.93099999999998</v>
      </c>
      <c r="L283">
        <v>3.806</v>
      </c>
      <c r="M283">
        <v>3.02</v>
      </c>
      <c r="N283">
        <v>2.8319999999999999</v>
      </c>
      <c r="O283">
        <v>2.6059999999999999</v>
      </c>
    </row>
    <row r="285" spans="1:32">
      <c r="B285" t="s">
        <v>63</v>
      </c>
      <c r="C285" t="s">
        <v>17</v>
      </c>
      <c r="E285">
        <v>-1</v>
      </c>
      <c r="F285">
        <v>-2</v>
      </c>
      <c r="G285">
        <v>-3</v>
      </c>
      <c r="H285">
        <v>-4</v>
      </c>
      <c r="I285">
        <v>-5</v>
      </c>
      <c r="J285">
        <v>-6</v>
      </c>
      <c r="K285">
        <v>-7</v>
      </c>
      <c r="L285">
        <v>-8</v>
      </c>
      <c r="M285">
        <v>-9</v>
      </c>
      <c r="N285">
        <v>-10</v>
      </c>
      <c r="O285">
        <v>-11</v>
      </c>
    </row>
    <row r="286" spans="1:32">
      <c r="B286" t="s">
        <v>54</v>
      </c>
      <c r="C286" t="s">
        <v>69</v>
      </c>
      <c r="D286">
        <v>1.3</v>
      </c>
      <c r="E286" t="s">
        <v>56</v>
      </c>
      <c r="F286" t="s">
        <v>57</v>
      </c>
      <c r="G286" t="s">
        <v>58</v>
      </c>
      <c r="H286" t="b">
        <v>0</v>
      </c>
      <c r="I286" t="s">
        <v>59</v>
      </c>
      <c r="J286" t="b">
        <v>0</v>
      </c>
      <c r="K286">
        <v>1</v>
      </c>
      <c r="Q286">
        <v>1</v>
      </c>
      <c r="R286">
        <v>620</v>
      </c>
      <c r="S286">
        <v>1</v>
      </c>
      <c r="T286">
        <v>12</v>
      </c>
      <c r="U286">
        <v>96</v>
      </c>
      <c r="V286">
        <v>571</v>
      </c>
      <c r="W286" t="s">
        <v>76</v>
      </c>
      <c r="X286">
        <v>610</v>
      </c>
      <c r="AA286">
        <v>6</v>
      </c>
      <c r="AE286">
        <v>1</v>
      </c>
      <c r="AF286">
        <v>8</v>
      </c>
    </row>
    <row r="287" spans="1:32">
      <c r="C287" t="s">
        <v>60</v>
      </c>
      <c r="D287">
        <v>1</v>
      </c>
      <c r="E287">
        <v>2</v>
      </c>
      <c r="F287">
        <v>3</v>
      </c>
      <c r="G287">
        <v>4</v>
      </c>
      <c r="H287">
        <v>5</v>
      </c>
      <c r="I287">
        <v>6</v>
      </c>
      <c r="J287">
        <v>7</v>
      </c>
      <c r="K287">
        <v>8</v>
      </c>
      <c r="L287">
        <v>9</v>
      </c>
      <c r="M287">
        <v>10</v>
      </c>
      <c r="N287">
        <v>11</v>
      </c>
      <c r="O287">
        <v>12</v>
      </c>
    </row>
    <row r="288" spans="1:32">
      <c r="C288">
        <v>24.2</v>
      </c>
      <c r="D288">
        <v>16.619</v>
      </c>
      <c r="E288">
        <v>342.08199999999999</v>
      </c>
      <c r="F288">
        <v>288.53300000000002</v>
      </c>
      <c r="G288">
        <v>225.465</v>
      </c>
      <c r="H288">
        <v>320.048</v>
      </c>
      <c r="I288">
        <v>407.56799999999998</v>
      </c>
      <c r="J288" s="11">
        <v>437.91800000000001</v>
      </c>
      <c r="K288" s="11">
        <v>312.74599999999998</v>
      </c>
      <c r="L288" s="11">
        <v>327.29199999999997</v>
      </c>
      <c r="M288">
        <v>3.2850000000000001</v>
      </c>
      <c r="N288">
        <v>2.8740000000000001</v>
      </c>
      <c r="O288">
        <v>2.9430000000000001</v>
      </c>
    </row>
    <row r="289" spans="1:15">
      <c r="A289" t="s">
        <v>63</v>
      </c>
      <c r="D289">
        <v>16.39</v>
      </c>
      <c r="E289">
        <v>443.93400000000003</v>
      </c>
      <c r="F289">
        <v>351.82600000000002</v>
      </c>
      <c r="G289">
        <v>278.39499999999998</v>
      </c>
      <c r="H289">
        <v>202.53299999999999</v>
      </c>
      <c r="I289">
        <v>371.82799999999997</v>
      </c>
      <c r="J289" s="11">
        <v>29.661999999999999</v>
      </c>
      <c r="K289" s="11">
        <v>360.74900000000002</v>
      </c>
      <c r="L289" s="11">
        <v>299.26100000000002</v>
      </c>
      <c r="M289">
        <v>2.52</v>
      </c>
      <c r="N289">
        <v>3.004</v>
      </c>
      <c r="O289">
        <v>3.0840000000000001</v>
      </c>
    </row>
    <row r="290" spans="1:15">
      <c r="A290" t="s">
        <v>54</v>
      </c>
      <c r="D290">
        <v>22.295999999999999</v>
      </c>
      <c r="E290">
        <v>397.03</v>
      </c>
      <c r="F290">
        <v>273.64</v>
      </c>
      <c r="G290">
        <v>247.05199999999999</v>
      </c>
      <c r="H290">
        <v>192.18199999999999</v>
      </c>
      <c r="I290">
        <v>353.255</v>
      </c>
      <c r="J290" s="11">
        <v>385.68400000000003</v>
      </c>
      <c r="K290" s="11">
        <v>334.73700000000002</v>
      </c>
      <c r="L290">
        <v>3.3610000000000002</v>
      </c>
      <c r="M290">
        <v>3.1030000000000002</v>
      </c>
      <c r="N290">
        <v>2.6640000000000001</v>
      </c>
      <c r="O290">
        <v>3.202</v>
      </c>
    </row>
    <row r="291" spans="1:15">
      <c r="D291">
        <v>22.196000000000002</v>
      </c>
      <c r="E291">
        <v>386.536</v>
      </c>
      <c r="F291">
        <v>233.02699999999999</v>
      </c>
      <c r="G291">
        <v>180.23400000000001</v>
      </c>
      <c r="H291">
        <v>145.77699999999999</v>
      </c>
      <c r="I291">
        <v>343.76400000000001</v>
      </c>
      <c r="J291" s="11">
        <v>373.90600000000001</v>
      </c>
      <c r="K291" s="11">
        <v>345.58699999999999</v>
      </c>
      <c r="L291" s="11">
        <v>277.89299999999997</v>
      </c>
      <c r="M291">
        <v>3.09</v>
      </c>
      <c r="N291">
        <v>3.1520000000000001</v>
      </c>
      <c r="O291">
        <v>3.073</v>
      </c>
    </row>
    <row r="292" spans="1:15">
      <c r="A292" t="s">
        <v>70</v>
      </c>
      <c r="D292">
        <v>18.73</v>
      </c>
      <c r="E292">
        <v>393.34699999999998</v>
      </c>
      <c r="F292">
        <v>281.32799999999997</v>
      </c>
      <c r="G292">
        <v>234.64599999999999</v>
      </c>
      <c r="H292">
        <v>173.518</v>
      </c>
      <c r="I292">
        <v>354.94799999999998</v>
      </c>
      <c r="J292" s="11">
        <v>375.97500000000002</v>
      </c>
      <c r="K292" s="11">
        <v>300.04000000000002</v>
      </c>
      <c r="L292">
        <v>3.3820000000000001</v>
      </c>
      <c r="M292">
        <v>2.6429999999999998</v>
      </c>
      <c r="N292">
        <v>3.085</v>
      </c>
      <c r="O292">
        <v>3.2410000000000001</v>
      </c>
    </row>
    <row r="293" spans="1:15">
      <c r="D293">
        <v>19.762</v>
      </c>
      <c r="E293">
        <v>361.351</v>
      </c>
      <c r="F293">
        <v>190.07499999999999</v>
      </c>
      <c r="G293">
        <v>191.251</v>
      </c>
      <c r="H293">
        <v>133.57300000000001</v>
      </c>
      <c r="I293">
        <v>349.94799999999998</v>
      </c>
      <c r="J293" s="11">
        <v>382.00099999999998</v>
      </c>
      <c r="K293" s="11">
        <v>343.25599999999997</v>
      </c>
      <c r="L293" s="11">
        <v>299.15699999999998</v>
      </c>
      <c r="M293">
        <v>3.4670000000000001</v>
      </c>
      <c r="N293">
        <v>2.9780000000000002</v>
      </c>
      <c r="O293">
        <v>3.1640000000000001</v>
      </c>
    </row>
    <row r="294" spans="1:15">
      <c r="D294">
        <v>21.818000000000001</v>
      </c>
      <c r="E294">
        <v>481.26299999999998</v>
      </c>
      <c r="F294">
        <v>271.36500000000001</v>
      </c>
      <c r="G294">
        <v>197.56100000000001</v>
      </c>
      <c r="H294">
        <v>279.67099999999999</v>
      </c>
      <c r="I294">
        <v>370.21800000000002</v>
      </c>
      <c r="J294" s="11">
        <v>401.13900000000001</v>
      </c>
      <c r="K294" s="11">
        <v>375.86700000000002</v>
      </c>
      <c r="L294" s="11">
        <v>320.29300000000001</v>
      </c>
      <c r="M294">
        <v>3.2690000000000001</v>
      </c>
      <c r="N294">
        <v>2.9220000000000002</v>
      </c>
      <c r="O294">
        <v>3.35</v>
      </c>
    </row>
    <row r="295" spans="1:15">
      <c r="D295">
        <v>22.684000000000001</v>
      </c>
      <c r="E295">
        <v>489.77499999999998</v>
      </c>
      <c r="F295">
        <v>209.054</v>
      </c>
      <c r="G295">
        <v>187.17099999999999</v>
      </c>
      <c r="H295">
        <v>173.56800000000001</v>
      </c>
      <c r="I295">
        <v>415</v>
      </c>
      <c r="J295" s="11">
        <v>452.38299999999998</v>
      </c>
      <c r="K295" s="11">
        <v>335.72699999999998</v>
      </c>
      <c r="L295">
        <v>2.78</v>
      </c>
      <c r="M295" s="8">
        <v>112.203</v>
      </c>
      <c r="N295">
        <v>3.4740000000000002</v>
      </c>
      <c r="O295">
        <v>2.38</v>
      </c>
    </row>
    <row r="297" spans="1:15">
      <c r="B297" t="s">
        <v>63</v>
      </c>
    </row>
    <row r="298" spans="1:15">
      <c r="B298" t="s">
        <v>77</v>
      </c>
      <c r="C298">
        <v>29</v>
      </c>
      <c r="D29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B323-857B-4193-B39E-CD5AC6E7CDBA}">
  <sheetPr codeName="Sheet9"/>
  <dimension ref="A1:AD64"/>
  <sheetViews>
    <sheetView topLeftCell="M33" zoomScale="80" zoomScaleNormal="80" workbookViewId="0">
      <selection activeCell="Z22" sqref="Z22"/>
    </sheetView>
  </sheetViews>
  <sheetFormatPr defaultRowHeight="15"/>
  <cols>
    <col min="5" max="5" width="38.85546875" style="4" customWidth="1"/>
    <col min="6" max="6" width="13.140625" customWidth="1"/>
    <col min="12" max="12" width="16.28515625" customWidth="1"/>
    <col min="18" max="18" width="19.85546875" customWidth="1"/>
    <col min="19" max="19" width="18.42578125" style="6" customWidth="1"/>
    <col min="20" max="20" width="15.85546875" style="4" customWidth="1"/>
    <col min="21" max="23" width="16.7109375" customWidth="1"/>
    <col min="25" max="25" width="22.5703125" style="4" customWidth="1"/>
    <col min="26" max="28" width="22.5703125" customWidth="1"/>
  </cols>
  <sheetData>
    <row r="1" spans="1:30" ht="15.75" thickBot="1">
      <c r="B1" t="s">
        <v>18</v>
      </c>
      <c r="C1" t="s">
        <v>19</v>
      </c>
      <c r="D1" t="s">
        <v>84</v>
      </c>
      <c r="E1" s="4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s="1" t="s">
        <v>27</v>
      </c>
      <c r="M1" s="2" t="s">
        <v>22</v>
      </c>
      <c r="N1" s="2" t="s">
        <v>23</v>
      </c>
      <c r="O1" s="2" t="s">
        <v>24</v>
      </c>
      <c r="P1" s="2" t="s">
        <v>25</v>
      </c>
      <c r="Q1" s="3" t="s">
        <v>28</v>
      </c>
      <c r="R1" s="4" t="s">
        <v>89</v>
      </c>
      <c r="S1" s="23" t="s">
        <v>88</v>
      </c>
      <c r="T1" s="4" t="s">
        <v>29</v>
      </c>
      <c r="U1" t="s">
        <v>89</v>
      </c>
      <c r="V1" t="s">
        <v>32</v>
      </c>
      <c r="W1" t="s">
        <v>33</v>
      </c>
      <c r="X1" t="s">
        <v>19</v>
      </c>
      <c r="Y1" s="4" t="s">
        <v>30</v>
      </c>
      <c r="Z1" t="s">
        <v>86</v>
      </c>
      <c r="AA1" t="s">
        <v>32</v>
      </c>
      <c r="AB1" t="s">
        <v>33</v>
      </c>
      <c r="AC1" t="s">
        <v>34</v>
      </c>
      <c r="AD1" t="s">
        <v>35</v>
      </c>
    </row>
    <row r="2" spans="1:30" s="25" customFormat="1">
      <c r="A2" s="24"/>
      <c r="B2" s="25" t="s">
        <v>36</v>
      </c>
      <c r="C2" s="25" t="s">
        <v>0</v>
      </c>
      <c r="D2" s="26" t="s">
        <v>7</v>
      </c>
      <c r="E2" s="26" t="s">
        <v>37</v>
      </c>
      <c r="F2" s="25" t="s">
        <v>38</v>
      </c>
      <c r="G2" s="27">
        <v>1E-4</v>
      </c>
      <c r="H2" s="25">
        <v>5.0000000000000001E-3</v>
      </c>
      <c r="I2" s="25">
        <v>0.44600000000000001</v>
      </c>
      <c r="J2" s="27">
        <f t="shared" ref="J2:J55" si="0">G2*H2</f>
        <v>5.0000000000000008E-7</v>
      </c>
      <c r="K2" s="27" t="e">
        <f t="shared" ref="K2:K55" si="1">F2/J2</f>
        <v>#VALUE!</v>
      </c>
      <c r="L2" s="28">
        <v>11</v>
      </c>
      <c r="M2" s="27">
        <v>1E-4</v>
      </c>
      <c r="N2" s="25">
        <v>5.0000000000000001E-3</v>
      </c>
      <c r="O2" s="25">
        <v>0.44600000000000001</v>
      </c>
      <c r="P2" s="27">
        <f>M2*N2*O2</f>
        <v>2.2300000000000005E-7</v>
      </c>
      <c r="Q2" s="29">
        <f>L2/P2</f>
        <v>49327354.260089673</v>
      </c>
      <c r="R2" s="27" t="e">
        <f>AVERAGE(K2:K10)</f>
        <v>#VALUE!</v>
      </c>
      <c r="S2" s="27">
        <f>GEOMEAN(Q2:Q4)</f>
        <v>63242072.271711439</v>
      </c>
      <c r="T2" s="26" t="e">
        <f t="shared" ref="T2:T33" si="2">LOG10(K2)</f>
        <v>#VALUE!</v>
      </c>
      <c r="U2" s="25" t="e">
        <f>GEOMEAN(T2:T10)</f>
        <v>#VALUE!</v>
      </c>
      <c r="X2" s="25" t="s">
        <v>0</v>
      </c>
      <c r="Y2" s="26">
        <f t="shared" ref="Y2:Y33" si="3">LOG10(Q2)</f>
        <v>7.6930878221100638</v>
      </c>
      <c r="Z2" s="25">
        <f>AVERAGE(Y2:Y4)</f>
        <v>7.8010060921492332</v>
      </c>
      <c r="AA2" s="25">
        <f>_xlfn.STDEV.S(Y2:Y4)</f>
        <v>9.7331668122351014E-2</v>
      </c>
      <c r="AB2" s="25">
        <f>_xlfn.CONFIDENCE.T(0.05,AA2,3)</f>
        <v>0.2417852673302997</v>
      </c>
      <c r="AC2" s="25">
        <f t="shared" ref="AC2:AC33" si="4">Z2-AB2</f>
        <v>7.5592208248189339</v>
      </c>
      <c r="AD2" s="25">
        <f t="shared" ref="AD2:AD33" si="5">Z2+AB2</f>
        <v>8.0427913594795335</v>
      </c>
    </row>
    <row r="3" spans="1:30" s="12" customFormat="1">
      <c r="A3" s="30"/>
      <c r="B3" s="12" t="s">
        <v>36</v>
      </c>
      <c r="C3" s="12" t="s">
        <v>0</v>
      </c>
      <c r="D3" s="13" t="s">
        <v>7</v>
      </c>
      <c r="E3" s="13" t="s">
        <v>37</v>
      </c>
      <c r="F3" s="12" t="s">
        <v>38</v>
      </c>
      <c r="G3" s="14">
        <v>1.0000000000000001E-5</v>
      </c>
      <c r="H3" s="12">
        <v>5.0000000000000001E-3</v>
      </c>
      <c r="I3" s="12">
        <v>0.44600000000000001</v>
      </c>
      <c r="J3" s="14">
        <f t="shared" si="0"/>
        <v>5.0000000000000004E-8</v>
      </c>
      <c r="K3" s="14" t="e">
        <f t="shared" si="1"/>
        <v>#VALUE!</v>
      </c>
      <c r="L3" s="15">
        <v>17</v>
      </c>
      <c r="M3" s="14">
        <v>1E-4</v>
      </c>
      <c r="N3" s="12">
        <v>5.0000000000000001E-3</v>
      </c>
      <c r="O3" s="12">
        <v>0.44600000000000001</v>
      </c>
      <c r="P3" s="14">
        <f>M3*N3*O3</f>
        <v>2.2300000000000005E-7</v>
      </c>
      <c r="Q3" s="16">
        <f>L3/P3</f>
        <v>76233183.85650222</v>
      </c>
      <c r="S3" s="14"/>
      <c r="T3" s="13" t="e">
        <f t="shared" si="2"/>
        <v>#VALUE!</v>
      </c>
      <c r="X3" s="12" t="s">
        <v>0</v>
      </c>
      <c r="Y3" s="13">
        <f t="shared" si="3"/>
        <v>7.8821440583301134</v>
      </c>
      <c r="AB3" s="12" t="e">
        <f t="shared" ref="AB3:AB53" si="6">_xlfn.CONFIDENCE.T(0.05,AA3,3)</f>
        <v>#NUM!</v>
      </c>
      <c r="AC3" s="12" t="e">
        <f t="shared" si="4"/>
        <v>#NUM!</v>
      </c>
      <c r="AD3" s="12" t="e">
        <f t="shared" si="5"/>
        <v>#NUM!</v>
      </c>
    </row>
    <row r="4" spans="1:30" s="32" customFormat="1" ht="15.75" thickBot="1">
      <c r="A4" s="31"/>
      <c r="B4" s="32" t="s">
        <v>36</v>
      </c>
      <c r="C4" s="32" t="s">
        <v>0</v>
      </c>
      <c r="D4" s="33" t="s">
        <v>7</v>
      </c>
      <c r="E4" s="33" t="s">
        <v>37</v>
      </c>
      <c r="F4" s="32" t="s">
        <v>38</v>
      </c>
      <c r="G4" s="34">
        <v>1E-4</v>
      </c>
      <c r="H4" s="32">
        <v>5.0000000000000001E-3</v>
      </c>
      <c r="I4" s="32">
        <v>0.44600000000000001</v>
      </c>
      <c r="J4" s="34">
        <f t="shared" si="0"/>
        <v>5.0000000000000008E-7</v>
      </c>
      <c r="K4" s="34" t="e">
        <f t="shared" si="1"/>
        <v>#VALUE!</v>
      </c>
      <c r="L4" s="35">
        <v>15</v>
      </c>
      <c r="M4" s="34">
        <v>1E-4</v>
      </c>
      <c r="N4" s="32">
        <v>5.0000000000000001E-3</v>
      </c>
      <c r="O4" s="32">
        <v>0.44600000000000001</v>
      </c>
      <c r="P4" s="34">
        <f t="shared" ref="P4:P55" si="7">M4*N4*O4</f>
        <v>2.2300000000000005E-7</v>
      </c>
      <c r="Q4" s="36">
        <f t="shared" ref="Q4:Q55" si="8">L4/P4</f>
        <v>67264573.991031379</v>
      </c>
      <c r="S4" s="34"/>
      <c r="T4" s="33" t="e">
        <f t="shared" si="2"/>
        <v>#VALUE!</v>
      </c>
      <c r="X4" s="32" t="s">
        <v>0</v>
      </c>
      <c r="Y4" s="33">
        <f t="shared" si="3"/>
        <v>7.8277863960075207</v>
      </c>
      <c r="AB4" s="32" t="e">
        <f t="shared" si="6"/>
        <v>#NUM!</v>
      </c>
      <c r="AC4" s="32" t="e">
        <f t="shared" si="4"/>
        <v>#NUM!</v>
      </c>
      <c r="AD4" s="32" t="e">
        <f t="shared" si="5"/>
        <v>#NUM!</v>
      </c>
    </row>
    <row r="5" spans="1:30" s="12" customFormat="1">
      <c r="B5" s="12" t="s">
        <v>36</v>
      </c>
      <c r="C5" s="12" t="s">
        <v>1</v>
      </c>
      <c r="D5" s="13" t="s">
        <v>7</v>
      </c>
      <c r="E5" s="13" t="s">
        <v>37</v>
      </c>
      <c r="F5" s="12" t="s">
        <v>38</v>
      </c>
      <c r="G5" s="14">
        <v>1E-4</v>
      </c>
      <c r="H5" s="12">
        <v>5.0000000000000001E-3</v>
      </c>
      <c r="I5" s="12">
        <v>0.44600000000000001</v>
      </c>
      <c r="J5" s="14">
        <f t="shared" si="0"/>
        <v>5.0000000000000008E-7</v>
      </c>
      <c r="K5" s="14" t="e">
        <f t="shared" si="1"/>
        <v>#VALUE!</v>
      </c>
      <c r="L5" s="15">
        <v>38</v>
      </c>
      <c r="M5" s="14">
        <v>1E-4</v>
      </c>
      <c r="N5" s="12">
        <v>5.0000000000000001E-3</v>
      </c>
      <c r="O5" s="12">
        <v>0.44600000000000001</v>
      </c>
      <c r="P5" s="14">
        <f t="shared" si="7"/>
        <v>2.2300000000000005E-7</v>
      </c>
      <c r="Q5" s="16">
        <f t="shared" si="8"/>
        <v>170403587.44394615</v>
      </c>
      <c r="S5" s="14">
        <f>GEOMEAN(Q5:Q7)</f>
        <v>219824908.18428111</v>
      </c>
      <c r="T5" s="13" t="e">
        <f t="shared" si="2"/>
        <v>#VALUE!</v>
      </c>
      <c r="X5" s="12" t="s">
        <v>1</v>
      </c>
      <c r="Y5" s="13">
        <f t="shared" si="3"/>
        <v>8.2314787335686486</v>
      </c>
      <c r="Z5" s="12">
        <f>AVERAGE(Y5:Y7)</f>
        <v>8.3420769004355328</v>
      </c>
      <c r="AA5" s="12">
        <f>_xlfn.STDEV.S(Y5:Y7)</f>
        <v>0.10656391837941374</v>
      </c>
      <c r="AB5" s="12">
        <f t="shared" si="6"/>
        <v>0.26471944835818589</v>
      </c>
      <c r="AC5" s="12">
        <f t="shared" si="4"/>
        <v>8.0773574520773472</v>
      </c>
      <c r="AD5" s="12">
        <f t="shared" si="5"/>
        <v>8.6067963487937185</v>
      </c>
    </row>
    <row r="6" spans="1:30" s="12" customFormat="1">
      <c r="B6" s="12" t="s">
        <v>36</v>
      </c>
      <c r="C6" s="12" t="s">
        <v>1</v>
      </c>
      <c r="D6" s="13" t="s">
        <v>7</v>
      </c>
      <c r="E6" s="13" t="s">
        <v>37</v>
      </c>
      <c r="F6" s="12" t="s">
        <v>38</v>
      </c>
      <c r="G6" s="14">
        <v>1E-4</v>
      </c>
      <c r="H6" s="12">
        <v>5.0000000000000001E-3</v>
      </c>
      <c r="I6" s="12">
        <v>0.44600000000000001</v>
      </c>
      <c r="J6" s="14">
        <f t="shared" si="0"/>
        <v>5.0000000000000008E-7</v>
      </c>
      <c r="K6" s="14" t="e">
        <f t="shared" si="1"/>
        <v>#VALUE!</v>
      </c>
      <c r="L6" s="15">
        <v>50</v>
      </c>
      <c r="M6" s="14">
        <v>1E-4</v>
      </c>
      <c r="N6" s="12">
        <v>5.0000000000000001E-3</v>
      </c>
      <c r="O6" s="12">
        <v>0.44600000000000001</v>
      </c>
      <c r="P6" s="14">
        <f t="shared" si="7"/>
        <v>2.2300000000000005E-7</v>
      </c>
      <c r="Q6" s="16">
        <f t="shared" si="8"/>
        <v>224215246.63677126</v>
      </c>
      <c r="S6" s="14"/>
      <c r="T6" s="13" t="e">
        <f t="shared" si="2"/>
        <v>#VALUE!</v>
      </c>
      <c r="X6" s="12" t="s">
        <v>1</v>
      </c>
      <c r="Y6" s="13">
        <f t="shared" si="3"/>
        <v>8.3506651412878572</v>
      </c>
      <c r="AB6" s="12" t="e">
        <f t="shared" si="6"/>
        <v>#NUM!</v>
      </c>
      <c r="AC6" s="12" t="e">
        <f t="shared" si="4"/>
        <v>#NUM!</v>
      </c>
      <c r="AD6" s="12" t="e">
        <f t="shared" si="5"/>
        <v>#NUM!</v>
      </c>
    </row>
    <row r="7" spans="1:30" s="12" customFormat="1" ht="15.75" thickBot="1">
      <c r="B7" s="12" t="s">
        <v>36</v>
      </c>
      <c r="C7" s="12" t="s">
        <v>1</v>
      </c>
      <c r="D7" s="13" t="s">
        <v>7</v>
      </c>
      <c r="E7" s="13" t="s">
        <v>37</v>
      </c>
      <c r="F7" s="12" t="s">
        <v>38</v>
      </c>
      <c r="G7" s="14">
        <v>1E-4</v>
      </c>
      <c r="H7" s="12">
        <v>5.0000000000000001E-3</v>
      </c>
      <c r="I7" s="12">
        <v>0.44600000000000001</v>
      </c>
      <c r="J7" s="14">
        <f t="shared" si="0"/>
        <v>5.0000000000000008E-7</v>
      </c>
      <c r="K7" s="14" t="e">
        <f t="shared" si="1"/>
        <v>#VALUE!</v>
      </c>
      <c r="L7" s="15">
        <v>62</v>
      </c>
      <c r="M7" s="14">
        <v>1E-4</v>
      </c>
      <c r="N7" s="12">
        <v>5.0000000000000001E-3</v>
      </c>
      <c r="O7" s="12">
        <v>0.44600000000000001</v>
      </c>
      <c r="P7" s="14">
        <f t="shared" si="7"/>
        <v>2.2300000000000005E-7</v>
      </c>
      <c r="Q7" s="16">
        <f t="shared" si="8"/>
        <v>278026905.82959634</v>
      </c>
      <c r="S7" s="14"/>
      <c r="T7" s="13" t="e">
        <f t="shared" si="2"/>
        <v>#VALUE!</v>
      </c>
      <c r="X7" s="12" t="s">
        <v>1</v>
      </c>
      <c r="Y7" s="13">
        <f t="shared" si="3"/>
        <v>8.4440868264500928</v>
      </c>
      <c r="AB7" s="12" t="e">
        <f t="shared" si="6"/>
        <v>#NUM!</v>
      </c>
      <c r="AC7" s="12" t="e">
        <f t="shared" si="4"/>
        <v>#NUM!</v>
      </c>
      <c r="AD7" s="12" t="e">
        <f t="shared" si="5"/>
        <v>#NUM!</v>
      </c>
    </row>
    <row r="8" spans="1:30" s="25" customFormat="1">
      <c r="A8" s="24"/>
      <c r="B8" s="25" t="s">
        <v>39</v>
      </c>
      <c r="C8" s="25" t="s">
        <v>2</v>
      </c>
      <c r="D8" s="26" t="s">
        <v>7</v>
      </c>
      <c r="E8" s="26" t="s">
        <v>37</v>
      </c>
      <c r="F8" s="25" t="s">
        <v>38</v>
      </c>
      <c r="G8" s="27">
        <v>1E-4</v>
      </c>
      <c r="H8" s="25">
        <v>5.0000000000000001E-3</v>
      </c>
      <c r="I8" s="25">
        <v>0.44600000000000001</v>
      </c>
      <c r="J8" s="27">
        <f t="shared" si="0"/>
        <v>5.0000000000000008E-7</v>
      </c>
      <c r="K8" s="27" t="e">
        <f t="shared" si="1"/>
        <v>#VALUE!</v>
      </c>
      <c r="L8" s="28">
        <v>6</v>
      </c>
      <c r="M8" s="27">
        <v>1E-4</v>
      </c>
      <c r="N8" s="25">
        <v>5.0000000000000001E-3</v>
      </c>
      <c r="O8" s="25">
        <v>0.44600000000000001</v>
      </c>
      <c r="P8" s="27">
        <f t="shared" si="7"/>
        <v>2.2300000000000005E-7</v>
      </c>
      <c r="Q8" s="29">
        <f t="shared" si="8"/>
        <v>26905829.596412551</v>
      </c>
      <c r="S8" s="27">
        <f>GEOMEAN(Q8:Q10)</f>
        <v>33899221.073404647</v>
      </c>
      <c r="T8" s="26" t="e">
        <f t="shared" si="2"/>
        <v>#VALUE!</v>
      </c>
      <c r="X8" s="25" t="s">
        <v>2</v>
      </c>
      <c r="Y8" s="26">
        <f t="shared" si="3"/>
        <v>7.4298463873354832</v>
      </c>
      <c r="Z8" s="25">
        <f>AVERAGE(Y8:Y10)</f>
        <v>7.5301897192234764</v>
      </c>
      <c r="AA8" s="25">
        <f>_xlfn.STDEV.S(Y8:Y10)</f>
        <v>9.0585502863153811E-2</v>
      </c>
      <c r="AB8" s="25">
        <f t="shared" si="6"/>
        <v>0.22502686380022799</v>
      </c>
      <c r="AC8" s="25">
        <f t="shared" si="4"/>
        <v>7.3051628554232479</v>
      </c>
      <c r="AD8" s="25">
        <f t="shared" si="5"/>
        <v>7.7552165830237048</v>
      </c>
    </row>
    <row r="9" spans="1:30" s="12" customFormat="1">
      <c r="A9" s="30"/>
      <c r="B9" s="12" t="s">
        <v>39</v>
      </c>
      <c r="C9" s="12" t="s">
        <v>2</v>
      </c>
      <c r="D9" s="13" t="s">
        <v>7</v>
      </c>
      <c r="E9" s="13" t="s">
        <v>37</v>
      </c>
      <c r="F9" s="12" t="s">
        <v>38</v>
      </c>
      <c r="G9" s="14">
        <v>1E-4</v>
      </c>
      <c r="H9" s="12">
        <v>5.0000000000000001E-3</v>
      </c>
      <c r="I9" s="12">
        <v>0.44600000000000001</v>
      </c>
      <c r="J9" s="14">
        <f t="shared" si="0"/>
        <v>5.0000000000000008E-7</v>
      </c>
      <c r="K9" s="14" t="e">
        <f t="shared" si="1"/>
        <v>#VALUE!</v>
      </c>
      <c r="L9" s="15">
        <v>8</v>
      </c>
      <c r="M9" s="14">
        <v>1E-4</v>
      </c>
      <c r="N9" s="12">
        <v>5.0000000000000001E-3</v>
      </c>
      <c r="O9" s="12">
        <v>0.44600000000000001</v>
      </c>
      <c r="P9" s="14">
        <f t="shared" si="7"/>
        <v>2.2300000000000005E-7</v>
      </c>
      <c r="Q9" s="16">
        <f t="shared" si="8"/>
        <v>35874439.461883403</v>
      </c>
      <c r="S9" s="14"/>
      <c r="T9" s="13" t="e">
        <f t="shared" si="2"/>
        <v>#VALUE!</v>
      </c>
      <c r="X9" s="12" t="s">
        <v>2</v>
      </c>
      <c r="Y9" s="13">
        <f t="shared" si="3"/>
        <v>7.5547851239437831</v>
      </c>
      <c r="AB9" s="12" t="e">
        <f t="shared" si="6"/>
        <v>#NUM!</v>
      </c>
      <c r="AC9" s="12" t="e">
        <f t="shared" si="4"/>
        <v>#NUM!</v>
      </c>
      <c r="AD9" s="12" t="e">
        <f t="shared" si="5"/>
        <v>#NUM!</v>
      </c>
    </row>
    <row r="10" spans="1:30" s="32" customFormat="1" ht="15.75" thickBot="1">
      <c r="A10" s="31"/>
      <c r="B10" s="32" t="s">
        <v>39</v>
      </c>
      <c r="C10" s="32" t="s">
        <v>2</v>
      </c>
      <c r="D10" s="33" t="s">
        <v>7</v>
      </c>
      <c r="E10" s="33" t="s">
        <v>37</v>
      </c>
      <c r="F10" s="32" t="s">
        <v>38</v>
      </c>
      <c r="G10" s="34">
        <v>1E-4</v>
      </c>
      <c r="H10" s="32">
        <v>5.0000000000000001E-3</v>
      </c>
      <c r="I10" s="32">
        <v>0.44600000000000001</v>
      </c>
      <c r="J10" s="34">
        <f t="shared" si="0"/>
        <v>5.0000000000000008E-7</v>
      </c>
      <c r="K10" s="34" t="e">
        <f t="shared" si="1"/>
        <v>#VALUE!</v>
      </c>
      <c r="L10" s="35">
        <v>9</v>
      </c>
      <c r="M10" s="34">
        <v>1E-4</v>
      </c>
      <c r="N10" s="32">
        <v>5.0000000000000001E-3</v>
      </c>
      <c r="O10" s="32">
        <v>0.44600000000000001</v>
      </c>
      <c r="P10" s="34">
        <f t="shared" si="7"/>
        <v>2.2300000000000005E-7</v>
      </c>
      <c r="Q10" s="36">
        <f t="shared" si="8"/>
        <v>40358744.394618824</v>
      </c>
      <c r="S10" s="34"/>
      <c r="T10" s="33" t="e">
        <f t="shared" si="2"/>
        <v>#VALUE!</v>
      </c>
      <c r="X10" s="32" t="s">
        <v>2</v>
      </c>
      <c r="Y10" s="33">
        <f t="shared" si="3"/>
        <v>7.6059376463911637</v>
      </c>
      <c r="AB10" s="32" t="e">
        <f t="shared" si="6"/>
        <v>#NUM!</v>
      </c>
      <c r="AC10" s="32" t="e">
        <f t="shared" si="4"/>
        <v>#NUM!</v>
      </c>
      <c r="AD10" s="32" t="e">
        <f t="shared" si="5"/>
        <v>#NUM!</v>
      </c>
    </row>
    <row r="11" spans="1:30" s="12" customFormat="1">
      <c r="B11" s="12" t="s">
        <v>39</v>
      </c>
      <c r="C11" s="12" t="s">
        <v>3</v>
      </c>
      <c r="D11" s="13" t="s">
        <v>7</v>
      </c>
      <c r="E11" s="13" t="s">
        <v>37</v>
      </c>
      <c r="F11" s="12" t="s">
        <v>38</v>
      </c>
      <c r="G11" s="14">
        <v>1E-3</v>
      </c>
      <c r="H11" s="12">
        <v>5.0000000000000001E-3</v>
      </c>
      <c r="I11" s="12">
        <v>0.44600000000000001</v>
      </c>
      <c r="J11" s="14">
        <f>G11*H11</f>
        <v>5.0000000000000004E-6</v>
      </c>
      <c r="K11" s="14" t="e">
        <f>F11/J11</f>
        <v>#VALUE!</v>
      </c>
      <c r="L11" s="12">
        <v>8</v>
      </c>
      <c r="M11" s="14">
        <v>1E-4</v>
      </c>
      <c r="N11" s="12">
        <v>5.0000000000000001E-3</v>
      </c>
      <c r="O11" s="12">
        <v>0.44600000000000001</v>
      </c>
      <c r="P11" s="14">
        <f t="shared" si="7"/>
        <v>2.2300000000000005E-7</v>
      </c>
      <c r="Q11" s="14">
        <f t="shared" si="8"/>
        <v>35874439.461883403</v>
      </c>
      <c r="R11" s="14" t="e">
        <f>AVERAGE(K11:K19)</f>
        <v>#VALUE!</v>
      </c>
      <c r="S11" s="14">
        <f>GEOMEAN(Q11:Q13)</f>
        <v>39892019.561781436</v>
      </c>
      <c r="T11" s="13" t="e">
        <f t="shared" si="2"/>
        <v>#VALUE!</v>
      </c>
      <c r="U11" s="12" t="e">
        <f>GEOMEAN(T11:T19)</f>
        <v>#VALUE!</v>
      </c>
      <c r="X11" s="12" t="s">
        <v>3</v>
      </c>
      <c r="Y11" s="13">
        <f t="shared" si="3"/>
        <v>7.5547851239437831</v>
      </c>
      <c r="Z11" s="12">
        <f>AVERAGE(Y11:Y13)</f>
        <v>7.600886023332543</v>
      </c>
      <c r="AA11" s="12">
        <f>_xlfn.STDEV.S(Y11:Y13)</f>
        <v>7.9849100015953731E-2</v>
      </c>
      <c r="AB11" s="12">
        <f t="shared" si="6"/>
        <v>0.19835616059895464</v>
      </c>
      <c r="AC11" s="12">
        <f t="shared" si="4"/>
        <v>7.402529862733588</v>
      </c>
      <c r="AD11" s="12">
        <f t="shared" si="5"/>
        <v>7.799242183931498</v>
      </c>
    </row>
    <row r="12" spans="1:30" s="12" customFormat="1">
      <c r="B12" s="12" t="s">
        <v>39</v>
      </c>
      <c r="C12" s="12" t="s">
        <v>3</v>
      </c>
      <c r="D12" s="13" t="s">
        <v>7</v>
      </c>
      <c r="E12" s="13" t="s">
        <v>37</v>
      </c>
      <c r="F12" s="12" t="s">
        <v>38</v>
      </c>
      <c r="G12" s="14">
        <v>1E-3</v>
      </c>
      <c r="H12" s="12">
        <v>5.0000000000000001E-3</v>
      </c>
      <c r="I12" s="12">
        <v>0.44600000000000001</v>
      </c>
      <c r="J12" s="14">
        <f t="shared" si="0"/>
        <v>5.0000000000000004E-6</v>
      </c>
      <c r="K12" s="14" t="e">
        <f t="shared" si="1"/>
        <v>#VALUE!</v>
      </c>
      <c r="L12" s="12">
        <v>11</v>
      </c>
      <c r="M12" s="14">
        <v>1E-4</v>
      </c>
      <c r="N12" s="12">
        <v>5.0000000000000001E-3</v>
      </c>
      <c r="O12" s="12">
        <v>0.44600000000000001</v>
      </c>
      <c r="P12" s="14">
        <f t="shared" si="7"/>
        <v>2.2300000000000005E-7</v>
      </c>
      <c r="Q12" s="14">
        <f t="shared" si="8"/>
        <v>49327354.260089673</v>
      </c>
      <c r="R12" s="14"/>
      <c r="S12" s="14"/>
      <c r="T12" s="13" t="e">
        <f t="shared" si="2"/>
        <v>#VALUE!</v>
      </c>
      <c r="X12" s="12" t="s">
        <v>3</v>
      </c>
      <c r="Y12" s="13">
        <f t="shared" si="3"/>
        <v>7.6930878221100638</v>
      </c>
      <c r="AB12" s="12" t="e">
        <f t="shared" si="6"/>
        <v>#NUM!</v>
      </c>
      <c r="AC12" s="12" t="e">
        <f t="shared" si="4"/>
        <v>#NUM!</v>
      </c>
      <c r="AD12" s="12" t="e">
        <f t="shared" si="5"/>
        <v>#NUM!</v>
      </c>
    </row>
    <row r="13" spans="1:30" s="12" customFormat="1" ht="15.75" thickBot="1">
      <c r="B13" s="12" t="s">
        <v>39</v>
      </c>
      <c r="C13" s="12" t="s">
        <v>3</v>
      </c>
      <c r="D13" s="13" t="s">
        <v>7</v>
      </c>
      <c r="E13" s="13" t="s">
        <v>37</v>
      </c>
      <c r="F13" s="12" t="s">
        <v>38</v>
      </c>
      <c r="G13" s="14">
        <v>1E-3</v>
      </c>
      <c r="H13" s="12">
        <v>5.0000000000000001E-3</v>
      </c>
      <c r="I13" s="12">
        <v>0.44600000000000001</v>
      </c>
      <c r="J13" s="14">
        <f t="shared" si="0"/>
        <v>5.0000000000000004E-6</v>
      </c>
      <c r="K13" s="14" t="e">
        <f t="shared" si="1"/>
        <v>#VALUE!</v>
      </c>
      <c r="L13" s="12">
        <v>8</v>
      </c>
      <c r="M13" s="14">
        <v>1E-4</v>
      </c>
      <c r="N13" s="12">
        <v>5.0000000000000001E-3</v>
      </c>
      <c r="O13" s="12">
        <v>0.44600000000000001</v>
      </c>
      <c r="P13" s="14">
        <f t="shared" si="7"/>
        <v>2.2300000000000005E-7</v>
      </c>
      <c r="Q13" s="14">
        <f t="shared" si="8"/>
        <v>35874439.461883403</v>
      </c>
      <c r="R13" s="14"/>
      <c r="S13" s="14"/>
      <c r="T13" s="13" t="e">
        <f t="shared" si="2"/>
        <v>#VALUE!</v>
      </c>
      <c r="X13" s="12" t="s">
        <v>3</v>
      </c>
      <c r="Y13" s="13">
        <f t="shared" si="3"/>
        <v>7.5547851239437831</v>
      </c>
      <c r="AB13" s="12" t="e">
        <f t="shared" si="6"/>
        <v>#NUM!</v>
      </c>
      <c r="AC13" s="12" t="e">
        <f t="shared" si="4"/>
        <v>#NUM!</v>
      </c>
      <c r="AD13" s="12" t="e">
        <f t="shared" si="5"/>
        <v>#NUM!</v>
      </c>
    </row>
    <row r="14" spans="1:30" s="25" customFormat="1">
      <c r="A14" s="24"/>
      <c r="B14" s="25" t="s">
        <v>40</v>
      </c>
      <c r="C14" s="25" t="s">
        <v>4</v>
      </c>
      <c r="D14" s="26" t="s">
        <v>7</v>
      </c>
      <c r="E14" s="26" t="s">
        <v>37</v>
      </c>
      <c r="F14" s="25" t="s">
        <v>38</v>
      </c>
      <c r="G14" s="27">
        <v>1E-3</v>
      </c>
      <c r="H14" s="25">
        <v>5.0000000000000001E-3</v>
      </c>
      <c r="I14" s="25">
        <v>0.44600000000000001</v>
      </c>
      <c r="J14" s="27">
        <f t="shared" si="0"/>
        <v>5.0000000000000004E-6</v>
      </c>
      <c r="K14" s="27" t="e">
        <f t="shared" si="1"/>
        <v>#VALUE!</v>
      </c>
      <c r="L14" s="25">
        <v>12</v>
      </c>
      <c r="M14" s="27">
        <v>1E-4</v>
      </c>
      <c r="N14" s="25">
        <v>5.0000000000000001E-3</v>
      </c>
      <c r="O14" s="25">
        <v>0.44600000000000001</v>
      </c>
      <c r="P14" s="27">
        <f t="shared" si="7"/>
        <v>2.2300000000000005E-7</v>
      </c>
      <c r="Q14" s="27">
        <f t="shared" si="8"/>
        <v>53811659.192825101</v>
      </c>
      <c r="R14" s="27" t="e">
        <f>R11/S11</f>
        <v>#VALUE!</v>
      </c>
      <c r="S14" s="27">
        <f>GEOMEAN(Q14:Q16)</f>
        <v>63623057.80045478</v>
      </c>
      <c r="T14" s="26" t="e">
        <f t="shared" si="2"/>
        <v>#VALUE!</v>
      </c>
      <c r="X14" s="25" t="s">
        <v>4</v>
      </c>
      <c r="Y14" s="26">
        <f t="shared" si="3"/>
        <v>7.7308763829994644</v>
      </c>
      <c r="Z14" s="25">
        <f>AVERAGE(Y14:Y16)</f>
        <v>7.8036145379865518</v>
      </c>
      <c r="AA14" s="25">
        <f>_xlfn.STDEV.S(Y14:Y16)</f>
        <v>7.5799949436023945E-2</v>
      </c>
      <c r="AB14" s="25">
        <f t="shared" si="6"/>
        <v>0.18829751294279534</v>
      </c>
      <c r="AC14" s="25">
        <f t="shared" si="4"/>
        <v>7.6153170250437565</v>
      </c>
      <c r="AD14" s="25">
        <f t="shared" si="5"/>
        <v>7.9919120509293471</v>
      </c>
    </row>
    <row r="15" spans="1:30" s="12" customFormat="1">
      <c r="A15" s="30"/>
      <c r="B15" s="12" t="s">
        <v>40</v>
      </c>
      <c r="C15" s="12" t="s">
        <v>4</v>
      </c>
      <c r="D15" s="13" t="s">
        <v>7</v>
      </c>
      <c r="E15" s="13" t="s">
        <v>37</v>
      </c>
      <c r="F15" s="12" t="s">
        <v>38</v>
      </c>
      <c r="G15" s="14">
        <v>1E-3</v>
      </c>
      <c r="H15" s="12">
        <v>5.0000000000000001E-3</v>
      </c>
      <c r="I15" s="12">
        <v>0.44600000000000001</v>
      </c>
      <c r="J15" s="14">
        <f t="shared" si="0"/>
        <v>5.0000000000000004E-6</v>
      </c>
      <c r="K15" s="14" t="e">
        <f t="shared" si="1"/>
        <v>#VALUE!</v>
      </c>
      <c r="L15" s="12">
        <v>14</v>
      </c>
      <c r="M15" s="14">
        <v>1E-4</v>
      </c>
      <c r="N15" s="12">
        <v>5.0000000000000001E-3</v>
      </c>
      <c r="O15" s="12">
        <v>0.44600000000000001</v>
      </c>
      <c r="P15" s="14">
        <f t="shared" si="7"/>
        <v>2.2300000000000005E-7</v>
      </c>
      <c r="Q15" s="14">
        <f t="shared" si="8"/>
        <v>62780269.05829595</v>
      </c>
      <c r="R15" s="14"/>
      <c r="S15" s="14"/>
      <c r="T15" s="13" t="e">
        <f t="shared" si="2"/>
        <v>#VALUE!</v>
      </c>
      <c r="X15" s="12" t="s">
        <v>4</v>
      </c>
      <c r="Y15" s="13">
        <f t="shared" si="3"/>
        <v>7.7978231726300775</v>
      </c>
      <c r="AB15" s="12" t="e">
        <f t="shared" si="6"/>
        <v>#NUM!</v>
      </c>
      <c r="AC15" s="12" t="e">
        <f t="shared" si="4"/>
        <v>#NUM!</v>
      </c>
      <c r="AD15" s="12" t="e">
        <f t="shared" si="5"/>
        <v>#NUM!</v>
      </c>
    </row>
    <row r="16" spans="1:30" s="32" customFormat="1" ht="15.75" thickBot="1">
      <c r="A16" s="31"/>
      <c r="B16" s="32" t="s">
        <v>40</v>
      </c>
      <c r="C16" s="32" t="s">
        <v>4</v>
      </c>
      <c r="D16" s="33" t="s">
        <v>7</v>
      </c>
      <c r="E16" s="33" t="s">
        <v>37</v>
      </c>
      <c r="F16" s="32" t="s">
        <v>38</v>
      </c>
      <c r="G16" s="34">
        <v>1E-3</v>
      </c>
      <c r="H16" s="32">
        <v>5.0000000000000001E-3</v>
      </c>
      <c r="I16" s="32">
        <v>0.44600000000000001</v>
      </c>
      <c r="J16" s="34">
        <f t="shared" si="0"/>
        <v>5.0000000000000004E-6</v>
      </c>
      <c r="K16" s="34" t="e">
        <f t="shared" si="1"/>
        <v>#VALUE!</v>
      </c>
      <c r="L16" s="32">
        <v>17</v>
      </c>
      <c r="M16" s="34">
        <v>1E-4</v>
      </c>
      <c r="N16" s="32">
        <v>5.0000000000000001E-3</v>
      </c>
      <c r="O16" s="32">
        <v>0.44600000000000001</v>
      </c>
      <c r="P16" s="34">
        <f t="shared" si="7"/>
        <v>2.2300000000000005E-7</v>
      </c>
      <c r="Q16" s="34">
        <f t="shared" si="8"/>
        <v>76233183.85650222</v>
      </c>
      <c r="R16" s="34"/>
      <c r="S16" s="34"/>
      <c r="T16" s="33" t="e">
        <f t="shared" si="2"/>
        <v>#VALUE!</v>
      </c>
      <c r="X16" s="32" t="s">
        <v>4</v>
      </c>
      <c r="Y16" s="33">
        <f t="shared" si="3"/>
        <v>7.8821440583301134</v>
      </c>
      <c r="AB16" s="32" t="e">
        <f t="shared" si="6"/>
        <v>#NUM!</v>
      </c>
      <c r="AC16" s="32" t="e">
        <f t="shared" si="4"/>
        <v>#NUM!</v>
      </c>
      <c r="AD16" s="32" t="e">
        <f t="shared" si="5"/>
        <v>#NUM!</v>
      </c>
    </row>
    <row r="17" spans="1:30" s="12" customFormat="1">
      <c r="B17" s="12" t="s">
        <v>40</v>
      </c>
      <c r="C17" s="12" t="s">
        <v>5</v>
      </c>
      <c r="D17" s="13" t="s">
        <v>7</v>
      </c>
      <c r="E17" s="13" t="s">
        <v>37</v>
      </c>
      <c r="F17" s="12" t="s">
        <v>38</v>
      </c>
      <c r="G17" s="14">
        <v>1E-3</v>
      </c>
      <c r="H17" s="12">
        <v>5.0000000000000001E-3</v>
      </c>
      <c r="I17" s="12">
        <v>0.44600000000000001</v>
      </c>
      <c r="J17" s="14">
        <f t="shared" si="0"/>
        <v>5.0000000000000004E-6</v>
      </c>
      <c r="K17" s="14" t="e">
        <f t="shared" si="1"/>
        <v>#VALUE!</v>
      </c>
      <c r="L17" s="12">
        <v>16</v>
      </c>
      <c r="M17" s="14">
        <v>1E-4</v>
      </c>
      <c r="N17" s="12">
        <v>5.0000000000000001E-3</v>
      </c>
      <c r="O17" s="12">
        <v>0.44600000000000001</v>
      </c>
      <c r="P17" s="14">
        <f t="shared" si="7"/>
        <v>2.2300000000000005E-7</v>
      </c>
      <c r="Q17" s="14">
        <f t="shared" si="8"/>
        <v>71748878.923766807</v>
      </c>
      <c r="R17" s="14"/>
      <c r="S17" s="14">
        <f>GEOMEAN(Q17:Q19)</f>
        <v>60567833.333576851</v>
      </c>
      <c r="T17" s="13" t="e">
        <f t="shared" si="2"/>
        <v>#VALUE!</v>
      </c>
      <c r="X17" s="12" t="s">
        <v>5</v>
      </c>
      <c r="Y17" s="13">
        <f t="shared" si="3"/>
        <v>7.8558151196077644</v>
      </c>
      <c r="Z17" s="12">
        <f>AVERAGE(Y17:Y19)</f>
        <v>7.7822420381159683</v>
      </c>
      <c r="AA17" s="12">
        <f>_xlfn.STDEV.S(Y17:Y19)</f>
        <v>8.2474978946868199E-2</v>
      </c>
      <c r="AB17" s="12">
        <f t="shared" si="6"/>
        <v>0.20487920547772989</v>
      </c>
      <c r="AC17" s="12">
        <f t="shared" si="4"/>
        <v>7.5773628326382383</v>
      </c>
      <c r="AD17" s="12">
        <f t="shared" si="5"/>
        <v>7.9871212435936982</v>
      </c>
    </row>
    <row r="18" spans="1:30" s="12" customFormat="1">
      <c r="B18" s="12" t="s">
        <v>40</v>
      </c>
      <c r="C18" s="12" t="s">
        <v>5</v>
      </c>
      <c r="D18" s="13" t="s">
        <v>7</v>
      </c>
      <c r="E18" s="13" t="s">
        <v>37</v>
      </c>
      <c r="F18" s="12" t="s">
        <v>38</v>
      </c>
      <c r="G18" s="14">
        <v>1E-3</v>
      </c>
      <c r="H18" s="12">
        <v>5.0000000000000001E-3</v>
      </c>
      <c r="I18" s="12">
        <v>0.44600000000000001</v>
      </c>
      <c r="J18" s="14">
        <f t="shared" si="0"/>
        <v>5.0000000000000004E-6</v>
      </c>
      <c r="K18" s="14" t="e">
        <f t="shared" si="1"/>
        <v>#VALUE!</v>
      </c>
      <c r="L18" s="12">
        <v>11</v>
      </c>
      <c r="M18" s="14">
        <v>1E-4</v>
      </c>
      <c r="N18" s="12">
        <v>5.0000000000000001E-3</v>
      </c>
      <c r="O18" s="12">
        <v>0.44600000000000001</v>
      </c>
      <c r="P18" s="14">
        <f t="shared" si="7"/>
        <v>2.2300000000000005E-7</v>
      </c>
      <c r="Q18" s="14">
        <f t="shared" si="8"/>
        <v>49327354.260089673</v>
      </c>
      <c r="R18" s="14"/>
      <c r="S18" s="14"/>
      <c r="T18" s="13" t="e">
        <f t="shared" si="2"/>
        <v>#VALUE!</v>
      </c>
      <c r="X18" s="12" t="s">
        <v>5</v>
      </c>
      <c r="Y18" s="13">
        <f t="shared" si="3"/>
        <v>7.6930878221100638</v>
      </c>
      <c r="AB18" s="12" t="e">
        <f t="shared" si="6"/>
        <v>#NUM!</v>
      </c>
      <c r="AC18" s="12" t="e">
        <f t="shared" si="4"/>
        <v>#NUM!</v>
      </c>
      <c r="AD18" s="12" t="e">
        <f t="shared" si="5"/>
        <v>#NUM!</v>
      </c>
    </row>
    <row r="19" spans="1:30" s="12" customFormat="1" ht="15.75" thickBot="1">
      <c r="B19" s="12" t="s">
        <v>40</v>
      </c>
      <c r="C19" s="12" t="s">
        <v>5</v>
      </c>
      <c r="D19" s="13" t="s">
        <v>7</v>
      </c>
      <c r="E19" s="13" t="s">
        <v>37</v>
      </c>
      <c r="F19" s="12" t="s">
        <v>38</v>
      </c>
      <c r="G19" s="14">
        <v>1E-3</v>
      </c>
      <c r="H19" s="12">
        <v>5.0000000000000001E-3</v>
      </c>
      <c r="I19" s="12">
        <v>0.44600000000000001</v>
      </c>
      <c r="J19" s="14">
        <f t="shared" si="0"/>
        <v>5.0000000000000004E-6</v>
      </c>
      <c r="K19" s="14" t="e">
        <f t="shared" si="1"/>
        <v>#VALUE!</v>
      </c>
      <c r="L19" s="12">
        <v>14</v>
      </c>
      <c r="M19" s="14">
        <v>1E-4</v>
      </c>
      <c r="N19" s="12">
        <v>5.0000000000000001E-3</v>
      </c>
      <c r="O19" s="12">
        <v>0.44600000000000001</v>
      </c>
      <c r="P19" s="14">
        <f t="shared" si="7"/>
        <v>2.2300000000000005E-7</v>
      </c>
      <c r="Q19" s="14">
        <f t="shared" si="8"/>
        <v>62780269.05829595</v>
      </c>
      <c r="R19" s="14"/>
      <c r="S19" s="14"/>
      <c r="T19" s="13" t="e">
        <f t="shared" si="2"/>
        <v>#VALUE!</v>
      </c>
      <c r="X19" s="12" t="s">
        <v>5</v>
      </c>
      <c r="Y19" s="13">
        <f t="shared" si="3"/>
        <v>7.7978231726300775</v>
      </c>
      <c r="AB19" s="12" t="e">
        <f t="shared" si="6"/>
        <v>#NUM!</v>
      </c>
      <c r="AC19" s="12" t="e">
        <f t="shared" si="4"/>
        <v>#NUM!</v>
      </c>
      <c r="AD19" s="12" t="e">
        <f t="shared" si="5"/>
        <v>#NUM!</v>
      </c>
    </row>
    <row r="20" spans="1:30" s="38" customFormat="1">
      <c r="A20" s="37"/>
      <c r="B20" s="38" t="s">
        <v>41</v>
      </c>
      <c r="C20" s="38" t="s">
        <v>6</v>
      </c>
      <c r="D20" s="39" t="s">
        <v>8</v>
      </c>
      <c r="E20" s="39" t="s">
        <v>42</v>
      </c>
      <c r="F20" s="38" t="s">
        <v>38</v>
      </c>
      <c r="G20" s="40">
        <v>0.01</v>
      </c>
      <c r="H20" s="38">
        <v>5.0000000000000001E-3</v>
      </c>
      <c r="I20" s="38">
        <v>0.44600000000000001</v>
      </c>
      <c r="J20" s="40">
        <f t="shared" si="0"/>
        <v>5.0000000000000002E-5</v>
      </c>
      <c r="K20" s="40" t="e">
        <f t="shared" si="1"/>
        <v>#VALUE!</v>
      </c>
      <c r="L20" s="38">
        <v>12</v>
      </c>
      <c r="M20" s="40">
        <v>1E-4</v>
      </c>
      <c r="N20" s="38">
        <v>5.0000000000000001E-3</v>
      </c>
      <c r="O20" s="38">
        <v>0.44600000000000001</v>
      </c>
      <c r="P20" s="40">
        <f t="shared" si="7"/>
        <v>2.2300000000000005E-7</v>
      </c>
      <c r="Q20" s="40">
        <f t="shared" si="8"/>
        <v>53811659.192825101</v>
      </c>
      <c r="R20" s="40" t="e">
        <f>AVERAGE(K20:K28)</f>
        <v>#VALUE!</v>
      </c>
      <c r="S20" s="40">
        <f>AVERAGE(Q20:Q22)</f>
        <v>67264573.991031379</v>
      </c>
      <c r="T20" s="39" t="e">
        <f t="shared" si="2"/>
        <v>#VALUE!</v>
      </c>
      <c r="U20" s="38" t="e">
        <f>GEOMEAN(T20:T28)</f>
        <v>#VALUE!</v>
      </c>
      <c r="X20" s="38" t="s">
        <v>6</v>
      </c>
      <c r="Y20" s="39">
        <f t="shared" si="3"/>
        <v>7.7308763829994644</v>
      </c>
      <c r="Z20" s="38">
        <f>AVERAGE(Y20:Y22)</f>
        <v>7.8218768070207103</v>
      </c>
      <c r="AA20" s="38">
        <f>_xlfn.STDEV.S(Y20:Y22)</f>
        <v>8.8194247604072615E-2</v>
      </c>
      <c r="AB20" s="38">
        <f t="shared" si="6"/>
        <v>0.21908665643272307</v>
      </c>
      <c r="AC20" s="38">
        <f t="shared" si="4"/>
        <v>7.6027901505879871</v>
      </c>
      <c r="AD20" s="38">
        <f t="shared" si="5"/>
        <v>8.0409634634534335</v>
      </c>
    </row>
    <row r="21" spans="1:30" s="7" customFormat="1">
      <c r="A21" s="41"/>
      <c r="B21" s="7" t="s">
        <v>41</v>
      </c>
      <c r="C21" s="7" t="s">
        <v>6</v>
      </c>
      <c r="D21" s="17" t="s">
        <v>8</v>
      </c>
      <c r="E21" s="17" t="s">
        <v>42</v>
      </c>
      <c r="F21" s="7" t="s">
        <v>38</v>
      </c>
      <c r="G21" s="18">
        <v>0.01</v>
      </c>
      <c r="H21" s="7">
        <v>5.0000000000000001E-3</v>
      </c>
      <c r="I21" s="7">
        <v>0.44600000000000001</v>
      </c>
      <c r="J21" s="18">
        <f t="shared" si="0"/>
        <v>5.0000000000000002E-5</v>
      </c>
      <c r="K21" s="18" t="e">
        <f t="shared" si="1"/>
        <v>#VALUE!</v>
      </c>
      <c r="L21" s="7">
        <v>15</v>
      </c>
      <c r="M21" s="18">
        <v>1E-4</v>
      </c>
      <c r="N21" s="7">
        <v>5.0000000000000001E-3</v>
      </c>
      <c r="O21" s="7">
        <v>0.44600000000000001</v>
      </c>
      <c r="P21" s="18">
        <f t="shared" si="7"/>
        <v>2.2300000000000005E-7</v>
      </c>
      <c r="Q21" s="18">
        <f t="shared" si="8"/>
        <v>67264573.991031379</v>
      </c>
      <c r="S21" s="18"/>
      <c r="T21" s="17" t="e">
        <f t="shared" si="2"/>
        <v>#VALUE!</v>
      </c>
      <c r="X21" s="7" t="s">
        <v>6</v>
      </c>
      <c r="Y21" s="17">
        <f t="shared" si="3"/>
        <v>7.8277863960075207</v>
      </c>
      <c r="AB21" s="7" t="e">
        <f t="shared" si="6"/>
        <v>#NUM!</v>
      </c>
      <c r="AC21" s="7" t="e">
        <f t="shared" si="4"/>
        <v>#NUM!</v>
      </c>
      <c r="AD21" s="7" t="e">
        <f t="shared" si="5"/>
        <v>#NUM!</v>
      </c>
    </row>
    <row r="22" spans="1:30" s="43" customFormat="1" ht="15.75" thickBot="1">
      <c r="A22" s="42"/>
      <c r="B22" s="43" t="s">
        <v>41</v>
      </c>
      <c r="C22" s="43" t="s">
        <v>6</v>
      </c>
      <c r="D22" s="44" t="s">
        <v>8</v>
      </c>
      <c r="E22" s="44" t="s">
        <v>42</v>
      </c>
      <c r="F22" s="43" t="s">
        <v>38</v>
      </c>
      <c r="G22" s="45">
        <v>0.01</v>
      </c>
      <c r="H22" s="43">
        <v>5.0000000000000001E-3</v>
      </c>
      <c r="I22" s="43">
        <v>0.44600000000000001</v>
      </c>
      <c r="J22" s="45">
        <f t="shared" si="0"/>
        <v>5.0000000000000002E-5</v>
      </c>
      <c r="K22" s="45" t="e">
        <f t="shared" si="1"/>
        <v>#VALUE!</v>
      </c>
      <c r="L22" s="43">
        <v>18</v>
      </c>
      <c r="M22" s="45">
        <v>1E-4</v>
      </c>
      <c r="N22" s="43">
        <v>5.0000000000000001E-3</v>
      </c>
      <c r="O22" s="43">
        <v>0.44600000000000001</v>
      </c>
      <c r="P22" s="45">
        <f t="shared" si="7"/>
        <v>2.2300000000000005E-7</v>
      </c>
      <c r="Q22" s="45">
        <f t="shared" si="8"/>
        <v>80717488.789237648</v>
      </c>
      <c r="S22" s="45"/>
      <c r="T22" s="44" t="e">
        <f t="shared" si="2"/>
        <v>#VALUE!</v>
      </c>
      <c r="X22" s="43" t="s">
        <v>6</v>
      </c>
      <c r="Y22" s="44">
        <f t="shared" si="3"/>
        <v>7.9069676420551449</v>
      </c>
      <c r="AB22" s="43" t="e">
        <f t="shared" si="6"/>
        <v>#NUM!</v>
      </c>
      <c r="AC22" s="43" t="e">
        <f t="shared" si="4"/>
        <v>#NUM!</v>
      </c>
      <c r="AD22" s="43" t="e">
        <f t="shared" si="5"/>
        <v>#NUM!</v>
      </c>
    </row>
    <row r="23" spans="1:30" s="7" customFormat="1">
      <c r="B23" s="7" t="s">
        <v>41</v>
      </c>
      <c r="C23" s="7" t="s">
        <v>7</v>
      </c>
      <c r="D23" s="17" t="s">
        <v>8</v>
      </c>
      <c r="E23" s="17" t="s">
        <v>42</v>
      </c>
      <c r="F23" s="7" t="s">
        <v>38</v>
      </c>
      <c r="G23" s="18">
        <v>0.01</v>
      </c>
      <c r="H23" s="7">
        <v>5.0000000000000001E-3</v>
      </c>
      <c r="I23" s="7">
        <v>0.44600000000000001</v>
      </c>
      <c r="J23" s="18">
        <f t="shared" si="0"/>
        <v>5.0000000000000002E-5</v>
      </c>
      <c r="K23" s="18" t="e">
        <f t="shared" si="1"/>
        <v>#VALUE!</v>
      </c>
      <c r="L23" s="7">
        <v>23</v>
      </c>
      <c r="M23" s="18">
        <v>1E-4</v>
      </c>
      <c r="N23" s="7">
        <v>5.0000000000000001E-3</v>
      </c>
      <c r="O23" s="7">
        <v>0.44600000000000001</v>
      </c>
      <c r="P23" s="18">
        <f t="shared" si="7"/>
        <v>2.2300000000000005E-7</v>
      </c>
      <c r="Q23" s="18">
        <f t="shared" si="8"/>
        <v>103139013.45291477</v>
      </c>
      <c r="S23" s="18">
        <f>GEOMEAN(Q23:Q25)</f>
        <v>104486130.37449351</v>
      </c>
      <c r="T23" s="17" t="e">
        <f t="shared" si="2"/>
        <v>#VALUE!</v>
      </c>
      <c r="X23" s="7" t="s">
        <v>7</v>
      </c>
      <c r="Y23" s="17">
        <f t="shared" si="3"/>
        <v>8.0134229729694315</v>
      </c>
      <c r="Z23" s="7">
        <f>AVERAGE(Y23:Y25)</f>
        <v>8.0190586454557842</v>
      </c>
      <c r="AA23" s="7">
        <f>_xlfn.STDEV.S(Y23:Y25)</f>
        <v>2.8184464269815922E-2</v>
      </c>
      <c r="AB23" s="7">
        <f t="shared" si="6"/>
        <v>7.001409057812949E-2</v>
      </c>
      <c r="AC23" s="7">
        <f t="shared" si="4"/>
        <v>7.9490445548776547</v>
      </c>
      <c r="AD23" s="7">
        <f t="shared" si="5"/>
        <v>8.0890727360339145</v>
      </c>
    </row>
    <row r="24" spans="1:30" s="7" customFormat="1">
      <c r="B24" s="7" t="s">
        <v>41</v>
      </c>
      <c r="C24" s="7" t="s">
        <v>7</v>
      </c>
      <c r="D24" s="17" t="s">
        <v>8</v>
      </c>
      <c r="E24" s="17" t="s">
        <v>42</v>
      </c>
      <c r="F24" s="7" t="s">
        <v>38</v>
      </c>
      <c r="G24" s="18">
        <v>0.01</v>
      </c>
      <c r="H24" s="7">
        <v>5.0000000000000001E-3</v>
      </c>
      <c r="I24" s="7">
        <v>0.44600000000000001</v>
      </c>
      <c r="J24" s="18">
        <f t="shared" si="0"/>
        <v>5.0000000000000002E-5</v>
      </c>
      <c r="K24" s="18" t="e">
        <f t="shared" si="1"/>
        <v>#VALUE!</v>
      </c>
      <c r="L24" s="7">
        <v>22</v>
      </c>
      <c r="M24" s="18">
        <v>1E-4</v>
      </c>
      <c r="N24" s="7">
        <v>5.0000000000000001E-3</v>
      </c>
      <c r="O24" s="7">
        <v>0.44600000000000001</v>
      </c>
      <c r="P24" s="18">
        <f t="shared" si="7"/>
        <v>2.2300000000000005E-7</v>
      </c>
      <c r="Q24" s="18">
        <f t="shared" si="8"/>
        <v>98654708.520179346</v>
      </c>
      <c r="S24" s="18"/>
      <c r="T24" s="17" t="e">
        <f t="shared" si="2"/>
        <v>#VALUE!</v>
      </c>
      <c r="X24" s="7" t="s">
        <v>7</v>
      </c>
      <c r="Y24" s="17">
        <f t="shared" si="3"/>
        <v>7.9941178177740451</v>
      </c>
      <c r="AB24" s="7" t="e">
        <f t="shared" si="6"/>
        <v>#NUM!</v>
      </c>
      <c r="AC24" s="7" t="e">
        <f t="shared" si="4"/>
        <v>#NUM!</v>
      </c>
      <c r="AD24" s="7" t="e">
        <f t="shared" si="5"/>
        <v>#NUM!</v>
      </c>
    </row>
    <row r="25" spans="1:30" s="7" customFormat="1" ht="15.75" thickBot="1">
      <c r="B25" s="7" t="s">
        <v>41</v>
      </c>
      <c r="C25" s="7" t="s">
        <v>7</v>
      </c>
      <c r="D25" s="17" t="s">
        <v>8</v>
      </c>
      <c r="E25" s="17" t="s">
        <v>42</v>
      </c>
      <c r="F25" s="7" t="s">
        <v>38</v>
      </c>
      <c r="G25" s="18">
        <v>0.01</v>
      </c>
      <c r="H25" s="7">
        <v>5.0000000000000001E-3</v>
      </c>
      <c r="I25" s="7">
        <v>0.44600000000000001</v>
      </c>
      <c r="J25" s="18">
        <f t="shared" si="0"/>
        <v>5.0000000000000002E-5</v>
      </c>
      <c r="K25" s="18" t="e">
        <f t="shared" si="1"/>
        <v>#VALUE!</v>
      </c>
      <c r="L25" s="7">
        <v>25</v>
      </c>
      <c r="M25" s="18">
        <v>1E-4</v>
      </c>
      <c r="N25" s="7">
        <v>5.0000000000000001E-3</v>
      </c>
      <c r="O25" s="7">
        <v>0.44600000000000001</v>
      </c>
      <c r="P25" s="18">
        <f t="shared" si="7"/>
        <v>2.2300000000000005E-7</v>
      </c>
      <c r="Q25" s="18">
        <f t="shared" si="8"/>
        <v>112107623.31838563</v>
      </c>
      <c r="S25" s="18"/>
      <c r="T25" s="17" t="e">
        <f t="shared" si="2"/>
        <v>#VALUE!</v>
      </c>
      <c r="X25" s="7" t="s">
        <v>7</v>
      </c>
      <c r="Y25" s="17">
        <f t="shared" si="3"/>
        <v>8.0496351456238777</v>
      </c>
      <c r="AB25" s="7" t="e">
        <f t="shared" si="6"/>
        <v>#NUM!</v>
      </c>
      <c r="AC25" s="7" t="e">
        <f t="shared" si="4"/>
        <v>#NUM!</v>
      </c>
      <c r="AD25" s="7" t="e">
        <f t="shared" si="5"/>
        <v>#NUM!</v>
      </c>
    </row>
    <row r="26" spans="1:30" s="38" customFormat="1">
      <c r="A26" s="37"/>
      <c r="B26" s="38" t="s">
        <v>43</v>
      </c>
      <c r="C26" s="38" t="s">
        <v>8</v>
      </c>
      <c r="D26" s="39" t="s">
        <v>8</v>
      </c>
      <c r="E26" s="39" t="s">
        <v>42</v>
      </c>
      <c r="F26" s="38" t="s">
        <v>38</v>
      </c>
      <c r="G26" s="40">
        <v>0.01</v>
      </c>
      <c r="H26" s="38">
        <v>5.0000000000000001E-3</v>
      </c>
      <c r="I26" s="38">
        <v>0.44600000000000001</v>
      </c>
      <c r="J26" s="40">
        <f t="shared" si="0"/>
        <v>5.0000000000000002E-5</v>
      </c>
      <c r="K26" s="40" t="e">
        <f t="shared" si="1"/>
        <v>#VALUE!</v>
      </c>
      <c r="L26" s="38">
        <v>5</v>
      </c>
      <c r="M26" s="40">
        <v>1E-4</v>
      </c>
      <c r="N26" s="38">
        <v>5.0000000000000001E-3</v>
      </c>
      <c r="O26" s="38">
        <v>0.44600000000000001</v>
      </c>
      <c r="P26" s="40">
        <f t="shared" si="7"/>
        <v>2.2300000000000005E-7</v>
      </c>
      <c r="Q26" s="40">
        <f t="shared" si="8"/>
        <v>22421524.663677126</v>
      </c>
      <c r="S26" s="40">
        <f>GEOMEAN(Q26:Q28)</f>
        <v>30511623.838355899</v>
      </c>
      <c r="T26" s="39" t="e">
        <f t="shared" si="2"/>
        <v>#VALUE!</v>
      </c>
      <c r="X26" s="38" t="s">
        <v>8</v>
      </c>
      <c r="Y26" s="39">
        <f t="shared" si="3"/>
        <v>7.3506651412878581</v>
      </c>
      <c r="Z26" s="38">
        <f>AVERAGE(Y26:Y28)</f>
        <v>7.484465321548373</v>
      </c>
      <c r="AA26" s="38">
        <f>_xlfn.STDEV.S(Y26:Y28)</f>
        <v>0.12808198538369678</v>
      </c>
      <c r="AB26" s="38">
        <f t="shared" si="6"/>
        <v>0.3181732900874959</v>
      </c>
      <c r="AC26" s="38">
        <f t="shared" si="4"/>
        <v>7.1662920314608769</v>
      </c>
      <c r="AD26" s="38">
        <f t="shared" si="5"/>
        <v>7.802638611635869</v>
      </c>
    </row>
    <row r="27" spans="1:30" s="7" customFormat="1">
      <c r="A27" s="41"/>
      <c r="B27" s="7" t="s">
        <v>43</v>
      </c>
      <c r="C27" s="7" t="s">
        <v>8</v>
      </c>
      <c r="D27" s="17" t="s">
        <v>8</v>
      </c>
      <c r="E27" s="17" t="s">
        <v>42</v>
      </c>
      <c r="F27" s="7" t="s">
        <v>38</v>
      </c>
      <c r="G27" s="18">
        <v>0.01</v>
      </c>
      <c r="H27" s="7">
        <v>5.0000000000000001E-3</v>
      </c>
      <c r="I27" s="7">
        <v>0.44600000000000001</v>
      </c>
      <c r="J27" s="18">
        <f t="shared" si="0"/>
        <v>5.0000000000000002E-5</v>
      </c>
      <c r="K27" s="18" t="e">
        <f t="shared" si="1"/>
        <v>#VALUE!</v>
      </c>
      <c r="L27" s="7">
        <v>9</v>
      </c>
      <c r="M27" s="18">
        <v>1E-4</v>
      </c>
      <c r="N27" s="7">
        <v>5.0000000000000001E-3</v>
      </c>
      <c r="O27" s="7">
        <v>0.44600000000000001</v>
      </c>
      <c r="P27" s="18">
        <f t="shared" si="7"/>
        <v>2.2300000000000005E-7</v>
      </c>
      <c r="Q27" s="18">
        <f t="shared" si="8"/>
        <v>40358744.394618824</v>
      </c>
      <c r="S27" s="18"/>
      <c r="T27" s="17" t="e">
        <f t="shared" si="2"/>
        <v>#VALUE!</v>
      </c>
      <c r="X27" s="7" t="s">
        <v>8</v>
      </c>
      <c r="Y27" s="17">
        <f t="shared" si="3"/>
        <v>7.6059376463911637</v>
      </c>
      <c r="AB27" s="7" t="e">
        <f t="shared" si="6"/>
        <v>#NUM!</v>
      </c>
      <c r="AC27" s="7" t="e">
        <f t="shared" si="4"/>
        <v>#NUM!</v>
      </c>
      <c r="AD27" s="7" t="e">
        <f t="shared" si="5"/>
        <v>#NUM!</v>
      </c>
    </row>
    <row r="28" spans="1:30" s="43" customFormat="1" ht="15.75" thickBot="1">
      <c r="A28" s="42"/>
      <c r="B28" s="43" t="s">
        <v>43</v>
      </c>
      <c r="C28" s="43" t="s">
        <v>8</v>
      </c>
      <c r="D28" s="44" t="s">
        <v>8</v>
      </c>
      <c r="E28" s="44" t="s">
        <v>42</v>
      </c>
      <c r="F28" s="43" t="s">
        <v>38</v>
      </c>
      <c r="G28" s="45">
        <v>0.01</v>
      </c>
      <c r="H28" s="43">
        <v>5.0000000000000001E-3</v>
      </c>
      <c r="I28" s="43">
        <v>0.44600000000000001</v>
      </c>
      <c r="J28" s="45">
        <f t="shared" si="0"/>
        <v>5.0000000000000002E-5</v>
      </c>
      <c r="K28" s="45" t="e">
        <f t="shared" si="1"/>
        <v>#VALUE!</v>
      </c>
      <c r="L28" s="43">
        <v>7</v>
      </c>
      <c r="M28" s="45">
        <v>1E-4</v>
      </c>
      <c r="N28" s="43">
        <v>5.0000000000000001E-3</v>
      </c>
      <c r="O28" s="43">
        <v>0.44600000000000001</v>
      </c>
      <c r="P28" s="45">
        <f t="shared" si="7"/>
        <v>2.2300000000000005E-7</v>
      </c>
      <c r="Q28" s="45">
        <f t="shared" si="8"/>
        <v>31390134.529147975</v>
      </c>
      <c r="S28" s="45"/>
      <c r="T28" s="44" t="e">
        <f t="shared" si="2"/>
        <v>#VALUE!</v>
      </c>
      <c r="X28" s="43" t="s">
        <v>8</v>
      </c>
      <c r="Y28" s="44">
        <f t="shared" si="3"/>
        <v>7.4967931769660963</v>
      </c>
      <c r="AB28" s="43" t="e">
        <f t="shared" si="6"/>
        <v>#NUM!</v>
      </c>
      <c r="AC28" s="43" t="e">
        <f t="shared" si="4"/>
        <v>#NUM!</v>
      </c>
      <c r="AD28" s="43" t="e">
        <f t="shared" si="5"/>
        <v>#NUM!</v>
      </c>
    </row>
    <row r="29" spans="1:30" s="7" customFormat="1">
      <c r="B29" s="7" t="s">
        <v>43</v>
      </c>
      <c r="C29" s="7" t="s">
        <v>10</v>
      </c>
      <c r="D29" s="17" t="s">
        <v>8</v>
      </c>
      <c r="E29" s="17" t="s">
        <v>42</v>
      </c>
      <c r="F29" s="7" t="s">
        <v>38</v>
      </c>
      <c r="G29" s="18">
        <v>1E-4</v>
      </c>
      <c r="H29" s="7">
        <v>5.0000000000000001E-3</v>
      </c>
      <c r="I29" s="7">
        <v>0.44600000000000001</v>
      </c>
      <c r="J29" s="18">
        <f t="shared" si="0"/>
        <v>5.0000000000000008E-7</v>
      </c>
      <c r="K29" s="18" t="e">
        <f t="shared" si="1"/>
        <v>#VALUE!</v>
      </c>
      <c r="L29" s="7">
        <v>6</v>
      </c>
      <c r="M29" s="18">
        <v>1E-4</v>
      </c>
      <c r="N29" s="7">
        <v>5.0000000000000001E-3</v>
      </c>
      <c r="O29" s="7">
        <v>0.44600000000000001</v>
      </c>
      <c r="P29" s="18">
        <f t="shared" si="7"/>
        <v>2.2300000000000005E-7</v>
      </c>
      <c r="Q29" s="18">
        <f t="shared" si="8"/>
        <v>26905829.596412551</v>
      </c>
      <c r="S29" s="18">
        <f>GEOMEAN(Q29:Q31)</f>
        <v>37695596.376529865</v>
      </c>
      <c r="T29" s="17" t="e">
        <f t="shared" si="2"/>
        <v>#VALUE!</v>
      </c>
      <c r="X29" s="7" t="s">
        <v>9</v>
      </c>
      <c r="Y29" s="17">
        <f t="shared" si="3"/>
        <v>7.4298463873354832</v>
      </c>
      <c r="Z29" s="7">
        <f>AVERAGE(Y29:Y31)</f>
        <v>7.5762906186122363</v>
      </c>
      <c r="AA29" s="7">
        <f>_xlfn.STDEV.S(Y29:Y31)</f>
        <v>0.13410153965424218</v>
      </c>
      <c r="AB29" s="7">
        <f t="shared" si="6"/>
        <v>0.33312669185888549</v>
      </c>
      <c r="AC29" s="7">
        <f t="shared" si="4"/>
        <v>7.2431639267533505</v>
      </c>
      <c r="AD29" s="7">
        <f t="shared" si="5"/>
        <v>7.9094173104711221</v>
      </c>
    </row>
    <row r="30" spans="1:30" s="7" customFormat="1">
      <c r="B30" s="7" t="s">
        <v>43</v>
      </c>
      <c r="C30" s="7" t="s">
        <v>44</v>
      </c>
      <c r="D30" s="17" t="s">
        <v>8</v>
      </c>
      <c r="E30" s="17" t="s">
        <v>42</v>
      </c>
      <c r="F30" s="7" t="s">
        <v>38</v>
      </c>
      <c r="G30" s="18">
        <v>1E-4</v>
      </c>
      <c r="H30" s="7">
        <v>5.0000000000000001E-3</v>
      </c>
      <c r="I30" s="7">
        <v>0.44600000000000001</v>
      </c>
      <c r="J30" s="18">
        <f t="shared" si="0"/>
        <v>5.0000000000000008E-7</v>
      </c>
      <c r="K30" s="18" t="e">
        <f t="shared" si="1"/>
        <v>#VALUE!</v>
      </c>
      <c r="L30" s="7">
        <v>9</v>
      </c>
      <c r="M30" s="18">
        <v>1E-4</v>
      </c>
      <c r="N30" s="7">
        <v>5.0000000000000001E-3</v>
      </c>
      <c r="O30" s="7">
        <v>0.44600000000000001</v>
      </c>
      <c r="P30" s="18">
        <f t="shared" si="7"/>
        <v>2.2300000000000005E-7</v>
      </c>
      <c r="Q30" s="18">
        <f t="shared" si="8"/>
        <v>40358744.394618824</v>
      </c>
      <c r="S30" s="18"/>
      <c r="T30" s="17" t="e">
        <f t="shared" si="2"/>
        <v>#VALUE!</v>
      </c>
      <c r="X30" s="7" t="s">
        <v>9</v>
      </c>
      <c r="Y30" s="17">
        <f t="shared" si="3"/>
        <v>7.6059376463911637</v>
      </c>
      <c r="AB30" s="7" t="e">
        <f t="shared" si="6"/>
        <v>#NUM!</v>
      </c>
      <c r="AC30" s="7" t="e">
        <f t="shared" si="4"/>
        <v>#NUM!</v>
      </c>
      <c r="AD30" s="7" t="e">
        <f t="shared" si="5"/>
        <v>#NUM!</v>
      </c>
    </row>
    <row r="31" spans="1:30" s="7" customFormat="1" ht="15.75" thickBot="1">
      <c r="B31" s="7" t="s">
        <v>43</v>
      </c>
      <c r="C31" s="7" t="s">
        <v>10</v>
      </c>
      <c r="D31" s="17" t="s">
        <v>8</v>
      </c>
      <c r="E31" s="17" t="s">
        <v>42</v>
      </c>
      <c r="F31" s="7" t="s">
        <v>38</v>
      </c>
      <c r="G31" s="18">
        <v>1E-4</v>
      </c>
      <c r="H31" s="7">
        <v>5.0000000000000001E-3</v>
      </c>
      <c r="I31" s="7">
        <v>0.44600000000000001</v>
      </c>
      <c r="J31" s="18">
        <f t="shared" si="0"/>
        <v>5.0000000000000008E-7</v>
      </c>
      <c r="K31" s="18" t="e">
        <f t="shared" si="1"/>
        <v>#VALUE!</v>
      </c>
      <c r="L31" s="7">
        <v>11</v>
      </c>
      <c r="M31" s="18">
        <v>1E-4</v>
      </c>
      <c r="N31" s="7">
        <v>5.0000000000000001E-3</v>
      </c>
      <c r="O31" s="7">
        <v>0.44600000000000001</v>
      </c>
      <c r="P31" s="18">
        <f t="shared" si="7"/>
        <v>2.2300000000000005E-7</v>
      </c>
      <c r="Q31" s="18">
        <f t="shared" si="8"/>
        <v>49327354.260089673</v>
      </c>
      <c r="S31" s="18"/>
      <c r="T31" s="17" t="e">
        <f t="shared" si="2"/>
        <v>#VALUE!</v>
      </c>
      <c r="X31" s="7" t="s">
        <v>9</v>
      </c>
      <c r="Y31" s="17">
        <f t="shared" si="3"/>
        <v>7.6930878221100638</v>
      </c>
      <c r="AB31" s="7" t="e">
        <f t="shared" si="6"/>
        <v>#NUM!</v>
      </c>
      <c r="AC31" s="7" t="e">
        <f t="shared" si="4"/>
        <v>#NUM!</v>
      </c>
      <c r="AD31" s="7" t="e">
        <f t="shared" si="5"/>
        <v>#NUM!</v>
      </c>
    </row>
    <row r="32" spans="1:30" s="38" customFormat="1">
      <c r="A32" s="37"/>
      <c r="B32" s="38" t="s">
        <v>45</v>
      </c>
      <c r="C32" s="38" t="s">
        <v>11</v>
      </c>
      <c r="D32" s="39" t="s">
        <v>8</v>
      </c>
      <c r="E32" s="39" t="s">
        <v>42</v>
      </c>
      <c r="F32" s="38" t="s">
        <v>38</v>
      </c>
      <c r="G32" s="40">
        <v>1E-4</v>
      </c>
      <c r="H32" s="38">
        <v>5.0000000000000001E-3</v>
      </c>
      <c r="I32" s="38">
        <v>0.44600000000000001</v>
      </c>
      <c r="J32" s="40">
        <f t="shared" si="0"/>
        <v>5.0000000000000008E-7</v>
      </c>
      <c r="K32" s="40" t="e">
        <f t="shared" si="1"/>
        <v>#VALUE!</v>
      </c>
      <c r="L32" s="38">
        <v>20</v>
      </c>
      <c r="M32" s="40">
        <v>1E-4</v>
      </c>
      <c r="N32" s="38">
        <v>5.0000000000000001E-3</v>
      </c>
      <c r="O32" s="38">
        <v>0.44600000000000001</v>
      </c>
      <c r="P32" s="40">
        <f t="shared" si="7"/>
        <v>2.2300000000000005E-7</v>
      </c>
      <c r="Q32" s="40">
        <f t="shared" si="8"/>
        <v>89686098.654708505</v>
      </c>
      <c r="S32" s="40">
        <f>GEOMEAN(Q32:Q34)</f>
        <v>91011700.594680473</v>
      </c>
      <c r="T32" s="39" t="e">
        <f t="shared" si="2"/>
        <v>#VALUE!</v>
      </c>
      <c r="X32" s="38" t="s">
        <v>10</v>
      </c>
      <c r="Y32" s="39">
        <f t="shared" si="3"/>
        <v>7.9527251326158206</v>
      </c>
      <c r="Z32" s="38">
        <f>AVERAGE(Y32:Y34)</f>
        <v>7.959097229431511</v>
      </c>
      <c r="AA32" s="38">
        <f>_xlfn.STDEV.S(Y32:Y34)</f>
        <v>3.2309296591301308E-2</v>
      </c>
      <c r="AB32" s="38">
        <f t="shared" si="6"/>
        <v>8.0260742102577998E-2</v>
      </c>
      <c r="AC32" s="38">
        <f t="shared" si="4"/>
        <v>7.8788364873289334</v>
      </c>
      <c r="AD32" s="38">
        <f t="shared" si="5"/>
        <v>8.0393579715340895</v>
      </c>
    </row>
    <row r="33" spans="1:30" s="7" customFormat="1">
      <c r="A33" s="41"/>
      <c r="B33" s="7" t="s">
        <v>45</v>
      </c>
      <c r="C33" s="7" t="s">
        <v>11</v>
      </c>
      <c r="D33" s="17" t="s">
        <v>8</v>
      </c>
      <c r="E33" s="17" t="s">
        <v>42</v>
      </c>
      <c r="F33" s="7" t="s">
        <v>38</v>
      </c>
      <c r="G33" s="18">
        <v>1E-4</v>
      </c>
      <c r="H33" s="7">
        <v>5.0000000000000001E-3</v>
      </c>
      <c r="I33" s="7">
        <v>0.44600000000000001</v>
      </c>
      <c r="J33" s="18">
        <f t="shared" si="0"/>
        <v>5.0000000000000008E-7</v>
      </c>
      <c r="K33" s="18" t="e">
        <f t="shared" si="1"/>
        <v>#VALUE!</v>
      </c>
      <c r="L33" s="7">
        <v>22</v>
      </c>
      <c r="M33" s="18">
        <v>1E-4</v>
      </c>
      <c r="N33" s="7">
        <v>5.0000000000000001E-3</v>
      </c>
      <c r="O33" s="7">
        <v>0.44600000000000001</v>
      </c>
      <c r="P33" s="18">
        <f t="shared" si="7"/>
        <v>2.2300000000000005E-7</v>
      </c>
      <c r="Q33" s="18">
        <f t="shared" si="8"/>
        <v>98654708.520179346</v>
      </c>
      <c r="S33" s="18"/>
      <c r="T33" s="17" t="e">
        <f t="shared" si="2"/>
        <v>#VALUE!</v>
      </c>
      <c r="X33" s="7" t="s">
        <v>10</v>
      </c>
      <c r="Y33" s="17">
        <f t="shared" si="3"/>
        <v>7.9941178177740451</v>
      </c>
      <c r="AB33" s="7" t="e">
        <f t="shared" si="6"/>
        <v>#NUM!</v>
      </c>
      <c r="AC33" s="7" t="e">
        <f t="shared" si="4"/>
        <v>#NUM!</v>
      </c>
      <c r="AD33" s="7" t="e">
        <f t="shared" si="5"/>
        <v>#NUM!</v>
      </c>
    </row>
    <row r="34" spans="1:30" s="43" customFormat="1" ht="15.75" thickBot="1">
      <c r="A34" s="42"/>
      <c r="B34" s="43" t="s">
        <v>45</v>
      </c>
      <c r="C34" s="43" t="s">
        <v>11</v>
      </c>
      <c r="D34" s="44" t="s">
        <v>8</v>
      </c>
      <c r="E34" s="44" t="s">
        <v>42</v>
      </c>
      <c r="F34" s="43" t="s">
        <v>38</v>
      </c>
      <c r="G34" s="45">
        <v>1E-4</v>
      </c>
      <c r="H34" s="43">
        <v>5.0000000000000001E-3</v>
      </c>
      <c r="I34" s="43">
        <v>0.44600000000000001</v>
      </c>
      <c r="J34" s="45">
        <f t="shared" si="0"/>
        <v>5.0000000000000008E-7</v>
      </c>
      <c r="K34" s="45" t="e">
        <f t="shared" si="1"/>
        <v>#VALUE!</v>
      </c>
      <c r="L34" s="43">
        <v>19</v>
      </c>
      <c r="M34" s="45">
        <v>1E-4</v>
      </c>
      <c r="N34" s="43">
        <v>5.0000000000000001E-3</v>
      </c>
      <c r="O34" s="43">
        <v>0.44600000000000001</v>
      </c>
      <c r="P34" s="45">
        <f t="shared" si="7"/>
        <v>2.2300000000000005E-7</v>
      </c>
      <c r="Q34" s="45">
        <f t="shared" si="8"/>
        <v>85201793.721973076</v>
      </c>
      <c r="S34" s="45"/>
      <c r="T34" s="44" t="e">
        <f t="shared" ref="T34:T55" si="9">LOG10(K34)</f>
        <v>#VALUE!</v>
      </c>
      <c r="X34" s="43" t="s">
        <v>10</v>
      </c>
      <c r="Y34" s="44">
        <f t="shared" ref="Y34:Y55" si="10">LOG10(Q34)</f>
        <v>7.9304487379046682</v>
      </c>
      <c r="AB34" s="43" t="e">
        <f t="shared" si="6"/>
        <v>#NUM!</v>
      </c>
      <c r="AC34" s="43" t="e">
        <f t="shared" ref="AC34:AC53" si="11">Z34-AB34</f>
        <v>#NUM!</v>
      </c>
      <c r="AD34" s="43" t="e">
        <f t="shared" ref="AD34:AD53" si="12">Z34+AB34</f>
        <v>#NUM!</v>
      </c>
    </row>
    <row r="35" spans="1:30" s="7" customFormat="1">
      <c r="B35" s="7" t="s">
        <v>45</v>
      </c>
      <c r="C35" s="7" t="s">
        <v>46</v>
      </c>
      <c r="D35" s="17" t="s">
        <v>8</v>
      </c>
      <c r="E35" s="17" t="s">
        <v>42</v>
      </c>
      <c r="F35" s="7" t="s">
        <v>38</v>
      </c>
      <c r="G35" s="18">
        <v>1E-4</v>
      </c>
      <c r="H35" s="7">
        <v>5.0000000000000001E-3</v>
      </c>
      <c r="I35" s="7">
        <v>0.44600000000000001</v>
      </c>
      <c r="J35" s="18">
        <f t="shared" si="0"/>
        <v>5.0000000000000008E-7</v>
      </c>
      <c r="K35" s="18" t="e">
        <f t="shared" si="1"/>
        <v>#VALUE!</v>
      </c>
      <c r="L35" s="7">
        <v>16</v>
      </c>
      <c r="M35" s="18">
        <v>1E-4</v>
      </c>
      <c r="N35" s="7">
        <v>5.0000000000000001E-3</v>
      </c>
      <c r="O35" s="7">
        <v>0.44600000000000001</v>
      </c>
      <c r="P35" s="18">
        <f t="shared" si="7"/>
        <v>2.2300000000000005E-7</v>
      </c>
      <c r="Q35" s="18">
        <f t="shared" si="8"/>
        <v>71748878.923766807</v>
      </c>
      <c r="S35" s="18">
        <f>GEOMEAN(Q35:Q37)</f>
        <v>71373223.460024953</v>
      </c>
      <c r="T35" s="17" t="e">
        <f t="shared" si="9"/>
        <v>#VALUE!</v>
      </c>
      <c r="X35" s="7" t="s">
        <v>11</v>
      </c>
      <c r="Y35" s="17">
        <f t="shared" si="10"/>
        <v>7.8558151196077644</v>
      </c>
      <c r="Z35" s="7">
        <f>AVERAGE(Y35:Y37)</f>
        <v>7.8535353114309956</v>
      </c>
      <c r="AA35" s="7">
        <f>_xlfn.STDEV.S(Y35:Y37)</f>
        <v>0.12153506251819904</v>
      </c>
      <c r="AB35" s="7">
        <f t="shared" si="6"/>
        <v>0.30190983210139244</v>
      </c>
      <c r="AC35" s="7">
        <f t="shared" si="11"/>
        <v>7.5516254793296032</v>
      </c>
      <c r="AD35" s="7">
        <f t="shared" si="12"/>
        <v>8.155445143532388</v>
      </c>
    </row>
    <row r="36" spans="1:30" s="7" customFormat="1">
      <c r="B36" s="7" t="s">
        <v>45</v>
      </c>
      <c r="C36" s="7" t="s">
        <v>46</v>
      </c>
      <c r="D36" s="17" t="s">
        <v>8</v>
      </c>
      <c r="E36" s="17" t="s">
        <v>42</v>
      </c>
      <c r="F36" s="7" t="s">
        <v>38</v>
      </c>
      <c r="G36" s="18">
        <v>1E-4</v>
      </c>
      <c r="H36" s="7">
        <v>5.0000000000000001E-3</v>
      </c>
      <c r="I36" s="7">
        <v>0.44600000000000001</v>
      </c>
      <c r="J36" s="18">
        <f t="shared" si="0"/>
        <v>5.0000000000000008E-7</v>
      </c>
      <c r="K36" s="18" t="e">
        <f t="shared" si="1"/>
        <v>#VALUE!</v>
      </c>
      <c r="L36" s="7">
        <v>12</v>
      </c>
      <c r="M36" s="18">
        <v>1E-4</v>
      </c>
      <c r="N36" s="7">
        <v>5.0000000000000001E-3</v>
      </c>
      <c r="O36" s="7">
        <v>0.44600000000000001</v>
      </c>
      <c r="P36" s="18">
        <f t="shared" si="7"/>
        <v>2.2300000000000005E-7</v>
      </c>
      <c r="Q36" s="18">
        <f t="shared" si="8"/>
        <v>53811659.192825101</v>
      </c>
      <c r="S36" s="18"/>
      <c r="T36" s="17" t="e">
        <f t="shared" si="9"/>
        <v>#VALUE!</v>
      </c>
      <c r="X36" s="7" t="s">
        <v>11</v>
      </c>
      <c r="Y36" s="17">
        <f t="shared" si="10"/>
        <v>7.7308763829994644</v>
      </c>
      <c r="AB36" s="7" t="e">
        <f t="shared" si="6"/>
        <v>#NUM!</v>
      </c>
      <c r="AC36" s="7" t="e">
        <f t="shared" si="11"/>
        <v>#NUM!</v>
      </c>
      <c r="AD36" s="7" t="e">
        <f t="shared" si="12"/>
        <v>#NUM!</v>
      </c>
    </row>
    <row r="37" spans="1:30" s="7" customFormat="1" ht="15.75" thickBot="1">
      <c r="B37" s="7" t="s">
        <v>45</v>
      </c>
      <c r="C37" s="7" t="s">
        <v>46</v>
      </c>
      <c r="D37" s="17" t="s">
        <v>8</v>
      </c>
      <c r="E37" s="17" t="s">
        <v>42</v>
      </c>
      <c r="F37" s="7" t="s">
        <v>38</v>
      </c>
      <c r="G37" s="18">
        <v>1E-4</v>
      </c>
      <c r="H37" s="7">
        <v>5.0000000000000001E-3</v>
      </c>
      <c r="I37" s="7">
        <v>0.44600000000000001</v>
      </c>
      <c r="J37" s="18">
        <f t="shared" si="0"/>
        <v>5.0000000000000008E-7</v>
      </c>
      <c r="K37" s="18" t="e">
        <f t="shared" si="1"/>
        <v>#VALUE!</v>
      </c>
      <c r="L37" s="7">
        <v>21</v>
      </c>
      <c r="M37" s="18">
        <v>1E-4</v>
      </c>
      <c r="N37" s="7">
        <v>5.0000000000000001E-3</v>
      </c>
      <c r="O37" s="7">
        <v>0.44600000000000001</v>
      </c>
      <c r="P37" s="18">
        <f t="shared" si="7"/>
        <v>2.2300000000000005E-7</v>
      </c>
      <c r="Q37" s="18">
        <f t="shared" si="8"/>
        <v>94170403.587443918</v>
      </c>
      <c r="S37" s="18"/>
      <c r="T37" s="17" t="e">
        <f t="shared" si="9"/>
        <v>#VALUE!</v>
      </c>
      <c r="X37" s="7" t="s">
        <v>11</v>
      </c>
      <c r="Y37" s="17">
        <f t="shared" si="10"/>
        <v>7.9739144316857589</v>
      </c>
      <c r="AB37" s="7" t="e">
        <f t="shared" si="6"/>
        <v>#NUM!</v>
      </c>
      <c r="AC37" s="7" t="e">
        <f t="shared" si="11"/>
        <v>#NUM!</v>
      </c>
      <c r="AD37" s="7" t="e">
        <f t="shared" si="12"/>
        <v>#NUM!</v>
      </c>
    </row>
    <row r="38" spans="1:30" s="47" customFormat="1">
      <c r="A38" s="46"/>
      <c r="B38" s="47" t="s">
        <v>47</v>
      </c>
      <c r="C38" s="47" t="s">
        <v>12</v>
      </c>
      <c r="D38" s="48" t="s">
        <v>85</v>
      </c>
      <c r="E38" s="48" t="s">
        <v>48</v>
      </c>
      <c r="F38" s="47">
        <v>45</v>
      </c>
      <c r="G38" s="49">
        <v>1.0000000000000001E-5</v>
      </c>
      <c r="H38" s="47">
        <v>5.0000000000000001E-3</v>
      </c>
      <c r="I38" s="47">
        <v>0.44600000000000001</v>
      </c>
      <c r="J38" s="49">
        <f>G38*H38</f>
        <v>5.0000000000000004E-8</v>
      </c>
      <c r="K38" s="49">
        <f>F38/J38</f>
        <v>899999999.99999988</v>
      </c>
      <c r="L38" s="47">
        <v>27</v>
      </c>
      <c r="M38" s="49">
        <v>1.0000000000000001E-5</v>
      </c>
      <c r="N38" s="47">
        <v>5.0000000000000001E-3</v>
      </c>
      <c r="O38" s="47">
        <v>0.44600000000000001</v>
      </c>
      <c r="P38" s="49">
        <f t="shared" si="7"/>
        <v>2.2300000000000001E-8</v>
      </c>
      <c r="Q38" s="49">
        <f t="shared" si="8"/>
        <v>1210762331.8385649</v>
      </c>
      <c r="S38" s="49">
        <f>GEOMEAN(Q38:Q40)</f>
        <v>1070598351.9003743</v>
      </c>
      <c r="T38" s="48">
        <f t="shared" si="9"/>
        <v>8.9542425094393252</v>
      </c>
      <c r="U38" s="47">
        <f>AVERAGE(T38:T40)</f>
        <v>8.8197974959197438</v>
      </c>
      <c r="V38" s="47">
        <f>_xlfn.STDEV.S(T38:T40)</f>
        <v>0.1281799151317575</v>
      </c>
      <c r="W38" s="47">
        <f>_xlfn.CONFIDENCE.T(0.05,V38,3)</f>
        <v>0.31841656106775573</v>
      </c>
      <c r="X38" s="47" t="s">
        <v>12</v>
      </c>
      <c r="Y38" s="48">
        <f t="shared" si="10"/>
        <v>9.0830589011108263</v>
      </c>
      <c r="Z38" s="47">
        <f>AVERAGE(Y38:Y40)</f>
        <v>9.0296265704866769</v>
      </c>
      <c r="AA38" s="47">
        <f>_xlfn.STDEV.S(Y38:Y40)</f>
        <v>5.4607938484363808E-2</v>
      </c>
      <c r="AB38" s="47">
        <f t="shared" si="6"/>
        <v>0.13565363934995034</v>
      </c>
      <c r="AC38" s="47">
        <f t="shared" si="11"/>
        <v>8.8939729311367266</v>
      </c>
      <c r="AD38" s="47">
        <f t="shared" si="12"/>
        <v>9.1652802098366273</v>
      </c>
    </row>
    <row r="39" spans="1:30" s="19" customFormat="1">
      <c r="A39" s="50"/>
      <c r="B39" s="19" t="s">
        <v>47</v>
      </c>
      <c r="C39" s="19" t="s">
        <v>12</v>
      </c>
      <c r="D39" s="20" t="s">
        <v>85</v>
      </c>
      <c r="E39" s="20" t="s">
        <v>48</v>
      </c>
      <c r="F39" s="19">
        <v>32</v>
      </c>
      <c r="G39" s="21">
        <v>1.0000000000000001E-5</v>
      </c>
      <c r="H39" s="19">
        <v>5.0000000000000001E-3</v>
      </c>
      <c r="I39" s="19">
        <v>0.44600000000000001</v>
      </c>
      <c r="J39" s="21">
        <f t="shared" si="0"/>
        <v>5.0000000000000004E-8</v>
      </c>
      <c r="K39" s="21">
        <f t="shared" si="1"/>
        <v>640000000</v>
      </c>
      <c r="L39" s="19">
        <v>24</v>
      </c>
      <c r="M39" s="21">
        <v>1.0000000000000001E-5</v>
      </c>
      <c r="N39" s="19">
        <v>5.0000000000000001E-3</v>
      </c>
      <c r="O39" s="19">
        <v>0.44600000000000001</v>
      </c>
      <c r="P39" s="21">
        <f t="shared" si="7"/>
        <v>2.2300000000000001E-8</v>
      </c>
      <c r="Q39" s="21">
        <f t="shared" si="8"/>
        <v>1076233183.8565023</v>
      </c>
      <c r="S39" s="21"/>
      <c r="T39" s="20">
        <f t="shared" si="9"/>
        <v>8.8061799739838875</v>
      </c>
      <c r="W39" s="19" t="e">
        <f t="shared" ref="W39:W55" si="13">_xlfn.CONFIDENCE.T(0.05,V39,3)</f>
        <v>#NUM!</v>
      </c>
      <c r="X39" s="19" t="s">
        <v>12</v>
      </c>
      <c r="Y39" s="20">
        <f t="shared" si="10"/>
        <v>9.0319063786634448</v>
      </c>
      <c r="AB39" s="19" t="e">
        <f t="shared" si="6"/>
        <v>#NUM!</v>
      </c>
      <c r="AC39" s="19" t="e">
        <f t="shared" si="11"/>
        <v>#NUM!</v>
      </c>
      <c r="AD39" s="19" t="e">
        <f t="shared" si="12"/>
        <v>#NUM!</v>
      </c>
    </row>
    <row r="40" spans="1:30" s="52" customFormat="1" ht="15.75" thickBot="1">
      <c r="A40" s="51"/>
      <c r="B40" s="52" t="s">
        <v>47</v>
      </c>
      <c r="C40" s="52" t="s">
        <v>12</v>
      </c>
      <c r="D40" s="53" t="s">
        <v>85</v>
      </c>
      <c r="E40" s="53" t="s">
        <v>48</v>
      </c>
      <c r="F40" s="52">
        <v>25</v>
      </c>
      <c r="G40" s="54">
        <v>1.0000000000000001E-5</v>
      </c>
      <c r="H40" s="52">
        <v>5.0000000000000001E-3</v>
      </c>
      <c r="I40" s="52">
        <v>0.44600000000000001</v>
      </c>
      <c r="J40" s="54">
        <f t="shared" si="0"/>
        <v>5.0000000000000004E-8</v>
      </c>
      <c r="K40" s="54">
        <f t="shared" si="1"/>
        <v>499999999.99999994</v>
      </c>
      <c r="L40" s="52">
        <v>21</v>
      </c>
      <c r="M40" s="54">
        <v>1.0000000000000001E-5</v>
      </c>
      <c r="N40" s="52">
        <v>5.0000000000000001E-3</v>
      </c>
      <c r="O40" s="52">
        <v>0.44600000000000001</v>
      </c>
      <c r="P40" s="54">
        <f t="shared" si="7"/>
        <v>2.2300000000000001E-8</v>
      </c>
      <c r="Q40" s="54">
        <f t="shared" si="8"/>
        <v>941704035.87443936</v>
      </c>
      <c r="S40" s="54"/>
      <c r="T40" s="53">
        <f t="shared" si="9"/>
        <v>8.6989700043360187</v>
      </c>
      <c r="W40" s="52" t="e">
        <f t="shared" si="13"/>
        <v>#NUM!</v>
      </c>
      <c r="X40" s="52" t="s">
        <v>12</v>
      </c>
      <c r="Y40" s="53">
        <f t="shared" si="10"/>
        <v>8.973914431685758</v>
      </c>
      <c r="AB40" s="52" t="e">
        <f t="shared" si="6"/>
        <v>#NUM!</v>
      </c>
      <c r="AC40" s="52" t="e">
        <f t="shared" si="11"/>
        <v>#NUM!</v>
      </c>
      <c r="AD40" s="52" t="e">
        <f t="shared" si="12"/>
        <v>#NUM!</v>
      </c>
    </row>
    <row r="41" spans="1:30" s="19" customFormat="1">
      <c r="A41" s="46"/>
      <c r="B41" s="19" t="s">
        <v>47</v>
      </c>
      <c r="C41" s="19" t="s">
        <v>13</v>
      </c>
      <c r="D41" s="20" t="s">
        <v>85</v>
      </c>
      <c r="E41" s="20" t="s">
        <v>48</v>
      </c>
      <c r="F41" s="19">
        <v>15</v>
      </c>
      <c r="G41" s="21">
        <v>1.0000000000000001E-5</v>
      </c>
      <c r="H41" s="19">
        <v>5.0000000000000001E-3</v>
      </c>
      <c r="I41" s="19">
        <v>0.44600000000000001</v>
      </c>
      <c r="J41" s="21">
        <f t="shared" si="0"/>
        <v>5.0000000000000004E-8</v>
      </c>
      <c r="K41" s="21">
        <f t="shared" si="1"/>
        <v>300000000</v>
      </c>
      <c r="L41" s="19">
        <v>10</v>
      </c>
      <c r="M41" s="21">
        <v>1.0000000000000001E-5</v>
      </c>
      <c r="N41" s="19">
        <v>5.0000000000000001E-3</v>
      </c>
      <c r="O41" s="19">
        <v>0.44600000000000001</v>
      </c>
      <c r="P41" s="21">
        <f t="shared" si="7"/>
        <v>2.2300000000000001E-8</v>
      </c>
      <c r="Q41" s="21">
        <f t="shared" si="8"/>
        <v>448430493.27354258</v>
      </c>
      <c r="S41" s="21">
        <f>GEOMEAN(Q41:Q43)</f>
        <v>387449443.84357339</v>
      </c>
      <c r="T41" s="20">
        <f t="shared" si="9"/>
        <v>8.4771212547196626</v>
      </c>
      <c r="U41" s="19">
        <f>AVERAGE(T41:T43)</f>
        <v>8.525830599945742</v>
      </c>
      <c r="V41" s="19">
        <f>_xlfn.STDEV.S(T41:T43)</f>
        <v>8.4367060734982055E-2</v>
      </c>
      <c r="W41" s="19">
        <f t="shared" si="13"/>
        <v>0.20957939720129953</v>
      </c>
      <c r="X41" s="19" t="s">
        <v>13</v>
      </c>
      <c r="Y41" s="20">
        <f t="shared" si="10"/>
        <v>8.6516951369518384</v>
      </c>
      <c r="Z41" s="19">
        <f>AVERAGE(Y41:Y43)</f>
        <v>8.5882150418302601</v>
      </c>
      <c r="AA41" s="19">
        <f>_xlfn.STDEV.S(Y41:Y43)</f>
        <v>6.2493893160995614E-2</v>
      </c>
      <c r="AB41" s="19">
        <f t="shared" si="6"/>
        <v>0.15524343675532531</v>
      </c>
      <c r="AC41" s="19">
        <f t="shared" si="11"/>
        <v>8.4329716050749344</v>
      </c>
      <c r="AD41" s="19">
        <f t="shared" si="12"/>
        <v>8.7434584785855858</v>
      </c>
    </row>
    <row r="42" spans="1:30" s="19" customFormat="1">
      <c r="A42" s="50"/>
      <c r="B42" s="19" t="s">
        <v>47</v>
      </c>
      <c r="C42" s="19" t="s">
        <v>13</v>
      </c>
      <c r="D42" s="20" t="s">
        <v>85</v>
      </c>
      <c r="E42" s="20" t="s">
        <v>48</v>
      </c>
      <c r="F42" s="19">
        <v>15</v>
      </c>
      <c r="G42" s="21">
        <v>1.0000000000000001E-5</v>
      </c>
      <c r="H42" s="19">
        <v>5.0000000000000001E-3</v>
      </c>
      <c r="I42" s="19">
        <v>0.44600000000000001</v>
      </c>
      <c r="J42" s="21">
        <f t="shared" si="0"/>
        <v>5.0000000000000004E-8</v>
      </c>
      <c r="K42" s="21">
        <f t="shared" si="1"/>
        <v>300000000</v>
      </c>
      <c r="L42" s="19">
        <v>86</v>
      </c>
      <c r="M42" s="21">
        <v>1E-4</v>
      </c>
      <c r="N42" s="19">
        <v>5.0000000000000001E-3</v>
      </c>
      <c r="O42" s="19">
        <v>0.44600000000000001</v>
      </c>
      <c r="P42" s="21">
        <f t="shared" si="7"/>
        <v>2.2300000000000005E-7</v>
      </c>
      <c r="Q42" s="21">
        <f t="shared" si="8"/>
        <v>385650224.21524656</v>
      </c>
      <c r="S42" s="21"/>
      <c r="T42" s="20">
        <f t="shared" si="9"/>
        <v>8.4771212547196626</v>
      </c>
      <c r="W42" s="19" t="e">
        <f t="shared" si="13"/>
        <v>#NUM!</v>
      </c>
      <c r="X42" s="19" t="s">
        <v>13</v>
      </c>
      <c r="Y42" s="20">
        <f t="shared" si="10"/>
        <v>8.5861935881954068</v>
      </c>
      <c r="AB42" s="19" t="e">
        <f t="shared" si="6"/>
        <v>#NUM!</v>
      </c>
      <c r="AC42" s="19" t="e">
        <f t="shared" si="11"/>
        <v>#NUM!</v>
      </c>
      <c r="AD42" s="19" t="e">
        <f t="shared" si="12"/>
        <v>#NUM!</v>
      </c>
    </row>
    <row r="43" spans="1:30" s="19" customFormat="1" ht="15.75" thickBot="1">
      <c r="A43" s="51"/>
      <c r="B43" s="19" t="s">
        <v>47</v>
      </c>
      <c r="C43" s="19" t="s">
        <v>13</v>
      </c>
      <c r="D43" s="20" t="s">
        <v>85</v>
      </c>
      <c r="E43" s="20" t="s">
        <v>48</v>
      </c>
      <c r="F43" s="19">
        <v>21</v>
      </c>
      <c r="G43" s="21">
        <v>1.0000000000000001E-5</v>
      </c>
      <c r="H43" s="19">
        <v>5.0000000000000001E-3</v>
      </c>
      <c r="I43" s="19">
        <v>0.44600000000000001</v>
      </c>
      <c r="J43" s="21">
        <f t="shared" si="0"/>
        <v>5.0000000000000004E-8</v>
      </c>
      <c r="K43" s="21">
        <f t="shared" si="1"/>
        <v>419999999.99999994</v>
      </c>
      <c r="L43" s="19">
        <v>75</v>
      </c>
      <c r="M43" s="21">
        <v>1E-4</v>
      </c>
      <c r="N43" s="19">
        <v>5.0000000000000001E-3</v>
      </c>
      <c r="O43" s="19">
        <v>0.44600000000000001</v>
      </c>
      <c r="P43" s="21">
        <f t="shared" si="7"/>
        <v>2.2300000000000005E-7</v>
      </c>
      <c r="Q43" s="21">
        <f t="shared" si="8"/>
        <v>336322869.95515686</v>
      </c>
      <c r="S43" s="21"/>
      <c r="T43" s="20">
        <f t="shared" si="9"/>
        <v>8.6232492903979008</v>
      </c>
      <c r="W43" s="19" t="e">
        <f t="shared" si="13"/>
        <v>#NUM!</v>
      </c>
      <c r="X43" s="19" t="s">
        <v>13</v>
      </c>
      <c r="Y43" s="20">
        <f t="shared" si="10"/>
        <v>8.5267564003435385</v>
      </c>
      <c r="AB43" s="19" t="e">
        <f t="shared" si="6"/>
        <v>#NUM!</v>
      </c>
      <c r="AC43" s="19" t="e">
        <f t="shared" si="11"/>
        <v>#NUM!</v>
      </c>
      <c r="AD43" s="19" t="e">
        <f t="shared" si="12"/>
        <v>#NUM!</v>
      </c>
    </row>
    <row r="44" spans="1:30" s="47" customFormat="1">
      <c r="A44" s="46"/>
      <c r="B44" s="47" t="s">
        <v>49</v>
      </c>
      <c r="C44" s="47" t="s">
        <v>14</v>
      </c>
      <c r="D44" s="48" t="s">
        <v>85</v>
      </c>
      <c r="E44" s="48" t="s">
        <v>48</v>
      </c>
      <c r="F44" s="47">
        <v>26</v>
      </c>
      <c r="G44" s="49">
        <v>1.0000000000000001E-5</v>
      </c>
      <c r="H44" s="47">
        <v>5.0000000000000001E-3</v>
      </c>
      <c r="I44" s="47">
        <v>0.44600000000000001</v>
      </c>
      <c r="J44" s="49">
        <f t="shared" si="0"/>
        <v>5.0000000000000004E-8</v>
      </c>
      <c r="K44" s="49">
        <f t="shared" si="1"/>
        <v>519999999.99999994</v>
      </c>
      <c r="L44" s="47">
        <v>18</v>
      </c>
      <c r="M44" s="49">
        <v>1.0000000000000001E-5</v>
      </c>
      <c r="N44" s="47">
        <v>5.0000000000000001E-3</v>
      </c>
      <c r="O44" s="47">
        <v>0.44600000000000001</v>
      </c>
      <c r="P44" s="49">
        <f t="shared" si="7"/>
        <v>2.2300000000000001E-8</v>
      </c>
      <c r="Q44" s="49">
        <f t="shared" si="8"/>
        <v>807174887.89237666</v>
      </c>
      <c r="S44" s="49">
        <f>GEOMEAN(Q44:Q46)</f>
        <v>1023215908.7250381</v>
      </c>
      <c r="T44" s="48">
        <f t="shared" si="9"/>
        <v>8.7160033436347994</v>
      </c>
      <c r="U44" s="47">
        <f>AVERAGE(T44:T46)</f>
        <v>8.7298787568362144</v>
      </c>
      <c r="V44" s="47">
        <f>_xlfn.STDEV.S(T44:T46)</f>
        <v>5.6859485316003301E-2</v>
      </c>
      <c r="W44" s="47">
        <f t="shared" si="13"/>
        <v>0.14124679174419799</v>
      </c>
      <c r="X44" s="47" t="s">
        <v>14</v>
      </c>
      <c r="Y44" s="48">
        <f t="shared" si="10"/>
        <v>8.9069676420551449</v>
      </c>
      <c r="Z44" s="47">
        <f>AVERAGE(Y44:Y46)</f>
        <v>9.0099672838335625</v>
      </c>
      <c r="AA44" s="47">
        <f>_xlfn.STDEV.S(Y44:Y46)</f>
        <v>0.14064676019223252</v>
      </c>
      <c r="AB44" s="47">
        <f t="shared" si="6"/>
        <v>0.34938592102903004</v>
      </c>
      <c r="AC44" s="47">
        <f t="shared" si="11"/>
        <v>8.6605813628045318</v>
      </c>
      <c r="AD44" s="47">
        <f t="shared" si="12"/>
        <v>9.3593532048625931</v>
      </c>
    </row>
    <row r="45" spans="1:30" s="19" customFormat="1">
      <c r="A45" s="50"/>
      <c r="B45" s="19" t="s">
        <v>49</v>
      </c>
      <c r="C45" s="19" t="s">
        <v>14</v>
      </c>
      <c r="D45" s="20" t="s">
        <v>85</v>
      </c>
      <c r="E45" s="20" t="s">
        <v>48</v>
      </c>
      <c r="F45" s="19">
        <v>24</v>
      </c>
      <c r="G45" s="21">
        <v>1.0000000000000001E-5</v>
      </c>
      <c r="H45" s="19">
        <v>5.0000000000000001E-3</v>
      </c>
      <c r="I45" s="19">
        <v>0.44600000000000001</v>
      </c>
      <c r="J45" s="21">
        <f t="shared" si="0"/>
        <v>5.0000000000000004E-8</v>
      </c>
      <c r="K45" s="21">
        <f t="shared" si="1"/>
        <v>479999999.99999994</v>
      </c>
      <c r="L45" s="19">
        <v>20</v>
      </c>
      <c r="M45" s="21">
        <v>1.0000000000000001E-5</v>
      </c>
      <c r="N45" s="19">
        <v>5.0000000000000001E-3</v>
      </c>
      <c r="O45" s="19">
        <v>0.44600000000000001</v>
      </c>
      <c r="P45" s="21">
        <f t="shared" si="7"/>
        <v>2.2300000000000001E-8</v>
      </c>
      <c r="Q45" s="21">
        <f t="shared" si="8"/>
        <v>896860986.54708517</v>
      </c>
      <c r="S45" s="21"/>
      <c r="T45" s="20">
        <f t="shared" si="9"/>
        <v>8.6812412373755876</v>
      </c>
      <c r="W45" s="19" t="e">
        <f t="shared" si="13"/>
        <v>#NUM!</v>
      </c>
      <c r="X45" s="19" t="s">
        <v>14</v>
      </c>
      <c r="Y45" s="20">
        <f t="shared" si="10"/>
        <v>8.9527251326158197</v>
      </c>
      <c r="AB45" s="19" t="e">
        <f t="shared" si="6"/>
        <v>#NUM!</v>
      </c>
      <c r="AC45" s="19" t="e">
        <f t="shared" si="11"/>
        <v>#NUM!</v>
      </c>
      <c r="AD45" s="19" t="e">
        <f t="shared" si="12"/>
        <v>#NUM!</v>
      </c>
    </row>
    <row r="46" spans="1:30" s="52" customFormat="1" ht="15.75" thickBot="1">
      <c r="A46" s="51"/>
      <c r="B46" s="52" t="s">
        <v>49</v>
      </c>
      <c r="C46" s="52" t="s">
        <v>14</v>
      </c>
      <c r="D46" s="53" t="s">
        <v>85</v>
      </c>
      <c r="E46" s="53" t="s">
        <v>48</v>
      </c>
      <c r="F46" s="52">
        <v>31</v>
      </c>
      <c r="G46" s="54">
        <v>1.0000000000000001E-5</v>
      </c>
      <c r="H46" s="52">
        <v>5.0000000000000001E-3</v>
      </c>
      <c r="I46" s="52">
        <v>0.44600000000000001</v>
      </c>
      <c r="J46" s="54">
        <f t="shared" si="0"/>
        <v>5.0000000000000004E-8</v>
      </c>
      <c r="K46" s="54">
        <f t="shared" si="1"/>
        <v>620000000</v>
      </c>
      <c r="L46" s="52">
        <v>33</v>
      </c>
      <c r="M46" s="54">
        <v>1.0000000000000001E-5</v>
      </c>
      <c r="N46" s="52">
        <v>5.0000000000000001E-3</v>
      </c>
      <c r="O46" s="52">
        <v>0.44600000000000001</v>
      </c>
      <c r="P46" s="54">
        <f t="shared" si="7"/>
        <v>2.2300000000000001E-8</v>
      </c>
      <c r="Q46" s="54">
        <f t="shared" si="8"/>
        <v>1479820627.8026905</v>
      </c>
      <c r="S46" s="54"/>
      <c r="T46" s="53">
        <f t="shared" si="9"/>
        <v>8.7923916894982543</v>
      </c>
      <c r="W46" s="52" t="e">
        <f t="shared" si="13"/>
        <v>#NUM!</v>
      </c>
      <c r="X46" s="52" t="s">
        <v>14</v>
      </c>
      <c r="Y46" s="53">
        <f t="shared" si="10"/>
        <v>9.1702090768297264</v>
      </c>
      <c r="AB46" s="52" t="e">
        <f t="shared" si="6"/>
        <v>#NUM!</v>
      </c>
      <c r="AC46" s="52" t="e">
        <f t="shared" si="11"/>
        <v>#NUM!</v>
      </c>
      <c r="AD46" s="52" t="e">
        <f t="shared" si="12"/>
        <v>#NUM!</v>
      </c>
    </row>
    <row r="47" spans="1:30" s="19" customFormat="1">
      <c r="A47" s="46"/>
      <c r="B47" s="19" t="s">
        <v>49</v>
      </c>
      <c r="C47" s="19" t="s">
        <v>15</v>
      </c>
      <c r="D47" s="20" t="s">
        <v>85</v>
      </c>
      <c r="E47" s="20" t="s">
        <v>48</v>
      </c>
      <c r="F47" s="19">
        <v>13</v>
      </c>
      <c r="G47" s="21">
        <v>1.0000000000000001E-5</v>
      </c>
      <c r="H47" s="19">
        <v>5.0000000000000001E-3</v>
      </c>
      <c r="I47" s="19">
        <v>0.44600000000000001</v>
      </c>
      <c r="J47" s="21">
        <f t="shared" si="0"/>
        <v>5.0000000000000004E-8</v>
      </c>
      <c r="K47" s="21">
        <f t="shared" si="1"/>
        <v>259999999.99999997</v>
      </c>
      <c r="L47" s="19">
        <v>13</v>
      </c>
      <c r="M47" s="21">
        <v>1.0000000000000001E-5</v>
      </c>
      <c r="N47" s="19">
        <v>5.0000000000000001E-3</v>
      </c>
      <c r="O47" s="19">
        <v>0.44600000000000001</v>
      </c>
      <c r="P47" s="21">
        <f t="shared" si="7"/>
        <v>2.2300000000000001E-8</v>
      </c>
      <c r="Q47" s="21">
        <f t="shared" si="8"/>
        <v>582959641.25560534</v>
      </c>
      <c r="S47" s="21">
        <f>GEOMEAN(Q47:Q49)</f>
        <v>602962250.50389612</v>
      </c>
      <c r="T47" s="20">
        <f t="shared" si="9"/>
        <v>8.4149733479708182</v>
      </c>
      <c r="U47" s="19">
        <f>AVERAGE(T47:T49)</f>
        <v>8.4911331241426087</v>
      </c>
      <c r="V47" s="19">
        <f>_xlfn.STDEV.S(T47:T49)</f>
        <v>0.13191260182261361</v>
      </c>
      <c r="W47" s="19">
        <f t="shared" si="13"/>
        <v>0.32768906884265991</v>
      </c>
      <c r="X47" s="19" t="s">
        <v>15</v>
      </c>
      <c r="Y47" s="20">
        <f t="shared" si="10"/>
        <v>8.7656384892586754</v>
      </c>
      <c r="Z47" s="19">
        <f>AVERAGE(Y47:Y49)</f>
        <v>8.7802901232329518</v>
      </c>
      <c r="AA47" s="19">
        <f>_xlfn.STDEV.S(Y47:Y49)</f>
        <v>9.5375929337594492E-2</v>
      </c>
      <c r="AB47" s="19">
        <f t="shared" si="6"/>
        <v>0.23692694286075325</v>
      </c>
      <c r="AC47" s="19">
        <f t="shared" si="11"/>
        <v>8.5433631803721983</v>
      </c>
      <c r="AD47" s="19">
        <f t="shared" si="12"/>
        <v>9.0172170660937052</v>
      </c>
    </row>
    <row r="48" spans="1:30" s="19" customFormat="1">
      <c r="A48" s="50"/>
      <c r="B48" s="19" t="s">
        <v>49</v>
      </c>
      <c r="C48" s="19" t="s">
        <v>15</v>
      </c>
      <c r="D48" s="20" t="s">
        <v>85</v>
      </c>
      <c r="E48" s="20" t="s">
        <v>48</v>
      </c>
      <c r="F48" s="19">
        <v>13</v>
      </c>
      <c r="G48" s="21">
        <v>1.0000000000000001E-5</v>
      </c>
      <c r="H48" s="19">
        <v>5.0000000000000001E-3</v>
      </c>
      <c r="I48" s="19">
        <v>0.44600000000000001</v>
      </c>
      <c r="J48" s="21">
        <f t="shared" si="0"/>
        <v>5.0000000000000004E-8</v>
      </c>
      <c r="K48" s="21">
        <f t="shared" si="1"/>
        <v>259999999.99999997</v>
      </c>
      <c r="L48" s="19">
        <v>17</v>
      </c>
      <c r="M48" s="21">
        <v>1.0000000000000001E-5</v>
      </c>
      <c r="N48" s="19">
        <v>5.0000000000000001E-3</v>
      </c>
      <c r="O48" s="19">
        <v>0.44600000000000001</v>
      </c>
      <c r="P48" s="21">
        <f t="shared" si="7"/>
        <v>2.2300000000000001E-8</v>
      </c>
      <c r="Q48" s="21">
        <f t="shared" si="8"/>
        <v>762331838.56502235</v>
      </c>
      <c r="S48" s="21"/>
      <c r="T48" s="20">
        <f t="shared" si="9"/>
        <v>8.4149733479708182</v>
      </c>
      <c r="W48" s="19" t="e">
        <f t="shared" si="13"/>
        <v>#NUM!</v>
      </c>
      <c r="X48" s="19" t="s">
        <v>15</v>
      </c>
      <c r="Y48" s="20">
        <f t="shared" si="10"/>
        <v>8.8821440583301126</v>
      </c>
      <c r="AB48" s="19" t="e">
        <f t="shared" si="6"/>
        <v>#NUM!</v>
      </c>
      <c r="AC48" s="19" t="e">
        <f t="shared" si="11"/>
        <v>#NUM!</v>
      </c>
      <c r="AD48" s="19" t="e">
        <f t="shared" si="12"/>
        <v>#NUM!</v>
      </c>
    </row>
    <row r="49" spans="1:30" s="19" customFormat="1" ht="15.75" thickBot="1">
      <c r="A49" s="51"/>
      <c r="B49" s="19" t="s">
        <v>49</v>
      </c>
      <c r="C49" s="19" t="s">
        <v>15</v>
      </c>
      <c r="D49" s="20" t="s">
        <v>85</v>
      </c>
      <c r="E49" s="20" t="s">
        <v>48</v>
      </c>
      <c r="F49" s="19">
        <v>22</v>
      </c>
      <c r="G49" s="21">
        <v>1.0000000000000001E-5</v>
      </c>
      <c r="H49" s="19">
        <v>5.0000000000000001E-3</v>
      </c>
      <c r="I49" s="19">
        <v>0.44600000000000001</v>
      </c>
      <c r="J49" s="21">
        <f t="shared" si="0"/>
        <v>5.0000000000000004E-8</v>
      </c>
      <c r="K49" s="21">
        <f t="shared" si="1"/>
        <v>439999999.99999994</v>
      </c>
      <c r="L49" s="19">
        <v>11</v>
      </c>
      <c r="M49" s="21">
        <v>1.0000000000000001E-5</v>
      </c>
      <c r="N49" s="19">
        <v>5.0000000000000001E-3</v>
      </c>
      <c r="O49" s="19">
        <v>0.44600000000000001</v>
      </c>
      <c r="P49" s="21">
        <f t="shared" si="7"/>
        <v>2.2300000000000001E-8</v>
      </c>
      <c r="Q49" s="21">
        <f t="shared" si="8"/>
        <v>493273542.60089684</v>
      </c>
      <c r="S49" s="21"/>
      <c r="T49" s="20">
        <f t="shared" si="9"/>
        <v>8.6434526764861879</v>
      </c>
      <c r="W49" s="19" t="e">
        <f t="shared" si="13"/>
        <v>#NUM!</v>
      </c>
      <c r="X49" s="19" t="s">
        <v>15</v>
      </c>
      <c r="Y49" s="20">
        <f t="shared" si="10"/>
        <v>8.6930878221100638</v>
      </c>
      <c r="AB49" s="19" t="e">
        <f t="shared" si="6"/>
        <v>#NUM!</v>
      </c>
      <c r="AC49" s="19" t="e">
        <f t="shared" si="11"/>
        <v>#NUM!</v>
      </c>
      <c r="AD49" s="19" t="e">
        <f t="shared" si="12"/>
        <v>#NUM!</v>
      </c>
    </row>
    <row r="50" spans="1:30" s="47" customFormat="1">
      <c r="A50" s="46"/>
      <c r="B50" s="47" t="s">
        <v>50</v>
      </c>
      <c r="C50" s="47" t="s">
        <v>16</v>
      </c>
      <c r="D50" s="48" t="s">
        <v>85</v>
      </c>
      <c r="E50" s="48" t="s">
        <v>48</v>
      </c>
      <c r="F50" s="47">
        <v>19</v>
      </c>
      <c r="G50" s="49">
        <v>1.0000000000000001E-5</v>
      </c>
      <c r="H50" s="47">
        <v>5.0000000000000001E-3</v>
      </c>
      <c r="I50" s="47">
        <v>0.44600000000000001</v>
      </c>
      <c r="J50" s="49">
        <f t="shared" si="0"/>
        <v>5.0000000000000004E-8</v>
      </c>
      <c r="K50" s="49">
        <f t="shared" si="1"/>
        <v>379999999.99999994</v>
      </c>
      <c r="L50" s="47">
        <v>27</v>
      </c>
      <c r="M50" s="49">
        <v>1.0000000000000001E-5</v>
      </c>
      <c r="N50" s="47">
        <v>5.0000000000000001E-3</v>
      </c>
      <c r="O50" s="47">
        <v>0.44600000000000001</v>
      </c>
      <c r="P50" s="49">
        <f t="shared" si="7"/>
        <v>2.2300000000000001E-8</v>
      </c>
      <c r="Q50" s="49">
        <f t="shared" si="8"/>
        <v>1210762331.8385649</v>
      </c>
      <c r="S50" s="49">
        <f>GEOMEAN(Q50:Q52)</f>
        <v>1102225924.5748599</v>
      </c>
      <c r="T50" s="48">
        <f t="shared" si="9"/>
        <v>8.5797835966168101</v>
      </c>
      <c r="U50" s="47">
        <f>AVERAGE(T50:T52)</f>
        <v>8.6219302395654278</v>
      </c>
      <c r="V50" s="47">
        <f>_xlfn.STDEV.S(T50:T52)</f>
        <v>4.1502841378267957E-2</v>
      </c>
      <c r="W50" s="47">
        <f t="shared" si="13"/>
        <v>0.10309877341254751</v>
      </c>
      <c r="X50" s="47" t="s">
        <v>16</v>
      </c>
      <c r="Y50" s="48">
        <f t="shared" si="10"/>
        <v>9.0830589011108263</v>
      </c>
      <c r="Z50" s="47">
        <f>AVERAGE(Y50:Y52)</f>
        <v>9.0422706215029169</v>
      </c>
      <c r="AA50" s="47">
        <f>_xlfn.STDEV.S(Y50:Y52)</f>
        <v>4.4925563301156622E-2</v>
      </c>
      <c r="AB50" s="47">
        <f t="shared" si="6"/>
        <v>0.11160128601802986</v>
      </c>
      <c r="AC50" s="47">
        <f t="shared" si="11"/>
        <v>8.9306693354848878</v>
      </c>
      <c r="AD50" s="47">
        <f t="shared" si="12"/>
        <v>9.153871907520946</v>
      </c>
    </row>
    <row r="51" spans="1:30" s="19" customFormat="1">
      <c r="A51" s="50"/>
      <c r="B51" s="19" t="s">
        <v>50</v>
      </c>
      <c r="C51" s="19" t="s">
        <v>16</v>
      </c>
      <c r="D51" s="20" t="s">
        <v>85</v>
      </c>
      <c r="E51" s="20" t="s">
        <v>48</v>
      </c>
      <c r="F51" s="19">
        <v>21</v>
      </c>
      <c r="G51" s="21">
        <v>1.0000000000000001E-5</v>
      </c>
      <c r="H51" s="19">
        <v>5.0000000000000001E-3</v>
      </c>
      <c r="I51" s="19">
        <v>0.44600000000000001</v>
      </c>
      <c r="J51" s="21">
        <f t="shared" si="0"/>
        <v>5.0000000000000004E-8</v>
      </c>
      <c r="K51" s="21">
        <f t="shared" si="1"/>
        <v>419999999.99999994</v>
      </c>
      <c r="L51" s="19">
        <v>22</v>
      </c>
      <c r="M51" s="21">
        <v>1.0000000000000001E-5</v>
      </c>
      <c r="N51" s="19">
        <v>5.0000000000000001E-3</v>
      </c>
      <c r="O51" s="19">
        <v>0.44600000000000001</v>
      </c>
      <c r="P51" s="21">
        <f t="shared" si="7"/>
        <v>2.2300000000000001E-8</v>
      </c>
      <c r="Q51" s="21">
        <f t="shared" si="8"/>
        <v>986547085.20179367</v>
      </c>
      <c r="S51" s="21"/>
      <c r="T51" s="20">
        <f t="shared" si="9"/>
        <v>8.6232492903979008</v>
      </c>
      <c r="W51" s="19" t="e">
        <f t="shared" si="13"/>
        <v>#NUM!</v>
      </c>
      <c r="X51" s="19" t="s">
        <v>16</v>
      </c>
      <c r="Y51" s="20">
        <f t="shared" si="10"/>
        <v>8.9941178177740451</v>
      </c>
      <c r="AB51" s="19" t="e">
        <f t="shared" si="6"/>
        <v>#NUM!</v>
      </c>
      <c r="AC51" s="19" t="e">
        <f t="shared" si="11"/>
        <v>#NUM!</v>
      </c>
      <c r="AD51" s="19" t="e">
        <f t="shared" si="12"/>
        <v>#NUM!</v>
      </c>
    </row>
    <row r="52" spans="1:30" s="52" customFormat="1" ht="15.75" thickBot="1">
      <c r="A52" s="51"/>
      <c r="B52" s="52" t="s">
        <v>50</v>
      </c>
      <c r="C52" s="52" t="s">
        <v>16</v>
      </c>
      <c r="D52" s="53" t="s">
        <v>85</v>
      </c>
      <c r="E52" s="53" t="s">
        <v>48</v>
      </c>
      <c r="F52" s="52">
        <v>23</v>
      </c>
      <c r="G52" s="54">
        <v>1.0000000000000001E-5</v>
      </c>
      <c r="H52" s="52">
        <v>5.0000000000000001E-3</v>
      </c>
      <c r="I52" s="52">
        <v>0.44600000000000001</v>
      </c>
      <c r="J52" s="54">
        <f t="shared" si="0"/>
        <v>5.0000000000000004E-8</v>
      </c>
      <c r="K52" s="54">
        <f t="shared" si="1"/>
        <v>459999999.99999994</v>
      </c>
      <c r="L52" s="52">
        <v>25</v>
      </c>
      <c r="M52" s="54">
        <v>1.0000000000000001E-5</v>
      </c>
      <c r="N52" s="52">
        <v>5.0000000000000001E-3</v>
      </c>
      <c r="O52" s="52">
        <v>0.44600000000000001</v>
      </c>
      <c r="P52" s="54">
        <f t="shared" si="7"/>
        <v>2.2300000000000001E-8</v>
      </c>
      <c r="Q52" s="54">
        <f t="shared" si="8"/>
        <v>1121076233.1838565</v>
      </c>
      <c r="S52" s="54"/>
      <c r="T52" s="53">
        <f t="shared" si="9"/>
        <v>8.6627578316815743</v>
      </c>
      <c r="W52" s="52" t="e">
        <f t="shared" si="13"/>
        <v>#NUM!</v>
      </c>
      <c r="X52" s="52" t="s">
        <v>16</v>
      </c>
      <c r="Y52" s="53">
        <f t="shared" si="10"/>
        <v>9.0496351456238777</v>
      </c>
      <c r="AB52" s="52" t="e">
        <f t="shared" si="6"/>
        <v>#NUM!</v>
      </c>
      <c r="AC52" s="52" t="e">
        <f t="shared" si="11"/>
        <v>#NUM!</v>
      </c>
      <c r="AD52" s="52" t="e">
        <f t="shared" si="12"/>
        <v>#NUM!</v>
      </c>
    </row>
    <row r="53" spans="1:30" s="19" customFormat="1">
      <c r="A53" s="46"/>
      <c r="B53" s="19" t="s">
        <v>50</v>
      </c>
      <c r="C53" s="19" t="s">
        <v>17</v>
      </c>
      <c r="D53" s="20" t="s">
        <v>85</v>
      </c>
      <c r="E53" s="20" t="s">
        <v>48</v>
      </c>
      <c r="F53" s="19">
        <v>28</v>
      </c>
      <c r="G53" s="21">
        <v>1.0000000000000001E-5</v>
      </c>
      <c r="H53" s="19">
        <v>5.0000000000000001E-3</v>
      </c>
      <c r="I53" s="19">
        <v>0.44600000000000001</v>
      </c>
      <c r="J53" s="21">
        <f t="shared" si="0"/>
        <v>5.0000000000000004E-8</v>
      </c>
      <c r="K53" s="21">
        <f t="shared" si="1"/>
        <v>560000000</v>
      </c>
      <c r="L53" s="19">
        <v>31</v>
      </c>
      <c r="M53" s="21">
        <v>1.0000000000000001E-5</v>
      </c>
      <c r="N53" s="19">
        <v>5.0000000000000001E-3</v>
      </c>
      <c r="O53" s="19">
        <v>0.44600000000000001</v>
      </c>
      <c r="P53" s="21">
        <f t="shared" si="7"/>
        <v>2.2300000000000001E-8</v>
      </c>
      <c r="Q53" s="21">
        <f t="shared" si="8"/>
        <v>1390134529.1479819</v>
      </c>
      <c r="S53" s="21">
        <f>GEOMEAN(Q53:Q55)</f>
        <v>1251972354.0915446</v>
      </c>
      <c r="T53" s="20">
        <f t="shared" si="9"/>
        <v>8.7481880270062007</v>
      </c>
      <c r="U53" s="19">
        <f>AVERAGE(T53:T55)</f>
        <v>8.7040586189182321</v>
      </c>
      <c r="V53" s="19">
        <f>_xlfn.STDEV.S(T53:T55)</f>
        <v>0.15529107529413941</v>
      </c>
      <c r="W53" s="19">
        <f t="shared" si="13"/>
        <v>0.38576441643643183</v>
      </c>
      <c r="X53" s="19" t="s">
        <v>17</v>
      </c>
      <c r="Y53" s="20">
        <f t="shared" si="10"/>
        <v>9.1430568307861115</v>
      </c>
      <c r="Z53" s="19">
        <f>AVERAGE(Y53:Y55)</f>
        <v>9.097594738939863</v>
      </c>
      <c r="AA53" s="19">
        <f>_xlfn.STDEV.S(Y53:Y55)</f>
        <v>4.0215205855282932E-2</v>
      </c>
      <c r="AB53" s="19">
        <f t="shared" si="6"/>
        <v>9.9900109450911059E-2</v>
      </c>
      <c r="AC53" s="19">
        <f t="shared" si="11"/>
        <v>8.9976946294889526</v>
      </c>
      <c r="AD53" s="19">
        <f t="shared" si="12"/>
        <v>9.1974948483907735</v>
      </c>
    </row>
    <row r="54" spans="1:30" s="19" customFormat="1">
      <c r="A54" s="50"/>
      <c r="B54" s="19" t="s">
        <v>50</v>
      </c>
      <c r="C54" s="19" t="s">
        <v>17</v>
      </c>
      <c r="D54" s="20" t="s">
        <v>85</v>
      </c>
      <c r="E54" s="20" t="s">
        <v>48</v>
      </c>
      <c r="F54" s="19">
        <v>34</v>
      </c>
      <c r="G54" s="21">
        <v>1.0000000000000001E-5</v>
      </c>
      <c r="H54" s="19">
        <v>5.0000000000000001E-3</v>
      </c>
      <c r="I54" s="19">
        <v>0.44600000000000001</v>
      </c>
      <c r="J54" s="21">
        <f t="shared" si="0"/>
        <v>5.0000000000000004E-8</v>
      </c>
      <c r="K54" s="21">
        <f t="shared" si="1"/>
        <v>680000000</v>
      </c>
      <c r="L54" s="19">
        <v>26</v>
      </c>
      <c r="M54" s="21">
        <v>1.0000000000000001E-5</v>
      </c>
      <c r="N54" s="19">
        <v>5.0000000000000001E-3</v>
      </c>
      <c r="O54" s="19">
        <v>0.44600000000000001</v>
      </c>
      <c r="P54" s="21">
        <f t="shared" si="7"/>
        <v>2.2300000000000001E-8</v>
      </c>
      <c r="Q54" s="21">
        <f t="shared" si="8"/>
        <v>1165919282.5112107</v>
      </c>
      <c r="S54" s="21"/>
      <c r="T54" s="20">
        <f t="shared" si="9"/>
        <v>8.8325089127062366</v>
      </c>
      <c r="W54" s="19" t="e">
        <f t="shared" si="13"/>
        <v>#NUM!</v>
      </c>
      <c r="X54" s="19" t="s">
        <v>17</v>
      </c>
      <c r="Y54" s="20">
        <f t="shared" si="10"/>
        <v>9.0666684849226566</v>
      </c>
    </row>
    <row r="55" spans="1:30" s="19" customFormat="1" ht="15.75" thickBot="1">
      <c r="A55" s="51"/>
      <c r="B55" s="19" t="s">
        <v>50</v>
      </c>
      <c r="C55" s="19" t="s">
        <v>17</v>
      </c>
      <c r="D55" s="20" t="s">
        <v>85</v>
      </c>
      <c r="E55" s="20" t="s">
        <v>48</v>
      </c>
      <c r="F55" s="19">
        <v>17</v>
      </c>
      <c r="G55" s="21">
        <v>1.0000000000000001E-5</v>
      </c>
      <c r="H55" s="19">
        <v>5.0000000000000001E-3</v>
      </c>
      <c r="I55" s="19">
        <v>0.44600000000000001</v>
      </c>
      <c r="J55" s="21">
        <f t="shared" si="0"/>
        <v>5.0000000000000004E-8</v>
      </c>
      <c r="K55" s="21">
        <f t="shared" si="1"/>
        <v>340000000</v>
      </c>
      <c r="L55" s="19">
        <v>27</v>
      </c>
      <c r="M55" s="21">
        <v>1.0000000000000001E-5</v>
      </c>
      <c r="N55" s="19">
        <v>5.0000000000000001E-3</v>
      </c>
      <c r="O55" s="19">
        <v>0.44600000000000001</v>
      </c>
      <c r="P55" s="21">
        <f t="shared" si="7"/>
        <v>2.2300000000000001E-8</v>
      </c>
      <c r="Q55" s="21">
        <f t="shared" si="8"/>
        <v>1210762331.8385649</v>
      </c>
      <c r="S55" s="21"/>
      <c r="T55" s="20">
        <f t="shared" si="9"/>
        <v>8.5314789170422554</v>
      </c>
      <c r="W55" s="19" t="e">
        <f t="shared" si="13"/>
        <v>#NUM!</v>
      </c>
      <c r="X55" s="19" t="s">
        <v>17</v>
      </c>
      <c r="Y55" s="20">
        <f t="shared" si="10"/>
        <v>9.0830589011108263</v>
      </c>
    </row>
    <row r="56" spans="1:30">
      <c r="G56" s="6"/>
      <c r="J56" s="6"/>
      <c r="K56" s="6"/>
      <c r="M56" s="6"/>
      <c r="P56" s="6"/>
      <c r="Q56" s="6"/>
    </row>
    <row r="57" spans="1:30">
      <c r="G57" s="6"/>
      <c r="J57" s="6"/>
      <c r="K57" s="6"/>
      <c r="M57" s="6"/>
      <c r="P57" s="6"/>
      <c r="Q57" s="6"/>
    </row>
    <row r="58" spans="1:30">
      <c r="G58" s="6"/>
      <c r="J58" s="6"/>
      <c r="K58" s="6"/>
      <c r="M58" s="6"/>
      <c r="P58" s="6"/>
      <c r="Q58" s="6"/>
    </row>
    <row r="59" spans="1:30">
      <c r="G59" s="6"/>
      <c r="J59" s="6"/>
      <c r="K59" s="6"/>
      <c r="M59" s="6"/>
      <c r="P59" s="6"/>
      <c r="Q59" s="6"/>
    </row>
    <row r="60" spans="1:30">
      <c r="G60" s="6"/>
      <c r="J60" s="6"/>
      <c r="K60" s="6"/>
      <c r="M60" s="6"/>
      <c r="P60" s="6"/>
      <c r="Q60" s="6"/>
    </row>
    <row r="61" spans="1:30">
      <c r="G61" s="6"/>
      <c r="J61" s="6"/>
      <c r="K61" s="6"/>
      <c r="M61" s="6"/>
      <c r="P61" s="6"/>
      <c r="Q61" s="6"/>
    </row>
    <row r="62" spans="1:30">
      <c r="G62" s="6"/>
      <c r="J62" s="6"/>
      <c r="K62" s="6"/>
      <c r="M62" s="6"/>
      <c r="P62" s="6"/>
      <c r="Q62" s="6"/>
    </row>
    <row r="63" spans="1:30">
      <c r="G63" s="6"/>
      <c r="J63" s="6"/>
      <c r="K63" s="6"/>
      <c r="M63" s="6"/>
      <c r="P63" s="6"/>
      <c r="Q63" s="6"/>
    </row>
    <row r="64" spans="1:30">
      <c r="G64" s="6"/>
      <c r="J64" s="6"/>
      <c r="K64" s="6"/>
      <c r="M64" s="6"/>
      <c r="P64" s="6"/>
      <c r="Q6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gram_soil </vt:lpstr>
      <vt:lpstr>CFU_prior_to_soill_inoculation</vt:lpstr>
      <vt:lpstr>SpectraMax_RFU_T0</vt:lpstr>
      <vt:lpstr>SpectraMax_RFU_T48</vt:lpstr>
      <vt:lpstr>CFU_T48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Karla Franco</cp:lastModifiedBy>
  <dcterms:created xsi:type="dcterms:W3CDTF">2022-10-03T19:03:07Z</dcterms:created>
  <dcterms:modified xsi:type="dcterms:W3CDTF">2023-06-07T20:45:28Z</dcterms:modified>
</cp:coreProperties>
</file>