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defaultThemeVersion="124226"/>
  <mc:AlternateContent xmlns:mc="http://schemas.openxmlformats.org/markup-compatibility/2006">
    <mc:Choice Requires="x15">
      <x15ac:absPath xmlns:x15ac="http://schemas.microsoft.com/office/spreadsheetml/2010/11/ac" url="https://usdagcc-my.sharepoint.com/personal/christina_m_moczydlowski_usda_gov/Documents/Desktop/To upload/"/>
    </mc:Choice>
  </mc:AlternateContent>
  <xr:revisionPtr revIDLastSave="0" documentId="8_{2886531C-5570-43AB-A935-893E9DC334E5}" xr6:coauthVersionLast="47" xr6:coauthVersionMax="47" xr10:uidLastSave="{00000000-0000-0000-0000-000000000000}"/>
  <workbookProtection workbookPassword="CD5A" lockStructure="1"/>
  <bookViews>
    <workbookView xWindow="28680" yWindow="-120" windowWidth="29040" windowHeight="15720" firstSheet="1" activeTab="3" xr2:uid="{00000000-000D-0000-FFFF-FFFF00000000}"/>
  </bookViews>
  <sheets>
    <sheet name="Instructions" sheetId="6" r:id="rId1"/>
    <sheet name="Federal Estimator" sheetId="5" r:id="rId2"/>
    <sheet name="Estimator wNonFed" sheetId="1" state="hidden" r:id="rId3"/>
    <sheet name="Reimbursement Rates" sheetId="4" r:id="rId4"/>
    <sheet name="Tracking page" sheetId="3" r:id="rId5"/>
  </sheets>
  <definedNames>
    <definedName name="Breakfree" localSheetId="1">'Federal Estimator'!$E$32:$E$56</definedName>
    <definedName name="Breakfree">'Estimator wNonFed'!$C$27:$C$51</definedName>
    <definedName name="Breakpaid" localSheetId="1">'Federal Estimator'!$F$32:$F$56</definedName>
    <definedName name="Breakpaid">'Estimator wNonFed'!$D$27:$D$51</definedName>
    <definedName name="extra2" localSheetId="1">'Federal Estimator'!$J$53:$J$54</definedName>
    <definedName name="extra2">'Estimator wNonFed'!$H$48:$H$49</definedName>
    <definedName name="Identified" localSheetId="1">'Federal Estimator'!$AA$5:$AH$12</definedName>
    <definedName name="Identified">'Estimator wNonFed'!$Y$1:$AF$7</definedName>
    <definedName name="LunchFree" localSheetId="1">'Federal Estimator'!$B$32:$B$56</definedName>
    <definedName name="LunchFree">'Estimator wNonFed'!$A$27:$A$51</definedName>
    <definedName name="LunchPaid" localSheetId="1">'Federal Estimator'!$C$32:$C$56</definedName>
    <definedName name="LunchPaid">'Estimator wNonFed'!$B$27:$B$51</definedName>
    <definedName name="_xlnm.Print_Area" localSheetId="2">'Estimator wNonFed'!$A$1:$L$22</definedName>
    <definedName name="_xlnm.Print_Area" localSheetId="1">'Federal Estimator'!$A$5:$L$27</definedName>
    <definedName name="_xlnm.Print_Area" localSheetId="0">Instructions!$A$1:$A$46</definedName>
    <definedName name="severe" localSheetId="1">'Federal Estimator'!$L$53:$L$54</definedName>
    <definedName name="severe">'Estimator wNonFed'!$J$48:$J$49</definedName>
    <definedName name="sixcents" localSheetId="1">'Federal Estimator'!$G$55:$G$56</definedName>
    <definedName name="sixcents">'Estimator wNonFed'!$E$50:$E$51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4" i="5" l="1"/>
  <c r="X10" i="5"/>
  <c r="X17" i="5" s="1"/>
  <c r="E12" i="4"/>
  <c r="E20" i="4"/>
  <c r="E18" i="4"/>
  <c r="E11" i="4"/>
  <c r="E11" i="5" l="1"/>
  <c r="E13" i="5" s="1"/>
  <c r="D22" i="5" s="1"/>
  <c r="W12" i="5" l="1"/>
  <c r="W26" i="5"/>
  <c r="W25" i="5"/>
  <c r="W24" i="5"/>
  <c r="W23" i="5"/>
  <c r="W22" i="5"/>
  <c r="W19" i="5"/>
  <c r="W17" i="5"/>
  <c r="W16" i="5"/>
  <c r="W14" i="5"/>
  <c r="W13" i="5"/>
  <c r="E19" i="5"/>
  <c r="D19" i="5"/>
  <c r="E12" i="5"/>
  <c r="E7" i="1"/>
  <c r="E8" i="1" s="1"/>
  <c r="D17" i="3"/>
  <c r="D18" i="3"/>
  <c r="D19" i="3"/>
  <c r="D20" i="3"/>
  <c r="D16" i="3"/>
  <c r="D10" i="3"/>
  <c r="E14" i="1"/>
  <c r="D14" i="1"/>
  <c r="E9" i="1" l="1"/>
  <c r="K17" i="1" s="1"/>
  <c r="K20" i="1" s="1"/>
  <c r="D19" i="1"/>
  <c r="D20" i="1" s="1"/>
  <c r="K13" i="1" s="1"/>
  <c r="D17" i="1"/>
  <c r="D18" i="1" s="1"/>
  <c r="D24" i="5"/>
  <c r="E14" i="5"/>
  <c r="K21" i="5" s="1"/>
  <c r="K16" i="1" l="1"/>
  <c r="K19" i="1" s="1"/>
  <c r="K21" i="1" s="1"/>
  <c r="K12" i="1"/>
  <c r="K14" i="1" s="1"/>
  <c r="K22" i="5"/>
  <c r="D25" i="5"/>
  <c r="K18" i="5" s="1"/>
  <c r="J27" i="5" s="1"/>
  <c r="D23" i="5"/>
  <c r="K17" i="5" s="1"/>
  <c r="J26" i="5" l="1"/>
  <c r="K27" i="5" s="1"/>
  <c r="K19" i="5"/>
</calcChain>
</file>

<file path=xl/sharedStrings.xml><?xml version="1.0" encoding="utf-8"?>
<sst xmlns="http://schemas.openxmlformats.org/spreadsheetml/2006/main" count="256" uniqueCount="169">
  <si>
    <t>Instructions for CEP Monthly Federal Reimbursement Estimator</t>
  </si>
  <si>
    <t>Step 1: Calculating the Identified Student Percentage (ISP) reflective of April 1*</t>
  </si>
  <si>
    <r>
      <rPr>
        <b/>
        <sz val="11"/>
        <color theme="1"/>
        <rFont val="Calibri"/>
        <family val="2"/>
        <scheme val="minor"/>
      </rPr>
      <t>Step 1.1</t>
    </r>
    <r>
      <rPr>
        <sz val="11"/>
        <color theme="1"/>
        <rFont val="Calibri"/>
        <family val="2"/>
        <scheme val="minor"/>
      </rPr>
      <t>: Enter the total number of identified students reflective of April 1.  Identified students are defined as the students certified for free meals not through the submission of individual applications.  This definition includes students directly certified through SNAP, TANF, and FDPIR participation, and homeless on the liaison list, Head Start, pre-K Even Start, migrant youth, runaways, and non-applicants approved by local officials.  Foster children certified through means other than an application are also included. (7 CFR 245.6a(c)(2))</t>
    </r>
  </si>
  <si>
    <t>Students who are categorically eligible based on submission of a free and reduced price application (e.g., submitted an application with a SNAP number on it) may be included in the identified student count if LEA staff can verify the case number with the appropriate agency and convert code the student to as “directly certified” in the LEA’s certification system.</t>
  </si>
  <si>
    <t>In States approved to participate in the Direct Certification with Medicaid Demonstration Project, students who are certified to receive free school meals through data matching with Medicaid must be included in the school’s/local education agency’s (LEA) CEP ISP. However, students who are certified as eligible to receive reduced price school meals through data matching with Medicaid must not be included in the ISP, since the ISP is defined the percentage of students certified for free meals without an application.</t>
  </si>
  <si>
    <r>
      <t xml:space="preserve">Step 1.2: </t>
    </r>
    <r>
      <rPr>
        <sz val="11"/>
        <color theme="1"/>
        <rFont val="Calibri"/>
        <family val="2"/>
        <scheme val="minor"/>
      </rPr>
      <t>Enter the total student enrollment reflective of April 1*</t>
    </r>
  </si>
  <si>
    <t>Step 2: Federal Reimbursement Rates</t>
  </si>
  <si>
    <r>
      <t>·</t>
    </r>
    <r>
      <rPr>
        <sz val="7"/>
        <color indexed="8"/>
        <rFont val="Times New Roman"/>
        <family val="1"/>
      </rPr>
      <t xml:space="preserve">         </t>
    </r>
    <r>
      <rPr>
        <sz val="11"/>
        <color theme="1"/>
        <rFont val="Calibri"/>
        <family val="2"/>
        <scheme val="minor"/>
      </rPr>
      <t>Use the drop down menus to select your current free and paid reimbursement rates for the NSLP and SBP.</t>
    </r>
  </si>
  <si>
    <r>
      <t>o</t>
    </r>
    <r>
      <rPr>
        <sz val="7"/>
        <color indexed="8"/>
        <rFont val="Times New Roman"/>
        <family val="1"/>
      </rPr>
      <t xml:space="preserve">   </t>
    </r>
    <r>
      <rPr>
        <sz val="11"/>
        <color theme="1"/>
        <rFont val="Calibri"/>
        <family val="2"/>
        <scheme val="minor"/>
      </rPr>
      <t>The reimbursement rates table is unprotected and may be updated each year.</t>
    </r>
  </si>
  <si>
    <r>
      <t>o</t>
    </r>
    <r>
      <rPr>
        <sz val="7"/>
        <color indexed="8"/>
        <rFont val="Times New Roman"/>
        <family val="1"/>
      </rPr>
      <t xml:space="preserve">   </t>
    </r>
    <r>
      <rPr>
        <sz val="11"/>
        <color theme="1"/>
        <rFont val="Calibri"/>
        <family val="2"/>
        <scheme val="minor"/>
      </rPr>
      <t xml:space="preserve">If you do not know your reimbursement rates, click on the link in the upper right corner of the worksheet for assistance.  </t>
    </r>
  </si>
  <si>
    <r>
      <t>o</t>
    </r>
    <r>
      <rPr>
        <sz val="7"/>
        <color indexed="8"/>
        <rFont val="Times New Roman"/>
        <family val="1"/>
      </rPr>
      <t xml:space="preserve">   </t>
    </r>
    <r>
      <rPr>
        <sz val="11"/>
        <color theme="1"/>
        <rFont val="Calibri"/>
        <family val="2"/>
        <scheme val="minor"/>
      </rPr>
      <t>If your reimbursement rate is not listed in the drop down menu, enter your reimbursement rate in the table in the lower left of the worksheet. Enter reimbursement rates in blank cells under "----OTHER----".  Once entered into the table, select your reimbursement rate from the drop down menu under the “OTHER” header.</t>
    </r>
  </si>
  <si>
    <r>
      <t>·</t>
    </r>
    <r>
      <rPr>
        <sz val="7"/>
        <color indexed="8"/>
        <rFont val="Times New Roman"/>
        <family val="1"/>
      </rPr>
      <t xml:space="preserve">         </t>
    </r>
    <r>
      <rPr>
        <sz val="11"/>
        <color theme="1"/>
        <rFont val="Calibri"/>
        <family val="2"/>
        <scheme val="minor"/>
      </rPr>
      <t>If your School Food Authority is certified to receive the 9 cents performance-based reimbursement,</t>
    </r>
    <r>
      <rPr>
        <sz val="11"/>
        <color theme="1"/>
        <rFont val="Symbol"/>
        <family val="1"/>
        <charset val="2"/>
      </rPr>
      <t xml:space="preserve"> </t>
    </r>
  </si>
  <si>
    <t xml:space="preserve">        select $0.09 from the drop down menu.  </t>
  </si>
  <si>
    <t>Step 3: Monthly Meal Data</t>
  </si>
  <si>
    <r>
      <rPr>
        <b/>
        <sz val="11"/>
        <color theme="1"/>
        <rFont val="Calibri"/>
        <family val="2"/>
        <scheme val="minor"/>
      </rPr>
      <t>Step 3.1:</t>
    </r>
    <r>
      <rPr>
        <sz val="11"/>
        <color theme="1"/>
        <rFont val="Calibri"/>
        <family val="2"/>
        <scheme val="minor"/>
      </rPr>
      <t xml:space="preserve"> Enter the total number of lunches served in a month for the local educational agency, school, or</t>
    </r>
  </si>
  <si>
    <t xml:space="preserve">      group of schools considering the Community Eligibility Provision.</t>
  </si>
  <si>
    <r>
      <rPr>
        <b/>
        <sz val="11"/>
        <color theme="1"/>
        <rFont val="Calibri"/>
        <family val="2"/>
        <scheme val="minor"/>
      </rPr>
      <t>Step 3.2:</t>
    </r>
    <r>
      <rPr>
        <sz val="11"/>
        <color theme="1"/>
        <rFont val="Calibri"/>
        <family val="2"/>
        <scheme val="minor"/>
      </rPr>
      <t xml:space="preserve"> Enter the total number of breakfasts served in a month for the local educational agency, school, or</t>
    </r>
  </si>
  <si>
    <t>Step 4: Anticipated Participation Change Due to Serving All Free Meals</t>
  </si>
  <si>
    <r>
      <rPr>
        <b/>
        <sz val="11"/>
        <color theme="1"/>
        <rFont val="Calibri"/>
        <family val="2"/>
        <scheme val="minor"/>
      </rPr>
      <t>Step 4.1:</t>
    </r>
    <r>
      <rPr>
        <sz val="11"/>
        <color theme="1"/>
        <rFont val="Calibri"/>
        <family val="2"/>
        <scheme val="minor"/>
      </rPr>
      <t xml:space="preserve"> If you anticipate that participation will increase or decrease due to all meals being served free, enter</t>
    </r>
  </si>
  <si>
    <t xml:space="preserve">      the estimated percent change in participation.  For more information regarding CEP impacts on student participation, see the </t>
  </si>
  <si>
    <t>CEP Characteristics Study</t>
  </si>
  <si>
    <t>Results</t>
  </si>
  <si>
    <r>
      <t xml:space="preserve">The LIGHT GREEN box in the middle right hand side provides an </t>
    </r>
    <r>
      <rPr>
        <i/>
        <sz val="11"/>
        <color indexed="8"/>
        <rFont val="Calibri"/>
        <family val="2"/>
      </rPr>
      <t>estimate</t>
    </r>
    <r>
      <rPr>
        <sz val="11"/>
        <color theme="1"/>
        <rFont val="Calibri"/>
        <family val="2"/>
        <scheme val="minor"/>
      </rPr>
      <t xml:space="preserve"> of monthly Federal reimbursements (monthly totals and per meal) under CEP, based on data entered in steps 1-4 above.</t>
    </r>
  </si>
  <si>
    <t>Optional Comparison:</t>
  </si>
  <si>
    <t>Federal Reimbursement + Student Payments (non-CEP) vs. Federal Reimbursement under CEP</t>
  </si>
  <si>
    <r>
      <t xml:space="preserve">This section displays the estimated difference between the </t>
    </r>
    <r>
      <rPr>
        <i/>
        <sz val="11"/>
        <color indexed="8"/>
        <rFont val="Calibri"/>
        <family val="2"/>
      </rPr>
      <t>estimated</t>
    </r>
    <r>
      <rPr>
        <sz val="11"/>
        <color theme="1"/>
        <rFont val="Calibri"/>
        <family val="2"/>
        <scheme val="minor"/>
      </rPr>
      <t xml:space="preserve"> Federal reimbursement operating under CEP and the current Federal reimbursements and student payments (if applicable).</t>
    </r>
  </si>
  <si>
    <t>Enter current monthly Federal reimbursements plus student payments (add together and enter a total) revenue for both breakfast and lunch.</t>
  </si>
  <si>
    <r>
      <t xml:space="preserve">If the differences boxes in the lower right are bright green, then CEP is </t>
    </r>
    <r>
      <rPr>
        <i/>
        <sz val="11"/>
        <color indexed="8"/>
        <rFont val="Calibri"/>
        <family val="2"/>
      </rPr>
      <t>estimated</t>
    </r>
    <r>
      <rPr>
        <sz val="11"/>
        <color theme="1"/>
        <rFont val="Calibri"/>
        <family val="2"/>
        <scheme val="minor"/>
      </rPr>
      <t xml:space="preserve"> to generate the same or more Federal revenue.  If the differences boxes in the lower right are red, then current procedures generate higher Federal revenue. LEAs will need to assess the availability of non-Federal sources to cover any meal costs above the Federal reimbursements.</t>
    </r>
  </si>
  <si>
    <r>
      <t xml:space="preserve">Community Eligibility Provision (CEP) Monthly Federal Reimbursement Estimator
</t>
    </r>
    <r>
      <rPr>
        <i/>
        <sz val="12"/>
        <rFont val="Calibri"/>
        <family val="2"/>
      </rPr>
      <t xml:space="preserve">Use to </t>
    </r>
    <r>
      <rPr>
        <b/>
        <i/>
        <u/>
        <sz val="12"/>
        <rFont val="Calibri"/>
        <family val="2"/>
      </rPr>
      <t>estimate</t>
    </r>
    <r>
      <rPr>
        <i/>
        <sz val="12"/>
        <rFont val="Calibri"/>
        <family val="2"/>
      </rPr>
      <t xml:space="preserve"> the level of Federal reimbursement received under the CEP</t>
    </r>
  </si>
  <si>
    <t>If you do not know your Federal reimbursement rates click here</t>
  </si>
  <si>
    <r>
      <t xml:space="preserve">Identified students are defined as the students certified for free meals who are not subject to verification.  This definition includes students directly certified through SNAP, TANF, and FDPIR participation as well as homeless on the liaison list, Head Start, pre-K Even Start, migrant youth, runaways, and non-applicants approved by local officials.  Foster children certified through means other than an application are also included. 
  </t>
    </r>
    <r>
      <rPr>
        <b/>
        <i/>
        <sz val="13"/>
        <color indexed="8"/>
        <rFont val="Calibri"/>
        <family val="2"/>
      </rPr>
      <t xml:space="preserve">Students who are categorically eligible based on submission of a free and reduced price application are not included. </t>
    </r>
  </si>
  <si>
    <t>District Name:</t>
  </si>
  <si>
    <r>
      <t xml:space="preserve">Step 1:  Calculating the Identified Student Percentage
</t>
    </r>
    <r>
      <rPr>
        <sz val="12"/>
        <color indexed="8"/>
        <rFont val="Calibri"/>
        <family val="2"/>
      </rPr>
      <t>If grouping schools, use the grouping calculator to assist in determining 1.1 and 1.2.</t>
    </r>
  </si>
  <si>
    <r>
      <rPr>
        <b/>
        <sz val="13"/>
        <color indexed="8"/>
        <rFont val="Calibri"/>
        <family val="2"/>
      </rPr>
      <t>Step 2:  Federal Reimbursement Rates</t>
    </r>
    <r>
      <rPr>
        <b/>
        <sz val="14"/>
        <color indexed="8"/>
        <rFont val="Calibri"/>
        <family val="2"/>
      </rPr>
      <t xml:space="preserve">
</t>
    </r>
    <r>
      <rPr>
        <i/>
        <sz val="11"/>
        <color indexed="8"/>
        <rFont val="Calibri"/>
        <family val="2"/>
      </rPr>
      <t>Select the current reimbursement rates used for each program (without the $0.09). 
The additional $0.09 is applied in the next box</t>
    </r>
  </si>
  <si>
    <r>
      <rPr>
        <b/>
        <sz val="14"/>
        <color indexed="8"/>
        <rFont val="Calibri"/>
        <family val="2"/>
      </rPr>
      <t>Grouping Calculator</t>
    </r>
    <r>
      <rPr>
        <sz val="11"/>
        <color theme="1"/>
        <rFont val="Calibri"/>
        <family val="2"/>
        <scheme val="minor"/>
      </rPr>
      <t xml:space="preserve">
Use this calculator to determine the grouped identified student number and enrollment number to enter into Step 1</t>
    </r>
  </si>
  <si>
    <t>Step 1 data for school groupings</t>
  </si>
  <si>
    <r>
      <t>Enter the number of identified students and enrolled students that is reflective of April 1</t>
    </r>
    <r>
      <rPr>
        <i/>
        <vertAlign val="superscript"/>
        <sz val="11"/>
        <color indexed="8"/>
        <rFont val="Calibri"/>
        <family val="2"/>
      </rPr>
      <t>st</t>
    </r>
    <r>
      <rPr>
        <i/>
        <sz val="11"/>
        <color indexed="8"/>
        <rFont val="Calibri"/>
        <family val="2"/>
      </rPr>
      <t xml:space="preserve"> in 1.1 and 1.2</t>
    </r>
  </si>
  <si>
    <t>Click to define: Identified Students</t>
  </si>
  <si>
    <r>
      <t xml:space="preserve">Total number of identified students in group
</t>
    </r>
    <r>
      <rPr>
        <sz val="10"/>
        <color indexed="8"/>
        <rFont val="Calibri"/>
        <family val="2"/>
      </rPr>
      <t>Enter this figure in 1.1</t>
    </r>
  </si>
  <si>
    <t>1.1)   Enter the number of identified students</t>
  </si>
  <si>
    <r>
      <t xml:space="preserve">                 </t>
    </r>
    <r>
      <rPr>
        <b/>
        <u/>
        <sz val="12"/>
        <color indexed="63"/>
        <rFont val="Calibri"/>
        <family val="2"/>
      </rPr>
      <t>Lunch</t>
    </r>
    <r>
      <rPr>
        <b/>
        <sz val="12"/>
        <color indexed="63"/>
        <rFont val="Calibri"/>
        <family val="2"/>
      </rPr>
      <t xml:space="preserve">                            </t>
    </r>
    <r>
      <rPr>
        <b/>
        <u/>
        <sz val="12"/>
        <color indexed="63"/>
        <rFont val="Calibri"/>
        <family val="2"/>
      </rPr>
      <t>Breakfast</t>
    </r>
  </si>
  <si>
    <r>
      <t xml:space="preserve">School Name
</t>
    </r>
    <r>
      <rPr>
        <sz val="10"/>
        <color indexed="8"/>
        <rFont val="Calibri"/>
        <family val="2"/>
      </rPr>
      <t>Enter the name of each school that will be grouped under the same identified student percentage</t>
    </r>
  </si>
  <si>
    <r>
      <t xml:space="preserve">Identified Students
</t>
    </r>
    <r>
      <rPr>
        <sz val="9"/>
        <color indexed="8"/>
        <rFont val="Calibri"/>
        <family val="2"/>
      </rPr>
      <t>Enter the number of identified students for each school entered in the first column</t>
    </r>
  </si>
  <si>
    <r>
      <t xml:space="preserve">Enrollment
</t>
    </r>
    <r>
      <rPr>
        <sz val="9"/>
        <color indexed="8"/>
        <rFont val="Calibri"/>
        <family val="2"/>
      </rPr>
      <t>Enter the number of students enrolled in each school entered in the first column</t>
    </r>
  </si>
  <si>
    <t>Individual school Identified student percentage</t>
  </si>
  <si>
    <t>1.2)  Enter the TOTAL student enrollment</t>
  </si>
  <si>
    <t>Free</t>
  </si>
  <si>
    <t>ISP Base Number, rounded to 4 decimal places =</t>
  </si>
  <si>
    <r>
      <t>ISP Percentage of identified students =</t>
    </r>
    <r>
      <rPr>
        <b/>
        <i/>
        <sz val="11"/>
        <color indexed="63"/>
        <rFont val="Calibri"/>
        <family val="2"/>
      </rPr>
      <t xml:space="preserve">
**This percentage must be at least 25% to be eligible**</t>
    </r>
  </si>
  <si>
    <t>Paid</t>
  </si>
  <si>
    <r>
      <t xml:space="preserve">Total number of students enrolled in group </t>
    </r>
    <r>
      <rPr>
        <sz val="11"/>
        <color theme="1"/>
        <rFont val="Calibri"/>
        <family val="2"/>
        <scheme val="minor"/>
      </rPr>
      <t xml:space="preserve">
Enter this figure in 1.2</t>
    </r>
  </si>
  <si>
    <t>7 CFR 245.6a(c)(2)</t>
  </si>
  <si>
    <t>Percentage of meals reimbursed at the Federal FREE rate =</t>
  </si>
  <si>
    <t>Select "$0.09" if the SFA is certified for the additional $0.09.</t>
  </si>
  <si>
    <t>Click here to go back to the Estimator</t>
  </si>
  <si>
    <t>Percentage of meals reimbursed at the Federal PAID rate =</t>
  </si>
  <si>
    <t xml:space="preserve">Identified Student Percentage </t>
  </si>
  <si>
    <r>
      <t xml:space="preserve">Step 3:  Monthly Meal Data
</t>
    </r>
    <r>
      <rPr>
        <i/>
        <sz val="12"/>
        <color indexed="8"/>
        <rFont val="Calibri"/>
        <family val="2"/>
      </rPr>
      <t xml:space="preserve">Enter in the number of LUNCHES and/or BREAKFASTS served in a month in </t>
    </r>
    <r>
      <rPr>
        <b/>
        <sz val="12"/>
        <color indexed="56"/>
        <rFont val="Calibri"/>
        <family val="2"/>
      </rPr>
      <t>3.1</t>
    </r>
    <r>
      <rPr>
        <i/>
        <sz val="12"/>
        <color indexed="8"/>
        <rFont val="Calibri"/>
        <family val="2"/>
      </rPr>
      <t xml:space="preserve"> and </t>
    </r>
    <r>
      <rPr>
        <b/>
        <sz val="12"/>
        <color indexed="56"/>
        <rFont val="Calibri"/>
        <family val="2"/>
      </rPr>
      <t>3.2</t>
    </r>
  </si>
  <si>
    <r>
      <rPr>
        <b/>
        <i/>
        <sz val="12"/>
        <color indexed="8"/>
        <rFont val="Calibri"/>
        <family val="2"/>
      </rPr>
      <t>Estimated CEP</t>
    </r>
    <r>
      <rPr>
        <b/>
        <sz val="12"/>
        <color indexed="8"/>
        <rFont val="Calibri"/>
        <family val="2"/>
      </rPr>
      <t xml:space="preserve"> Monthly Federal Reimbursements</t>
    </r>
  </si>
  <si>
    <t>Identified student percentage for group</t>
  </si>
  <si>
    <t>The identified student percentage = (the number of identified students / the number of enrolled students) X 100</t>
  </si>
  <si>
    <t>3.1)  Enter the total number of LUNCHES served in a month:</t>
  </si>
  <si>
    <t>Reimbursement for LUNCH =</t>
  </si>
  <si>
    <t>3.2)  Enter the total number of BREAKFASTS served in a month:</t>
  </si>
  <si>
    <t>Reimbursement for BREAKFAST =</t>
  </si>
  <si>
    <t>Total number of MEALS served in a month:</t>
  </si>
  <si>
    <t>Total Reimbursement Level=</t>
  </si>
  <si>
    <r>
      <t xml:space="preserve">Step 4:  </t>
    </r>
    <r>
      <rPr>
        <sz val="11"/>
        <color theme="1"/>
        <rFont val="Calibri"/>
        <family val="2"/>
        <scheme val="minor"/>
      </rPr>
      <t>Anticipated Participation Change due to serving all FREE meals (for example enter 2 for 2%):</t>
    </r>
  </si>
  <si>
    <t>NLSP</t>
  </si>
  <si>
    <t>SBP</t>
  </si>
  <si>
    <t>Federal Reimbursement per LUNCH=</t>
  </si>
  <si>
    <t>Total number of LUNCHES reimbursed at FREE rate=</t>
  </si>
  <si>
    <t>Federal Reimbursement per BREAKFAST=</t>
  </si>
  <si>
    <t>Total number of LUNCHES reimbursed at the PAID rate=</t>
  </si>
  <si>
    <r>
      <t>Optional Comparison:</t>
    </r>
    <r>
      <rPr>
        <sz val="11"/>
        <color indexed="63"/>
        <rFont val="Calibri"/>
        <family val="2"/>
      </rPr>
      <t xml:space="preserve"> Enter current monthly Federal reimbursements and student payment revenue</t>
    </r>
  </si>
  <si>
    <t>Total number of BREAKFASTS reimbursed at FREE rate=</t>
  </si>
  <si>
    <t>LUNCH=</t>
  </si>
  <si>
    <t>Total number of BREAKFASTS reimbursed at the PAID rate=</t>
  </si>
  <si>
    <t>BREAKFAST=</t>
  </si>
  <si>
    <r>
      <t xml:space="preserve">CEP Difference:
</t>
    </r>
    <r>
      <rPr>
        <sz val="11"/>
        <color theme="1"/>
        <rFont val="Calibri"/>
        <family val="2"/>
        <scheme val="minor"/>
      </rPr>
      <t xml:space="preserve">This section displays the estimated difference between operating CEP and the current Federal reimbursements and student payments (if applicable). If the differences boxes are </t>
    </r>
    <r>
      <rPr>
        <b/>
        <sz val="11"/>
        <color rgb="FF00B050"/>
        <rFont val="Calibri"/>
        <family val="2"/>
        <scheme val="minor"/>
      </rPr>
      <t>GREEN</t>
    </r>
    <r>
      <rPr>
        <sz val="11"/>
        <color theme="1"/>
        <rFont val="Calibri"/>
        <family val="2"/>
        <scheme val="minor"/>
      </rPr>
      <t xml:space="preserve">, then CEP is estimated to generate the same or more Federal revenue. If the boxes are </t>
    </r>
    <r>
      <rPr>
        <b/>
        <sz val="11"/>
        <color rgb="FFC00000"/>
        <rFont val="Calibri"/>
        <family val="2"/>
        <scheme val="minor"/>
      </rPr>
      <t>RED,</t>
    </r>
    <r>
      <rPr>
        <sz val="11"/>
        <color theme="1"/>
        <rFont val="Calibri"/>
        <family val="2"/>
        <scheme val="minor"/>
      </rPr>
      <t xml:space="preserve"> then current procedures are estimated to generate higher Federal revenue.</t>
    </r>
  </si>
  <si>
    <t>LUNCH
 Difference=</t>
  </si>
  <si>
    <t>Total Difference</t>
  </si>
  <si>
    <t>BREAKFAST
 difference=</t>
  </si>
  <si>
    <t>Reimbursement Rates - SY 2024-2025</t>
  </si>
  <si>
    <r>
      <t>Each year, update the annual reimbursement rates. If reimbursement rate used for a SFA is not listed, enter the rate in the blank cells under
 "</t>
    </r>
    <r>
      <rPr>
        <sz val="12"/>
        <color indexed="8"/>
        <rFont val="Calibri"/>
        <family val="2"/>
      </rPr>
      <t>----OTHER----</t>
    </r>
    <r>
      <rPr>
        <i/>
        <sz val="12"/>
        <color indexed="8"/>
        <rFont val="Calibri"/>
        <family val="2"/>
      </rPr>
      <t>".</t>
    </r>
  </si>
  <si>
    <t>LUNCH</t>
  </si>
  <si>
    <t>BREAKFAST</t>
  </si>
  <si>
    <t>Rate Type</t>
  </si>
  <si>
    <t>FREE</t>
  </si>
  <si>
    <t>PAID</t>
  </si>
  <si>
    <t>Default</t>
  </si>
  <si>
    <t>--CONTIGUOUS--</t>
  </si>
  <si>
    <t>Less than 60%</t>
  </si>
  <si>
    <t>Non-Severe need</t>
  </si>
  <si>
    <t>60% or more</t>
  </si>
  <si>
    <t>Severe need</t>
  </si>
  <si>
    <t>Maximum rate</t>
  </si>
  <si>
    <t>----ALASKA----</t>
  </si>
  <si>
    <t>----GUAM----              ----HAWAII----           ---PUERTO RICO---    --VIRGIN ISLANDS--</t>
  </si>
  <si>
    <t xml:space="preserve"> ----GUAM----               ----HAWAII----               ---PUERTO RICO---       --VIRGIN ISLANDS--</t>
  </si>
  <si>
    <t>----GUAM----              ----HAWAII----       --PUERTO RICO--    -VIRGIN ISLANDS-</t>
  </si>
  <si>
    <t>----GUAM----                  ----HAWAII----                  ---PUERTO RICO---        --VIRGIN ISLANDS--</t>
  </si>
  <si>
    <t>Enter rates below  "OTHER" if rate is not listed above</t>
  </si>
  <si>
    <t>----OTHER----</t>
  </si>
  <si>
    <t>extra</t>
  </si>
  <si>
    <t>Severe</t>
  </si>
  <si>
    <t>Yes</t>
  </si>
  <si>
    <t>No</t>
  </si>
  <si>
    <t xml:space="preserve">      </t>
  </si>
  <si>
    <t>If you do not know your reimbursement rate click here</t>
  </si>
  <si>
    <r>
      <t xml:space="preserve">Identified students are defined as the students certified for free meals not through the submission of individual applications.  This definition includes students directly certified through SNAP, TANF, and FDPIR participation as well as homeless on the liaison list, Head Start, pre-K Even Start, migrant youth, runaways, and non-applicants approved by local officials.  Foster children certified through means other than an application are also included. 
  </t>
    </r>
    <r>
      <rPr>
        <b/>
        <i/>
        <sz val="13"/>
        <color indexed="8"/>
        <rFont val="Calibri"/>
        <family val="2"/>
      </rPr>
      <t xml:space="preserve">Students who are categorically eligible based on submission of a free and reduced price application are not included. </t>
    </r>
  </si>
  <si>
    <t>Step 1:  Calculation of the annual CEP percentages</t>
  </si>
  <si>
    <r>
      <rPr>
        <b/>
        <sz val="13"/>
        <color indexed="8"/>
        <rFont val="Calibri"/>
        <family val="2"/>
      </rPr>
      <t>Step 2:  Federal Reimbursement Rates</t>
    </r>
    <r>
      <rPr>
        <b/>
        <sz val="14"/>
        <color indexed="8"/>
        <rFont val="Calibri"/>
        <family val="2"/>
      </rPr>
      <t xml:space="preserve">
</t>
    </r>
    <r>
      <rPr>
        <i/>
        <sz val="11"/>
        <color indexed="8"/>
        <rFont val="Calibri"/>
        <family val="2"/>
      </rPr>
      <t xml:space="preserve">Select the current reimbursement rates used for each program. </t>
    </r>
  </si>
  <si>
    <r>
      <t>Enter the number of identified students and enrolled students as of April 1</t>
    </r>
    <r>
      <rPr>
        <i/>
        <vertAlign val="superscript"/>
        <sz val="11"/>
        <color indexed="8"/>
        <rFont val="Calibri"/>
        <family val="2"/>
      </rPr>
      <t>st</t>
    </r>
    <r>
      <rPr>
        <i/>
        <sz val="11"/>
        <color indexed="8"/>
        <rFont val="Calibri"/>
        <family val="2"/>
      </rPr>
      <t xml:space="preserve"> in 1.1 and 1.2</t>
    </r>
  </si>
  <si>
    <r>
      <t>1.1)   Enter the number of identified students as of April 1</t>
    </r>
    <r>
      <rPr>
        <b/>
        <vertAlign val="superscript"/>
        <sz val="12"/>
        <color indexed="56"/>
        <rFont val="Calibri"/>
        <family val="2"/>
      </rPr>
      <t>st</t>
    </r>
    <r>
      <rPr>
        <b/>
        <sz val="12"/>
        <color indexed="56"/>
        <rFont val="Calibri"/>
        <family val="2"/>
      </rPr>
      <t>:</t>
    </r>
  </si>
  <si>
    <r>
      <t>1.2)  Enter the TOTAL student enrollment as of April 1</t>
    </r>
    <r>
      <rPr>
        <b/>
        <vertAlign val="superscript"/>
        <sz val="12"/>
        <color indexed="56"/>
        <rFont val="Calibri"/>
        <family val="2"/>
      </rPr>
      <t>st</t>
    </r>
    <r>
      <rPr>
        <b/>
        <sz val="12"/>
        <color indexed="56"/>
        <rFont val="Calibri"/>
        <family val="2"/>
      </rPr>
      <t>:</t>
    </r>
  </si>
  <si>
    <r>
      <t>Percentage of identified students =</t>
    </r>
    <r>
      <rPr>
        <b/>
        <i/>
        <sz val="11"/>
        <color indexed="63"/>
        <rFont val="Calibri"/>
        <family val="2"/>
      </rPr>
      <t xml:space="preserve">
**This percentage must be at least 40% to be eligible**</t>
    </r>
  </si>
  <si>
    <t>Select "$0.06" if the SFA is certified for the additional $0.06.</t>
  </si>
  <si>
    <r>
      <rPr>
        <b/>
        <i/>
        <sz val="12"/>
        <color indexed="8"/>
        <rFont val="Calibri"/>
        <family val="2"/>
      </rPr>
      <t>Estimated</t>
    </r>
    <r>
      <rPr>
        <b/>
        <sz val="12"/>
        <color indexed="8"/>
        <rFont val="Calibri"/>
        <family val="2"/>
      </rPr>
      <t xml:space="preserve"> Monthly Federal Reimbursements</t>
    </r>
  </si>
  <si>
    <r>
      <t xml:space="preserve">**Optional Step 4:  </t>
    </r>
    <r>
      <rPr>
        <sz val="11"/>
        <color theme="1"/>
        <rFont val="Calibri"/>
        <family val="2"/>
        <scheme val="minor"/>
      </rPr>
      <t>Anticipated Participation Change due to serving all FREE meals:  Type the percentage participation change expected (example: enter "2" for 2%):</t>
    </r>
  </si>
  <si>
    <r>
      <rPr>
        <b/>
        <i/>
        <sz val="12"/>
        <color indexed="63"/>
        <rFont val="Calibri"/>
        <family val="2"/>
      </rPr>
      <t>Estimated</t>
    </r>
    <r>
      <rPr>
        <b/>
        <sz val="12"/>
        <color indexed="63"/>
        <rFont val="Calibri"/>
        <family val="2"/>
      </rPr>
      <t xml:space="preserve"> Monthly Amount of 
</t>
    </r>
    <r>
      <rPr>
        <b/>
        <u/>
        <sz val="12"/>
        <color indexed="63"/>
        <rFont val="Calibri"/>
        <family val="2"/>
      </rPr>
      <t>Non Federal Funds</t>
    </r>
    <r>
      <rPr>
        <b/>
        <sz val="12"/>
        <color indexed="63"/>
        <rFont val="Calibri"/>
        <family val="2"/>
      </rPr>
      <t xml:space="preserve">  Needed</t>
    </r>
  </si>
  <si>
    <t>Excess LUNCH dollar amount=</t>
  </si>
  <si>
    <t>Excess BREAKFAST dollar amount=</t>
  </si>
  <si>
    <r>
      <rPr>
        <b/>
        <i/>
        <sz val="12"/>
        <color indexed="8"/>
        <rFont val="Calibri"/>
        <family val="2"/>
      </rPr>
      <t xml:space="preserve">**Optional Step 5: </t>
    </r>
    <r>
      <rPr>
        <i/>
        <sz val="12"/>
        <color indexed="8"/>
        <rFont val="Calibri"/>
        <family val="2"/>
      </rPr>
      <t xml:space="preserve">
</t>
    </r>
    <r>
      <rPr>
        <sz val="12"/>
        <color indexed="8"/>
        <rFont val="Calibri"/>
        <family val="2"/>
      </rPr>
      <t xml:space="preserve">Enter the cost of producing each type of reimbursable meal.  </t>
    </r>
    <r>
      <rPr>
        <i/>
        <sz val="12"/>
        <color indexed="8"/>
        <rFont val="Calibri"/>
        <family val="2"/>
      </rPr>
      <t>Used in estimating the level of non-Federal funds needed</t>
    </r>
    <r>
      <rPr>
        <sz val="12"/>
        <color indexed="8"/>
        <rFont val="Calibri"/>
        <family val="2"/>
      </rPr>
      <t xml:space="preserve"> </t>
    </r>
  </si>
  <si>
    <t>LUNCH:</t>
  </si>
  <si>
    <t>Total Estimated amount of
Non Federal funds needed=</t>
  </si>
  <si>
    <t>BREAKFAST:</t>
  </si>
  <si>
    <t>Annual Reimbursement Rates</t>
  </si>
  <si>
    <r>
      <t>Each year, update the annual reimbursement rates. If reimbursement rate used for a SFA is not listed, enter the rate in the blank cells under "</t>
    </r>
    <r>
      <rPr>
        <sz val="12"/>
        <color indexed="8"/>
        <rFont val="Calibri"/>
        <family val="2"/>
      </rPr>
      <t>----OTHER----</t>
    </r>
    <r>
      <rPr>
        <i/>
        <sz val="12"/>
        <color indexed="8"/>
        <rFont val="Calibri"/>
        <family val="2"/>
      </rPr>
      <t>".</t>
    </r>
  </si>
  <si>
    <t>----HAWAII----</t>
  </si>
  <si>
    <t>**ONLY use if you do not know your reimbursement rates in Step 2.**</t>
  </si>
  <si>
    <r>
      <rPr>
        <b/>
        <sz val="13"/>
        <color indexed="8"/>
        <rFont val="Calibri"/>
        <family val="2"/>
      </rPr>
      <t>Answer the following questions if you are unsure of the NSLP/SBP Federal reimbursement rate</t>
    </r>
    <r>
      <rPr>
        <sz val="13"/>
        <color indexed="8"/>
        <rFont val="Calibri"/>
        <family val="2"/>
      </rPr>
      <t xml:space="preserve">
</t>
    </r>
    <r>
      <rPr>
        <sz val="12"/>
        <color indexed="8"/>
        <rFont val="Calibri"/>
        <family val="2"/>
      </rPr>
      <t>**</t>
    </r>
    <r>
      <rPr>
        <i/>
        <sz val="12"/>
        <color indexed="8"/>
        <rFont val="Calibri"/>
        <family val="2"/>
      </rPr>
      <t>Please verify these rates with your State Agency**</t>
    </r>
  </si>
  <si>
    <t>Enter the 2-letter State abbreviation:</t>
  </si>
  <si>
    <t>NSLP Reimbursement Rates</t>
  </si>
  <si>
    <t>For NSLP do you receive the extra $0.02?</t>
  </si>
  <si>
    <r>
      <t xml:space="preserve">Based the information entered above, the NSLP reimbursement rates are below
</t>
    </r>
    <r>
      <rPr>
        <i/>
        <sz val="12"/>
        <color indexed="8"/>
        <rFont val="Calibri"/>
        <family val="2"/>
      </rPr>
      <t>Select the below rates in</t>
    </r>
    <r>
      <rPr>
        <b/>
        <sz val="12"/>
        <color indexed="8"/>
        <rFont val="Calibri"/>
        <family val="2"/>
      </rPr>
      <t xml:space="preserve"> </t>
    </r>
    <r>
      <rPr>
        <b/>
        <sz val="12"/>
        <color indexed="56"/>
        <rFont val="Calibri"/>
        <family val="2"/>
      </rPr>
      <t>2.1</t>
    </r>
    <r>
      <rPr>
        <b/>
        <sz val="12"/>
        <color indexed="8"/>
        <rFont val="Calibri"/>
        <family val="2"/>
      </rPr>
      <t xml:space="preserve"> </t>
    </r>
    <r>
      <rPr>
        <i/>
        <sz val="12"/>
        <color indexed="8"/>
        <rFont val="Calibri"/>
        <family val="2"/>
      </rPr>
      <t>and</t>
    </r>
    <r>
      <rPr>
        <b/>
        <sz val="12"/>
        <color indexed="56"/>
        <rFont val="Calibri"/>
        <family val="2"/>
      </rPr>
      <t xml:space="preserve"> 2.2</t>
    </r>
    <r>
      <rPr>
        <b/>
        <sz val="12"/>
        <color indexed="8"/>
        <rFont val="Calibri"/>
        <family val="2"/>
      </rPr>
      <t xml:space="preserve"> </t>
    </r>
    <r>
      <rPr>
        <i/>
        <sz val="12"/>
        <color indexed="8"/>
        <rFont val="Calibri"/>
        <family val="2"/>
      </rPr>
      <t>of the calculator</t>
    </r>
    <r>
      <rPr>
        <b/>
        <sz val="12"/>
        <color indexed="8"/>
        <rFont val="Calibri"/>
        <family val="2"/>
      </rPr>
      <t xml:space="preserve">. </t>
    </r>
  </si>
  <si>
    <t>Lunch Free rate:</t>
  </si>
  <si>
    <t>Lunch Paid rate:</t>
  </si>
  <si>
    <t>SBP Reimbursement Rates</t>
  </si>
  <si>
    <t>For SBP do you receive the severe need rate?</t>
  </si>
  <si>
    <r>
      <t xml:space="preserve">Based the information entered above, the SBP reimbursement rates are below
</t>
    </r>
    <r>
      <rPr>
        <i/>
        <sz val="12"/>
        <color indexed="8"/>
        <rFont val="Calibri"/>
        <family val="2"/>
      </rPr>
      <t xml:space="preserve">Select the below rates in </t>
    </r>
    <r>
      <rPr>
        <b/>
        <sz val="12"/>
        <color indexed="56"/>
        <rFont val="Calibri"/>
        <family val="2"/>
      </rPr>
      <t>2.3</t>
    </r>
    <r>
      <rPr>
        <b/>
        <sz val="12"/>
        <color indexed="8"/>
        <rFont val="Calibri"/>
        <family val="2"/>
      </rPr>
      <t xml:space="preserve"> and </t>
    </r>
    <r>
      <rPr>
        <b/>
        <sz val="12"/>
        <color indexed="56"/>
        <rFont val="Calibri"/>
        <family val="2"/>
      </rPr>
      <t>2.4</t>
    </r>
    <r>
      <rPr>
        <b/>
        <sz val="12"/>
        <color indexed="8"/>
        <rFont val="Calibri"/>
        <family val="2"/>
      </rPr>
      <t xml:space="preserve"> </t>
    </r>
    <r>
      <rPr>
        <i/>
        <sz val="12"/>
        <color indexed="8"/>
        <rFont val="Calibri"/>
        <family val="2"/>
      </rPr>
      <t>of the calculator</t>
    </r>
    <r>
      <rPr>
        <b/>
        <sz val="12"/>
        <color indexed="8"/>
        <rFont val="Calibri"/>
        <family val="2"/>
      </rPr>
      <t xml:space="preserve">. </t>
    </r>
  </si>
  <si>
    <t>Breakfast Free rate:</t>
  </si>
  <si>
    <t>Breakfast Paid rate:</t>
  </si>
  <si>
    <t>Back to Federal Estimator</t>
  </si>
  <si>
    <t>Community Eligibility Option Tracking sheet for Electing Schools and LEAs</t>
  </si>
  <si>
    <t>School Year</t>
  </si>
  <si>
    <t>Electing School or LEA Name:</t>
  </si>
  <si>
    <t>LEA name (for electing schools):</t>
  </si>
  <si>
    <t>Year Prior to the First Year of Electing Benefits</t>
  </si>
  <si>
    <t>The percentage of identified students from the year prior to the first year of electing the option.</t>
  </si>
  <si>
    <t>Year</t>
  </si>
  <si>
    <t>Number of Identified Students:</t>
  </si>
  <si>
    <t xml:space="preserve">Number of Students Enrolled in electing LEA or school: </t>
  </si>
  <si>
    <t xml:space="preserve">Identified Student Percentage: </t>
  </si>
  <si>
    <t xml:space="preserve">Current Multiplier: </t>
  </si>
  <si>
    <t xml:space="preserve">Reimbursement Percentage at Free Rate: </t>
  </si>
  <si>
    <t xml:space="preserve">Reimbursement percentage at Paid Rate: </t>
  </si>
  <si>
    <t>Year Prior to First Year</t>
  </si>
  <si>
    <t>Non-Base Years</t>
  </si>
  <si>
    <t xml:space="preserve"> The percentage of identified students must be determined no later than April 1st of the directly preceding school year to determine the total reimbursement percentages for the next year</t>
  </si>
  <si>
    <t>Actual Percentage used Base or Prior Year? (Year Prior to First/Prior)</t>
  </si>
  <si>
    <t>Year 1</t>
  </si>
  <si>
    <t>Year Prior to First</t>
  </si>
  <si>
    <t>Year 2</t>
  </si>
  <si>
    <t>Year 3</t>
  </si>
  <si>
    <t>Year 4</t>
  </si>
  <si>
    <t>Grace Year
(if applicable)</t>
  </si>
  <si>
    <t>Prior</t>
  </si>
  <si>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</sst>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quot;$&quot;#,##0.00"/>
    <numFmt numFmtId="165" formatCode="0.0"/>
    <numFmt numFmtId="166" formatCode="0.0000"/>
  </numFmts>
  <fonts count="63" x14ac:knownFonts="1">
    <font>
      <sz val="11"/>
      <color theme="1"/>
      <name val="Calibri"/>
      <family val="2"/>
      <scheme val="minor"/>
    </font>
    <font>
      <b/>
      <sz val="12"/>
      <color indexed="8"/>
      <name val="Calibri"/>
      <family val="2"/>
    </font>
    <font>
      <b/>
      <sz val="14"/>
      <color indexed="8"/>
      <name val="Calibri"/>
      <family val="2"/>
    </font>
    <font>
      <sz val="12"/>
      <color indexed="8"/>
      <name val="Calibri"/>
      <family val="2"/>
    </font>
    <font>
      <i/>
      <sz val="11"/>
      <color indexed="8"/>
      <name val="Calibri"/>
      <family val="2"/>
    </font>
    <font>
      <i/>
      <sz val="12"/>
      <color indexed="8"/>
      <name val="Calibri"/>
      <family val="2"/>
    </font>
    <font>
      <sz val="13"/>
      <color indexed="8"/>
      <name val="Calibri"/>
      <family val="2"/>
    </font>
    <font>
      <b/>
      <sz val="13"/>
      <color indexed="8"/>
      <name val="Calibri"/>
      <family val="2"/>
    </font>
    <font>
      <b/>
      <sz val="12"/>
      <color indexed="56"/>
      <name val="Calibri"/>
      <family val="2"/>
    </font>
    <font>
      <i/>
      <sz val="12"/>
      <name val="Calibri"/>
      <family val="2"/>
    </font>
    <font>
      <b/>
      <i/>
      <u/>
      <sz val="12"/>
      <name val="Calibri"/>
      <family val="2"/>
    </font>
    <font>
      <b/>
      <vertAlign val="superscript"/>
      <sz val="12"/>
      <color indexed="56"/>
      <name val="Calibri"/>
      <family val="2"/>
    </font>
    <font>
      <b/>
      <sz val="12"/>
      <color indexed="63"/>
      <name val="Calibri"/>
      <family val="2"/>
    </font>
    <font>
      <b/>
      <i/>
      <sz val="12"/>
      <color indexed="63"/>
      <name val="Calibri"/>
      <family val="2"/>
    </font>
    <font>
      <b/>
      <u/>
      <sz val="12"/>
      <color indexed="63"/>
      <name val="Calibri"/>
      <family val="2"/>
    </font>
    <font>
      <b/>
      <i/>
      <sz val="13"/>
      <color indexed="8"/>
      <name val="Calibri"/>
      <family val="2"/>
    </font>
    <font>
      <i/>
      <vertAlign val="superscript"/>
      <sz val="11"/>
      <color indexed="8"/>
      <name val="Calibri"/>
      <family val="2"/>
    </font>
    <font>
      <b/>
      <i/>
      <sz val="11"/>
      <color indexed="63"/>
      <name val="Calibri"/>
      <family val="2"/>
    </font>
    <font>
      <b/>
      <i/>
      <sz val="12"/>
      <color indexed="8"/>
      <name val="Calibri"/>
      <family val="2"/>
    </font>
    <font>
      <sz val="11"/>
      <color indexed="63"/>
      <name val="Calibri"/>
      <family val="2"/>
    </font>
    <font>
      <sz val="7"/>
      <color indexed="8"/>
      <name val="Times New Roman"/>
      <family val="1"/>
    </font>
    <font>
      <sz val="10"/>
      <color indexed="8"/>
      <name val="Calibri"/>
      <family val="2"/>
    </font>
    <font>
      <sz val="9"/>
      <color indexed="8"/>
      <name val="Calibri"/>
      <family val="2"/>
    </font>
    <font>
      <sz val="11"/>
      <color theme="1"/>
      <name val="Calibri"/>
      <family val="2"/>
      <scheme val="minor"/>
    </font>
    <font>
      <sz val="11"/>
      <color theme="0"/>
      <name val="Calibri"/>
      <family val="2"/>
      <scheme val="minor"/>
    </font>
    <font>
      <b/>
      <sz val="11"/>
      <color theme="3"/>
      <name val="Calibri"/>
      <family val="2"/>
      <scheme val="minor"/>
    </font>
    <font>
      <u/>
      <sz val="11"/>
      <color theme="10"/>
      <name val="Calibri"/>
      <family val="2"/>
    </font>
    <font>
      <b/>
      <sz val="11"/>
      <color theme="1"/>
      <name val="Calibri"/>
      <family val="2"/>
      <scheme val="minor"/>
    </font>
    <font>
      <b/>
      <sz val="12"/>
      <color theme="1"/>
      <name val="Calibri"/>
      <family val="2"/>
      <scheme val="minor"/>
    </font>
    <font>
      <sz val="12"/>
      <color theme="1"/>
      <name val="Calibri"/>
      <family val="2"/>
      <scheme val="minor"/>
    </font>
    <font>
      <sz val="10"/>
      <color rgb="FF000000"/>
      <name val="Arial"/>
      <family val="2"/>
    </font>
    <font>
      <b/>
      <sz val="14"/>
      <color theme="1"/>
      <name val="Calibri"/>
      <family val="2"/>
      <scheme val="minor"/>
    </font>
    <font>
      <b/>
      <u/>
      <sz val="16"/>
      <name val="Calibri"/>
      <family val="2"/>
      <scheme val="minor"/>
    </font>
    <font>
      <sz val="12"/>
      <color theme="3"/>
      <name val="Calibri"/>
      <family val="2"/>
      <scheme val="minor"/>
    </font>
    <font>
      <b/>
      <sz val="12"/>
      <color theme="3"/>
      <name val="Calibri"/>
      <family val="2"/>
      <scheme val="minor"/>
    </font>
    <font>
      <b/>
      <sz val="12"/>
      <color theme="1" tint="0.14999847407452621"/>
      <name val="Calibri"/>
      <family val="2"/>
      <scheme val="minor"/>
    </font>
    <font>
      <b/>
      <i/>
      <sz val="11"/>
      <color theme="1"/>
      <name val="Calibri"/>
      <family val="2"/>
      <scheme val="minor"/>
    </font>
    <font>
      <b/>
      <i/>
      <sz val="13"/>
      <color theme="1"/>
      <name val="Calibri"/>
      <family val="2"/>
      <scheme val="minor"/>
    </font>
    <font>
      <b/>
      <sz val="12"/>
      <name val="Calibri"/>
      <family val="2"/>
      <scheme val="minor"/>
    </font>
    <font>
      <b/>
      <sz val="11"/>
      <name val="Calibri"/>
      <family val="2"/>
      <scheme val="minor"/>
    </font>
    <font>
      <b/>
      <u/>
      <sz val="16"/>
      <color theme="1"/>
      <name val="Times New Roman"/>
      <family val="1"/>
    </font>
    <font>
      <b/>
      <i/>
      <sz val="12"/>
      <color rgb="FFFF0000"/>
      <name val="Times New Roman"/>
      <family val="1"/>
    </font>
    <font>
      <b/>
      <u/>
      <sz val="12"/>
      <color theme="1"/>
      <name val="Times New Roman"/>
      <family val="1"/>
    </font>
    <font>
      <sz val="12"/>
      <color theme="1"/>
      <name val="Times New Roman"/>
      <family val="1"/>
    </font>
    <font>
      <u/>
      <sz val="12"/>
      <color theme="10"/>
      <name val="Calibri"/>
      <family val="2"/>
    </font>
    <font>
      <i/>
      <sz val="12"/>
      <color theme="1"/>
      <name val="Times New Roman"/>
      <family val="1"/>
    </font>
    <font>
      <b/>
      <u/>
      <sz val="12"/>
      <color theme="10"/>
      <name val="Calibri"/>
      <family val="2"/>
    </font>
    <font>
      <b/>
      <sz val="12"/>
      <color theme="1"/>
      <name val="Times New Roman"/>
      <family val="1"/>
    </font>
    <font>
      <sz val="11"/>
      <color theme="1"/>
      <name val="Courier New"/>
      <family val="3"/>
    </font>
    <font>
      <sz val="11"/>
      <color theme="1"/>
      <name val="Symbol"/>
      <family val="1"/>
      <charset val="2"/>
    </font>
    <font>
      <i/>
      <sz val="12"/>
      <color theme="1"/>
      <name val="Calibri"/>
      <family val="2"/>
      <scheme val="minor"/>
    </font>
    <font>
      <sz val="11"/>
      <color theme="3"/>
      <name val="Calibri"/>
      <family val="2"/>
      <scheme val="minor"/>
    </font>
    <font>
      <b/>
      <sz val="11"/>
      <color theme="1" tint="0.14999847407452621"/>
      <name val="Calibri"/>
      <family val="2"/>
      <scheme val="minor"/>
    </font>
    <font>
      <b/>
      <sz val="13"/>
      <color theme="1"/>
      <name val="Calibri"/>
      <family val="2"/>
      <scheme val="minor"/>
    </font>
    <font>
      <i/>
      <sz val="11"/>
      <color theme="1"/>
      <name val="Calibri"/>
      <family val="2"/>
      <scheme val="minor"/>
    </font>
    <font>
      <i/>
      <sz val="11"/>
      <name val="Calibri"/>
      <family val="2"/>
      <scheme val="minor"/>
    </font>
    <font>
      <b/>
      <sz val="10"/>
      <color theme="1"/>
      <name val="Calibri"/>
      <family val="2"/>
      <scheme val="minor"/>
    </font>
    <font>
      <i/>
      <sz val="14"/>
      <color theme="1"/>
      <name val="Calibri"/>
      <family val="2"/>
      <scheme val="minor"/>
    </font>
    <font>
      <sz val="13"/>
      <color theme="1"/>
      <name val="Calibri"/>
      <family val="2"/>
      <scheme val="minor"/>
    </font>
    <font>
      <b/>
      <u/>
      <sz val="11"/>
      <color theme="10"/>
      <name val="Calibri"/>
      <family val="2"/>
    </font>
    <font>
      <sz val="11"/>
      <name val="Calibri"/>
      <family val="2"/>
      <scheme val="minor"/>
    </font>
    <font>
      <b/>
      <sz val="11"/>
      <color rgb="FF00B050"/>
      <name val="Calibri"/>
      <family val="2"/>
      <scheme val="minor"/>
    </font>
    <font>
      <b/>
      <sz val="11"/>
      <color rgb="FFC0000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EEEEEE"/>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s>
  <borders count="125">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medium">
        <color indexed="64"/>
      </bottom>
      <diagonal/>
    </border>
    <border>
      <left/>
      <right style="thick">
        <color indexed="64"/>
      </right>
      <top/>
      <bottom/>
      <diagonal/>
    </border>
    <border>
      <left style="thick">
        <color indexed="64"/>
      </left>
      <right style="thick">
        <color indexed="64"/>
      </right>
      <top/>
      <bottom/>
      <diagonal/>
    </border>
    <border>
      <left/>
      <right/>
      <top style="thick">
        <color indexed="64"/>
      </top>
      <bottom style="thick">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thick">
        <color indexed="64"/>
      </right>
      <top style="double">
        <color indexed="64"/>
      </top>
      <bottom/>
      <diagonal/>
    </border>
    <border>
      <left style="thin">
        <color indexed="64"/>
      </left>
      <right style="thin">
        <color indexed="64"/>
      </right>
      <top style="thick">
        <color indexed="64"/>
      </top>
      <bottom style="thin">
        <color indexed="64"/>
      </bottom>
      <diagonal/>
    </border>
    <border>
      <left/>
      <right style="thick">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ck">
        <color indexed="64"/>
      </bottom>
      <diagonal/>
    </border>
    <border>
      <left style="thin">
        <color indexed="64"/>
      </left>
      <right/>
      <top style="thin">
        <color indexed="64"/>
      </top>
      <bottom style="thick">
        <color indexed="64"/>
      </bottom>
      <diagonal/>
    </border>
    <border>
      <left style="thin">
        <color indexed="64"/>
      </left>
      <right/>
      <top style="thick">
        <color indexed="64"/>
      </top>
      <bottom style="thin">
        <color indexed="64"/>
      </bottom>
      <diagonal/>
    </border>
    <border>
      <left style="medium">
        <color indexed="64"/>
      </left>
      <right/>
      <top style="thick">
        <color indexed="64"/>
      </top>
      <bottom/>
      <diagonal/>
    </border>
    <border>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ck">
        <color indexed="64"/>
      </left>
      <right style="thin">
        <color indexed="64"/>
      </right>
      <top style="thin">
        <color indexed="64"/>
      </top>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medium">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style="thin">
        <color indexed="64"/>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thick">
        <color indexed="64"/>
      </right>
      <top style="double">
        <color indexed="64"/>
      </top>
      <bottom/>
      <diagonal/>
    </border>
    <border>
      <left/>
      <right style="thin">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top style="thin">
        <color indexed="64"/>
      </top>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n">
        <color indexed="64"/>
      </right>
      <top style="thick">
        <color indexed="64"/>
      </top>
      <bottom style="thin">
        <color indexed="64"/>
      </bottom>
      <diagonal/>
    </border>
    <border>
      <left/>
      <right style="thin">
        <color indexed="64"/>
      </right>
      <top style="thin">
        <color indexed="64"/>
      </top>
      <bottom style="thick">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double">
        <color indexed="64"/>
      </top>
      <bottom style="medium">
        <color indexed="64"/>
      </bottom>
      <diagonal/>
    </border>
    <border>
      <left style="medium">
        <color indexed="64"/>
      </left>
      <right style="thick">
        <color indexed="64"/>
      </right>
      <top style="double">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thick">
        <color indexed="64"/>
      </left>
      <right style="medium">
        <color indexed="64"/>
      </right>
      <top style="double">
        <color indexed="64"/>
      </top>
      <bottom style="medium">
        <color indexed="64"/>
      </bottom>
      <diagonal/>
    </border>
    <border>
      <left style="thick">
        <color indexed="64"/>
      </left>
      <right style="medium">
        <color indexed="64"/>
      </right>
      <top style="medium">
        <color indexed="64"/>
      </top>
      <bottom style="thick">
        <color indexed="64"/>
      </bottom>
      <diagonal/>
    </border>
    <border>
      <left style="thick">
        <color indexed="64"/>
      </left>
      <right style="thin">
        <color indexed="64"/>
      </right>
      <top style="thin">
        <color indexed="64"/>
      </top>
      <bottom style="thick">
        <color indexed="64"/>
      </bottom>
      <diagonal/>
    </border>
    <border>
      <left/>
      <right style="medium">
        <color indexed="64"/>
      </right>
      <top style="thick">
        <color indexed="64"/>
      </top>
      <bottom/>
      <diagonal/>
    </border>
    <border>
      <left/>
      <right style="medium">
        <color indexed="64"/>
      </right>
      <top/>
      <bottom style="thick">
        <color indexed="64"/>
      </bottom>
      <diagonal/>
    </border>
    <border>
      <left/>
      <right style="medium">
        <color indexed="64"/>
      </right>
      <top style="medium">
        <color indexed="64"/>
      </top>
      <bottom style="medium">
        <color indexed="64"/>
      </bottom>
      <diagonal/>
    </border>
    <border>
      <left style="thin">
        <color theme="3"/>
      </left>
      <right style="thick">
        <color indexed="64"/>
      </right>
      <top/>
      <bottom style="thin">
        <color theme="3"/>
      </bottom>
      <diagonal/>
    </border>
    <border>
      <left style="thin">
        <color theme="3"/>
      </left>
      <right style="thick">
        <color indexed="64"/>
      </right>
      <top style="thin">
        <color theme="3"/>
      </top>
      <bottom/>
      <diagonal/>
    </border>
    <border>
      <left style="medium">
        <color indexed="64"/>
      </left>
      <right style="thin">
        <color theme="3"/>
      </right>
      <top style="thick">
        <color indexed="64"/>
      </top>
      <bottom style="thin">
        <color theme="3"/>
      </bottom>
      <diagonal/>
    </border>
    <border>
      <left style="thin">
        <color theme="3"/>
      </left>
      <right style="thick">
        <color indexed="64"/>
      </right>
      <top style="thick">
        <color indexed="64"/>
      </top>
      <bottom style="thin">
        <color theme="3"/>
      </bottom>
      <diagonal/>
    </border>
    <border>
      <left style="thin">
        <color theme="3"/>
      </left>
      <right style="thin">
        <color theme="3"/>
      </right>
      <top style="thin">
        <color theme="3"/>
      </top>
      <bottom style="thick">
        <color indexed="64"/>
      </bottom>
      <diagonal/>
    </border>
    <border>
      <left style="thin">
        <color theme="3"/>
      </left>
      <right style="thick">
        <color indexed="64"/>
      </right>
      <top style="thin">
        <color theme="3"/>
      </top>
      <bottom style="thick">
        <color indexed="64"/>
      </bottom>
      <diagonal/>
    </border>
    <border>
      <left style="thick">
        <color indexed="64"/>
      </left>
      <right style="thin">
        <color theme="3"/>
      </right>
      <top/>
      <bottom style="thin">
        <color theme="3"/>
      </bottom>
      <diagonal/>
    </border>
    <border>
      <left style="thin">
        <color theme="3"/>
      </left>
      <right style="thin">
        <color theme="3"/>
      </right>
      <top/>
      <bottom style="thin">
        <color theme="3"/>
      </bottom>
      <diagonal/>
    </border>
    <border>
      <left style="thick">
        <color indexed="64"/>
      </left>
      <right style="thin">
        <color theme="3"/>
      </right>
      <top style="thin">
        <color theme="3"/>
      </top>
      <bottom/>
      <diagonal/>
    </border>
    <border>
      <left style="thin">
        <color theme="3"/>
      </left>
      <right style="thin">
        <color theme="3"/>
      </right>
      <top style="thin">
        <color theme="3"/>
      </top>
      <bottom/>
      <diagonal/>
    </border>
    <border>
      <left style="thick">
        <color indexed="64"/>
      </left>
      <right style="medium">
        <color theme="6" tint="-0.499984740745262"/>
      </right>
      <top style="thick">
        <color indexed="64"/>
      </top>
      <bottom style="medium">
        <color indexed="64"/>
      </bottom>
      <diagonal/>
    </border>
    <border>
      <left style="medium">
        <color theme="6" tint="-0.499984740745262"/>
      </left>
      <right style="medium">
        <color theme="6" tint="-0.499984740745262"/>
      </right>
      <top style="thick">
        <color indexed="64"/>
      </top>
      <bottom style="medium">
        <color indexed="64"/>
      </bottom>
      <diagonal/>
    </border>
    <border>
      <left style="medium">
        <color theme="6" tint="-0.499984740745262"/>
      </left>
      <right style="thick">
        <color indexed="64"/>
      </right>
      <top style="thick">
        <color indexed="64"/>
      </top>
      <bottom style="medium">
        <color indexed="64"/>
      </bottom>
      <diagonal/>
    </border>
    <border>
      <left style="medium">
        <color indexed="64"/>
      </left>
      <right style="thick">
        <color indexed="64"/>
      </right>
      <top/>
      <bottom style="medium">
        <color indexed="64"/>
      </bottom>
      <diagonal/>
    </border>
  </borders>
  <cellStyleXfs count="5">
    <xf numFmtId="0" fontId="0" fillId="0" borderId="0"/>
    <xf numFmtId="43" fontId="23" fillId="0" borderId="0" applyFont="0" applyFill="0" applyBorder="0" applyAlignment="0" applyProtection="0"/>
    <xf numFmtId="44" fontId="23" fillId="0" borderId="0" applyFont="0" applyFill="0" applyBorder="0" applyAlignment="0" applyProtection="0"/>
    <xf numFmtId="0" fontId="26" fillId="0" borderId="0" applyNumberFormat="0" applyFill="0" applyBorder="0" applyAlignment="0" applyProtection="0">
      <alignment vertical="top"/>
      <protection locked="0"/>
    </xf>
    <xf numFmtId="9" fontId="23" fillId="0" borderId="0" applyFont="0" applyFill="0" applyBorder="0" applyAlignment="0" applyProtection="0"/>
  </cellStyleXfs>
  <cellXfs count="449">
    <xf numFmtId="0" fontId="0" fillId="0" borderId="0" xfId="0"/>
    <xf numFmtId="164" fontId="0" fillId="0" borderId="0" xfId="0" applyNumberFormat="1"/>
    <xf numFmtId="0" fontId="28" fillId="0" borderId="0" xfId="0" applyFont="1" applyAlignment="1">
      <alignment vertical="center" wrapText="1"/>
    </xf>
    <xf numFmtId="0" fontId="29" fillId="0" borderId="0" xfId="0" applyFont="1" applyAlignment="1">
      <alignment horizontal="left"/>
    </xf>
    <xf numFmtId="9" fontId="29" fillId="0" borderId="0" xfId="4" applyFont="1" applyBorder="1" applyAlignment="1">
      <alignment horizontal="left"/>
    </xf>
    <xf numFmtId="0" fontId="28" fillId="0" borderId="0" xfId="0" applyFont="1"/>
    <xf numFmtId="0" fontId="0" fillId="0" borderId="0" xfId="0" applyAlignment="1">
      <alignment vertical="center"/>
    </xf>
    <xf numFmtId="0" fontId="0" fillId="0" borderId="1" xfId="0" applyBorder="1"/>
    <xf numFmtId="0" fontId="27" fillId="0" borderId="0" xfId="0" applyFont="1" applyAlignment="1">
      <alignment horizontal="left" vertical="center"/>
    </xf>
    <xf numFmtId="0" fontId="30" fillId="0" borderId="0" xfId="0" applyFont="1"/>
    <xf numFmtId="0" fontId="28" fillId="0" borderId="0" xfId="0" applyFont="1" applyAlignment="1">
      <alignment horizontal="right" vertical="center"/>
    </xf>
    <xf numFmtId="0" fontId="28" fillId="0" borderId="0" xfId="0" applyFont="1" applyAlignment="1">
      <alignment wrapText="1"/>
    </xf>
    <xf numFmtId="0" fontId="31" fillId="0" borderId="0" xfId="0" applyFont="1"/>
    <xf numFmtId="164" fontId="28" fillId="0" borderId="0" xfId="0" applyNumberFormat="1" applyFont="1" applyAlignment="1">
      <alignment vertical="center"/>
    </xf>
    <xf numFmtId="0" fontId="0" fillId="0" borderId="0" xfId="0" applyAlignment="1">
      <alignment horizontal="center" vertical="center"/>
    </xf>
    <xf numFmtId="0" fontId="31" fillId="0" borderId="3" xfId="0" applyFont="1" applyBorder="1" applyAlignment="1">
      <alignment horizontal="center" vertical="center"/>
    </xf>
    <xf numFmtId="0" fontId="0" fillId="0" borderId="4" xfId="0" applyBorder="1" applyAlignment="1">
      <alignment horizontal="center"/>
    </xf>
    <xf numFmtId="0" fontId="27" fillId="0" borderId="5" xfId="0" applyFont="1" applyBorder="1" applyAlignment="1">
      <alignment horizontal="center"/>
    </xf>
    <xf numFmtId="0" fontId="31" fillId="0" borderId="0" xfId="0" applyFont="1" applyAlignment="1">
      <alignment horizontal="center" vertical="center"/>
    </xf>
    <xf numFmtId="0" fontId="0" fillId="0" borderId="1" xfId="0" applyBorder="1" applyAlignment="1">
      <alignment horizontal="center" wrapText="1"/>
    </xf>
    <xf numFmtId="0" fontId="28" fillId="0" borderId="6" xfId="0" applyFont="1" applyBorder="1" applyAlignment="1">
      <alignment horizontal="center"/>
    </xf>
    <xf numFmtId="0" fontId="28" fillId="0" borderId="7" xfId="0" applyFont="1" applyBorder="1" applyAlignment="1">
      <alignment horizontal="center"/>
    </xf>
    <xf numFmtId="0" fontId="28" fillId="0" borderId="8" xfId="0" applyFont="1" applyBorder="1" applyAlignment="1">
      <alignment horizontal="center"/>
    </xf>
    <xf numFmtId="0" fontId="28" fillId="0" borderId="9" xfId="0" applyFont="1" applyBorder="1" applyAlignment="1">
      <alignment horizontal="center" vertical="center" wrapText="1"/>
    </xf>
    <xf numFmtId="0" fontId="31" fillId="0" borderId="0" xfId="0" applyFont="1" applyAlignment="1">
      <alignment horizontal="center" vertical="top"/>
    </xf>
    <xf numFmtId="0" fontId="32" fillId="0" borderId="0" xfId="0" applyFont="1" applyAlignment="1">
      <alignment horizontal="center" vertical="top"/>
    </xf>
    <xf numFmtId="0" fontId="0" fillId="0" borderId="0" xfId="0" applyAlignment="1">
      <alignment horizontal="center"/>
    </xf>
    <xf numFmtId="0" fontId="0" fillId="0" borderId="0" xfId="0" applyAlignment="1">
      <alignment horizontal="center" vertical="top"/>
    </xf>
    <xf numFmtId="0" fontId="0" fillId="0" borderId="0" xfId="0" applyAlignment="1">
      <alignment vertical="top"/>
    </xf>
    <xf numFmtId="0" fontId="31" fillId="0" borderId="0" xfId="0" applyFont="1" applyAlignment="1">
      <alignment horizontal="center" vertical="top" wrapText="1"/>
    </xf>
    <xf numFmtId="164" fontId="28" fillId="0" borderId="0" xfId="0" applyNumberFormat="1" applyFont="1" applyAlignment="1">
      <alignment horizontal="center" vertical="center"/>
    </xf>
    <xf numFmtId="0" fontId="25" fillId="0" borderId="0" xfId="0" applyFont="1" applyAlignment="1">
      <alignment horizontal="left" vertical="center"/>
    </xf>
    <xf numFmtId="0" fontId="31" fillId="0" borderId="4" xfId="0" applyFont="1" applyBorder="1" applyAlignment="1">
      <alignment horizontal="left" vertical="center"/>
    </xf>
    <xf numFmtId="0" fontId="24" fillId="0" borderId="0" xfId="0" applyFont="1"/>
    <xf numFmtId="8" fontId="24" fillId="0" borderId="0" xfId="0" applyNumberFormat="1" applyFont="1"/>
    <xf numFmtId="8" fontId="24" fillId="0" borderId="0" xfId="0" applyNumberFormat="1" applyFont="1" applyAlignment="1">
      <alignment horizontal="center"/>
    </xf>
    <xf numFmtId="0" fontId="0" fillId="0" borderId="0" xfId="0" applyAlignment="1">
      <alignment horizontal="right" vertical="top"/>
    </xf>
    <xf numFmtId="10" fontId="29" fillId="0" borderId="0" xfId="4" applyNumberFormat="1" applyFont="1" applyFill="1"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top"/>
    </xf>
    <xf numFmtId="0" fontId="0" fillId="2" borderId="0" xfId="0" applyFill="1"/>
    <xf numFmtId="0" fontId="0" fillId="0" borderId="11" xfId="0" applyBorder="1"/>
    <xf numFmtId="0" fontId="28" fillId="0" borderId="12" xfId="0" applyFont="1" applyBorder="1" applyAlignment="1">
      <alignment horizontal="right" vertical="center"/>
    </xf>
    <xf numFmtId="0" fontId="0" fillId="0" borderId="12" xfId="0" applyBorder="1"/>
    <xf numFmtId="37" fontId="33" fillId="0" borderId="111" xfId="1" applyNumberFormat="1" applyFont="1" applyBorder="1" applyAlignment="1" applyProtection="1">
      <alignment horizontal="center" vertical="center"/>
      <protection locked="0"/>
    </xf>
    <xf numFmtId="37" fontId="33" fillId="0" borderId="112" xfId="1" applyNumberFormat="1" applyFont="1" applyBorder="1" applyAlignment="1" applyProtection="1">
      <alignment horizontal="center" vertical="center"/>
      <protection locked="0"/>
    </xf>
    <xf numFmtId="164" fontId="0" fillId="0" borderId="2" xfId="0" applyNumberFormat="1" applyBorder="1" applyAlignment="1" applyProtection="1">
      <alignment horizontal="center"/>
      <protection locked="0"/>
    </xf>
    <xf numFmtId="0" fontId="25" fillId="0" borderId="0" xfId="0" applyFont="1" applyAlignment="1" applyProtection="1">
      <alignment horizontal="left" vertical="top"/>
      <protection locked="0"/>
    </xf>
    <xf numFmtId="0" fontId="27" fillId="0" borderId="0" xfId="0" applyFont="1" applyAlignment="1" applyProtection="1">
      <alignment horizontal="center" vertical="top"/>
      <protection locked="0"/>
    </xf>
    <xf numFmtId="0" fontId="33" fillId="0" borderId="13" xfId="0" applyFont="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28" fillId="0" borderId="1" xfId="0" applyFont="1" applyBorder="1" applyAlignment="1" applyProtection="1">
      <alignment vertical="center" wrapText="1"/>
      <protection locked="0"/>
    </xf>
    <xf numFmtId="0" fontId="28" fillId="0" borderId="0" xfId="0" applyFont="1" applyAlignment="1" applyProtection="1">
      <alignment vertical="center" wrapText="1"/>
      <protection locked="0"/>
    </xf>
    <xf numFmtId="0" fontId="28" fillId="0" borderId="15" xfId="0" applyFont="1" applyBorder="1" applyAlignment="1" applyProtection="1">
      <alignment vertical="center" wrapText="1"/>
      <protection locked="0"/>
    </xf>
    <xf numFmtId="0" fontId="26" fillId="0" borderId="1" xfId="3" applyBorder="1" applyAlignment="1" applyProtection="1">
      <alignment horizontal="center"/>
      <protection locked="0"/>
    </xf>
    <xf numFmtId="0" fontId="26" fillId="0" borderId="0" xfId="3" applyBorder="1" applyAlignment="1" applyProtection="1">
      <alignment horizontal="center"/>
      <protection locked="0"/>
    </xf>
    <xf numFmtId="0" fontId="26" fillId="0" borderId="15" xfId="3" applyBorder="1" applyAlignment="1" applyProtection="1">
      <alignment horizontal="center"/>
      <protection locked="0"/>
    </xf>
    <xf numFmtId="0" fontId="0" fillId="0" borderId="16" xfId="0" applyBorder="1" applyProtection="1">
      <protection locked="0"/>
    </xf>
    <xf numFmtId="0" fontId="0" fillId="0" borderId="4" xfId="0" applyBorder="1" applyProtection="1">
      <protection locked="0"/>
    </xf>
    <xf numFmtId="0" fontId="0" fillId="0" borderId="17" xfId="0" applyBorder="1" applyProtection="1">
      <protection locked="0"/>
    </xf>
    <xf numFmtId="0" fontId="32" fillId="0" borderId="0" xfId="0" applyFont="1" applyAlignment="1" applyProtection="1">
      <alignment horizontal="center" vertical="top"/>
      <protection locked="0"/>
    </xf>
    <xf numFmtId="0" fontId="0" fillId="0" borderId="0" xfId="0" applyProtection="1">
      <protection locked="0"/>
    </xf>
    <xf numFmtId="0" fontId="31" fillId="0" borderId="0" xfId="0" applyFont="1" applyAlignment="1" applyProtection="1">
      <alignment horizontal="center" vertical="top" wrapText="1"/>
      <protection locked="0"/>
    </xf>
    <xf numFmtId="0" fontId="28" fillId="0" borderId="0" xfId="0" applyFont="1" applyAlignment="1" applyProtection="1">
      <alignment wrapText="1"/>
      <protection locked="0"/>
    </xf>
    <xf numFmtId="0" fontId="0" fillId="0" borderId="0" xfId="0" applyAlignment="1" applyProtection="1">
      <alignment horizontal="center"/>
      <protection locked="0"/>
    </xf>
    <xf numFmtId="0" fontId="0" fillId="0" borderId="0" xfId="0" applyAlignment="1" applyProtection="1">
      <alignment horizontal="center" vertical="top"/>
      <protection locked="0"/>
    </xf>
    <xf numFmtId="0" fontId="0" fillId="0" borderId="0" xfId="0" applyAlignment="1" applyProtection="1">
      <alignment vertical="top"/>
      <protection locked="0"/>
    </xf>
    <xf numFmtId="0" fontId="26" fillId="0" borderId="0" xfId="3" applyBorder="1" applyAlignment="1" applyProtection="1">
      <alignment vertical="center" wrapText="1"/>
      <protection locked="0"/>
    </xf>
    <xf numFmtId="0" fontId="28" fillId="0" borderId="16" xfId="0" applyFont="1" applyBorder="1" applyAlignment="1">
      <alignment horizontal="center" wrapText="1"/>
    </xf>
    <xf numFmtId="0" fontId="0" fillId="0" borderId="18" xfId="0" applyBorder="1" applyAlignment="1" applyProtection="1">
      <alignment horizontal="center"/>
      <protection locked="0"/>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0" fillId="0" borderId="21" xfId="0" applyBorder="1" applyAlignment="1" applyProtection="1">
      <alignment horizontal="center" wrapText="1"/>
      <protection locked="0"/>
    </xf>
    <xf numFmtId="0" fontId="0" fillId="0" borderId="22" xfId="0" applyBorder="1" applyAlignment="1" applyProtection="1">
      <alignment horizontal="center"/>
      <protection locked="0"/>
    </xf>
    <xf numFmtId="0" fontId="0" fillId="0" borderId="23" xfId="0" applyBorder="1" applyAlignment="1" applyProtection="1">
      <alignment horizontal="center"/>
      <protection locked="0"/>
    </xf>
    <xf numFmtId="0" fontId="0" fillId="0" borderId="24" xfId="0" applyBorder="1" applyAlignment="1" applyProtection="1">
      <alignment horizontal="center"/>
      <protection locked="0"/>
    </xf>
    <xf numFmtId="9" fontId="23" fillId="0" borderId="18" xfId="4" applyFont="1" applyFill="1" applyBorder="1" applyAlignment="1">
      <alignment horizontal="center"/>
    </xf>
    <xf numFmtId="9" fontId="23" fillId="0" borderId="19" xfId="4" applyFont="1" applyBorder="1" applyAlignment="1">
      <alignment horizontal="center"/>
    </xf>
    <xf numFmtId="10" fontId="0" fillId="0" borderId="0" xfId="0" applyNumberFormat="1" applyAlignment="1">
      <alignment vertical="top"/>
    </xf>
    <xf numFmtId="0" fontId="31" fillId="0" borderId="0" xfId="0" applyFont="1" applyAlignment="1">
      <alignment horizontal="right" wrapText="1"/>
    </xf>
    <xf numFmtId="9" fontId="31" fillId="0" borderId="0" xfId="4" applyFont="1" applyFill="1" applyBorder="1" applyAlignment="1">
      <alignment horizontal="center" vertical="center" wrapText="1"/>
    </xf>
    <xf numFmtId="1" fontId="31" fillId="0" borderId="0" xfId="0" applyNumberFormat="1" applyFont="1" applyAlignment="1">
      <alignment horizontal="center" vertical="center" wrapText="1"/>
    </xf>
    <xf numFmtId="0" fontId="34" fillId="0" borderId="113" xfId="0" applyFont="1" applyBorder="1" applyAlignment="1">
      <alignment horizontal="right" vertical="center"/>
    </xf>
    <xf numFmtId="164" fontId="33" fillId="0" borderId="114" xfId="1" applyNumberFormat="1" applyFont="1" applyBorder="1" applyAlignment="1" applyProtection="1">
      <alignment horizontal="center" vertical="center"/>
      <protection locked="0"/>
    </xf>
    <xf numFmtId="44" fontId="24" fillId="0" borderId="0" xfId="2" applyFont="1" applyAlignment="1" applyProtection="1">
      <alignment horizontal="center"/>
    </xf>
    <xf numFmtId="37" fontId="35" fillId="3" borderId="25" xfId="1" applyNumberFormat="1" applyFont="1" applyFill="1" applyBorder="1" applyAlignment="1">
      <alignment horizontal="center" vertical="center"/>
    </xf>
    <xf numFmtId="9" fontId="36" fillId="4" borderId="26" xfId="4" applyFont="1" applyFill="1" applyBorder="1" applyAlignment="1" applyProtection="1">
      <alignment horizontal="center" vertical="center"/>
      <protection locked="0"/>
    </xf>
    <xf numFmtId="0" fontId="36" fillId="4" borderId="27" xfId="0" applyFont="1" applyFill="1" applyBorder="1" applyAlignment="1" applyProtection="1">
      <alignment horizontal="center" vertical="center"/>
      <protection locked="0"/>
    </xf>
    <xf numFmtId="10" fontId="37" fillId="0" borderId="28" xfId="4" applyNumberFormat="1" applyFont="1" applyFill="1" applyBorder="1" applyAlignment="1" applyProtection="1">
      <alignment horizontal="center" vertical="center"/>
      <protection locked="0"/>
    </xf>
    <xf numFmtId="10" fontId="37" fillId="0" borderId="29" xfId="4" applyNumberFormat="1" applyFont="1" applyFill="1" applyBorder="1" applyAlignment="1" applyProtection="1">
      <alignment horizontal="center" vertical="center"/>
      <protection locked="0"/>
    </xf>
    <xf numFmtId="0" fontId="34" fillId="0" borderId="115" xfId="0" applyFont="1" applyBorder="1" applyAlignment="1">
      <alignment horizontal="right" vertical="center"/>
    </xf>
    <xf numFmtId="164" fontId="33" fillId="0" borderId="116" xfId="1" applyNumberFormat="1" applyFont="1" applyBorder="1" applyAlignment="1" applyProtection="1">
      <alignment horizontal="center" vertical="center"/>
      <protection locked="0"/>
    </xf>
    <xf numFmtId="9" fontId="23" fillId="0" borderId="18" xfId="4" applyFont="1" applyBorder="1" applyAlignment="1">
      <alignment horizontal="center"/>
    </xf>
    <xf numFmtId="9" fontId="23" fillId="0" borderId="20" xfId="4" applyFont="1" applyBorder="1" applyAlignment="1">
      <alignment horizontal="center"/>
    </xf>
    <xf numFmtId="164" fontId="35" fillId="3" borderId="30" xfId="0" applyNumberFormat="1" applyFont="1" applyFill="1" applyBorder="1" applyAlignment="1" applyProtection="1">
      <alignment horizontal="center" vertical="center"/>
      <protection hidden="1"/>
    </xf>
    <xf numFmtId="0" fontId="31" fillId="0" borderId="31" xfId="0" applyFont="1" applyBorder="1" applyAlignment="1">
      <alignment horizontal="center" vertical="center"/>
    </xf>
    <xf numFmtId="0" fontId="0" fillId="0" borderId="2" xfId="0" quotePrefix="1" applyBorder="1" applyAlignment="1" applyProtection="1">
      <alignment horizontal="center"/>
      <protection locked="0"/>
    </xf>
    <xf numFmtId="164" fontId="0" fillId="0" borderId="2" xfId="0" quotePrefix="1" applyNumberFormat="1" applyBorder="1" applyAlignment="1" applyProtection="1">
      <alignment horizontal="center"/>
      <protection locked="0"/>
    </xf>
    <xf numFmtId="10" fontId="38" fillId="0" borderId="32" xfId="4" applyNumberFormat="1" applyFont="1" applyBorder="1" applyAlignment="1" applyProtection="1">
      <alignment horizontal="center" vertical="center"/>
      <protection hidden="1"/>
    </xf>
    <xf numFmtId="10" fontId="35" fillId="3" borderId="32" xfId="4" applyNumberFormat="1" applyFont="1" applyFill="1" applyBorder="1" applyAlignment="1" applyProtection="1">
      <alignment horizontal="center" vertical="center"/>
      <protection hidden="1"/>
    </xf>
    <xf numFmtId="10" fontId="35" fillId="3" borderId="33" xfId="4" applyNumberFormat="1" applyFont="1" applyFill="1" applyBorder="1" applyAlignment="1" applyProtection="1">
      <alignment horizontal="center" vertical="center"/>
      <protection hidden="1"/>
    </xf>
    <xf numFmtId="2" fontId="0" fillId="0" borderId="0" xfId="0" applyNumberFormat="1" applyAlignment="1">
      <alignment horizontal="center" vertical="top"/>
    </xf>
    <xf numFmtId="164" fontId="31" fillId="0" borderId="0" xfId="0" applyNumberFormat="1" applyFont="1" applyAlignment="1">
      <alignment horizontal="center" vertical="center"/>
    </xf>
    <xf numFmtId="164" fontId="39" fillId="5" borderId="34" xfId="0" applyNumberFormat="1" applyFont="1" applyFill="1" applyBorder="1" applyAlignment="1">
      <alignment horizontal="center" vertical="center" wrapText="1"/>
    </xf>
    <xf numFmtId="164" fontId="39" fillId="5" borderId="35" xfId="0" applyNumberFormat="1" applyFont="1" applyFill="1" applyBorder="1" applyAlignment="1">
      <alignment horizontal="center" vertical="center" wrapText="1"/>
    </xf>
    <xf numFmtId="0" fontId="0" fillId="0" borderId="0" xfId="0" applyAlignment="1">
      <alignment wrapText="1"/>
    </xf>
    <xf numFmtId="0" fontId="40" fillId="0" borderId="0" xfId="0" applyFont="1" applyAlignment="1">
      <alignment horizontal="center" wrapText="1"/>
    </xf>
    <xf numFmtId="14" fontId="41" fillId="0" borderId="0" xfId="0" applyNumberFormat="1" applyFont="1" applyAlignment="1">
      <alignment horizontal="center" wrapText="1"/>
    </xf>
    <xf numFmtId="0" fontId="44" fillId="0" borderId="0" xfId="3" applyFont="1" applyFill="1" applyBorder="1" applyAlignment="1" applyProtection="1">
      <alignment horizontal="center" wrapText="1"/>
      <protection locked="0"/>
    </xf>
    <xf numFmtId="0" fontId="46" fillId="0" borderId="0" xfId="3" applyFont="1" applyFill="1" applyBorder="1" applyAlignment="1" applyProtection="1">
      <alignment horizontal="center" wrapText="1"/>
    </xf>
    <xf numFmtId="0" fontId="46" fillId="0" borderId="0" xfId="3" applyFont="1" applyFill="1" applyBorder="1" applyAlignment="1" applyProtection="1">
      <alignment horizontal="center" wrapText="1"/>
      <protection locked="0"/>
    </xf>
    <xf numFmtId="0" fontId="0" fillId="0" borderId="0" xfId="0" applyAlignment="1">
      <alignment vertical="center" wrapText="1"/>
    </xf>
    <xf numFmtId="0" fontId="27" fillId="0" borderId="0" xfId="0" applyFont="1" applyAlignment="1">
      <alignment vertical="center" wrapText="1"/>
    </xf>
    <xf numFmtId="0" fontId="0" fillId="0" borderId="0" xfId="0" applyAlignment="1">
      <alignment horizontal="left" vertical="center" wrapText="1"/>
    </xf>
    <xf numFmtId="0" fontId="49" fillId="0" borderId="0" xfId="0" applyFont="1" applyAlignment="1">
      <alignment horizontal="left" vertical="center" wrapText="1"/>
    </xf>
    <xf numFmtId="0" fontId="26" fillId="0" borderId="0" xfId="3" applyAlignment="1" applyProtection="1">
      <alignment vertical="center" wrapText="1"/>
    </xf>
    <xf numFmtId="0" fontId="48" fillId="0" borderId="0" xfId="0" applyFont="1" applyAlignment="1">
      <alignment horizontal="left" vertical="center" wrapText="1" indent="1"/>
    </xf>
    <xf numFmtId="165" fontId="0" fillId="0" borderId="18" xfId="0" applyNumberFormat="1" applyBorder="1" applyAlignment="1" applyProtection="1">
      <alignment horizontal="center"/>
      <protection locked="0"/>
    </xf>
    <xf numFmtId="9" fontId="23" fillId="0" borderId="18" xfId="4" applyFont="1" applyFill="1" applyBorder="1" applyAlignment="1" applyProtection="1">
      <alignment horizontal="center"/>
      <protection locked="0"/>
    </xf>
    <xf numFmtId="9" fontId="23" fillId="0" borderId="24" xfId="4" applyFont="1" applyFill="1" applyBorder="1" applyAlignment="1" applyProtection="1">
      <alignment horizontal="center"/>
      <protection locked="0"/>
    </xf>
    <xf numFmtId="9" fontId="23" fillId="0" borderId="19" xfId="4" applyFont="1" applyBorder="1" applyAlignment="1" applyProtection="1">
      <alignment horizontal="center"/>
      <protection locked="0"/>
    </xf>
    <xf numFmtId="9" fontId="23" fillId="0" borderId="2" xfId="4" applyFont="1" applyBorder="1" applyAlignment="1" applyProtection="1">
      <alignment horizontal="center"/>
      <protection locked="0"/>
    </xf>
    <xf numFmtId="9" fontId="23" fillId="0" borderId="20" xfId="4" applyFont="1" applyBorder="1" applyAlignment="1" applyProtection="1">
      <alignment horizontal="center"/>
      <protection locked="0"/>
    </xf>
    <xf numFmtId="9" fontId="23" fillId="0" borderId="18" xfId="4" applyFont="1" applyBorder="1" applyAlignment="1" applyProtection="1">
      <alignment horizontal="center"/>
      <protection locked="0"/>
    </xf>
    <xf numFmtId="0" fontId="28" fillId="0" borderId="0" xfId="0" applyFont="1" applyAlignment="1" applyProtection="1">
      <alignment horizontal="center" wrapText="1"/>
      <protection locked="0"/>
    </xf>
    <xf numFmtId="0" fontId="27" fillId="0" borderId="2" xfId="0" applyFont="1" applyBorder="1"/>
    <xf numFmtId="10" fontId="23" fillId="0" borderId="2" xfId="4" applyNumberFormat="1" applyFont="1" applyFill="1" applyBorder="1" applyAlignment="1" applyProtection="1">
      <alignment horizontal="center" vertical="center"/>
    </xf>
    <xf numFmtId="0" fontId="0" fillId="0" borderId="2" xfId="0" applyBorder="1" applyAlignment="1">
      <alignment horizontal="center"/>
    </xf>
    <xf numFmtId="10" fontId="38" fillId="0" borderId="124" xfId="4" applyNumberFormat="1" applyFont="1" applyBorder="1" applyAlignment="1" applyProtection="1">
      <alignment horizontal="center" vertical="center"/>
      <protection hidden="1"/>
    </xf>
    <xf numFmtId="166" fontId="38" fillId="0" borderId="2" xfId="4" applyNumberFormat="1" applyFont="1" applyBorder="1" applyAlignment="1" applyProtection="1">
      <alignment horizontal="center" vertical="center"/>
      <protection hidden="1"/>
    </xf>
    <xf numFmtId="0" fontId="60" fillId="0" borderId="2" xfId="0" applyFont="1" applyBorder="1" applyAlignment="1">
      <alignment horizontal="center"/>
    </xf>
    <xf numFmtId="0" fontId="27" fillId="15" borderId="0" xfId="0" applyFont="1" applyFill="1" applyAlignment="1">
      <alignment vertical="center" wrapText="1"/>
    </xf>
    <xf numFmtId="0" fontId="27" fillId="0" borderId="2" xfId="0" applyFont="1" applyBorder="1" applyAlignment="1" applyProtection="1">
      <alignment horizontal="center"/>
      <protection locked="0"/>
    </xf>
    <xf numFmtId="0" fontId="27" fillId="0" borderId="2" xfId="0" quotePrefix="1" applyFont="1" applyBorder="1" applyAlignment="1" applyProtection="1">
      <alignment horizontal="center"/>
      <protection locked="0"/>
    </xf>
    <xf numFmtId="164" fontId="60" fillId="0" borderId="2" xfId="0" applyNumberFormat="1" applyFont="1" applyBorder="1" applyAlignment="1" applyProtection="1">
      <alignment horizontal="center"/>
      <protection locked="0"/>
    </xf>
    <xf numFmtId="164" fontId="27" fillId="0" borderId="2" xfId="0" applyNumberFormat="1" applyFont="1" applyBorder="1" applyAlignment="1" applyProtection="1">
      <alignment horizontal="center"/>
      <protection locked="0"/>
    </xf>
    <xf numFmtId="164" fontId="0" fillId="0" borderId="2" xfId="0" quotePrefix="1" applyNumberFormat="1" applyBorder="1" applyAlignment="1" applyProtection="1">
      <alignment horizontal="center" wrapText="1"/>
      <protection locked="0"/>
    </xf>
    <xf numFmtId="0" fontId="0" fillId="16" borderId="0" xfId="0" applyFill="1"/>
    <xf numFmtId="164" fontId="27" fillId="0" borderId="2" xfId="0" applyNumberFormat="1" applyFont="1" applyBorder="1" applyAlignment="1" applyProtection="1">
      <alignment horizontal="center" vertical="center"/>
      <protection locked="0"/>
    </xf>
    <xf numFmtId="0" fontId="60" fillId="0" borderId="0" xfId="0" applyFont="1" applyAlignment="1">
      <alignment horizontal="left" vertical="center" wrapText="1"/>
    </xf>
    <xf numFmtId="0" fontId="27" fillId="0" borderId="0" xfId="0" applyFont="1" applyAlignment="1">
      <alignment horizontal="left" vertical="center" wrapText="1"/>
    </xf>
    <xf numFmtId="0" fontId="26" fillId="0" borderId="0" xfId="3" applyFill="1" applyAlignment="1" applyProtection="1">
      <alignment horizontal="left" vertical="center" wrapText="1" indent="2"/>
    </xf>
    <xf numFmtId="0" fontId="42" fillId="0" borderId="0" xfId="0" applyFont="1" applyAlignment="1">
      <alignment horizontal="center" wrapText="1"/>
    </xf>
    <xf numFmtId="0" fontId="43" fillId="0" borderId="0" xfId="0" applyFont="1" applyAlignment="1">
      <alignment horizontal="center" wrapText="1"/>
    </xf>
    <xf numFmtId="0" fontId="43" fillId="0" borderId="0" xfId="0" applyFont="1" applyAlignment="1">
      <alignment horizontal="center" vertical="center" wrapText="1"/>
    </xf>
    <xf numFmtId="0" fontId="45" fillId="0" borderId="0" xfId="0" applyFont="1" applyAlignment="1">
      <alignment horizontal="center" wrapText="1"/>
    </xf>
    <xf numFmtId="0" fontId="47" fillId="0" borderId="0" xfId="0" applyFont="1" applyAlignment="1">
      <alignment horizontal="center" wrapText="1"/>
    </xf>
    <xf numFmtId="0" fontId="38" fillId="0" borderId="43" xfId="0" applyFont="1" applyBorder="1" applyAlignment="1">
      <alignment horizontal="left" vertical="top"/>
    </xf>
    <xf numFmtId="0" fontId="51" fillId="0" borderId="0" xfId="0" applyFont="1" applyAlignment="1">
      <alignment horizontal="left" vertical="top"/>
    </xf>
    <xf numFmtId="0" fontId="53" fillId="0" borderId="1" xfId="0" applyFont="1" applyBorder="1" applyAlignment="1" applyProtection="1">
      <alignment horizontal="center" vertical="center" wrapText="1"/>
      <protection locked="0"/>
    </xf>
    <xf numFmtId="0" fontId="53" fillId="0" borderId="0" xfId="0" applyFont="1" applyAlignment="1" applyProtection="1">
      <alignment horizontal="center" vertical="center" wrapText="1"/>
      <protection locked="0"/>
    </xf>
    <xf numFmtId="0" fontId="53" fillId="0" borderId="15" xfId="0" applyFont="1" applyBorder="1" applyAlignment="1" applyProtection="1">
      <alignment horizontal="center" vertical="center" wrapText="1"/>
      <protection locked="0"/>
    </xf>
    <xf numFmtId="0" fontId="28" fillId="7" borderId="42" xfId="0" applyFont="1" applyFill="1" applyBorder="1" applyAlignment="1" applyProtection="1">
      <alignment horizontal="center" vertical="center" wrapText="1"/>
      <protection locked="0"/>
    </xf>
    <xf numFmtId="0" fontId="28" fillId="7" borderId="2" xfId="0" applyFont="1" applyFill="1" applyBorder="1" applyAlignment="1" applyProtection="1">
      <alignment horizontal="center" vertical="center" wrapText="1"/>
      <protection locked="0"/>
    </xf>
    <xf numFmtId="0" fontId="0" fillId="0" borderId="2" xfId="0" applyBorder="1" applyAlignment="1" applyProtection="1">
      <alignment horizontal="center"/>
      <protection locked="0"/>
    </xf>
    <xf numFmtId="0" fontId="27" fillId="0" borderId="2" xfId="0" applyFont="1" applyBorder="1" applyAlignment="1">
      <alignment horizontal="center"/>
    </xf>
    <xf numFmtId="0" fontId="31" fillId="0" borderId="0" xfId="0" applyFont="1" applyAlignment="1">
      <alignment horizontal="right" vertical="center"/>
    </xf>
    <xf numFmtId="1" fontId="31" fillId="0" borderId="40" xfId="0" applyNumberFormat="1" applyFont="1" applyBorder="1" applyAlignment="1" applyProtection="1">
      <alignment horizontal="center" vertical="center" wrapText="1"/>
      <protection locked="0"/>
    </xf>
    <xf numFmtId="1" fontId="31" fillId="0" borderId="42" xfId="0" applyNumberFormat="1" applyFont="1" applyBorder="1" applyAlignment="1" applyProtection="1">
      <alignment horizontal="center" vertical="center" wrapText="1"/>
      <protection locked="0"/>
    </xf>
    <xf numFmtId="0" fontId="0" fillId="0" borderId="40" xfId="0" applyBorder="1" applyAlignment="1" applyProtection="1">
      <alignment horizontal="center" vertical="center"/>
      <protection locked="0"/>
    </xf>
    <xf numFmtId="0" fontId="0" fillId="0" borderId="41" xfId="0" applyBorder="1" applyAlignment="1" applyProtection="1">
      <alignment horizontal="center" vertical="center"/>
      <protection locked="0"/>
    </xf>
    <xf numFmtId="0" fontId="0" fillId="0" borderId="42" xfId="0" applyBorder="1" applyAlignment="1" applyProtection="1">
      <alignment horizontal="center" vertical="center"/>
      <protection locked="0"/>
    </xf>
    <xf numFmtId="0" fontId="52" fillId="3" borderId="83" xfId="0" applyFont="1" applyFill="1" applyBorder="1" applyAlignment="1">
      <alignment horizontal="left" vertical="center" indent="18"/>
    </xf>
    <xf numFmtId="0" fontId="52" fillId="3" borderId="84" xfId="0" applyFont="1" applyFill="1" applyBorder="1" applyAlignment="1">
      <alignment horizontal="left" vertical="center" indent="18"/>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28" fillId="0" borderId="2" xfId="0" applyFont="1" applyBorder="1" applyAlignment="1" applyProtection="1">
      <alignment horizontal="center" vertical="center" wrapText="1"/>
      <protection locked="0"/>
    </xf>
    <xf numFmtId="0" fontId="27" fillId="0" borderId="16"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protection locked="0"/>
    </xf>
    <xf numFmtId="0" fontId="27" fillId="0" borderId="17" xfId="0" applyFont="1" applyBorder="1" applyAlignment="1" applyProtection="1">
      <alignment horizontal="center" vertical="center"/>
      <protection locked="0"/>
    </xf>
    <xf numFmtId="0" fontId="31" fillId="0" borderId="36" xfId="0" applyFont="1" applyBorder="1" applyAlignment="1">
      <alignment horizontal="center"/>
    </xf>
    <xf numFmtId="0" fontId="31" fillId="0" borderId="37" xfId="0" applyFont="1" applyBorder="1" applyAlignment="1">
      <alignment horizontal="center"/>
    </xf>
    <xf numFmtId="0" fontId="36" fillId="0" borderId="38" xfId="0" applyFont="1" applyBorder="1" applyAlignment="1">
      <alignment horizontal="center" vertical="center" wrapText="1"/>
    </xf>
    <xf numFmtId="0" fontId="36" fillId="0" borderId="39" xfId="0" applyFont="1" applyBorder="1" applyAlignment="1">
      <alignment horizontal="center" vertical="center" wrapText="1"/>
    </xf>
    <xf numFmtId="0" fontId="36" fillId="0" borderId="19" xfId="0" applyFont="1" applyBorder="1" applyAlignment="1">
      <alignment horizontal="center" vertical="center" wrapText="1"/>
    </xf>
    <xf numFmtId="164" fontId="60" fillId="0" borderId="40" xfId="0" applyNumberFormat="1" applyFont="1" applyBorder="1" applyAlignment="1">
      <alignment horizontal="center"/>
    </xf>
    <xf numFmtId="164" fontId="60" fillId="0" borderId="41" xfId="0" applyNumberFormat="1" applyFont="1" applyBorder="1" applyAlignment="1">
      <alignment horizontal="center"/>
    </xf>
    <xf numFmtId="164" fontId="60" fillId="0" borderId="42" xfId="0" applyNumberFormat="1" applyFont="1" applyBorder="1" applyAlignment="1">
      <alignment horizontal="center"/>
    </xf>
    <xf numFmtId="164" fontId="0" fillId="0" borderId="40" xfId="0" quotePrefix="1" applyNumberFormat="1" applyBorder="1" applyAlignment="1">
      <alignment horizontal="center" wrapText="1"/>
    </xf>
    <xf numFmtId="164" fontId="0" fillId="0" borderId="41" xfId="0" quotePrefix="1" applyNumberFormat="1" applyBorder="1" applyAlignment="1">
      <alignment horizontal="center" wrapText="1"/>
    </xf>
    <xf numFmtId="164" fontId="0" fillId="0" borderId="42" xfId="0" quotePrefix="1" applyNumberFormat="1" applyBorder="1" applyAlignment="1">
      <alignment horizontal="center" wrapText="1"/>
    </xf>
    <xf numFmtId="164" fontId="60" fillId="0" borderId="40" xfId="0" applyNumberFormat="1" applyFont="1" applyBorder="1" applyAlignment="1">
      <alignment horizontal="center" wrapText="1"/>
    </xf>
    <xf numFmtId="164" fontId="60" fillId="0" borderId="41" xfId="0" applyNumberFormat="1" applyFont="1" applyBorder="1" applyAlignment="1">
      <alignment horizontal="center" wrapText="1"/>
    </xf>
    <xf numFmtId="164" fontId="60" fillId="0" borderId="42" xfId="0" applyNumberFormat="1" applyFont="1" applyBorder="1" applyAlignment="1">
      <alignment horizontal="center" wrapText="1"/>
    </xf>
    <xf numFmtId="0" fontId="50" fillId="0" borderId="96" xfId="0" applyFont="1" applyBorder="1" applyAlignment="1">
      <alignment horizontal="center" vertical="center" wrapText="1"/>
    </xf>
    <xf numFmtId="0" fontId="50" fillId="0" borderId="84" xfId="0" applyFont="1" applyBorder="1" applyAlignment="1">
      <alignment horizontal="center" vertical="center" wrapText="1"/>
    </xf>
    <xf numFmtId="0" fontId="27" fillId="0" borderId="40" xfId="0" applyFont="1" applyBorder="1" applyAlignment="1">
      <alignment horizontal="center"/>
    </xf>
    <xf numFmtId="0" fontId="27" fillId="0" borderId="41" xfId="0" applyFont="1" applyBorder="1" applyAlignment="1">
      <alignment horizontal="center"/>
    </xf>
    <xf numFmtId="0" fontId="27" fillId="0" borderId="42" xfId="0" applyFont="1" applyBorder="1" applyAlignment="1">
      <alignment horizontal="center"/>
    </xf>
    <xf numFmtId="0" fontId="27" fillId="0" borderId="2" xfId="0" applyFont="1" applyBorder="1" applyAlignment="1">
      <alignment horizontal="center"/>
    </xf>
    <xf numFmtId="164" fontId="0" fillId="0" borderId="40" xfId="0" applyNumberFormat="1" applyBorder="1" applyAlignment="1">
      <alignment horizontal="center"/>
    </xf>
    <xf numFmtId="164" fontId="0" fillId="0" borderId="41" xfId="0" applyNumberFormat="1" applyBorder="1" applyAlignment="1">
      <alignment horizontal="center"/>
    </xf>
    <xf numFmtId="164" fontId="0" fillId="0" borderId="42" xfId="0" applyNumberFormat="1" applyBorder="1" applyAlignment="1">
      <alignment horizontal="center"/>
    </xf>
    <xf numFmtId="0" fontId="32" fillId="9" borderId="49" xfId="0" applyFont="1" applyFill="1" applyBorder="1" applyAlignment="1">
      <alignment horizontal="center" vertical="top" wrapText="1"/>
    </xf>
    <xf numFmtId="0" fontId="32" fillId="9" borderId="12" xfId="0" applyFont="1" applyFill="1" applyBorder="1" applyAlignment="1">
      <alignment horizontal="center" vertical="top"/>
    </xf>
    <xf numFmtId="0" fontId="32" fillId="9" borderId="50" xfId="0" applyFont="1" applyFill="1" applyBorder="1" applyAlignment="1">
      <alignment horizontal="center" vertical="top"/>
    </xf>
    <xf numFmtId="0" fontId="46" fillId="0" borderId="0" xfId="3" applyFont="1" applyFill="1" applyBorder="1" applyAlignment="1" applyProtection="1">
      <alignment horizontal="center" vertical="top" wrapText="1"/>
      <protection locked="0"/>
    </xf>
    <xf numFmtId="0" fontId="53" fillId="0" borderId="51" xfId="0" applyFont="1" applyBorder="1" applyAlignment="1" applyProtection="1">
      <alignment horizontal="center" vertical="center" wrapText="1"/>
      <protection locked="0"/>
    </xf>
    <xf numFmtId="0" fontId="53" fillId="0" borderId="52" xfId="0" applyFont="1" applyBorder="1" applyAlignment="1" applyProtection="1">
      <alignment horizontal="center" vertical="center" wrapText="1"/>
      <protection locked="0"/>
    </xf>
    <xf numFmtId="0" fontId="53" fillId="0" borderId="53" xfId="0" applyFont="1" applyBorder="1" applyAlignment="1" applyProtection="1">
      <alignment horizontal="center" vertical="center" wrapText="1"/>
      <protection locked="0"/>
    </xf>
    <xf numFmtId="0" fontId="53" fillId="0" borderId="1" xfId="0" applyFont="1" applyBorder="1" applyAlignment="1" applyProtection="1">
      <alignment horizontal="center" vertical="center" wrapText="1"/>
      <protection locked="0"/>
    </xf>
    <xf numFmtId="0" fontId="53" fillId="0" borderId="0" xfId="0" applyFont="1" applyAlignment="1" applyProtection="1">
      <alignment horizontal="center" vertical="center" wrapText="1"/>
      <protection locked="0"/>
    </xf>
    <xf numFmtId="0" fontId="53" fillId="0" borderId="15" xfId="0" applyFont="1" applyBorder="1" applyAlignment="1" applyProtection="1">
      <alignment horizontal="center" vertical="center" wrapText="1"/>
      <protection locked="0"/>
    </xf>
    <xf numFmtId="0" fontId="1" fillId="7" borderId="54" xfId="0" applyFont="1" applyFill="1" applyBorder="1" applyAlignment="1">
      <alignment horizontal="center" vertical="center" wrapText="1"/>
    </xf>
    <xf numFmtId="0" fontId="53" fillId="7" borderId="55" xfId="0" applyFont="1" applyFill="1" applyBorder="1" applyAlignment="1">
      <alignment horizontal="center" vertical="center" wrapText="1"/>
    </xf>
    <xf numFmtId="0" fontId="53" fillId="7" borderId="27" xfId="0" applyFont="1" applyFill="1" applyBorder="1" applyAlignment="1">
      <alignment horizontal="center" vertical="center" wrapText="1"/>
    </xf>
    <xf numFmtId="0" fontId="2" fillId="7" borderId="56" xfId="0" applyFont="1" applyFill="1" applyBorder="1" applyAlignment="1">
      <alignment horizontal="center" vertical="center" wrapText="1"/>
    </xf>
    <xf numFmtId="0" fontId="31" fillId="7" borderId="37" xfId="0" applyFont="1" applyFill="1" applyBorder="1" applyAlignment="1">
      <alignment horizontal="center" vertical="center" wrapText="1"/>
    </xf>
    <xf numFmtId="0" fontId="31" fillId="7" borderId="57" xfId="0" applyFont="1" applyFill="1" applyBorder="1" applyAlignment="1">
      <alignment horizontal="center" vertical="center" wrapText="1"/>
    </xf>
    <xf numFmtId="0" fontId="31" fillId="7" borderId="58" xfId="0" applyFont="1" applyFill="1" applyBorder="1" applyAlignment="1">
      <alignment horizontal="center" vertical="center" wrapText="1"/>
    </xf>
    <xf numFmtId="0" fontId="31" fillId="7" borderId="4" xfId="0" applyFont="1" applyFill="1" applyBorder="1" applyAlignment="1">
      <alignment horizontal="center" vertical="center" wrapText="1"/>
    </xf>
    <xf numFmtId="0" fontId="31" fillId="7" borderId="59" xfId="0" applyFont="1" applyFill="1" applyBorder="1" applyAlignment="1">
      <alignment horizontal="center" vertical="center" wrapText="1"/>
    </xf>
    <xf numFmtId="0" fontId="54" fillId="7" borderId="58" xfId="0" applyFont="1" applyFill="1" applyBorder="1" applyAlignment="1">
      <alignment horizontal="center" vertical="center" wrapText="1"/>
    </xf>
    <xf numFmtId="0" fontId="54" fillId="7" borderId="4" xfId="0" applyFont="1" applyFill="1" applyBorder="1" applyAlignment="1">
      <alignment horizontal="center" vertical="center" wrapText="1"/>
    </xf>
    <xf numFmtId="0" fontId="26" fillId="7" borderId="60" xfId="3" applyFill="1" applyBorder="1" applyAlignment="1" applyProtection="1">
      <alignment horizontal="center" vertical="center" wrapText="1"/>
      <protection locked="0"/>
    </xf>
    <xf numFmtId="0" fontId="26" fillId="7" borderId="61" xfId="3" applyFill="1" applyBorder="1" applyAlignment="1" applyProtection="1">
      <alignment horizontal="center" vertical="center" wrapText="1"/>
      <protection locked="0"/>
    </xf>
    <xf numFmtId="0" fontId="34" fillId="0" borderId="117" xfId="0" applyFont="1" applyBorder="1" applyAlignment="1">
      <alignment horizontal="right" vertical="center"/>
    </xf>
    <xf numFmtId="0" fontId="34" fillId="0" borderId="118" xfId="0" applyFont="1" applyBorder="1" applyAlignment="1">
      <alignment vertical="center"/>
    </xf>
    <xf numFmtId="0" fontId="35" fillId="0" borderId="62" xfId="0" applyFont="1" applyBorder="1" applyAlignment="1">
      <alignment vertical="center" wrapText="1"/>
    </xf>
    <xf numFmtId="0" fontId="0" fillId="0" borderId="52" xfId="0" applyBorder="1" applyAlignment="1">
      <alignment vertical="center"/>
    </xf>
    <xf numFmtId="0" fontId="0" fillId="0" borderId="63" xfId="0" applyBorder="1" applyAlignment="1">
      <alignment vertical="center"/>
    </xf>
    <xf numFmtId="0" fontId="34" fillId="0" borderId="119" xfId="0" applyFont="1" applyBorder="1" applyAlignment="1">
      <alignment horizontal="right" vertical="center"/>
    </xf>
    <xf numFmtId="0" fontId="34" fillId="0" borderId="120" xfId="0" applyFont="1" applyBorder="1" applyAlignment="1">
      <alignment vertical="center"/>
    </xf>
    <xf numFmtId="0" fontId="27" fillId="0" borderId="90" xfId="0" applyFont="1" applyBorder="1" applyAlignment="1">
      <alignment horizontal="center" wrapText="1"/>
    </xf>
    <xf numFmtId="0" fontId="27" fillId="0" borderId="95" xfId="0" applyFont="1" applyBorder="1" applyAlignment="1">
      <alignment horizontal="center" wrapText="1"/>
    </xf>
    <xf numFmtId="0" fontId="27" fillId="0" borderId="96" xfId="0" applyFont="1" applyBorder="1" applyAlignment="1">
      <alignment horizontal="center" wrapText="1"/>
    </xf>
    <xf numFmtId="0" fontId="27" fillId="0" borderId="97" xfId="0" applyFont="1" applyBorder="1" applyAlignment="1">
      <alignment horizontal="center" wrapText="1"/>
    </xf>
    <xf numFmtId="0" fontId="27" fillId="0" borderId="3" xfId="0" applyFont="1" applyBorder="1" applyAlignment="1">
      <alignment horizontal="center" wrapText="1"/>
    </xf>
    <xf numFmtId="0" fontId="27" fillId="0" borderId="84" xfId="0" applyFont="1" applyBorder="1" applyAlignment="1">
      <alignment horizontal="center" wrapText="1"/>
    </xf>
    <xf numFmtId="0" fontId="27" fillId="0" borderId="12" xfId="0" applyFont="1" applyBorder="1" applyAlignment="1">
      <alignment horizontal="right"/>
    </xf>
    <xf numFmtId="0" fontId="27" fillId="0" borderId="37" xfId="0" applyFont="1" applyBorder="1" applyAlignment="1" applyProtection="1">
      <alignment horizontal="center"/>
      <protection locked="0"/>
    </xf>
    <xf numFmtId="0" fontId="28" fillId="6" borderId="40" xfId="0" applyFont="1" applyFill="1" applyBorder="1" applyAlignment="1" applyProtection="1">
      <alignment horizontal="center" vertical="top" wrapText="1"/>
      <protection locked="0"/>
    </xf>
    <xf numFmtId="0" fontId="28" fillId="6" borderId="42" xfId="0" applyFont="1" applyFill="1" applyBorder="1" applyAlignment="1" applyProtection="1">
      <alignment horizontal="center" vertical="top" wrapText="1"/>
      <protection locked="0"/>
    </xf>
    <xf numFmtId="0" fontId="38" fillId="0" borderId="43" xfId="0" applyFont="1" applyBorder="1" applyAlignment="1">
      <alignment horizontal="left" vertical="top"/>
    </xf>
    <xf numFmtId="0" fontId="51" fillId="0" borderId="0" xfId="0" applyFont="1" applyAlignment="1">
      <alignment horizontal="left" vertical="top"/>
    </xf>
    <xf numFmtId="0" fontId="28" fillId="7" borderId="2" xfId="0" applyFont="1" applyFill="1" applyBorder="1" applyAlignment="1" applyProtection="1">
      <alignment horizontal="center" vertical="center" wrapText="1"/>
      <protection locked="0"/>
    </xf>
    <xf numFmtId="0" fontId="0" fillId="0" borderId="2" xfId="0" applyBorder="1" applyAlignment="1" applyProtection="1">
      <alignment horizontal="center"/>
      <protection locked="0"/>
    </xf>
    <xf numFmtId="0" fontId="27" fillId="7" borderId="90" xfId="0" applyFont="1" applyFill="1" applyBorder="1" applyAlignment="1">
      <alignment horizontal="center" vertical="center" wrapText="1"/>
    </xf>
    <xf numFmtId="0" fontId="27" fillId="7" borderId="3" xfId="0" applyFont="1" applyFill="1" applyBorder="1" applyAlignment="1">
      <alignment horizontal="center" vertical="center" wrapText="1"/>
    </xf>
    <xf numFmtId="0" fontId="27" fillId="7" borderId="95" xfId="0" applyFont="1" applyFill="1" applyBorder="1" applyAlignment="1">
      <alignment horizontal="center" vertical="center" wrapText="1"/>
    </xf>
    <xf numFmtId="0" fontId="27" fillId="7" borderId="96" xfId="0" applyFont="1" applyFill="1" applyBorder="1" applyAlignment="1">
      <alignment horizontal="center" vertical="center" wrapText="1"/>
    </xf>
    <xf numFmtId="0" fontId="27" fillId="7" borderId="84" xfId="0" applyFont="1" applyFill="1" applyBorder="1" applyAlignment="1">
      <alignment horizontal="center" vertical="center" wrapText="1"/>
    </xf>
    <xf numFmtId="0" fontId="27" fillId="7" borderId="97" xfId="0" applyFont="1" applyFill="1" applyBorder="1" applyAlignment="1">
      <alignment horizontal="center" vertical="center" wrapText="1"/>
    </xf>
    <xf numFmtId="0" fontId="56" fillId="0" borderId="38" xfId="0" applyFont="1" applyBorder="1" applyAlignment="1">
      <alignment horizontal="center" wrapText="1"/>
    </xf>
    <xf numFmtId="0" fontId="56" fillId="0" borderId="19" xfId="0" applyFont="1" applyBorder="1" applyAlignment="1">
      <alignment horizontal="center" wrapText="1"/>
    </xf>
    <xf numFmtId="0" fontId="34" fillId="0" borderId="118" xfId="0" applyFont="1" applyBorder="1" applyAlignment="1">
      <alignment horizontal="right" vertical="center"/>
    </xf>
    <xf numFmtId="0" fontId="39" fillId="11" borderId="71" xfId="0" applyFont="1" applyFill="1" applyBorder="1" applyAlignment="1">
      <alignment horizontal="right" vertical="center" wrapText="1"/>
    </xf>
    <xf numFmtId="0" fontId="39" fillId="11" borderId="30" xfId="0" applyFont="1" applyFill="1" applyBorder="1" applyAlignment="1">
      <alignment horizontal="right" vertical="center" wrapText="1"/>
    </xf>
    <xf numFmtId="164" fontId="35" fillId="11" borderId="30" xfId="0" applyNumberFormat="1" applyFont="1" applyFill="1" applyBorder="1" applyAlignment="1" applyProtection="1">
      <alignment horizontal="center" vertical="center"/>
      <protection hidden="1"/>
    </xf>
    <xf numFmtId="164" fontId="35" fillId="11" borderId="32" xfId="0" applyNumberFormat="1" applyFont="1" applyFill="1" applyBorder="1" applyAlignment="1" applyProtection="1">
      <alignment horizontal="center" vertical="center"/>
      <protection hidden="1"/>
    </xf>
    <xf numFmtId="0" fontId="34" fillId="0" borderId="120" xfId="0" applyFont="1" applyBorder="1" applyAlignment="1">
      <alignment horizontal="right" vertical="center"/>
    </xf>
    <xf numFmtId="0" fontId="39" fillId="11" borderId="72" xfId="0" applyFont="1" applyFill="1" applyBorder="1" applyAlignment="1">
      <alignment horizontal="right" vertical="center" wrapText="1"/>
    </xf>
    <xf numFmtId="0" fontId="39" fillId="11" borderId="14" xfId="0" applyFont="1" applyFill="1" applyBorder="1" applyAlignment="1">
      <alignment horizontal="right" vertical="center" wrapText="1"/>
    </xf>
    <xf numFmtId="164" fontId="35" fillId="11" borderId="14" xfId="0" applyNumberFormat="1" applyFont="1" applyFill="1" applyBorder="1" applyAlignment="1" applyProtection="1">
      <alignment horizontal="center" vertical="center"/>
      <protection hidden="1"/>
    </xf>
    <xf numFmtId="164" fontId="35" fillId="11" borderId="73" xfId="0" applyNumberFormat="1" applyFont="1" applyFill="1" applyBorder="1" applyAlignment="1" applyProtection="1">
      <alignment horizontal="center" vertical="center"/>
      <protection hidden="1"/>
    </xf>
    <xf numFmtId="0" fontId="52" fillId="3" borderId="64" xfId="0" applyFont="1" applyFill="1" applyBorder="1" applyAlignment="1">
      <alignment horizontal="right" vertical="center" wrapText="1"/>
    </xf>
    <xf numFmtId="0" fontId="52" fillId="3" borderId="41" xfId="0" applyFont="1" applyFill="1" applyBorder="1" applyAlignment="1">
      <alignment horizontal="right" vertical="center"/>
    </xf>
    <xf numFmtId="0" fontId="52" fillId="3" borderId="65" xfId="0" applyFont="1" applyFill="1" applyBorder="1" applyAlignment="1">
      <alignment horizontal="right" vertical="center"/>
    </xf>
    <xf numFmtId="0" fontId="52" fillId="3" borderId="64" xfId="0" applyFont="1" applyFill="1" applyBorder="1" applyAlignment="1">
      <alignment horizontal="right" vertical="center"/>
    </xf>
    <xf numFmtId="0" fontId="27" fillId="7" borderId="54" xfId="0" applyFont="1" applyFill="1" applyBorder="1" applyAlignment="1">
      <alignment horizontal="center" vertical="top" wrapText="1"/>
    </xf>
    <xf numFmtId="0" fontId="27" fillId="7" borderId="55" xfId="0" applyFont="1" applyFill="1" applyBorder="1" applyAlignment="1">
      <alignment horizontal="center" vertical="top" wrapText="1"/>
    </xf>
    <xf numFmtId="0" fontId="27" fillId="7" borderId="27" xfId="0" applyFont="1" applyFill="1" applyBorder="1" applyAlignment="1">
      <alignment horizontal="center" vertical="top" wrapText="1"/>
    </xf>
    <xf numFmtId="0" fontId="26" fillId="0" borderId="40" xfId="3" applyBorder="1" applyAlignment="1" applyProtection="1">
      <alignment horizontal="center" vertical="center"/>
    </xf>
    <xf numFmtId="0" fontId="26" fillId="0" borderId="41" xfId="3" applyBorder="1" applyAlignment="1" applyProtection="1">
      <alignment horizontal="center" vertical="center"/>
    </xf>
    <xf numFmtId="0" fontId="26" fillId="0" borderId="42" xfId="3" applyBorder="1" applyAlignment="1" applyProtection="1">
      <alignment horizontal="center" vertical="center"/>
    </xf>
    <xf numFmtId="0" fontId="28" fillId="7" borderId="42" xfId="0" applyFont="1" applyFill="1" applyBorder="1" applyAlignment="1" applyProtection="1">
      <alignment horizontal="center" vertical="center" wrapText="1"/>
      <protection locked="0"/>
    </xf>
    <xf numFmtId="10" fontId="23" fillId="0" borderId="38" xfId="4" applyNumberFormat="1" applyFont="1" applyFill="1" applyBorder="1" applyAlignment="1" applyProtection="1">
      <alignment horizontal="center" vertical="center"/>
    </xf>
    <xf numFmtId="10" fontId="23" fillId="0" borderId="19" xfId="4" applyNumberFormat="1" applyFont="1" applyFill="1" applyBorder="1" applyAlignment="1" applyProtection="1">
      <alignment horizontal="center" vertical="center"/>
    </xf>
    <xf numFmtId="0" fontId="0" fillId="0" borderId="42" xfId="0" applyBorder="1" applyAlignment="1" applyProtection="1">
      <alignment horizontal="center"/>
      <protection locked="0"/>
    </xf>
    <xf numFmtId="0" fontId="28" fillId="8" borderId="41" xfId="0" applyFont="1" applyFill="1" applyBorder="1" applyAlignment="1" applyProtection="1">
      <alignment horizontal="center" vertical="top" wrapText="1"/>
      <protection locked="0"/>
    </xf>
    <xf numFmtId="0" fontId="28" fillId="8" borderId="42" xfId="0" applyFont="1" applyFill="1" applyBorder="1" applyAlignment="1" applyProtection="1">
      <alignment horizontal="center" vertical="top" wrapText="1"/>
      <protection locked="0"/>
    </xf>
    <xf numFmtId="10" fontId="23" fillId="0" borderId="41" xfId="4" applyNumberFormat="1" applyFont="1" applyFill="1" applyBorder="1" applyAlignment="1" applyProtection="1">
      <alignment horizontal="center"/>
      <protection locked="0"/>
    </xf>
    <xf numFmtId="10" fontId="23" fillId="0" borderId="42" xfId="4" applyNumberFormat="1" applyFont="1" applyFill="1" applyBorder="1" applyAlignment="1" applyProtection="1">
      <alignment horizontal="center"/>
      <protection locked="0"/>
    </xf>
    <xf numFmtId="1" fontId="31" fillId="0" borderId="90" xfId="0" applyNumberFormat="1" applyFont="1" applyBorder="1" applyAlignment="1" applyProtection="1">
      <alignment horizontal="center" vertical="center" wrapText="1"/>
      <protection locked="0"/>
    </xf>
    <xf numFmtId="1" fontId="31" fillId="0" borderId="95" xfId="0" applyNumberFormat="1" applyFont="1" applyBorder="1" applyAlignment="1" applyProtection="1">
      <alignment horizontal="center" vertical="center" wrapText="1"/>
      <protection locked="0"/>
    </xf>
    <xf numFmtId="1" fontId="31" fillId="0" borderId="96" xfId="0" applyNumberFormat="1" applyFont="1" applyBorder="1" applyAlignment="1" applyProtection="1">
      <alignment horizontal="center" vertical="center" wrapText="1"/>
      <protection locked="0"/>
    </xf>
    <xf numFmtId="1" fontId="31" fillId="0" borderId="97" xfId="0" applyNumberFormat="1" applyFont="1" applyBorder="1" applyAlignment="1" applyProtection="1">
      <alignment horizontal="center" vertical="center" wrapText="1"/>
      <protection locked="0"/>
    </xf>
    <xf numFmtId="0" fontId="28" fillId="5" borderId="56" xfId="0" applyFont="1" applyFill="1" applyBorder="1" applyAlignment="1">
      <alignment horizontal="center" vertical="center" wrapText="1"/>
    </xf>
    <xf numFmtId="0" fontId="28" fillId="5" borderId="37" xfId="0" applyFont="1" applyFill="1" applyBorder="1" applyAlignment="1">
      <alignment horizontal="center" vertical="center" wrapText="1"/>
    </xf>
    <xf numFmtId="0" fontId="28" fillId="5" borderId="79" xfId="0" applyFont="1" applyFill="1" applyBorder="1" applyAlignment="1">
      <alignment horizontal="center" vertical="center" wrapText="1"/>
    </xf>
    <xf numFmtId="0" fontId="28" fillId="5" borderId="80" xfId="0" applyFont="1" applyFill="1" applyBorder="1" applyAlignment="1">
      <alignment horizontal="center" vertical="center" wrapText="1"/>
    </xf>
    <xf numFmtId="0" fontId="28" fillId="5" borderId="81" xfId="0" applyFont="1" applyFill="1" applyBorder="1" applyAlignment="1">
      <alignment horizontal="center" vertical="center" wrapText="1"/>
    </xf>
    <xf numFmtId="0" fontId="28" fillId="5" borderId="82" xfId="0" applyFont="1" applyFill="1" applyBorder="1" applyAlignment="1">
      <alignment horizontal="center" vertical="center" wrapText="1"/>
    </xf>
    <xf numFmtId="0" fontId="52" fillId="3" borderId="86" xfId="0" applyFont="1" applyFill="1" applyBorder="1" applyAlignment="1">
      <alignment horizontal="right" vertical="center"/>
    </xf>
    <xf numFmtId="0" fontId="52" fillId="3" borderId="2" xfId="0" applyFont="1" applyFill="1" applyBorder="1" applyAlignment="1">
      <alignment horizontal="right" vertical="center"/>
    </xf>
    <xf numFmtId="0" fontId="52" fillId="3" borderId="40" xfId="0" applyFont="1" applyFill="1" applyBorder="1" applyAlignment="1">
      <alignment horizontal="right" vertical="center"/>
    </xf>
    <xf numFmtId="37" fontId="35" fillId="3" borderId="87" xfId="1" applyNumberFormat="1" applyFont="1" applyFill="1" applyBorder="1" applyAlignment="1" applyProtection="1">
      <alignment horizontal="center" vertical="center"/>
      <protection hidden="1"/>
    </xf>
    <xf numFmtId="37" fontId="35" fillId="3" borderId="88" xfId="1" applyNumberFormat="1" applyFont="1" applyFill="1" applyBorder="1" applyAlignment="1" applyProtection="1">
      <alignment horizontal="center" vertical="center"/>
      <protection hidden="1"/>
    </xf>
    <xf numFmtId="0" fontId="52" fillId="3" borderId="44" xfId="0" applyFont="1" applyFill="1" applyBorder="1" applyAlignment="1">
      <alignment horizontal="right" vertical="center"/>
    </xf>
    <xf numFmtId="0" fontId="52" fillId="3" borderId="38" xfId="0" applyFont="1" applyFill="1" applyBorder="1" applyAlignment="1">
      <alignment horizontal="right" vertical="center"/>
    </xf>
    <xf numFmtId="0" fontId="52" fillId="3" borderId="90" xfId="0" applyFont="1" applyFill="1" applyBorder="1" applyAlignment="1">
      <alignment horizontal="right" vertical="center"/>
    </xf>
    <xf numFmtId="37" fontId="35" fillId="3" borderId="51" xfId="1" applyNumberFormat="1" applyFont="1" applyFill="1" applyBorder="1" applyAlignment="1" applyProtection="1">
      <alignment horizontal="center" vertical="center"/>
      <protection hidden="1"/>
    </xf>
    <xf numFmtId="37" fontId="35" fillId="3" borderId="63" xfId="1" applyNumberFormat="1" applyFont="1" applyFill="1" applyBorder="1" applyAlignment="1" applyProtection="1">
      <alignment horizontal="center" vertical="center"/>
      <protection hidden="1"/>
    </xf>
    <xf numFmtId="164" fontId="52" fillId="0" borderId="40" xfId="0" applyNumberFormat="1" applyFont="1" applyBorder="1" applyAlignment="1" applyProtection="1">
      <alignment horizontal="center" vertical="center" wrapText="1"/>
      <protection locked="0"/>
    </xf>
    <xf numFmtId="164" fontId="52" fillId="0" borderId="41" xfId="0" applyNumberFormat="1" applyFont="1" applyBorder="1" applyAlignment="1" applyProtection="1">
      <alignment horizontal="center" vertical="center" wrapText="1"/>
      <protection locked="0"/>
    </xf>
    <xf numFmtId="164" fontId="52" fillId="0" borderId="91" xfId="0" applyNumberFormat="1" applyFont="1" applyBorder="1" applyAlignment="1" applyProtection="1">
      <alignment horizontal="center" vertical="center" wrapText="1"/>
      <protection locked="0"/>
    </xf>
    <xf numFmtId="164" fontId="52" fillId="0" borderId="90" xfId="0" applyNumberFormat="1" applyFont="1" applyBorder="1" applyAlignment="1" applyProtection="1">
      <alignment horizontal="center" vertical="center" wrapText="1"/>
      <protection locked="0"/>
    </xf>
    <xf numFmtId="164" fontId="52" fillId="0" borderId="3" xfId="0" applyNumberFormat="1" applyFont="1" applyBorder="1" applyAlignment="1" applyProtection="1">
      <alignment horizontal="center" vertical="center" wrapText="1"/>
      <protection locked="0"/>
    </xf>
    <xf numFmtId="164" fontId="52" fillId="0" borderId="92" xfId="0" applyNumberFormat="1" applyFont="1" applyBorder="1" applyAlignment="1" applyProtection="1">
      <alignment horizontal="center" vertical="center" wrapText="1"/>
      <protection locked="0"/>
    </xf>
    <xf numFmtId="0" fontId="52" fillId="0" borderId="86" xfId="0" applyFont="1" applyBorder="1" applyAlignment="1">
      <alignment horizontal="right" vertical="center" wrapText="1"/>
    </xf>
    <xf numFmtId="0" fontId="52" fillId="0" borderId="2" xfId="0" applyFont="1" applyBorder="1" applyAlignment="1">
      <alignment horizontal="right" vertical="center" wrapText="1"/>
    </xf>
    <xf numFmtId="0" fontId="39" fillId="5" borderId="93" xfId="0" applyFont="1" applyFill="1" applyBorder="1" applyAlignment="1">
      <alignment horizontal="right" vertical="center" wrapText="1"/>
    </xf>
    <xf numFmtId="0" fontId="39" fillId="5" borderId="26" xfId="0" applyFont="1" applyFill="1" applyBorder="1" applyAlignment="1">
      <alignment horizontal="right" vertical="center" wrapText="1"/>
    </xf>
    <xf numFmtId="0" fontId="39" fillId="5" borderId="94" xfId="0" applyFont="1" applyFill="1" applyBorder="1" applyAlignment="1">
      <alignment horizontal="right" vertical="center" wrapText="1"/>
    </xf>
    <xf numFmtId="0" fontId="39" fillId="5" borderId="28" xfId="0" applyFont="1" applyFill="1" applyBorder="1" applyAlignment="1">
      <alignment horizontal="right" vertical="center" wrapText="1"/>
    </xf>
    <xf numFmtId="0" fontId="52" fillId="0" borderId="44" xfId="0" applyFont="1" applyBorder="1" applyAlignment="1">
      <alignment horizontal="right" vertical="center" wrapText="1"/>
    </xf>
    <xf numFmtId="0" fontId="52" fillId="0" borderId="38" xfId="0" applyFont="1" applyBorder="1" applyAlignment="1">
      <alignment horizontal="right" vertical="center" wrapText="1"/>
    </xf>
    <xf numFmtId="164" fontId="39" fillId="5" borderId="45" xfId="0" applyNumberFormat="1" applyFont="1" applyFill="1" applyBorder="1" applyAlignment="1" applyProtection="1">
      <alignment horizontal="center" vertical="center" wrapText="1"/>
      <protection hidden="1"/>
    </xf>
    <xf numFmtId="164" fontId="39" fillId="5" borderId="46" xfId="0" applyNumberFormat="1" applyFont="1" applyFill="1" applyBorder="1" applyAlignment="1" applyProtection="1">
      <alignment horizontal="center" vertical="center" wrapText="1"/>
      <protection hidden="1"/>
    </xf>
    <xf numFmtId="164" fontId="39" fillId="5" borderId="47" xfId="0" applyNumberFormat="1" applyFont="1" applyFill="1" applyBorder="1" applyAlignment="1" applyProtection="1">
      <alignment horizontal="center" vertical="center"/>
      <protection hidden="1"/>
    </xf>
    <xf numFmtId="164" fontId="39" fillId="5" borderId="48" xfId="0" applyNumberFormat="1" applyFont="1" applyFill="1" applyBorder="1" applyAlignment="1" applyProtection="1">
      <alignment horizontal="center" vertical="center"/>
      <protection hidden="1"/>
    </xf>
    <xf numFmtId="0" fontId="0" fillId="0" borderId="90"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95" xfId="0" applyBorder="1" applyAlignment="1" applyProtection="1">
      <alignment horizontal="center" vertical="center"/>
      <protection locked="0"/>
    </xf>
    <xf numFmtId="0" fontId="0" fillId="0" borderId="96" xfId="0" applyBorder="1" applyAlignment="1" applyProtection="1">
      <alignment horizontal="center" vertical="center"/>
      <protection locked="0"/>
    </xf>
    <xf numFmtId="0" fontId="0" fillId="0" borderId="84" xfId="0" applyBorder="1" applyAlignment="1" applyProtection="1">
      <alignment horizontal="center" vertical="center"/>
      <protection locked="0"/>
    </xf>
    <xf numFmtId="0" fontId="0" fillId="0" borderId="97" xfId="0" applyBorder="1" applyAlignment="1" applyProtection="1">
      <alignment horizontal="center" vertical="center"/>
      <protection locked="0"/>
    </xf>
    <xf numFmtId="0" fontId="35" fillId="12" borderId="89" xfId="0" applyFont="1" applyFill="1" applyBorder="1" applyAlignment="1">
      <alignment horizontal="center" vertical="center" wrapText="1"/>
    </xf>
    <xf numFmtId="0" fontId="35" fillId="12" borderId="26" xfId="0" applyFont="1" applyFill="1" applyBorder="1" applyAlignment="1">
      <alignment horizontal="center" vertical="center" wrapText="1"/>
    </xf>
    <xf numFmtId="0" fontId="35" fillId="12" borderId="46" xfId="0" applyFont="1" applyFill="1" applyBorder="1" applyAlignment="1">
      <alignment horizontal="center" vertical="center" wrapText="1"/>
    </xf>
    <xf numFmtId="0" fontId="35" fillId="3" borderId="74" xfId="0" applyFont="1" applyFill="1" applyBorder="1" applyAlignment="1">
      <alignment horizontal="right" vertical="center"/>
    </xf>
    <xf numFmtId="0" fontId="35" fillId="3" borderId="75" xfId="0" applyFont="1" applyFill="1" applyBorder="1" applyAlignment="1">
      <alignment horizontal="right" vertical="center"/>
    </xf>
    <xf numFmtId="0" fontId="52" fillId="11" borderId="74" xfId="0" applyFont="1" applyFill="1" applyBorder="1" applyAlignment="1">
      <alignment horizontal="right" vertical="center" wrapText="1"/>
    </xf>
    <xf numFmtId="0" fontId="52" fillId="11" borderId="75" xfId="0" applyFont="1" applyFill="1" applyBorder="1" applyAlignment="1">
      <alignment horizontal="right" vertical="center" wrapText="1"/>
    </xf>
    <xf numFmtId="0" fontId="52" fillId="11" borderId="76" xfId="0" applyFont="1" applyFill="1" applyBorder="1" applyAlignment="1">
      <alignment horizontal="right" vertical="center" wrapText="1"/>
    </xf>
    <xf numFmtId="0" fontId="52" fillId="11" borderId="58" xfId="0" applyFont="1" applyFill="1" applyBorder="1" applyAlignment="1">
      <alignment horizontal="right" vertical="center" wrapText="1"/>
    </xf>
    <xf numFmtId="0" fontId="52" fillId="11" borderId="4" xfId="0" applyFont="1" applyFill="1" applyBorder="1" applyAlignment="1">
      <alignment horizontal="right" vertical="center" wrapText="1"/>
    </xf>
    <xf numFmtId="0" fontId="52" fillId="11" borderId="17" xfId="0" applyFont="1" applyFill="1" applyBorder="1" applyAlignment="1">
      <alignment horizontal="right" vertical="center" wrapText="1"/>
    </xf>
    <xf numFmtId="164" fontId="35" fillId="11" borderId="77" xfId="0" applyNumberFormat="1" applyFont="1" applyFill="1" applyBorder="1" applyAlignment="1" applyProtection="1">
      <alignment horizontal="center" vertical="center"/>
      <protection hidden="1"/>
    </xf>
    <xf numFmtId="164" fontId="35" fillId="11" borderId="78" xfId="0" applyNumberFormat="1" applyFont="1" applyFill="1" applyBorder="1" applyAlignment="1" applyProtection="1">
      <alignment horizontal="center" vertical="center"/>
      <protection hidden="1"/>
    </xf>
    <xf numFmtId="164" fontId="35" fillId="11" borderId="16" xfId="0" applyNumberFormat="1" applyFont="1" applyFill="1" applyBorder="1" applyAlignment="1" applyProtection="1">
      <alignment horizontal="center" vertical="center"/>
      <protection hidden="1"/>
    </xf>
    <xf numFmtId="164" fontId="35" fillId="11" borderId="59" xfId="0" applyNumberFormat="1" applyFont="1" applyFill="1" applyBorder="1" applyAlignment="1" applyProtection="1">
      <alignment horizontal="center" vertical="center"/>
      <protection hidden="1"/>
    </xf>
    <xf numFmtId="0" fontId="28" fillId="7" borderId="56" xfId="0" applyFont="1" applyFill="1" applyBorder="1" applyAlignment="1">
      <alignment horizontal="right" vertical="center" wrapText="1"/>
    </xf>
    <xf numFmtId="0" fontId="28" fillId="7" borderId="37" xfId="0" applyFont="1" applyFill="1" applyBorder="1" applyAlignment="1">
      <alignment horizontal="right" vertical="center" wrapText="1"/>
    </xf>
    <xf numFmtId="0" fontId="28" fillId="7" borderId="79" xfId="0" applyFont="1" applyFill="1" applyBorder="1" applyAlignment="1">
      <alignment horizontal="right" vertical="center" wrapText="1"/>
    </xf>
    <xf numFmtId="0" fontId="28" fillId="7" borderId="80" xfId="0" applyFont="1" applyFill="1" applyBorder="1" applyAlignment="1">
      <alignment horizontal="right" vertical="center" wrapText="1"/>
    </xf>
    <xf numFmtId="0" fontId="28" fillId="7" borderId="81" xfId="0" applyFont="1" applyFill="1" applyBorder="1" applyAlignment="1">
      <alignment horizontal="right" vertical="center" wrapText="1"/>
    </xf>
    <xf numFmtId="0" fontId="28" fillId="7" borderId="82" xfId="0" applyFont="1" applyFill="1" applyBorder="1" applyAlignment="1">
      <alignment horizontal="right" vertical="center" wrapText="1"/>
    </xf>
    <xf numFmtId="0" fontId="52" fillId="11" borderId="71" xfId="0" applyFont="1" applyFill="1" applyBorder="1" applyAlignment="1">
      <alignment horizontal="right" vertical="center" wrapText="1"/>
    </xf>
    <xf numFmtId="0" fontId="52" fillId="11" borderId="30" xfId="0" applyFont="1" applyFill="1" applyBorder="1" applyAlignment="1">
      <alignment horizontal="right" vertical="center" wrapText="1"/>
    </xf>
    <xf numFmtId="0" fontId="52" fillId="3" borderId="83" xfId="0" applyFont="1" applyFill="1" applyBorder="1" applyAlignment="1">
      <alignment horizontal="right" vertical="center"/>
    </xf>
    <xf numFmtId="0" fontId="52" fillId="3" borderId="84" xfId="0" applyFont="1" applyFill="1" applyBorder="1" applyAlignment="1">
      <alignment horizontal="right" vertical="center"/>
    </xf>
    <xf numFmtId="0" fontId="52" fillId="3" borderId="85" xfId="0" applyFont="1" applyFill="1" applyBorder="1" applyAlignment="1">
      <alignment horizontal="right" vertical="center"/>
    </xf>
    <xf numFmtId="37" fontId="35" fillId="3" borderId="16" xfId="1" applyNumberFormat="1" applyFont="1" applyFill="1" applyBorder="1" applyAlignment="1" applyProtection="1">
      <alignment horizontal="center" vertical="center"/>
      <protection hidden="1"/>
    </xf>
    <xf numFmtId="37" fontId="35" fillId="3" borderId="59" xfId="1" applyNumberFormat="1" applyFont="1" applyFill="1" applyBorder="1" applyAlignment="1" applyProtection="1">
      <alignment horizontal="center" vertical="center"/>
      <protection hidden="1"/>
    </xf>
    <xf numFmtId="0" fontId="52" fillId="11" borderId="72" xfId="0" applyFont="1" applyFill="1" applyBorder="1" applyAlignment="1">
      <alignment horizontal="right" vertical="center" wrapText="1"/>
    </xf>
    <xf numFmtId="0" fontId="52" fillId="11" borderId="14" xfId="0" applyFont="1" applyFill="1" applyBorder="1" applyAlignment="1">
      <alignment horizontal="right" vertical="center" wrapText="1"/>
    </xf>
    <xf numFmtId="0" fontId="52" fillId="3" borderId="66" xfId="0" applyFont="1" applyFill="1" applyBorder="1" applyAlignment="1">
      <alignment horizontal="right" vertical="center"/>
    </xf>
    <xf numFmtId="0" fontId="52" fillId="3" borderId="67" xfId="0" applyFont="1" applyFill="1" applyBorder="1" applyAlignment="1">
      <alignment horizontal="right" vertical="center"/>
    </xf>
    <xf numFmtId="0" fontId="55" fillId="0" borderId="66" xfId="0" applyFont="1" applyBorder="1" applyAlignment="1" applyProtection="1">
      <alignment horizontal="center" vertical="center" wrapText="1"/>
      <protection locked="0"/>
    </xf>
    <xf numFmtId="0" fontId="55" fillId="0" borderId="67" xfId="0" applyFont="1" applyBorder="1" applyAlignment="1" applyProtection="1">
      <alignment horizontal="center" vertical="center" wrapText="1"/>
      <protection locked="0"/>
    </xf>
    <xf numFmtId="0" fontId="55" fillId="0" borderId="48" xfId="0" applyFont="1" applyBorder="1" applyAlignment="1" applyProtection="1">
      <alignment horizontal="center" vertical="center" wrapText="1"/>
      <protection locked="0"/>
    </xf>
    <xf numFmtId="0" fontId="28" fillId="7" borderId="68" xfId="0" applyFont="1" applyFill="1" applyBorder="1" applyAlignment="1">
      <alignment horizontal="center" vertical="center" wrapText="1"/>
    </xf>
    <xf numFmtId="0" fontId="0" fillId="0" borderId="69" xfId="0" applyBorder="1"/>
    <xf numFmtId="0" fontId="0" fillId="0" borderId="70" xfId="0" applyBorder="1"/>
    <xf numFmtId="0" fontId="1" fillId="10" borderId="121" xfId="0" applyFont="1" applyFill="1" applyBorder="1" applyAlignment="1">
      <alignment horizontal="center" vertical="center" wrapText="1"/>
    </xf>
    <xf numFmtId="0" fontId="28" fillId="10" borderId="122" xfId="0" applyFont="1" applyFill="1" applyBorder="1" applyAlignment="1">
      <alignment horizontal="center" vertical="center" wrapText="1"/>
    </xf>
    <xf numFmtId="0" fontId="28" fillId="10" borderId="123" xfId="0" applyFont="1" applyFill="1" applyBorder="1" applyAlignment="1">
      <alignment horizontal="center" vertical="center" wrapText="1"/>
    </xf>
    <xf numFmtId="164" fontId="35" fillId="13" borderId="98" xfId="0" applyNumberFormat="1" applyFont="1" applyFill="1" applyBorder="1" applyAlignment="1" applyProtection="1">
      <alignment horizontal="center" vertical="center"/>
      <protection hidden="1"/>
    </xf>
    <xf numFmtId="164" fontId="35" fillId="13" borderId="99" xfId="0" applyNumberFormat="1" applyFont="1" applyFill="1" applyBorder="1" applyAlignment="1" applyProtection="1">
      <alignment horizontal="center" vertical="center"/>
      <protection hidden="1"/>
    </xf>
    <xf numFmtId="164" fontId="35" fillId="13" borderId="100" xfId="0" applyNumberFormat="1" applyFont="1" applyFill="1" applyBorder="1" applyAlignment="1" applyProtection="1">
      <alignment horizontal="center" vertical="center"/>
      <protection hidden="1"/>
    </xf>
    <xf numFmtId="164" fontId="35" fillId="13" borderId="101" xfId="0" applyNumberFormat="1" applyFont="1" applyFill="1" applyBorder="1" applyAlignment="1" applyProtection="1">
      <alignment horizontal="center" vertical="center"/>
      <protection hidden="1"/>
    </xf>
    <xf numFmtId="0" fontId="52" fillId="13" borderId="72" xfId="0" applyFont="1" applyFill="1" applyBorder="1" applyAlignment="1">
      <alignment horizontal="right" vertical="center" wrapText="1"/>
    </xf>
    <xf numFmtId="0" fontId="52" fillId="13" borderId="14" xfId="0" applyFont="1" applyFill="1" applyBorder="1" applyAlignment="1">
      <alignment horizontal="right" vertical="center" wrapText="1"/>
    </xf>
    <xf numFmtId="164" fontId="35" fillId="13" borderId="102" xfId="0" applyNumberFormat="1" applyFont="1" applyFill="1" applyBorder="1" applyAlignment="1" applyProtection="1">
      <alignment horizontal="center" vertical="center"/>
      <protection hidden="1"/>
    </xf>
    <xf numFmtId="164" fontId="35" fillId="13" borderId="103" xfId="0" applyNumberFormat="1" applyFont="1" applyFill="1" applyBorder="1" applyAlignment="1" applyProtection="1">
      <alignment horizontal="center" vertical="center"/>
      <protection hidden="1"/>
    </xf>
    <xf numFmtId="164" fontId="35" fillId="13" borderId="14" xfId="0" applyNumberFormat="1" applyFont="1" applyFill="1" applyBorder="1" applyAlignment="1" applyProtection="1">
      <alignment horizontal="center" vertical="center"/>
      <protection hidden="1"/>
    </xf>
    <xf numFmtId="164" fontId="35" fillId="13" borderId="73" xfId="0" applyNumberFormat="1" applyFont="1" applyFill="1" applyBorder="1" applyAlignment="1" applyProtection="1">
      <alignment horizontal="center" vertical="center"/>
      <protection hidden="1"/>
    </xf>
    <xf numFmtId="0" fontId="52" fillId="13" borderId="104" xfId="0" applyFont="1" applyFill="1" applyBorder="1" applyAlignment="1">
      <alignment horizontal="right" vertical="center" wrapText="1"/>
    </xf>
    <xf numFmtId="0" fontId="52" fillId="13" borderId="102" xfId="0" applyFont="1" applyFill="1" applyBorder="1" applyAlignment="1">
      <alignment horizontal="right" vertical="center" wrapText="1"/>
    </xf>
    <xf numFmtId="164" fontId="35" fillId="11" borderId="100" xfId="0" applyNumberFormat="1" applyFont="1" applyFill="1" applyBorder="1" applyAlignment="1" applyProtection="1">
      <alignment horizontal="center" vertical="center"/>
      <protection hidden="1"/>
    </xf>
    <xf numFmtId="164" fontId="35" fillId="11" borderId="101" xfId="0" applyNumberFormat="1" applyFont="1" applyFill="1" applyBorder="1" applyAlignment="1" applyProtection="1">
      <alignment horizontal="center" vertical="center"/>
      <protection hidden="1"/>
    </xf>
    <xf numFmtId="0" fontId="35" fillId="14" borderId="49" xfId="0" applyFont="1" applyFill="1" applyBorder="1" applyAlignment="1">
      <alignment horizontal="center" vertical="center" wrapText="1"/>
    </xf>
    <xf numFmtId="0" fontId="35" fillId="14" borderId="12" xfId="0" applyFont="1" applyFill="1" applyBorder="1" applyAlignment="1">
      <alignment horizontal="center" vertical="center" wrapText="1"/>
    </xf>
    <xf numFmtId="0" fontId="35" fillId="14" borderId="50" xfId="0" applyFont="1" applyFill="1" applyBorder="1" applyAlignment="1">
      <alignment horizontal="center" vertical="center" wrapText="1"/>
    </xf>
    <xf numFmtId="0" fontId="52" fillId="11" borderId="106" xfId="0" applyFont="1" applyFill="1" applyBorder="1" applyAlignment="1">
      <alignment horizontal="right" vertical="center" wrapText="1"/>
    </xf>
    <xf numFmtId="0" fontId="52" fillId="11" borderId="100" xfId="0" applyFont="1" applyFill="1" applyBorder="1" applyAlignment="1">
      <alignment horizontal="right" vertical="center" wrapText="1"/>
    </xf>
    <xf numFmtId="0" fontId="28" fillId="10" borderId="121" xfId="0" applyFont="1" applyFill="1" applyBorder="1" applyAlignment="1">
      <alignment horizontal="center" vertical="center" wrapText="1"/>
    </xf>
    <xf numFmtId="0" fontId="50" fillId="0" borderId="2" xfId="0" applyFont="1" applyBorder="1" applyAlignment="1">
      <alignment horizontal="center" vertical="center" wrapText="1"/>
    </xf>
    <xf numFmtId="0" fontId="57" fillId="0" borderId="2" xfId="0" applyFont="1" applyBorder="1" applyAlignment="1">
      <alignment horizontal="center" vertical="center" wrapText="1"/>
    </xf>
    <xf numFmtId="0" fontId="52" fillId="13" borderId="105" xfId="0" applyFont="1" applyFill="1" applyBorder="1" applyAlignment="1">
      <alignment horizontal="right" vertical="center" wrapText="1"/>
    </xf>
    <xf numFmtId="0" fontId="52" fillId="13" borderId="98" xfId="0" applyFont="1" applyFill="1" applyBorder="1" applyAlignment="1">
      <alignment horizontal="right" vertical="center" wrapText="1"/>
    </xf>
    <xf numFmtId="0" fontId="52" fillId="13" borderId="106" xfId="0" applyFont="1" applyFill="1" applyBorder="1" applyAlignment="1">
      <alignment horizontal="right" vertical="center" wrapText="1"/>
    </xf>
    <xf numFmtId="0" fontId="52" fillId="13" borderId="100" xfId="0" applyFont="1" applyFill="1" applyBorder="1" applyAlignment="1">
      <alignment horizontal="right" vertical="center" wrapText="1"/>
    </xf>
    <xf numFmtId="0" fontId="31" fillId="0" borderId="1" xfId="0" applyFont="1" applyBorder="1" applyAlignment="1">
      <alignment horizontal="center"/>
    </xf>
    <xf numFmtId="0" fontId="31" fillId="0" borderId="0" xfId="0" applyFont="1" applyAlignment="1">
      <alignment horizontal="center"/>
    </xf>
    <xf numFmtId="0" fontId="52" fillId="3" borderId="107" xfId="0" applyFont="1" applyFill="1" applyBorder="1" applyAlignment="1">
      <alignment horizontal="right" vertical="center"/>
    </xf>
    <xf numFmtId="0" fontId="52" fillId="3" borderId="28" xfId="0" applyFont="1" applyFill="1" applyBorder="1" applyAlignment="1">
      <alignment horizontal="right" vertical="center"/>
    </xf>
    <xf numFmtId="0" fontId="52" fillId="3" borderId="34" xfId="0" applyFont="1" applyFill="1" applyBorder="1" applyAlignment="1">
      <alignment horizontal="right" vertical="center"/>
    </xf>
    <xf numFmtId="0" fontId="28" fillId="7" borderId="108" xfId="0" applyFont="1" applyFill="1" applyBorder="1" applyAlignment="1">
      <alignment horizontal="right" vertical="center" wrapText="1"/>
    </xf>
    <xf numFmtId="0" fontId="28" fillId="7" borderId="109" xfId="0" applyFont="1" applyFill="1" applyBorder="1" applyAlignment="1">
      <alignment horizontal="right" vertical="center" wrapText="1"/>
    </xf>
    <xf numFmtId="0" fontId="31" fillId="12" borderId="87" xfId="0" applyFont="1" applyFill="1" applyBorder="1" applyAlignment="1">
      <alignment horizontal="center" vertical="center" wrapText="1"/>
    </xf>
    <xf numFmtId="0" fontId="31" fillId="12" borderId="5" xfId="0" applyFont="1" applyFill="1" applyBorder="1" applyAlignment="1">
      <alignment horizontal="center" vertical="center" wrapText="1"/>
    </xf>
    <xf numFmtId="0" fontId="31" fillId="12" borderId="110" xfId="0" applyFont="1" applyFill="1" applyBorder="1" applyAlignment="1">
      <alignment horizontal="center" vertical="center" wrapText="1"/>
    </xf>
    <xf numFmtId="0" fontId="58" fillId="9" borderId="51" xfId="0" applyFont="1" applyFill="1" applyBorder="1" applyAlignment="1">
      <alignment horizontal="center" vertical="top" wrapText="1"/>
    </xf>
    <xf numFmtId="0" fontId="58" fillId="9" borderId="52" xfId="0" applyFont="1" applyFill="1" applyBorder="1" applyAlignment="1">
      <alignment horizontal="center" vertical="top" wrapText="1"/>
    </xf>
    <xf numFmtId="0" fontId="58" fillId="9" borderId="53" xfId="0" applyFont="1" applyFill="1" applyBorder="1" applyAlignment="1">
      <alignment horizontal="center" vertical="top" wrapText="1"/>
    </xf>
    <xf numFmtId="0" fontId="58" fillId="9" borderId="16" xfId="0" applyFont="1" applyFill="1" applyBorder="1" applyAlignment="1">
      <alignment horizontal="center" vertical="top" wrapText="1"/>
    </xf>
    <xf numFmtId="0" fontId="58" fillId="9" borderId="4" xfId="0" applyFont="1" applyFill="1" applyBorder="1" applyAlignment="1">
      <alignment horizontal="center" vertical="top" wrapText="1"/>
    </xf>
    <xf numFmtId="0" fontId="58" fillId="9" borderId="17" xfId="0" applyFont="1" applyFill="1" applyBorder="1" applyAlignment="1">
      <alignment horizontal="center" vertical="top" wrapText="1"/>
    </xf>
    <xf numFmtId="0" fontId="28" fillId="9" borderId="51" xfId="0" applyFont="1" applyFill="1" applyBorder="1" applyAlignment="1">
      <alignment horizontal="center" vertical="center" wrapText="1"/>
    </xf>
    <xf numFmtId="0" fontId="28" fillId="9" borderId="52" xfId="0" applyFont="1" applyFill="1" applyBorder="1" applyAlignment="1">
      <alignment horizontal="center" vertical="center" wrapText="1"/>
    </xf>
    <xf numFmtId="0" fontId="28" fillId="9" borderId="53"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9" borderId="0" xfId="0" applyFont="1" applyFill="1" applyAlignment="1">
      <alignment horizontal="center" vertical="center" wrapText="1"/>
    </xf>
    <xf numFmtId="0" fontId="28" fillId="9" borderId="15" xfId="0" applyFont="1" applyFill="1" applyBorder="1" applyAlignment="1">
      <alignment horizontal="center" vertical="center" wrapText="1"/>
    </xf>
    <xf numFmtId="0" fontId="28" fillId="9" borderId="16" xfId="0" applyFont="1" applyFill="1" applyBorder="1" applyAlignment="1">
      <alignment horizontal="center" vertical="center" wrapText="1"/>
    </xf>
    <xf numFmtId="0" fontId="28" fillId="9" borderId="4" xfId="0" applyFont="1" applyFill="1" applyBorder="1" applyAlignment="1">
      <alignment horizontal="center" vertical="center" wrapText="1"/>
    </xf>
    <xf numFmtId="0" fontId="28" fillId="9" borderId="17" xfId="0" applyFont="1" applyFill="1" applyBorder="1" applyAlignment="1">
      <alignment horizontal="center" vertical="center" wrapText="1"/>
    </xf>
    <xf numFmtId="0" fontId="53" fillId="11" borderId="87" xfId="0" applyFont="1" applyFill="1" applyBorder="1" applyAlignment="1">
      <alignment horizontal="center" vertical="center" wrapText="1"/>
    </xf>
    <xf numFmtId="0" fontId="53" fillId="11" borderId="5" xfId="0" applyFont="1" applyFill="1" applyBorder="1" applyAlignment="1">
      <alignment horizontal="center" vertical="center" wrapText="1"/>
    </xf>
    <xf numFmtId="0" fontId="53" fillId="11" borderId="110" xfId="0" applyFont="1" applyFill="1" applyBorder="1" applyAlignment="1">
      <alignment horizontal="center" vertical="center" wrapText="1"/>
    </xf>
    <xf numFmtId="0" fontId="34" fillId="0" borderId="87" xfId="0" applyFont="1" applyBorder="1" applyAlignment="1">
      <alignment horizontal="right" vertical="center"/>
    </xf>
    <xf numFmtId="0" fontId="34" fillId="0" borderId="5" xfId="0" applyFont="1" applyBorder="1" applyAlignment="1">
      <alignment horizontal="right" vertical="center"/>
    </xf>
    <xf numFmtId="0" fontId="34" fillId="0" borderId="110" xfId="0" applyFont="1" applyBorder="1" applyAlignment="1">
      <alignment horizontal="right" vertical="center"/>
    </xf>
    <xf numFmtId="164" fontId="35" fillId="3" borderId="51" xfId="0" applyNumberFormat="1" applyFont="1" applyFill="1" applyBorder="1" applyAlignment="1">
      <alignment horizontal="center" vertical="center"/>
    </xf>
    <xf numFmtId="164" fontId="35" fillId="3" borderId="53" xfId="0" applyNumberFormat="1" applyFont="1" applyFill="1" applyBorder="1" applyAlignment="1">
      <alignment horizontal="center" vertical="center"/>
    </xf>
    <xf numFmtId="164" fontId="35" fillId="3" borderId="16" xfId="0" applyNumberFormat="1" applyFont="1" applyFill="1" applyBorder="1" applyAlignment="1">
      <alignment horizontal="center" vertical="center"/>
    </xf>
    <xf numFmtId="164" fontId="35" fillId="3" borderId="17" xfId="0" applyNumberFormat="1" applyFont="1" applyFill="1" applyBorder="1" applyAlignment="1">
      <alignment horizontal="center" vertical="center"/>
    </xf>
    <xf numFmtId="164" fontId="35" fillId="3" borderId="14" xfId="0" applyNumberFormat="1" applyFont="1" applyFill="1" applyBorder="1" applyAlignment="1" applyProtection="1">
      <alignment horizontal="center" vertical="center"/>
      <protection hidden="1"/>
    </xf>
    <xf numFmtId="164" fontId="35" fillId="3" borderId="13" xfId="0" applyNumberFormat="1" applyFont="1" applyFill="1" applyBorder="1" applyAlignment="1" applyProtection="1">
      <alignment horizontal="center" vertical="center"/>
      <protection hidden="1"/>
    </xf>
    <xf numFmtId="164" fontId="59" fillId="0" borderId="0" xfId="3" applyNumberFormat="1" applyFont="1" applyAlignment="1" applyProtection="1">
      <alignment horizontal="center"/>
      <protection locked="0"/>
    </xf>
    <xf numFmtId="164" fontId="35" fillId="3" borderId="87" xfId="0" applyNumberFormat="1" applyFont="1" applyFill="1" applyBorder="1" applyAlignment="1">
      <alignment horizontal="center" vertical="center"/>
    </xf>
    <xf numFmtId="164" fontId="35" fillId="3" borderId="110" xfId="0" applyNumberFormat="1" applyFont="1" applyFill="1" applyBorder="1" applyAlignment="1">
      <alignment horizontal="center" vertical="center"/>
    </xf>
    <xf numFmtId="164" fontId="35" fillId="3" borderId="16" xfId="0" applyNumberFormat="1" applyFont="1" applyFill="1" applyBorder="1" applyAlignment="1">
      <alignment horizontal="right" vertical="center"/>
    </xf>
    <xf numFmtId="164" fontId="35" fillId="3" borderId="17" xfId="0" applyNumberFormat="1" applyFont="1" applyFill="1" applyBorder="1" applyAlignment="1">
      <alignment horizontal="right" vertical="center"/>
    </xf>
    <xf numFmtId="164" fontId="35" fillId="3" borderId="87" xfId="0" applyNumberFormat="1" applyFont="1" applyFill="1" applyBorder="1" applyAlignment="1">
      <alignment horizontal="right" vertical="center"/>
    </xf>
    <xf numFmtId="164" fontId="35" fillId="3" borderId="110" xfId="0" applyNumberFormat="1" applyFont="1" applyFill="1" applyBorder="1" applyAlignment="1">
      <alignment horizontal="right" vertical="center"/>
    </xf>
    <xf numFmtId="0" fontId="31" fillId="0" borderId="87" xfId="0" applyFont="1" applyBorder="1" applyAlignment="1">
      <alignment horizontal="center" vertical="center"/>
    </xf>
    <xf numFmtId="0" fontId="31" fillId="0" borderId="5" xfId="0" applyFont="1" applyBorder="1" applyAlignment="1">
      <alignment horizontal="center" vertical="center"/>
    </xf>
    <xf numFmtId="0" fontId="31" fillId="0" borderId="110" xfId="0" applyFont="1" applyBorder="1" applyAlignment="1">
      <alignment horizontal="center" vertical="center"/>
    </xf>
    <xf numFmtId="0" fontId="31" fillId="0" borderId="84" xfId="0" applyFont="1" applyBorder="1" applyAlignment="1" applyProtection="1">
      <alignment horizontal="center" vertical="center"/>
      <protection locked="0"/>
    </xf>
    <xf numFmtId="0" fontId="31" fillId="0" borderId="0" xfId="0" applyFont="1" applyAlignment="1">
      <alignment horizontal="right" vertical="center"/>
    </xf>
    <xf numFmtId="0" fontId="28" fillId="3" borderId="14" xfId="0" applyFont="1" applyFill="1" applyBorder="1" applyAlignment="1">
      <alignment horizontal="center" vertical="center" wrapText="1"/>
    </xf>
    <xf numFmtId="0" fontId="28" fillId="3" borderId="13" xfId="0" applyFont="1" applyFill="1" applyBorder="1" applyAlignment="1">
      <alignment horizontal="center" vertical="center" wrapText="1"/>
    </xf>
    <xf numFmtId="0" fontId="0" fillId="0" borderId="13" xfId="0" applyBorder="1"/>
    <xf numFmtId="0" fontId="31" fillId="5" borderId="51" xfId="0" applyFont="1" applyFill="1" applyBorder="1" applyAlignment="1">
      <alignment horizontal="center" vertical="center"/>
    </xf>
    <xf numFmtId="0" fontId="0" fillId="0" borderId="53" xfId="0" applyBorder="1" applyAlignment="1">
      <alignment vertical="center"/>
    </xf>
    <xf numFmtId="0" fontId="54" fillId="5" borderId="16" xfId="0" applyFont="1" applyFill="1" applyBorder="1" applyAlignment="1">
      <alignment horizontal="center" wrapText="1"/>
    </xf>
    <xf numFmtId="0" fontId="0" fillId="0" borderId="4" xfId="0" applyBorder="1"/>
    <xf numFmtId="0" fontId="0" fillId="0" borderId="17" xfId="0" applyBorder="1"/>
    <xf numFmtId="0" fontId="31" fillId="0" borderId="84" xfId="0" applyFont="1" applyBorder="1" applyAlignment="1" applyProtection="1">
      <alignment horizontal="center" vertical="top"/>
      <protection locked="0"/>
    </xf>
    <xf numFmtId="0" fontId="31" fillId="5" borderId="52" xfId="0" applyFont="1" applyFill="1" applyBorder="1" applyAlignment="1">
      <alignment horizontal="center" vertical="center"/>
    </xf>
    <xf numFmtId="0" fontId="31" fillId="5" borderId="53" xfId="0" applyFont="1" applyFill="1" applyBorder="1" applyAlignment="1">
      <alignment horizontal="center" vertical="center"/>
    </xf>
    <xf numFmtId="0" fontId="54" fillId="5" borderId="16" xfId="0" applyFont="1" applyFill="1" applyBorder="1" applyAlignment="1">
      <alignment horizontal="center" vertical="center" wrapText="1"/>
    </xf>
    <xf numFmtId="0" fontId="54" fillId="5" borderId="4" xfId="0" applyFont="1" applyFill="1" applyBorder="1" applyAlignment="1">
      <alignment horizontal="center" vertical="center" wrapText="1"/>
    </xf>
    <xf numFmtId="0" fontId="54" fillId="5" borderId="17" xfId="0" applyFont="1" applyFill="1" applyBorder="1" applyAlignment="1">
      <alignment horizontal="center" vertical="center" wrapText="1"/>
    </xf>
  </cellXfs>
  <cellStyles count="5">
    <cellStyle name="Comma" xfId="1" builtinId="3"/>
    <cellStyle name="Currency" xfId="2" builtinId="4"/>
    <cellStyle name="Hyperlink" xfId="3" builtinId="8"/>
    <cellStyle name="Normal" xfId="0" builtinId="0"/>
    <cellStyle name="Percent" xfId="4" builtinId="5"/>
  </cellStyles>
  <dxfs count="8">
    <dxf>
      <fill>
        <patternFill>
          <bgColor rgb="FFFF0000"/>
        </patternFill>
      </fill>
    </dxf>
    <dxf>
      <fill>
        <patternFill>
          <bgColor theme="0" tint="-0.24994659260841701"/>
        </patternFill>
      </fill>
    </dxf>
    <dxf>
      <fill>
        <patternFill>
          <bgColor rgb="FFFF0000"/>
        </patternFill>
      </fill>
    </dxf>
    <dxf>
      <fill>
        <patternFill>
          <bgColor theme="8" tint="0.79998168889431442"/>
        </patternFill>
      </fill>
    </dxf>
    <dxf>
      <fill>
        <patternFill>
          <bgColor rgb="FFFF0000"/>
        </patternFill>
      </fill>
    </dxf>
    <dxf>
      <fill>
        <patternFill>
          <bgColor rgb="FF00B050"/>
        </patternFill>
      </fill>
    </dxf>
    <dxf>
      <fill>
        <patternFill>
          <bgColor rgb="FFFF0000"/>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10" dropStyle="combo" dx="20" fmlaLink="$I$10" fmlaRange="LunchFree" noThreeD="1" sel="5" val="0"/>
</file>

<file path=xl/ctrlProps/ctrlProp10.xml><?xml version="1.0" encoding="utf-8"?>
<formControlPr xmlns="http://schemas.microsoft.com/office/spreadsheetml/2009/9/main" objectType="Drop" dropLines="2" dropStyle="combo" dx="20" fmlaLink="$G$9" fmlaRange="sixcents" noThreeD="1" sel="1" val="0"/>
</file>

<file path=xl/ctrlProps/ctrlProp11.xml><?xml version="1.0" encoding="utf-8"?>
<formControlPr xmlns="http://schemas.microsoft.com/office/spreadsheetml/2009/9/main" objectType="Drop" dropLines="2" dropStyle="combo" dx="20" fmlaLink="$E$7" fmlaRange="extra2" noThreeD="1" sel="2" val="0"/>
</file>

<file path=xl/ctrlProps/ctrlProp12.xml><?xml version="1.0" encoding="utf-8"?>
<formControlPr xmlns="http://schemas.microsoft.com/office/spreadsheetml/2009/9/main" objectType="Drop" dropLines="2" dropStyle="combo" dx="20" fmlaLink="$E$14" fmlaRange="severe" noThreeD="1" sel="2" val="0"/>
</file>

<file path=xl/ctrlProps/ctrlProp2.xml><?xml version="1.0" encoding="utf-8"?>
<formControlPr xmlns="http://schemas.microsoft.com/office/spreadsheetml/2009/9/main" objectType="Drop" dropLines="10" dropStyle="combo" dx="20" fmlaLink="$I$12" fmlaRange="LunchPaid" noThreeD="1" sel="5" val="3"/>
</file>

<file path=xl/ctrlProps/ctrlProp3.xml><?xml version="1.0" encoding="utf-8"?>
<formControlPr xmlns="http://schemas.microsoft.com/office/spreadsheetml/2009/9/main" objectType="Drop" dropLines="10" dropStyle="combo" dx="20" fmlaLink="$K$10" fmlaRange="Breakfree" noThreeD="1" sel="4" val="0"/>
</file>

<file path=xl/ctrlProps/ctrlProp4.xml><?xml version="1.0" encoding="utf-8"?>
<formControlPr xmlns="http://schemas.microsoft.com/office/spreadsheetml/2009/9/main" objectType="Drop" dropLines="10" dropStyle="combo" dx="20" fmlaLink="$K$12" fmlaRange="Breakpaid" noThreeD="1" sel="4" val="0"/>
</file>

<file path=xl/ctrlProps/ctrlProp5.xml><?xml version="1.0" encoding="utf-8"?>
<formControlPr xmlns="http://schemas.microsoft.com/office/spreadsheetml/2009/9/main" objectType="Drop" dropLines="2" dropStyle="combo" dx="20" fmlaLink="$G$14" fmlaRange="$G$55:$G$56" noThreeD="1" sel="2" val="0"/>
</file>

<file path=xl/ctrlProps/ctrlProp6.xml><?xml version="1.0" encoding="utf-8"?>
<formControlPr xmlns="http://schemas.microsoft.com/office/spreadsheetml/2009/9/main" objectType="Drop" dropLines="10" dropStyle="combo" dx="20" fmlaLink="$I$6" fmlaRange="LunchFree" noThreeD="1" sel="1" val="0"/>
</file>

<file path=xl/ctrlProps/ctrlProp7.xml><?xml version="1.0" encoding="utf-8"?>
<formControlPr xmlns="http://schemas.microsoft.com/office/spreadsheetml/2009/9/main" objectType="Drop" dropLines="10" dropStyle="combo" dx="20" fmlaLink="$I$7" fmlaRange="LunchPaid" noThreeD="1" sel="1" val="0"/>
</file>

<file path=xl/ctrlProps/ctrlProp8.xml><?xml version="1.0" encoding="utf-8"?>
<formControlPr xmlns="http://schemas.microsoft.com/office/spreadsheetml/2009/9/main" objectType="Drop" dropLines="10" dropStyle="combo" dx="20" fmlaLink="$K$6" fmlaRange="Breakfree" noThreeD="1" sel="1" val="0"/>
</file>

<file path=xl/ctrlProps/ctrlProp9.xml><?xml version="1.0" encoding="utf-8"?>
<formControlPr xmlns="http://schemas.microsoft.com/office/spreadsheetml/2009/9/main" objectType="Drop" dropLines="10" dropStyle="combo" dx="20" fmlaLink="$K$7" fmlaRange="Breakpaid"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142875</xdr:colOff>
          <xdr:row>9</xdr:row>
          <xdr:rowOff>0</xdr:rowOff>
        </xdr:from>
        <xdr:to>
          <xdr:col>9</xdr:col>
          <xdr:colOff>257175</xdr:colOff>
          <xdr:row>9</xdr:row>
          <xdr:rowOff>238125</xdr:rowOff>
        </xdr:to>
        <xdr:sp macro="" textlink="">
          <xdr:nvSpPr>
            <xdr:cNvPr id="3073" name="Drop Down 1" descr="Users select the Federal reimbursement rate for NSLP from a drop-down menu."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11</xdr:row>
          <xdr:rowOff>0</xdr:rowOff>
        </xdr:from>
        <xdr:to>
          <xdr:col>9</xdr:col>
          <xdr:colOff>257175</xdr:colOff>
          <xdr:row>11</xdr:row>
          <xdr:rowOff>257175</xdr:rowOff>
        </xdr:to>
        <xdr:sp macro="" textlink="">
          <xdr:nvSpPr>
            <xdr:cNvPr id="3074" name="Drop Down 2" descr="Users select the Federal paid reimbursement rate from drop-down menu."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485775</xdr:colOff>
          <xdr:row>9</xdr:row>
          <xdr:rowOff>9525</xdr:rowOff>
        </xdr:from>
        <xdr:to>
          <xdr:col>10</xdr:col>
          <xdr:colOff>419100</xdr:colOff>
          <xdr:row>9</xdr:row>
          <xdr:rowOff>257175</xdr:rowOff>
        </xdr:to>
        <xdr:sp macro="" textlink="">
          <xdr:nvSpPr>
            <xdr:cNvPr id="3075" name="Drop Down 3" descr="Users select the Federal free reimbursement rate for the School Breakfast Program from a drop-down menu."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485775</xdr:colOff>
          <xdr:row>11</xdr:row>
          <xdr:rowOff>0</xdr:rowOff>
        </xdr:from>
        <xdr:to>
          <xdr:col>10</xdr:col>
          <xdr:colOff>419100</xdr:colOff>
          <xdr:row>11</xdr:row>
          <xdr:rowOff>257175</xdr:rowOff>
        </xdr:to>
        <xdr:sp macro="" textlink="">
          <xdr:nvSpPr>
            <xdr:cNvPr id="3076" name="Drop Down 4" descr="Users select the Federal paid reimbursement rate for the School Breakfast Program from a drop-down menu."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13</xdr:row>
          <xdr:rowOff>28575</xdr:rowOff>
        </xdr:from>
        <xdr:to>
          <xdr:col>9</xdr:col>
          <xdr:colOff>1076325</xdr:colOff>
          <xdr:row>13</xdr:row>
          <xdr:rowOff>257175</xdr:rowOff>
        </xdr:to>
        <xdr:sp macro="" textlink="">
          <xdr:nvSpPr>
            <xdr:cNvPr id="3077" name="Drop Down 5" descr="Users indicate if SFA is certified for additional seven cents reimbursement using a drop-down menu."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0</xdr:colOff>
      <xdr:row>0</xdr:row>
      <xdr:rowOff>1</xdr:rowOff>
    </xdr:from>
    <xdr:to>
      <xdr:col>6</xdr:col>
      <xdr:colOff>379095</xdr:colOff>
      <xdr:row>3</xdr:row>
      <xdr:rowOff>57150</xdr:rowOff>
    </xdr:to>
    <xdr:pic>
      <xdr:nvPicPr>
        <xdr:cNvPr id="2" name="Picture 1" title="USDA logo">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1"/>
          <a:ext cx="6198870" cy="6095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142875</xdr:colOff>
          <xdr:row>5</xdr:row>
          <xdr:rowOff>0</xdr:rowOff>
        </xdr:from>
        <xdr:to>
          <xdr:col>9</xdr:col>
          <xdr:colOff>257175</xdr:colOff>
          <xdr:row>5</xdr:row>
          <xdr:rowOff>238125</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6</xdr:row>
          <xdr:rowOff>0</xdr:rowOff>
        </xdr:from>
        <xdr:to>
          <xdr:col>9</xdr:col>
          <xdr:colOff>257175</xdr:colOff>
          <xdr:row>6</xdr:row>
          <xdr:rowOff>257175</xdr:rowOff>
        </xdr:to>
        <xdr:sp macro="" textlink="">
          <xdr:nvSpPr>
            <xdr:cNvPr id="1031" name="Drop Down 7" hidden="1">
              <a:extLst>
                <a:ext uri="{63B3BB69-23CF-44E3-9099-C40C66FF867C}">
                  <a14:compatExt spid="_x0000_s1031"/>
                </a:ext>
                <a:ext uri="{FF2B5EF4-FFF2-40B4-BE49-F238E27FC236}">
                  <a16:creationId xmlns:a16="http://schemas.microsoft.com/office/drawing/2014/main" id="{00000000-0008-0000-0200-00000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485775</xdr:colOff>
          <xdr:row>5</xdr:row>
          <xdr:rowOff>9525</xdr:rowOff>
        </xdr:from>
        <xdr:to>
          <xdr:col>11</xdr:col>
          <xdr:colOff>0</xdr:colOff>
          <xdr:row>5</xdr:row>
          <xdr:rowOff>257175</xdr:rowOff>
        </xdr:to>
        <xdr:sp macro="" textlink="">
          <xdr:nvSpPr>
            <xdr:cNvPr id="1036" name="Drop Down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485775</xdr:colOff>
          <xdr:row>6</xdr:row>
          <xdr:rowOff>0</xdr:rowOff>
        </xdr:from>
        <xdr:to>
          <xdr:col>11</xdr:col>
          <xdr:colOff>0</xdr:colOff>
          <xdr:row>6</xdr:row>
          <xdr:rowOff>257175</xdr:rowOff>
        </xdr:to>
        <xdr:sp macro="" textlink="">
          <xdr:nvSpPr>
            <xdr:cNvPr id="1037" name="Drop Down 13" hidden="1">
              <a:extLst>
                <a:ext uri="{63B3BB69-23CF-44E3-9099-C40C66FF867C}">
                  <a14:compatExt spid="_x0000_s1037"/>
                </a:ext>
                <a:ext uri="{FF2B5EF4-FFF2-40B4-BE49-F238E27FC236}">
                  <a16:creationId xmlns:a16="http://schemas.microsoft.com/office/drawing/2014/main" id="{00000000-0008-0000-02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657225</xdr:colOff>
          <xdr:row>8</xdr:row>
          <xdr:rowOff>28575</xdr:rowOff>
        </xdr:from>
        <xdr:to>
          <xdr:col>10</xdr:col>
          <xdr:colOff>0</xdr:colOff>
          <xdr:row>8</xdr:row>
          <xdr:rowOff>257175</xdr:rowOff>
        </xdr:to>
        <xdr:sp macro="" textlink="">
          <xdr:nvSpPr>
            <xdr:cNvPr id="1038" name="Drop Down 14" hidden="1">
              <a:extLst>
                <a:ext uri="{63B3BB69-23CF-44E3-9099-C40C66FF867C}">
                  <a14:compatExt spid="_x0000_s1038"/>
                </a:ext>
                <a:ext uri="{FF2B5EF4-FFF2-40B4-BE49-F238E27FC236}">
                  <a16:creationId xmlns:a16="http://schemas.microsoft.com/office/drawing/2014/main" id="{00000000-0008-0000-0200-00000E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38100</xdr:colOff>
          <xdr:row>6</xdr:row>
          <xdr:rowOff>76200</xdr:rowOff>
        </xdr:from>
        <xdr:to>
          <xdr:col>4</xdr:col>
          <xdr:colOff>962025</xdr:colOff>
          <xdr:row>6</xdr:row>
          <xdr:rowOff>276225</xdr:rowOff>
        </xdr:to>
        <xdr:sp macro="" textlink="">
          <xdr:nvSpPr>
            <xdr:cNvPr id="2049" name="Drop Down 1" descr="Users indicate if SFA receives the two-cents differential for the National School Lunch Program using a drop-down menu."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13</xdr:row>
          <xdr:rowOff>47625</xdr:rowOff>
        </xdr:from>
        <xdr:to>
          <xdr:col>4</xdr:col>
          <xdr:colOff>981075</xdr:colOff>
          <xdr:row>13</xdr:row>
          <xdr:rowOff>257175</xdr:rowOff>
        </xdr:to>
        <xdr:sp macro="" textlink="">
          <xdr:nvSpPr>
            <xdr:cNvPr id="2050" name="Drop Down 2" descr="Users indicate if school or site receives severe need breakfast reimbursement for the School Breakfast Program using a drop-down menu."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ns.usda.gov/cn/usda-cep-characteristics-study-sy-2016-1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5"/>
  <sheetViews>
    <sheetView topLeftCell="A32" workbookViewId="0">
      <selection activeCell="A19" sqref="A19"/>
    </sheetView>
  </sheetViews>
  <sheetFormatPr defaultColWidth="0" defaultRowHeight="15" x14ac:dyDescent="0.25"/>
  <cols>
    <col min="1" max="1" width="155.85546875" style="106" customWidth="1"/>
    <col min="2" max="2" width="2.42578125" style="106" customWidth="1"/>
    <col min="3" max="16384" width="154.140625" hidden="1"/>
  </cols>
  <sheetData>
    <row r="1" spans="1:2" ht="20.25" x14ac:dyDescent="0.3">
      <c r="A1" s="107" t="s">
        <v>0</v>
      </c>
      <c r="B1" s="107"/>
    </row>
    <row r="2" spans="1:2" ht="20.25" x14ac:dyDescent="0.3">
      <c r="A2" s="108"/>
      <c r="B2" s="107"/>
    </row>
    <row r="3" spans="1:2" ht="15.75" x14ac:dyDescent="0.25">
      <c r="A3" s="132" t="s">
        <v>1</v>
      </c>
      <c r="B3" s="143"/>
    </row>
    <row r="4" spans="1:2" ht="15.75" x14ac:dyDescent="0.25">
      <c r="A4" s="113"/>
      <c r="B4" s="143"/>
    </row>
    <row r="5" spans="1:2" ht="73.5" customHeight="1" x14ac:dyDescent="0.25">
      <c r="A5" s="114" t="s">
        <v>2</v>
      </c>
      <c r="B5" s="144"/>
    </row>
    <row r="6" spans="1:2" s="138" customFormat="1" ht="45" x14ac:dyDescent="0.25">
      <c r="A6" s="140" t="s">
        <v>3</v>
      </c>
      <c r="B6" s="144"/>
    </row>
    <row r="7" spans="1:2" s="138" customFormat="1" ht="60" x14ac:dyDescent="0.25">
      <c r="A7" s="140" t="s">
        <v>4</v>
      </c>
      <c r="B7" s="144"/>
    </row>
    <row r="8" spans="1:2" ht="15.75" x14ac:dyDescent="0.25">
      <c r="A8" s="114"/>
      <c r="B8" s="144"/>
    </row>
    <row r="9" spans="1:2" ht="15.75" x14ac:dyDescent="0.25">
      <c r="A9" s="141" t="s">
        <v>5</v>
      </c>
      <c r="B9" s="144"/>
    </row>
    <row r="10" spans="1:2" ht="15.75" x14ac:dyDescent="0.25">
      <c r="A10" s="114"/>
      <c r="B10" s="144"/>
    </row>
    <row r="11" spans="1:2" ht="15.75" x14ac:dyDescent="0.25">
      <c r="A11" s="132" t="s">
        <v>6</v>
      </c>
      <c r="B11" s="144"/>
    </row>
    <row r="12" spans="1:2" ht="15.75" x14ac:dyDescent="0.25">
      <c r="A12" s="112"/>
      <c r="B12" s="144"/>
    </row>
    <row r="13" spans="1:2" ht="15.75" x14ac:dyDescent="0.25">
      <c r="A13" s="115" t="s">
        <v>7</v>
      </c>
      <c r="B13" s="109"/>
    </row>
    <row r="14" spans="1:2" ht="15.75" x14ac:dyDescent="0.25">
      <c r="A14" s="117" t="s">
        <v>8</v>
      </c>
      <c r="B14" s="109"/>
    </row>
    <row r="15" spans="1:2" s="106" customFormat="1" ht="15.75" x14ac:dyDescent="0.25">
      <c r="A15" s="117" t="s">
        <v>9</v>
      </c>
      <c r="B15" s="144"/>
    </row>
    <row r="16" spans="1:2" ht="30" x14ac:dyDescent="0.25">
      <c r="A16" s="117" t="s">
        <v>10</v>
      </c>
      <c r="B16" s="144"/>
    </row>
    <row r="17" spans="1:2" ht="15.75" x14ac:dyDescent="0.25">
      <c r="A17" s="115" t="s">
        <v>11</v>
      </c>
      <c r="B17" s="145"/>
    </row>
    <row r="18" spans="1:2" ht="15.75" x14ac:dyDescent="0.25">
      <c r="A18" s="114" t="s">
        <v>12</v>
      </c>
      <c r="B18" s="145"/>
    </row>
    <row r="19" spans="1:2" ht="15.75" x14ac:dyDescent="0.25">
      <c r="A19" s="114"/>
      <c r="B19" s="145"/>
    </row>
    <row r="20" spans="1:2" x14ac:dyDescent="0.25">
      <c r="A20" s="132" t="s">
        <v>13</v>
      </c>
    </row>
    <row r="21" spans="1:2" x14ac:dyDescent="0.25">
      <c r="A21" s="113"/>
    </row>
    <row r="22" spans="1:2" ht="15.75" x14ac:dyDescent="0.25">
      <c r="A22" s="112" t="s">
        <v>14</v>
      </c>
      <c r="B22" s="143"/>
    </row>
    <row r="23" spans="1:2" ht="15.75" x14ac:dyDescent="0.25">
      <c r="A23" s="112" t="s">
        <v>15</v>
      </c>
      <c r="B23" s="144"/>
    </row>
    <row r="24" spans="1:2" ht="15.75" x14ac:dyDescent="0.25">
      <c r="A24" s="112"/>
      <c r="B24" s="144"/>
    </row>
    <row r="25" spans="1:2" ht="15.75" x14ac:dyDescent="0.25">
      <c r="A25" s="112" t="s">
        <v>16</v>
      </c>
      <c r="B25" s="144"/>
    </row>
    <row r="26" spans="1:2" ht="15.75" x14ac:dyDescent="0.25">
      <c r="A26" s="112" t="s">
        <v>15</v>
      </c>
      <c r="B26" s="144"/>
    </row>
    <row r="27" spans="1:2" ht="15.75" x14ac:dyDescent="0.25">
      <c r="A27" s="112"/>
      <c r="B27" s="144"/>
    </row>
    <row r="28" spans="1:2" ht="15.75" x14ac:dyDescent="0.25">
      <c r="A28" s="132" t="s">
        <v>17</v>
      </c>
      <c r="B28" s="144"/>
    </row>
    <row r="29" spans="1:2" ht="15.75" x14ac:dyDescent="0.25">
      <c r="A29" s="113"/>
      <c r="B29" s="144"/>
    </row>
    <row r="30" spans="1:2" ht="21.75" customHeight="1" x14ac:dyDescent="0.25">
      <c r="A30" s="112" t="s">
        <v>18</v>
      </c>
      <c r="B30" s="146"/>
    </row>
    <row r="31" spans="1:2" ht="21.75" customHeight="1" x14ac:dyDescent="0.25">
      <c r="A31" s="112" t="s">
        <v>19</v>
      </c>
      <c r="B31" s="144"/>
    </row>
    <row r="32" spans="1:2" ht="21.75" customHeight="1" x14ac:dyDescent="0.25">
      <c r="A32" s="142" t="s">
        <v>20</v>
      </c>
      <c r="B32" s="144"/>
    </row>
    <row r="33" spans="1:2" ht="15.75" x14ac:dyDescent="0.25">
      <c r="A33" s="116"/>
      <c r="B33" s="110"/>
    </row>
    <row r="34" spans="1:2" ht="15.75" x14ac:dyDescent="0.25">
      <c r="A34" s="132" t="s">
        <v>21</v>
      </c>
      <c r="B34" s="144"/>
    </row>
    <row r="35" spans="1:2" ht="30" x14ac:dyDescent="0.25">
      <c r="A35" s="112" t="s">
        <v>22</v>
      </c>
      <c r="B35" s="144"/>
    </row>
    <row r="36" spans="1:2" ht="15.75" x14ac:dyDescent="0.25">
      <c r="A36" s="112"/>
      <c r="B36" s="144"/>
    </row>
    <row r="37" spans="1:2" ht="15.75" x14ac:dyDescent="0.25">
      <c r="A37" s="132" t="s">
        <v>23</v>
      </c>
      <c r="B37" s="111"/>
    </row>
    <row r="38" spans="1:2" ht="15.75" x14ac:dyDescent="0.25">
      <c r="A38" s="113"/>
      <c r="B38" s="111"/>
    </row>
    <row r="39" spans="1:2" ht="15.75" x14ac:dyDescent="0.25">
      <c r="A39" s="113" t="s">
        <v>24</v>
      </c>
      <c r="B39" s="147"/>
    </row>
    <row r="40" spans="1:2" ht="30" x14ac:dyDescent="0.25">
      <c r="A40" s="112" t="s">
        <v>25</v>
      </c>
      <c r="B40" s="144"/>
    </row>
    <row r="41" spans="1:2" ht="15.75" x14ac:dyDescent="0.25">
      <c r="A41" s="112"/>
      <c r="B41" s="144"/>
    </row>
    <row r="42" spans="1:2" ht="15.75" x14ac:dyDescent="0.25">
      <c r="A42" s="112" t="s">
        <v>26</v>
      </c>
      <c r="B42" s="144"/>
    </row>
    <row r="43" spans="1:2" ht="15.75" x14ac:dyDescent="0.25">
      <c r="A43" s="112"/>
      <c r="B43" s="144"/>
    </row>
    <row r="44" spans="1:2" ht="15.75" x14ac:dyDescent="0.25">
      <c r="A44" s="113" t="s">
        <v>21</v>
      </c>
      <c r="B44" s="144"/>
    </row>
    <row r="45" spans="1:2" ht="45" x14ac:dyDescent="0.25">
      <c r="A45" s="112" t="s">
        <v>27</v>
      </c>
      <c r="B45" s="144"/>
    </row>
  </sheetData>
  <hyperlinks>
    <hyperlink ref="A32" r:id="rId1" xr:uid="{C06A9BA4-8AF9-4E6C-91C5-0A7B0AFADB2F}"/>
  </hyperlinks>
  <pageMargins left="0.25" right="0.25"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Q98"/>
  <sheetViews>
    <sheetView showGridLines="0" topLeftCell="A8" zoomScaleNormal="100" workbookViewId="0">
      <selection activeCell="J25" sqref="J25:L25"/>
    </sheetView>
  </sheetViews>
  <sheetFormatPr defaultColWidth="9.140625" defaultRowHeight="15" x14ac:dyDescent="0.25"/>
  <cols>
    <col min="1" max="1" width="14.5703125" customWidth="1"/>
    <col min="2" max="2" width="15.85546875" customWidth="1"/>
    <col min="3" max="3" width="19.140625" customWidth="1"/>
    <col min="4" max="4" width="16.5703125" customWidth="1"/>
    <col min="5" max="5" width="16.140625" customWidth="1"/>
    <col min="6" max="6" width="1.140625" customWidth="1"/>
    <col min="7" max="7" width="6.5703125" customWidth="1"/>
    <col min="8" max="8" width="10.42578125" customWidth="1"/>
    <col min="9" max="9" width="4.140625" customWidth="1"/>
    <col min="10" max="10" width="17.5703125" customWidth="1"/>
    <col min="11" max="11" width="8.42578125" customWidth="1"/>
    <col min="12" max="12" width="9.42578125" customWidth="1"/>
    <col min="13" max="13" width="0.42578125" customWidth="1"/>
    <col min="14" max="14" width="1.85546875" customWidth="1"/>
    <col min="15" max="15" width="5.5703125" customWidth="1"/>
    <col min="16" max="16" width="13.85546875" customWidth="1"/>
    <col min="17" max="17" width="16.5703125" customWidth="1"/>
    <col min="18" max="18" width="10.42578125" customWidth="1"/>
    <col min="19" max="19" width="6.42578125" customWidth="1"/>
    <col min="20" max="20" width="8" customWidth="1"/>
    <col min="21" max="21" width="10.42578125" customWidth="1"/>
    <col min="22" max="22" width="13.85546875" customWidth="1"/>
    <col min="23" max="23" width="14.42578125" customWidth="1"/>
    <col min="24" max="24" width="12.5703125" customWidth="1"/>
    <col min="25" max="26" width="10.42578125" customWidth="1"/>
    <col min="27" max="27" width="5.42578125" customWidth="1"/>
    <col min="28" max="30" width="4.42578125" customWidth="1"/>
    <col min="31" max="31" width="11.5703125" customWidth="1"/>
    <col min="32" max="32" width="12.42578125" customWidth="1"/>
    <col min="33" max="33" width="13.42578125" customWidth="1"/>
    <col min="34" max="34" width="19.5703125" customWidth="1"/>
    <col min="35" max="36" width="9.42578125" customWidth="1"/>
    <col min="37" max="37" width="11.140625" customWidth="1"/>
    <col min="38" max="38" width="4.42578125" customWidth="1"/>
    <col min="39" max="40" width="7.42578125" customWidth="1"/>
    <col min="41" max="41" width="36.5703125" customWidth="1"/>
    <col min="42" max="65" width="4.42578125" customWidth="1"/>
  </cols>
  <sheetData>
    <row r="4" spans="1:65" ht="14.45" customHeight="1" thickBot="1" x14ac:dyDescent="0.3"/>
    <row r="5" spans="1:65" ht="38.25" customHeight="1" thickTop="1" thickBot="1" x14ac:dyDescent="0.3">
      <c r="A5" s="195" t="s">
        <v>28</v>
      </c>
      <c r="B5" s="196"/>
      <c r="C5" s="196"/>
      <c r="D5" s="196"/>
      <c r="E5" s="196"/>
      <c r="F5" s="196"/>
      <c r="G5" s="196"/>
      <c r="H5" s="196"/>
      <c r="I5" s="196"/>
      <c r="J5" s="196"/>
      <c r="K5" s="196"/>
      <c r="L5" s="197"/>
      <c r="O5" s="198" t="s">
        <v>29</v>
      </c>
      <c r="P5" s="198"/>
      <c r="Q5" s="198"/>
      <c r="R5" s="25"/>
      <c r="S5" s="25"/>
      <c r="T5" s="25"/>
      <c r="U5" s="25"/>
      <c r="V5" s="25"/>
      <c r="W5" s="25"/>
      <c r="X5" s="61"/>
      <c r="Y5" s="61"/>
      <c r="Z5" s="61"/>
      <c r="AA5" s="199" t="s">
        <v>30</v>
      </c>
      <c r="AB5" s="200"/>
      <c r="AC5" s="200"/>
      <c r="AD5" s="200"/>
      <c r="AE5" s="200"/>
      <c r="AF5" s="200"/>
      <c r="AG5" s="200"/>
      <c r="AH5" s="201"/>
      <c r="AI5" s="62"/>
      <c r="AJ5" s="62"/>
      <c r="AP5" s="25"/>
      <c r="AQ5" s="25"/>
      <c r="AR5" s="25"/>
      <c r="AS5" s="25"/>
      <c r="AT5" s="25"/>
      <c r="AU5" s="25"/>
      <c r="AV5" s="25"/>
      <c r="AW5" s="25"/>
      <c r="AX5" s="25"/>
      <c r="AY5" s="25"/>
      <c r="AZ5" s="25"/>
      <c r="BA5" s="25"/>
      <c r="BB5" s="25"/>
      <c r="BC5" s="25"/>
      <c r="BD5" s="25"/>
      <c r="BE5" s="25"/>
      <c r="BF5" s="25"/>
      <c r="BG5" s="25"/>
      <c r="BH5" s="25"/>
      <c r="BI5" s="25"/>
      <c r="BJ5" s="25"/>
      <c r="BK5" s="25"/>
      <c r="BL5" s="25"/>
      <c r="BM5" s="25"/>
    </row>
    <row r="6" spans="1:65" ht="17.25" customHeight="1" thickTop="1" thickBot="1" x14ac:dyDescent="0.3">
      <c r="A6" s="231" t="s">
        <v>31</v>
      </c>
      <c r="B6" s="231"/>
      <c r="C6" s="231"/>
      <c r="D6" s="232"/>
      <c r="E6" s="232"/>
      <c r="F6" s="232"/>
      <c r="G6" s="232"/>
      <c r="H6" s="232"/>
      <c r="X6" s="62"/>
      <c r="Y6" s="62"/>
      <c r="Z6" s="62"/>
      <c r="AA6" s="202"/>
      <c r="AB6" s="203"/>
      <c r="AC6" s="203"/>
      <c r="AD6" s="203"/>
      <c r="AE6" s="203"/>
      <c r="AF6" s="203"/>
      <c r="AG6" s="203"/>
      <c r="AH6" s="204"/>
      <c r="AI6" s="62"/>
      <c r="AJ6" s="62"/>
    </row>
    <row r="7" spans="1:65" ht="36" customHeight="1" thickTop="1" x14ac:dyDescent="0.25">
      <c r="A7" s="205" t="s">
        <v>32</v>
      </c>
      <c r="B7" s="206"/>
      <c r="C7" s="206"/>
      <c r="D7" s="206"/>
      <c r="E7" s="207"/>
      <c r="F7" s="2"/>
      <c r="G7" s="208" t="s">
        <v>33</v>
      </c>
      <c r="H7" s="209"/>
      <c r="I7" s="209"/>
      <c r="J7" s="209"/>
      <c r="K7" s="209"/>
      <c r="L7" s="210"/>
      <c r="P7" s="239" t="s">
        <v>34</v>
      </c>
      <c r="Q7" s="240"/>
      <c r="R7" s="240"/>
      <c r="S7" s="240"/>
      <c r="T7" s="240"/>
      <c r="U7" s="240"/>
      <c r="V7" s="240"/>
      <c r="W7" s="241"/>
      <c r="X7" s="233" t="s">
        <v>35</v>
      </c>
      <c r="Y7" s="234"/>
      <c r="Z7" s="63"/>
      <c r="AA7" s="202"/>
      <c r="AB7" s="203"/>
      <c r="AC7" s="203"/>
      <c r="AD7" s="203"/>
      <c r="AE7" s="203"/>
      <c r="AF7" s="203"/>
      <c r="AG7" s="203"/>
      <c r="AH7" s="204"/>
      <c r="AI7" s="62"/>
      <c r="AJ7" s="62"/>
      <c r="AP7" s="29"/>
      <c r="AQ7" s="29"/>
      <c r="AR7" s="29"/>
      <c r="AS7" s="29"/>
      <c r="AT7" s="29"/>
      <c r="AU7" s="29"/>
      <c r="AV7" s="29"/>
      <c r="AW7" s="29"/>
      <c r="AX7" s="29"/>
      <c r="AY7" s="29"/>
      <c r="AZ7" s="29"/>
      <c r="BA7" s="29"/>
      <c r="BB7" s="29"/>
      <c r="BC7" s="29"/>
      <c r="BD7" s="29"/>
      <c r="BE7" s="29"/>
      <c r="BF7" s="29"/>
      <c r="BG7" s="29"/>
      <c r="BH7" s="29"/>
      <c r="BI7" s="29"/>
      <c r="BJ7" s="29"/>
      <c r="BK7" s="29"/>
      <c r="BL7" s="29"/>
      <c r="BM7" s="29"/>
    </row>
    <row r="8" spans="1:65" ht="33" customHeight="1" thickBot="1" x14ac:dyDescent="0.35">
      <c r="A8" s="214" t="s">
        <v>36</v>
      </c>
      <c r="B8" s="215"/>
      <c r="C8" s="215"/>
      <c r="D8" s="216" t="s">
        <v>37</v>
      </c>
      <c r="E8" s="217"/>
      <c r="F8" s="2"/>
      <c r="G8" s="211"/>
      <c r="H8" s="212"/>
      <c r="I8" s="212"/>
      <c r="J8" s="212"/>
      <c r="K8" s="212"/>
      <c r="L8" s="213"/>
      <c r="N8" s="80"/>
      <c r="O8" s="81"/>
      <c r="P8" s="242"/>
      <c r="Q8" s="243"/>
      <c r="R8" s="243"/>
      <c r="S8" s="243"/>
      <c r="T8" s="243"/>
      <c r="U8" s="243"/>
      <c r="V8" s="243"/>
      <c r="W8" s="244"/>
      <c r="X8" s="237" t="s">
        <v>38</v>
      </c>
      <c r="Y8" s="237"/>
      <c r="Z8" s="63"/>
      <c r="AA8" s="202"/>
      <c r="AB8" s="203"/>
      <c r="AC8" s="203"/>
      <c r="AD8" s="203"/>
      <c r="AE8" s="203"/>
      <c r="AF8" s="203"/>
      <c r="AG8" s="203"/>
      <c r="AH8" s="204"/>
      <c r="AI8" s="62"/>
      <c r="AJ8" s="62"/>
      <c r="AP8" s="29"/>
      <c r="AQ8" s="29"/>
      <c r="AR8" s="29"/>
      <c r="AS8" s="29"/>
      <c r="AT8" s="29"/>
      <c r="AU8" s="29"/>
      <c r="AV8" s="29"/>
      <c r="AW8" s="29"/>
      <c r="AX8" s="29"/>
      <c r="AY8" s="29"/>
      <c r="AZ8" s="29"/>
      <c r="BA8" s="29"/>
      <c r="BB8" s="29"/>
      <c r="BC8" s="29"/>
      <c r="BD8" s="29"/>
      <c r="BE8" s="29"/>
      <c r="BF8" s="29"/>
      <c r="BG8" s="29"/>
      <c r="BH8" s="29"/>
      <c r="BI8" s="29"/>
      <c r="BJ8" s="29"/>
      <c r="BK8" s="29"/>
      <c r="BL8" s="29"/>
      <c r="BM8" s="29"/>
    </row>
    <row r="9" spans="1:65" ht="27" customHeight="1" x14ac:dyDescent="0.3">
      <c r="A9" s="218" t="s">
        <v>39</v>
      </c>
      <c r="B9" s="219"/>
      <c r="C9" s="219"/>
      <c r="D9" s="219"/>
      <c r="E9" s="44">
        <v>1000</v>
      </c>
      <c r="F9" s="3"/>
      <c r="G9" s="220" t="s">
        <v>40</v>
      </c>
      <c r="H9" s="221"/>
      <c r="I9" s="221"/>
      <c r="J9" s="221"/>
      <c r="K9" s="221"/>
      <c r="L9" s="222"/>
      <c r="N9" s="80"/>
      <c r="O9" s="81"/>
      <c r="P9" s="225" t="s">
        <v>41</v>
      </c>
      <c r="Q9" s="226"/>
      <c r="R9" s="225" t="s">
        <v>42</v>
      </c>
      <c r="S9" s="229"/>
      <c r="T9" s="226"/>
      <c r="U9" s="225" t="s">
        <v>43</v>
      </c>
      <c r="V9" s="226"/>
      <c r="W9" s="245" t="s">
        <v>44</v>
      </c>
      <c r="X9" s="237"/>
      <c r="Y9" s="237"/>
      <c r="Z9" s="125"/>
      <c r="AA9" s="202"/>
      <c r="AB9" s="203"/>
      <c r="AC9" s="203"/>
      <c r="AD9" s="203"/>
      <c r="AE9" s="203"/>
      <c r="AF9" s="203"/>
      <c r="AG9" s="203"/>
      <c r="AH9" s="204"/>
      <c r="AI9" s="62"/>
      <c r="AJ9" s="62"/>
      <c r="AP9" s="11"/>
      <c r="AQ9" s="11"/>
      <c r="AR9" s="11"/>
      <c r="AS9" s="11"/>
      <c r="AT9" s="11"/>
      <c r="AU9" s="11"/>
      <c r="AV9" s="11"/>
      <c r="AW9" s="11"/>
      <c r="AX9" s="11"/>
      <c r="AY9" s="11"/>
      <c r="AZ9" s="11"/>
      <c r="BA9" s="11"/>
      <c r="BB9" s="11"/>
      <c r="BC9" s="11"/>
      <c r="BD9" s="11"/>
      <c r="BE9" s="11"/>
      <c r="BF9" s="11"/>
      <c r="BG9" s="11"/>
      <c r="BH9" s="11"/>
      <c r="BI9" s="11"/>
      <c r="BJ9" s="11"/>
      <c r="BK9" s="11"/>
      <c r="BL9" s="11"/>
      <c r="BM9" s="11"/>
    </row>
    <row r="10" spans="1:65" ht="26.25" customHeight="1" x14ac:dyDescent="0.25">
      <c r="A10" s="223" t="s">
        <v>45</v>
      </c>
      <c r="B10" s="224"/>
      <c r="C10" s="224"/>
      <c r="D10" s="224"/>
      <c r="E10" s="45">
        <v>3000</v>
      </c>
      <c r="F10" s="3"/>
      <c r="G10" s="235" t="s">
        <v>46</v>
      </c>
      <c r="H10" s="236"/>
      <c r="I10" s="47">
        <v>5</v>
      </c>
      <c r="J10" s="31"/>
      <c r="K10" s="47">
        <v>4</v>
      </c>
      <c r="L10" s="38"/>
      <c r="O10" s="26"/>
      <c r="P10" s="227"/>
      <c r="Q10" s="228"/>
      <c r="R10" s="227"/>
      <c r="S10" s="230"/>
      <c r="T10" s="228"/>
      <c r="U10" s="227"/>
      <c r="V10" s="228"/>
      <c r="W10" s="246"/>
      <c r="X10" s="238">
        <f>SUM(R11:T27)</f>
        <v>0</v>
      </c>
      <c r="Y10" s="238"/>
      <c r="Z10" s="65"/>
      <c r="AA10" s="202"/>
      <c r="AB10" s="203"/>
      <c r="AC10" s="203"/>
      <c r="AD10" s="203"/>
      <c r="AE10" s="203"/>
      <c r="AF10" s="203"/>
      <c r="AG10" s="203"/>
      <c r="AH10" s="204"/>
      <c r="AI10" s="62"/>
      <c r="AJ10" s="62"/>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row>
    <row r="11" spans="1:65" ht="29.25" customHeight="1" x14ac:dyDescent="0.25">
      <c r="A11" s="163" t="s">
        <v>47</v>
      </c>
      <c r="B11" s="164"/>
      <c r="C11" s="164"/>
      <c r="D11" s="164"/>
      <c r="E11" s="130">
        <f>ROUND(E9/E10, 4)</f>
        <v>0.33329999999999999</v>
      </c>
      <c r="F11" s="4"/>
      <c r="G11" s="148"/>
      <c r="H11" s="149"/>
      <c r="I11" s="48"/>
      <c r="J11" s="8"/>
      <c r="K11" s="48"/>
      <c r="L11" s="39"/>
      <c r="O11" s="27"/>
      <c r="P11" s="158"/>
      <c r="Q11" s="159"/>
      <c r="R11" s="160"/>
      <c r="S11" s="161"/>
      <c r="T11" s="162"/>
      <c r="U11" s="160"/>
      <c r="V11" s="162"/>
      <c r="W11" s="127"/>
      <c r="X11" s="153"/>
      <c r="Y11" s="154"/>
      <c r="Z11" s="66"/>
      <c r="AA11" s="150"/>
      <c r="AB11" s="151"/>
      <c r="AC11" s="151"/>
      <c r="AD11" s="151"/>
      <c r="AE11" s="151"/>
      <c r="AF11" s="151"/>
      <c r="AG11" s="151"/>
      <c r="AH11" s="152"/>
      <c r="AI11" s="62"/>
      <c r="AJ11" s="62"/>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row>
    <row r="12" spans="1:65" ht="29.25" customHeight="1" thickBot="1" x14ac:dyDescent="0.3">
      <c r="A12" s="257" t="s">
        <v>48</v>
      </c>
      <c r="B12" s="258"/>
      <c r="C12" s="258"/>
      <c r="D12" s="259"/>
      <c r="E12" s="129">
        <f>IF(ISERROR(E9/E10),0, E9/E10)</f>
        <v>0.33333333333333331</v>
      </c>
      <c r="F12" s="4"/>
      <c r="G12" s="235" t="s">
        <v>49</v>
      </c>
      <c r="H12" s="236"/>
      <c r="I12" s="48">
        <v>5</v>
      </c>
      <c r="J12" s="8"/>
      <c r="K12" s="48">
        <v>4</v>
      </c>
      <c r="L12" s="39"/>
      <c r="O12" s="27"/>
      <c r="P12" s="158"/>
      <c r="Q12" s="159"/>
      <c r="R12" s="160"/>
      <c r="S12" s="161"/>
      <c r="T12" s="162"/>
      <c r="U12" s="160"/>
      <c r="V12" s="162"/>
      <c r="W12" s="127" t="str">
        <f>IF(ISERROR(R12/U12),"",R12/U12)</f>
        <v/>
      </c>
      <c r="X12" s="267" t="s">
        <v>50</v>
      </c>
      <c r="Y12" s="237"/>
      <c r="Z12" s="66"/>
      <c r="AA12" s="202" t="s">
        <v>51</v>
      </c>
      <c r="AB12" s="203"/>
      <c r="AC12" s="203"/>
      <c r="AD12" s="203"/>
      <c r="AE12" s="203"/>
      <c r="AF12" s="203"/>
      <c r="AG12" s="203"/>
      <c r="AH12" s="204"/>
      <c r="AI12" s="62"/>
      <c r="AJ12" s="62"/>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row>
    <row r="13" spans="1:65" ht="33" customHeight="1" thickTop="1" thickBot="1" x14ac:dyDescent="0.3">
      <c r="A13" s="260" t="s">
        <v>52</v>
      </c>
      <c r="B13" s="258"/>
      <c r="C13" s="258"/>
      <c r="D13" s="258"/>
      <c r="E13" s="100">
        <f>IF(E11*1.6&gt;=1,1,IF(E11&lt;0.15,0,E11*1.6))</f>
        <v>0.53327999999999998</v>
      </c>
      <c r="F13" s="4"/>
      <c r="G13" s="261" t="s">
        <v>53</v>
      </c>
      <c r="H13" s="262"/>
      <c r="I13" s="262"/>
      <c r="J13" s="262"/>
      <c r="K13" s="262"/>
      <c r="L13" s="263"/>
      <c r="O13" s="102"/>
      <c r="P13" s="158"/>
      <c r="Q13" s="159"/>
      <c r="R13" s="160"/>
      <c r="S13" s="161"/>
      <c r="T13" s="162"/>
      <c r="U13" s="160"/>
      <c r="V13" s="162"/>
      <c r="W13" s="127" t="str">
        <f>IF(ISERROR(R13/U13),"",R13/U13)</f>
        <v/>
      </c>
      <c r="X13" s="267"/>
      <c r="Y13" s="237"/>
      <c r="Z13" s="66"/>
      <c r="AA13" s="264" t="s">
        <v>54</v>
      </c>
      <c r="AB13" s="265"/>
      <c r="AC13" s="265"/>
      <c r="AD13" s="265"/>
      <c r="AE13" s="265"/>
      <c r="AF13" s="265"/>
      <c r="AG13" s="265"/>
      <c r="AH13" s="266"/>
      <c r="AI13" s="62"/>
      <c r="AJ13" s="62"/>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row>
    <row r="14" spans="1:65" ht="23.25" customHeight="1" thickBot="1" x14ac:dyDescent="0.3">
      <c r="A14" s="349" t="s">
        <v>55</v>
      </c>
      <c r="B14" s="350"/>
      <c r="C14" s="350"/>
      <c r="D14" s="350"/>
      <c r="E14" s="101">
        <f>IF(1-E13 = 1, 0, 1-E13)</f>
        <v>0.46672000000000002</v>
      </c>
      <c r="G14" s="351">
        <v>2</v>
      </c>
      <c r="H14" s="352"/>
      <c r="I14" s="352"/>
      <c r="J14" s="352">
        <v>1</v>
      </c>
      <c r="K14" s="352"/>
      <c r="L14" s="353"/>
      <c r="O14" s="79"/>
      <c r="P14" s="275"/>
      <c r="Q14" s="276"/>
      <c r="R14" s="313"/>
      <c r="S14" s="314"/>
      <c r="T14" s="315"/>
      <c r="U14" s="313"/>
      <c r="V14" s="315"/>
      <c r="W14" s="268" t="str">
        <f t="shared" ref="W14:W26" si="0">IF(ISERROR(R14/U14),"",R14/U14)</f>
        <v/>
      </c>
      <c r="X14" s="270">
        <f>SUM(U11:V27)</f>
        <v>0</v>
      </c>
      <c r="Y14" s="238"/>
      <c r="Z14" s="67"/>
      <c r="AA14" s="168" t="s">
        <v>56</v>
      </c>
      <c r="AB14" s="168"/>
      <c r="AC14" s="168"/>
      <c r="AD14" s="168"/>
      <c r="AE14" s="168"/>
      <c r="AF14" s="168"/>
      <c r="AG14" s="168"/>
      <c r="AH14" s="168"/>
      <c r="AI14" s="62"/>
      <c r="AJ14" s="62"/>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row>
    <row r="15" spans="1:65" ht="5.25" customHeight="1" thickTop="1" thickBot="1" x14ac:dyDescent="0.3">
      <c r="A15" s="42"/>
      <c r="B15" s="10"/>
      <c r="C15" s="10"/>
      <c r="D15" s="10"/>
      <c r="E15" s="37"/>
      <c r="G15" s="28"/>
      <c r="H15" s="28"/>
      <c r="I15" s="36"/>
      <c r="K15" s="28"/>
      <c r="L15" s="28"/>
      <c r="O15" s="28"/>
      <c r="P15" s="277"/>
      <c r="Q15" s="278"/>
      <c r="R15" s="316"/>
      <c r="S15" s="317"/>
      <c r="T15" s="318"/>
      <c r="U15" s="316"/>
      <c r="V15" s="318"/>
      <c r="W15" s="269"/>
      <c r="X15" s="67"/>
      <c r="Y15" s="67"/>
      <c r="Z15" s="67"/>
      <c r="AA15" s="55"/>
      <c r="AB15" s="56"/>
      <c r="AC15" s="56"/>
      <c r="AD15" s="56"/>
      <c r="AE15" s="56"/>
      <c r="AF15" s="56"/>
      <c r="AG15" s="56"/>
      <c r="AH15" s="57"/>
      <c r="AI15" s="62"/>
      <c r="AJ15" s="62"/>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row>
    <row r="16" spans="1:65" ht="34.5" customHeight="1" thickTop="1" thickBot="1" x14ac:dyDescent="0.3">
      <c r="A16" s="354" t="s">
        <v>57</v>
      </c>
      <c r="B16" s="355"/>
      <c r="C16" s="355"/>
      <c r="D16" s="355"/>
      <c r="E16" s="356"/>
      <c r="G16" s="357" t="s">
        <v>58</v>
      </c>
      <c r="H16" s="358"/>
      <c r="I16" s="358"/>
      <c r="J16" s="358"/>
      <c r="K16" s="358"/>
      <c r="L16" s="359"/>
      <c r="O16" s="29"/>
      <c r="P16" s="158"/>
      <c r="Q16" s="159"/>
      <c r="R16" s="160"/>
      <c r="S16" s="161"/>
      <c r="T16" s="162"/>
      <c r="U16" s="160"/>
      <c r="V16" s="162"/>
      <c r="W16" s="127" t="str">
        <f t="shared" si="0"/>
        <v/>
      </c>
      <c r="X16" s="271" t="s">
        <v>59</v>
      </c>
      <c r="Y16" s="272"/>
      <c r="Z16" s="63"/>
      <c r="AA16" s="169" t="s">
        <v>60</v>
      </c>
      <c r="AB16" s="170"/>
      <c r="AC16" s="170"/>
      <c r="AD16" s="170"/>
      <c r="AE16" s="170"/>
      <c r="AF16" s="170"/>
      <c r="AG16" s="170"/>
      <c r="AH16" s="171"/>
      <c r="AI16" s="62"/>
      <c r="AJ16" s="62"/>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row>
    <row r="17" spans="1:69" ht="22.5" customHeight="1" thickBot="1" x14ac:dyDescent="0.3">
      <c r="A17" s="218" t="s">
        <v>61</v>
      </c>
      <c r="B17" s="247"/>
      <c r="C17" s="247"/>
      <c r="D17" s="247"/>
      <c r="E17" s="44">
        <v>2500</v>
      </c>
      <c r="G17" s="248" t="s">
        <v>62</v>
      </c>
      <c r="H17" s="249"/>
      <c r="I17" s="249"/>
      <c r="J17" s="249"/>
      <c r="K17" s="250">
        <f>INDEX(LunchFree,I10)*D22+INDEX(LunchPaid,I12)*D23+INDEX(sixcents,G14)*(D22+D23)</f>
        <v>7288.7499999999991</v>
      </c>
      <c r="L17" s="251"/>
      <c r="P17" s="275"/>
      <c r="Q17" s="276"/>
      <c r="R17" s="313"/>
      <c r="S17" s="314"/>
      <c r="T17" s="315"/>
      <c r="U17" s="313"/>
      <c r="V17" s="315"/>
      <c r="W17" s="268" t="str">
        <f t="shared" si="0"/>
        <v/>
      </c>
      <c r="X17" s="273" t="str">
        <f>IF(ISERROR(X10/X14),"",X10/X14)</f>
        <v/>
      </c>
      <c r="Y17" s="274"/>
      <c r="Z17" s="62"/>
      <c r="AA17" s="62"/>
      <c r="AB17" s="62"/>
      <c r="AC17" s="62"/>
      <c r="AD17" s="62"/>
      <c r="AE17" s="62"/>
      <c r="AF17" s="62"/>
      <c r="AG17" s="62"/>
      <c r="AH17" s="62"/>
      <c r="AI17" s="62"/>
      <c r="AJ17" s="62"/>
    </row>
    <row r="18" spans="1:69" ht="21" customHeight="1" thickBot="1" x14ac:dyDescent="0.3">
      <c r="A18" s="223" t="s">
        <v>63</v>
      </c>
      <c r="B18" s="252"/>
      <c r="C18" s="252"/>
      <c r="D18" s="252">
        <v>965</v>
      </c>
      <c r="E18" s="45">
        <v>1500</v>
      </c>
      <c r="G18" s="253" t="s">
        <v>64</v>
      </c>
      <c r="H18" s="254"/>
      <c r="I18" s="254"/>
      <c r="J18" s="254"/>
      <c r="K18" s="255">
        <f>INDEX(Breakfree,K10)*D24+INDEX(Breakpaid,K12)*D25</f>
        <v>2672.25</v>
      </c>
      <c r="L18" s="256"/>
      <c r="N18" s="1"/>
      <c r="P18" s="277"/>
      <c r="Q18" s="278"/>
      <c r="R18" s="316"/>
      <c r="S18" s="317"/>
      <c r="T18" s="318"/>
      <c r="U18" s="316"/>
      <c r="V18" s="318"/>
      <c r="W18" s="269"/>
    </row>
    <row r="19" spans="1:69" ht="24" customHeight="1" thickTop="1" thickBot="1" x14ac:dyDescent="0.3">
      <c r="A19" s="322" t="s">
        <v>65</v>
      </c>
      <c r="B19" s="323"/>
      <c r="C19" s="323"/>
      <c r="D19" s="323">
        <f>D17+D18</f>
        <v>965</v>
      </c>
      <c r="E19" s="86">
        <f>E17+E18</f>
        <v>4000</v>
      </c>
      <c r="G19" s="324" t="s">
        <v>66</v>
      </c>
      <c r="H19" s="325"/>
      <c r="I19" s="325"/>
      <c r="J19" s="326"/>
      <c r="K19" s="330">
        <f>K17+K18</f>
        <v>9961</v>
      </c>
      <c r="L19" s="331"/>
      <c r="M19" s="18"/>
      <c r="N19" s="103"/>
      <c r="O19" s="18"/>
      <c r="P19" s="275"/>
      <c r="Q19" s="276"/>
      <c r="R19" s="313"/>
      <c r="S19" s="314"/>
      <c r="T19" s="315"/>
      <c r="U19" s="313"/>
      <c r="V19" s="315"/>
      <c r="W19" s="268" t="str">
        <f t="shared" si="0"/>
        <v/>
      </c>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row>
    <row r="20" spans="1:69" ht="12" customHeight="1" thickTop="1" thickBot="1" x14ac:dyDescent="0.3">
      <c r="A20" s="334" t="s">
        <v>67</v>
      </c>
      <c r="B20" s="335"/>
      <c r="C20" s="336"/>
      <c r="D20" s="87" t="s">
        <v>68</v>
      </c>
      <c r="E20" s="88" t="s">
        <v>69</v>
      </c>
      <c r="G20" s="327"/>
      <c r="H20" s="328"/>
      <c r="I20" s="328"/>
      <c r="J20" s="329"/>
      <c r="K20" s="332"/>
      <c r="L20" s="333"/>
      <c r="M20" s="18"/>
      <c r="N20" s="18"/>
      <c r="O20" s="18"/>
      <c r="P20" s="277"/>
      <c r="Q20" s="278"/>
      <c r="R20" s="316"/>
      <c r="S20" s="317"/>
      <c r="T20" s="318"/>
      <c r="U20" s="316"/>
      <c r="V20" s="318"/>
      <c r="W20" s="269"/>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row>
    <row r="21" spans="1:69" ht="27.75" customHeight="1" thickBot="1" x14ac:dyDescent="0.35">
      <c r="A21" s="337"/>
      <c r="B21" s="338"/>
      <c r="C21" s="339"/>
      <c r="D21" s="89">
        <v>0.05</v>
      </c>
      <c r="E21" s="90">
        <v>0.05</v>
      </c>
      <c r="F21" s="12"/>
      <c r="G21" s="340" t="s">
        <v>70</v>
      </c>
      <c r="H21" s="341"/>
      <c r="I21" s="341"/>
      <c r="J21" s="341"/>
      <c r="K21" s="250">
        <f>INDEX(LunchFree,I10)*E13+INDEX(LunchPaid,I12)*E14+INDEX(sixcents,G14)</f>
        <v>2.7764479999999994</v>
      </c>
      <c r="L21" s="251"/>
      <c r="M21" s="30"/>
      <c r="N21" s="30"/>
      <c r="O21" s="30"/>
      <c r="P21" s="158"/>
      <c r="Q21" s="159"/>
      <c r="R21" s="160"/>
      <c r="S21" s="161"/>
      <c r="T21" s="162"/>
      <c r="U21" s="160"/>
      <c r="V21" s="162"/>
      <c r="W21" s="127"/>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row>
    <row r="22" spans="1:69" ht="32.25" customHeight="1" thickTop="1" thickBot="1" x14ac:dyDescent="0.3">
      <c r="A22" s="342" t="s">
        <v>71</v>
      </c>
      <c r="B22" s="343"/>
      <c r="C22" s="344"/>
      <c r="D22" s="345">
        <f>ROUND(((E17*D21)+E17)*E13,0)</f>
        <v>1400</v>
      </c>
      <c r="E22" s="346"/>
      <c r="F22" s="11"/>
      <c r="G22" s="347" t="s">
        <v>72</v>
      </c>
      <c r="H22" s="348"/>
      <c r="I22" s="348"/>
      <c r="J22" s="348"/>
      <c r="K22" s="255">
        <f>INDEX(Breakfree,K10)*E13+INDEX(Breakpaid,K12)*E14</f>
        <v>1.696536</v>
      </c>
      <c r="L22" s="256"/>
      <c r="M22" s="30"/>
      <c r="N22" s="30"/>
      <c r="O22" s="30"/>
      <c r="P22" s="158"/>
      <c r="Q22" s="159"/>
      <c r="R22" s="160"/>
      <c r="S22" s="161"/>
      <c r="T22" s="162"/>
      <c r="U22" s="160"/>
      <c r="V22" s="162"/>
      <c r="W22" s="127" t="str">
        <f t="shared" si="0"/>
        <v/>
      </c>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row>
    <row r="23" spans="1:69" ht="35.25" customHeight="1" thickTop="1" thickBot="1" x14ac:dyDescent="0.3">
      <c r="A23" s="285" t="s">
        <v>73</v>
      </c>
      <c r="B23" s="286"/>
      <c r="C23" s="287"/>
      <c r="D23" s="288">
        <f>ROUND(((E17*D21)+E17)-D22,0)</f>
        <v>1225</v>
      </c>
      <c r="E23" s="289"/>
      <c r="F23" s="11"/>
      <c r="G23" s="319" t="s">
        <v>74</v>
      </c>
      <c r="H23" s="320"/>
      <c r="I23" s="320"/>
      <c r="J23" s="320"/>
      <c r="K23" s="320"/>
      <c r="L23" s="321"/>
      <c r="M23" s="30"/>
      <c r="N23" s="30"/>
      <c r="O23" s="30"/>
      <c r="P23" s="158"/>
      <c r="Q23" s="159"/>
      <c r="R23" s="160"/>
      <c r="S23" s="161"/>
      <c r="T23" s="162"/>
      <c r="U23" s="160"/>
      <c r="V23" s="162"/>
      <c r="W23" s="127" t="str">
        <f t="shared" si="0"/>
        <v/>
      </c>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row>
    <row r="24" spans="1:69" ht="28.5" customHeight="1" thickBot="1" x14ac:dyDescent="0.3">
      <c r="A24" s="285" t="s">
        <v>75</v>
      </c>
      <c r="B24" s="286"/>
      <c r="C24" s="287"/>
      <c r="D24" s="288">
        <f>ROUND(((E18*E21)+E18)*E13,0)</f>
        <v>840</v>
      </c>
      <c r="E24" s="289"/>
      <c r="G24" s="301" t="s">
        <v>76</v>
      </c>
      <c r="H24" s="302"/>
      <c r="I24" s="302"/>
      <c r="J24" s="295">
        <v>9000</v>
      </c>
      <c r="K24" s="296"/>
      <c r="L24" s="297"/>
      <c r="M24" s="30"/>
      <c r="N24" s="30"/>
      <c r="O24" s="30"/>
      <c r="P24" s="158"/>
      <c r="Q24" s="159"/>
      <c r="R24" s="160"/>
      <c r="S24" s="161"/>
      <c r="T24" s="162"/>
      <c r="U24" s="160"/>
      <c r="V24" s="162"/>
      <c r="W24" s="127" t="str">
        <f t="shared" si="0"/>
        <v/>
      </c>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O24" s="40"/>
      <c r="BP24" s="40"/>
      <c r="BQ24" s="40"/>
    </row>
    <row r="25" spans="1:69" ht="39" customHeight="1" thickBot="1" x14ac:dyDescent="0.3">
      <c r="A25" s="290" t="s">
        <v>77</v>
      </c>
      <c r="B25" s="291"/>
      <c r="C25" s="292"/>
      <c r="D25" s="293">
        <f>ROUND(((E18*E21)+E18)-D24,0)</f>
        <v>735</v>
      </c>
      <c r="E25" s="294"/>
      <c r="F25" s="5"/>
      <c r="G25" s="307" t="s">
        <v>78</v>
      </c>
      <c r="H25" s="308"/>
      <c r="I25" s="308"/>
      <c r="J25" s="298">
        <v>2000</v>
      </c>
      <c r="K25" s="299"/>
      <c r="L25" s="300"/>
      <c r="M25" s="30"/>
      <c r="N25" s="30"/>
      <c r="O25" s="30"/>
      <c r="P25" s="158"/>
      <c r="Q25" s="159"/>
      <c r="R25" s="160"/>
      <c r="S25" s="161"/>
      <c r="T25" s="162"/>
      <c r="U25" s="160"/>
      <c r="V25" s="162"/>
      <c r="W25" s="127" t="str">
        <f t="shared" si="0"/>
        <v/>
      </c>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row>
    <row r="26" spans="1:69" ht="36.75" customHeight="1" thickTop="1" x14ac:dyDescent="0.25">
      <c r="A26" s="279" t="s">
        <v>79</v>
      </c>
      <c r="B26" s="280"/>
      <c r="C26" s="280"/>
      <c r="D26" s="280"/>
      <c r="E26" s="280"/>
      <c r="F26" s="281"/>
      <c r="G26" s="303" t="s">
        <v>80</v>
      </c>
      <c r="H26" s="304"/>
      <c r="I26" s="304"/>
      <c r="J26" s="105">
        <f>IF(OR(SUM(J24:L25)=0,K17=0),"",K17-J24)</f>
        <v>-1711.2500000000009</v>
      </c>
      <c r="K26" s="309" t="s">
        <v>81</v>
      </c>
      <c r="L26" s="310"/>
      <c r="M26" s="30"/>
      <c r="N26" s="30"/>
      <c r="O26" s="30"/>
      <c r="P26" s="158"/>
      <c r="Q26" s="159"/>
      <c r="R26" s="160"/>
      <c r="S26" s="161"/>
      <c r="T26" s="162"/>
      <c r="U26" s="160"/>
      <c r="V26" s="162"/>
      <c r="W26" s="127" t="str">
        <f t="shared" si="0"/>
        <v/>
      </c>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row>
    <row r="27" spans="1:69" ht="39.75" customHeight="1" thickBot="1" x14ac:dyDescent="0.3">
      <c r="A27" s="282"/>
      <c r="B27" s="283"/>
      <c r="C27" s="283"/>
      <c r="D27" s="283"/>
      <c r="E27" s="283"/>
      <c r="F27" s="284"/>
      <c r="G27" s="305" t="s">
        <v>82</v>
      </c>
      <c r="H27" s="306"/>
      <c r="I27" s="306"/>
      <c r="J27" s="104">
        <f>IF(OR(SUM(J24:L25)=0,K18=0),"",K18-J25)</f>
        <v>672.25</v>
      </c>
      <c r="K27" s="311">
        <f>IF(SUM(J26:J27)=0,"",SUM(J26:J27))</f>
        <v>-1039.0000000000009</v>
      </c>
      <c r="L27" s="312"/>
      <c r="M27" s="30"/>
      <c r="N27" s="30"/>
      <c r="O27" s="30"/>
      <c r="P27" s="158"/>
      <c r="Q27" s="159"/>
      <c r="R27" s="160"/>
      <c r="S27" s="161"/>
      <c r="T27" s="162"/>
      <c r="U27" s="160"/>
      <c r="V27" s="162"/>
      <c r="W27" s="127"/>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row>
    <row r="28" spans="1:69" ht="45" customHeight="1" thickTop="1" x14ac:dyDescent="0.3">
      <c r="A28" s="172" t="s">
        <v>83</v>
      </c>
      <c r="B28" s="173"/>
      <c r="C28" s="173"/>
      <c r="D28" s="173"/>
      <c r="E28" s="173"/>
      <c r="F28" s="173"/>
      <c r="G28" s="173"/>
      <c r="H28" s="173"/>
    </row>
    <row r="29" spans="1:69" ht="57" customHeight="1" x14ac:dyDescent="0.25">
      <c r="A29" s="186" t="s">
        <v>84</v>
      </c>
      <c r="B29" s="187"/>
      <c r="C29" s="187"/>
      <c r="D29" s="187"/>
      <c r="E29" s="187"/>
      <c r="F29" s="187"/>
      <c r="G29" s="187"/>
      <c r="H29" s="187"/>
    </row>
    <row r="30" spans="1:69" ht="24" customHeight="1" x14ac:dyDescent="0.25">
      <c r="A30" s="191" t="s">
        <v>85</v>
      </c>
      <c r="B30" s="191"/>
      <c r="C30" s="191"/>
      <c r="D30" s="188" t="s">
        <v>86</v>
      </c>
      <c r="E30" s="189"/>
      <c r="F30" s="189"/>
      <c r="G30" s="189"/>
      <c r="H30" s="190"/>
    </row>
    <row r="31" spans="1:69" ht="21.75" customHeight="1" x14ac:dyDescent="0.25">
      <c r="A31" s="156" t="s">
        <v>87</v>
      </c>
      <c r="B31" s="156" t="s">
        <v>88</v>
      </c>
      <c r="C31" s="156" t="s">
        <v>89</v>
      </c>
      <c r="D31" s="156" t="s">
        <v>87</v>
      </c>
      <c r="E31" s="156" t="s">
        <v>88</v>
      </c>
      <c r="F31" s="188" t="s">
        <v>89</v>
      </c>
      <c r="G31" s="189"/>
      <c r="H31" s="190"/>
    </row>
    <row r="32" spans="1:69" ht="15" customHeight="1" x14ac:dyDescent="0.25">
      <c r="A32" s="156" t="s">
        <v>90</v>
      </c>
      <c r="B32" s="155">
        <v>0</v>
      </c>
      <c r="C32" s="155">
        <v>0</v>
      </c>
      <c r="D32" s="133" t="s">
        <v>90</v>
      </c>
      <c r="E32" s="155">
        <v>0</v>
      </c>
      <c r="F32" s="165">
        <v>0</v>
      </c>
      <c r="G32" s="166"/>
      <c r="H32" s="167"/>
    </row>
    <row r="33" spans="1:8" ht="15" customHeight="1" x14ac:dyDescent="0.25">
      <c r="A33" s="126"/>
      <c r="B33" s="97" t="s">
        <v>91</v>
      </c>
      <c r="C33" s="97" t="s">
        <v>91</v>
      </c>
      <c r="D33" s="134"/>
      <c r="E33" s="97" t="s">
        <v>91</v>
      </c>
      <c r="F33" s="165" t="s">
        <v>91</v>
      </c>
      <c r="G33" s="166"/>
      <c r="H33" s="167"/>
    </row>
    <row r="34" spans="1:8" ht="15" customHeight="1" x14ac:dyDescent="0.25">
      <c r="A34" s="126" t="s">
        <v>92</v>
      </c>
      <c r="B34" s="135">
        <v>4.43</v>
      </c>
      <c r="C34" s="135">
        <v>0.42</v>
      </c>
      <c r="D34" s="136" t="s">
        <v>93</v>
      </c>
      <c r="E34" s="135">
        <v>2.37</v>
      </c>
      <c r="F34" s="177">
        <v>0.39</v>
      </c>
      <c r="G34" s="178"/>
      <c r="H34" s="179"/>
    </row>
    <row r="35" spans="1:8" ht="15" customHeight="1" x14ac:dyDescent="0.25">
      <c r="A35" s="126" t="s">
        <v>94</v>
      </c>
      <c r="B35" s="135">
        <v>4.45</v>
      </c>
      <c r="C35" s="135">
        <v>0.44</v>
      </c>
      <c r="D35" s="136" t="s">
        <v>95</v>
      </c>
      <c r="E35" s="135">
        <v>2.84</v>
      </c>
      <c r="F35" s="177">
        <v>0.39</v>
      </c>
      <c r="G35" s="178"/>
      <c r="H35" s="179"/>
    </row>
    <row r="36" spans="1:8" x14ac:dyDescent="0.25">
      <c r="A36" s="126" t="s">
        <v>96</v>
      </c>
      <c r="B36" s="135">
        <v>4.5999999999999996</v>
      </c>
      <c r="C36" s="135">
        <v>0.5</v>
      </c>
      <c r="D36" s="136"/>
      <c r="E36" s="46" t="s">
        <v>97</v>
      </c>
      <c r="F36" s="192" t="s">
        <v>97</v>
      </c>
      <c r="G36" s="193"/>
      <c r="H36" s="194"/>
    </row>
    <row r="37" spans="1:8" x14ac:dyDescent="0.25">
      <c r="A37" s="126"/>
      <c r="B37" s="98" t="s">
        <v>97</v>
      </c>
      <c r="C37" s="46" t="s">
        <v>97</v>
      </c>
      <c r="D37" s="136" t="s">
        <v>93</v>
      </c>
      <c r="E37" s="135">
        <v>3.8</v>
      </c>
      <c r="F37" s="177">
        <v>0.6</v>
      </c>
      <c r="G37" s="178"/>
      <c r="H37" s="179"/>
    </row>
    <row r="38" spans="1:8" x14ac:dyDescent="0.25">
      <c r="A38" s="126" t="s">
        <v>92</v>
      </c>
      <c r="B38" s="135">
        <v>7.18</v>
      </c>
      <c r="C38" s="135">
        <v>0.69</v>
      </c>
      <c r="D38" s="136" t="s">
        <v>95</v>
      </c>
      <c r="E38" s="135">
        <v>4.5599999999999996</v>
      </c>
      <c r="F38" s="177">
        <v>0.6</v>
      </c>
      <c r="G38" s="178"/>
      <c r="H38" s="179"/>
    </row>
    <row r="39" spans="1:8" ht="75" x14ac:dyDescent="0.25">
      <c r="A39" s="139" t="s">
        <v>94</v>
      </c>
      <c r="B39" s="135">
        <v>7.2</v>
      </c>
      <c r="C39" s="135">
        <v>0.71</v>
      </c>
      <c r="D39" s="136"/>
      <c r="E39" s="137" t="s">
        <v>98</v>
      </c>
      <c r="F39" s="180" t="s">
        <v>99</v>
      </c>
      <c r="G39" s="181"/>
      <c r="H39" s="182"/>
    </row>
    <row r="40" spans="1:8" x14ac:dyDescent="0.25">
      <c r="A40" s="126" t="s">
        <v>96</v>
      </c>
      <c r="B40" s="135">
        <v>7.43</v>
      </c>
      <c r="C40" s="135">
        <v>0.79</v>
      </c>
      <c r="D40" s="136" t="s">
        <v>93</v>
      </c>
      <c r="E40" s="135">
        <v>3.06</v>
      </c>
      <c r="F40" s="183">
        <v>0.49</v>
      </c>
      <c r="G40" s="184"/>
      <c r="H40" s="185"/>
    </row>
    <row r="41" spans="1:8" ht="75" x14ac:dyDescent="0.25">
      <c r="A41" s="126"/>
      <c r="B41" s="137" t="s">
        <v>100</v>
      </c>
      <c r="C41" s="137" t="s">
        <v>101</v>
      </c>
      <c r="D41" s="139" t="s">
        <v>95</v>
      </c>
      <c r="E41" s="135">
        <v>3.67</v>
      </c>
      <c r="F41" s="177">
        <v>0.49</v>
      </c>
      <c r="G41" s="178"/>
      <c r="H41" s="179"/>
    </row>
    <row r="42" spans="1:8" x14ac:dyDescent="0.25">
      <c r="A42" s="126" t="s">
        <v>92</v>
      </c>
      <c r="B42" s="135">
        <v>5.76</v>
      </c>
      <c r="C42" s="135">
        <v>0.55000000000000004</v>
      </c>
      <c r="D42" s="174" t="s">
        <v>102</v>
      </c>
      <c r="E42" s="46" t="s">
        <v>103</v>
      </c>
      <c r="F42" s="165" t="s">
        <v>103</v>
      </c>
      <c r="G42" s="166"/>
      <c r="H42" s="167"/>
    </row>
    <row r="43" spans="1:8" ht="15" customHeight="1" x14ac:dyDescent="0.25">
      <c r="A43" s="126" t="s">
        <v>94</v>
      </c>
      <c r="B43" s="135">
        <v>5.78</v>
      </c>
      <c r="C43" s="135">
        <v>0.56999999999999995</v>
      </c>
      <c r="D43" s="175"/>
      <c r="E43" s="155"/>
      <c r="F43" s="165"/>
      <c r="G43" s="166"/>
      <c r="H43" s="167"/>
    </row>
    <row r="44" spans="1:8" x14ac:dyDescent="0.25">
      <c r="A44" s="126" t="s">
        <v>96</v>
      </c>
      <c r="B44" s="135">
        <v>5.97</v>
      </c>
      <c r="C44" s="135">
        <v>0.64</v>
      </c>
      <c r="D44" s="175"/>
      <c r="E44" s="155"/>
      <c r="F44" s="165"/>
      <c r="G44" s="166"/>
      <c r="H44" s="167"/>
    </row>
    <row r="45" spans="1:8" ht="15" customHeight="1" x14ac:dyDescent="0.25">
      <c r="A45" s="174" t="s">
        <v>102</v>
      </c>
      <c r="B45" s="98" t="s">
        <v>103</v>
      </c>
      <c r="C45" s="97" t="s">
        <v>103</v>
      </c>
      <c r="D45" s="175"/>
      <c r="E45" s="155"/>
      <c r="F45" s="165"/>
      <c r="G45" s="166"/>
      <c r="H45" s="167"/>
    </row>
    <row r="46" spans="1:8" x14ac:dyDescent="0.25">
      <c r="A46" s="175"/>
      <c r="B46" s="46"/>
      <c r="C46" s="155"/>
      <c r="D46" s="175"/>
      <c r="E46" s="155"/>
      <c r="F46" s="165"/>
      <c r="G46" s="166"/>
      <c r="H46" s="167"/>
    </row>
    <row r="47" spans="1:8" x14ac:dyDescent="0.25">
      <c r="A47" s="175"/>
      <c r="B47" s="155"/>
      <c r="C47" s="155"/>
      <c r="D47" s="175"/>
      <c r="E47" s="155"/>
      <c r="F47" s="165"/>
      <c r="G47" s="166"/>
      <c r="H47" s="167"/>
    </row>
    <row r="48" spans="1:8" x14ac:dyDescent="0.25">
      <c r="A48" s="175"/>
      <c r="B48" s="155"/>
      <c r="C48" s="155"/>
      <c r="D48" s="175"/>
      <c r="E48" s="155"/>
      <c r="F48" s="165"/>
      <c r="G48" s="166"/>
      <c r="H48" s="167"/>
    </row>
    <row r="49" spans="1:12" x14ac:dyDescent="0.25">
      <c r="A49" s="175"/>
      <c r="B49" s="155"/>
      <c r="C49" s="155"/>
      <c r="D49" s="175"/>
      <c r="E49" s="155"/>
      <c r="F49" s="165"/>
      <c r="G49" s="166"/>
      <c r="H49" s="167"/>
    </row>
    <row r="50" spans="1:12" x14ac:dyDescent="0.25">
      <c r="A50" s="175"/>
      <c r="B50" s="155"/>
      <c r="C50" s="155"/>
      <c r="D50" s="175"/>
      <c r="E50" s="155"/>
      <c r="F50" s="165"/>
      <c r="G50" s="166"/>
      <c r="H50" s="167"/>
      <c r="I50" s="33"/>
      <c r="J50" s="33"/>
      <c r="K50" s="33"/>
      <c r="L50" s="33"/>
    </row>
    <row r="51" spans="1:12" x14ac:dyDescent="0.25">
      <c r="A51" s="175"/>
      <c r="B51" s="155"/>
      <c r="C51" s="155"/>
      <c r="D51" s="175"/>
      <c r="E51" s="155"/>
      <c r="F51" s="165"/>
      <c r="G51" s="166"/>
      <c r="H51" s="167"/>
      <c r="I51" s="33"/>
      <c r="J51" s="33" t="s">
        <v>104</v>
      </c>
      <c r="K51" s="33"/>
      <c r="L51" s="33" t="s">
        <v>105</v>
      </c>
    </row>
    <row r="52" spans="1:12" x14ac:dyDescent="0.25">
      <c r="A52" s="175"/>
      <c r="B52" s="155"/>
      <c r="C52" s="155"/>
      <c r="D52" s="175"/>
      <c r="E52" s="155"/>
      <c r="F52" s="165"/>
      <c r="G52" s="166"/>
      <c r="H52" s="167"/>
      <c r="I52" s="33"/>
      <c r="J52" s="33"/>
      <c r="K52" s="33"/>
      <c r="L52" s="33"/>
    </row>
    <row r="53" spans="1:12" x14ac:dyDescent="0.25">
      <c r="A53" s="175"/>
      <c r="B53" s="155"/>
      <c r="C53" s="155"/>
      <c r="D53" s="175"/>
      <c r="E53" s="155"/>
      <c r="F53" s="165"/>
      <c r="G53" s="166"/>
      <c r="H53" s="167"/>
      <c r="I53" s="33"/>
      <c r="J53" s="33" t="s">
        <v>106</v>
      </c>
      <c r="K53" s="33"/>
      <c r="L53" s="33" t="s">
        <v>106</v>
      </c>
    </row>
    <row r="54" spans="1:12" x14ac:dyDescent="0.25">
      <c r="A54" s="175"/>
      <c r="B54" s="155"/>
      <c r="C54" s="155"/>
      <c r="D54" s="175"/>
      <c r="E54" s="155"/>
      <c r="F54" s="165"/>
      <c r="G54" s="166"/>
      <c r="H54" s="167"/>
      <c r="I54" s="33"/>
      <c r="J54" s="33" t="s">
        <v>107</v>
      </c>
      <c r="K54" s="33"/>
      <c r="L54" s="33" t="s">
        <v>107</v>
      </c>
    </row>
    <row r="55" spans="1:12" x14ac:dyDescent="0.25">
      <c r="A55" s="175"/>
      <c r="B55" s="155" t="s">
        <v>108</v>
      </c>
      <c r="C55" s="155"/>
      <c r="D55" s="175"/>
      <c r="E55" s="155"/>
      <c r="F55" s="128"/>
      <c r="G55" s="131">
        <v>0</v>
      </c>
      <c r="H55" s="128"/>
    </row>
    <row r="56" spans="1:12" x14ac:dyDescent="0.25">
      <c r="A56" s="176"/>
      <c r="B56" s="155"/>
      <c r="C56" s="155"/>
      <c r="D56" s="176"/>
      <c r="E56" s="155"/>
      <c r="F56" s="128"/>
      <c r="G56" s="131">
        <v>0.09</v>
      </c>
      <c r="H56" s="128"/>
    </row>
    <row r="57" spans="1:12" x14ac:dyDescent="0.25">
      <c r="A57" s="26"/>
      <c r="B57" s="26"/>
      <c r="C57" s="26"/>
      <c r="D57" s="26"/>
      <c r="E57" s="35"/>
      <c r="G57" s="85">
        <v>0</v>
      </c>
    </row>
    <row r="58" spans="1:12" x14ac:dyDescent="0.25">
      <c r="A58" s="26"/>
      <c r="B58" s="26"/>
      <c r="C58" s="26"/>
      <c r="D58" s="26"/>
      <c r="E58" s="35"/>
      <c r="G58" s="85">
        <v>0.06</v>
      </c>
    </row>
    <row r="59" spans="1:12" x14ac:dyDescent="0.25">
      <c r="A59" s="26"/>
      <c r="B59" s="26"/>
      <c r="C59" s="26"/>
      <c r="D59" s="26"/>
      <c r="E59" s="35"/>
    </row>
    <row r="60" spans="1:12" x14ac:dyDescent="0.25">
      <c r="A60" s="26"/>
      <c r="B60" s="26"/>
      <c r="C60" s="26"/>
      <c r="D60" s="26"/>
      <c r="E60" s="35"/>
    </row>
    <row r="61" spans="1:12" x14ac:dyDescent="0.25">
      <c r="A61" s="26"/>
      <c r="B61" s="26"/>
      <c r="C61" s="26"/>
      <c r="D61" s="26"/>
      <c r="E61" s="35"/>
    </row>
    <row r="62" spans="1:12" x14ac:dyDescent="0.25">
      <c r="A62" s="26"/>
      <c r="B62" s="26"/>
      <c r="C62" s="26"/>
      <c r="D62" s="26"/>
      <c r="E62" s="35"/>
    </row>
    <row r="63" spans="1:12" x14ac:dyDescent="0.25">
      <c r="A63" s="26"/>
      <c r="B63" s="26"/>
      <c r="C63" s="26"/>
      <c r="D63" s="26"/>
      <c r="E63" s="35"/>
    </row>
    <row r="64" spans="1:12" x14ac:dyDescent="0.25">
      <c r="A64" s="26"/>
      <c r="B64" s="26"/>
      <c r="C64" s="26"/>
      <c r="D64" s="26"/>
      <c r="E64" s="35"/>
    </row>
    <row r="76" spans="1:5" x14ac:dyDescent="0.25">
      <c r="A76" s="26"/>
      <c r="B76" s="26"/>
      <c r="C76" s="26"/>
      <c r="D76" s="26"/>
      <c r="E76" s="35"/>
    </row>
    <row r="77" spans="1:5" x14ac:dyDescent="0.25">
      <c r="A77" s="26"/>
      <c r="B77" s="26"/>
      <c r="C77" s="26"/>
      <c r="D77" s="26"/>
      <c r="E77" s="35"/>
    </row>
    <row r="78" spans="1:5" x14ac:dyDescent="0.25">
      <c r="A78" s="26"/>
      <c r="B78" s="26"/>
      <c r="C78" s="26"/>
      <c r="D78" s="26"/>
      <c r="E78" s="35"/>
    </row>
    <row r="79" spans="1:5" x14ac:dyDescent="0.25">
      <c r="A79" s="26"/>
      <c r="B79" s="26"/>
      <c r="C79" s="26"/>
      <c r="D79" s="26"/>
      <c r="E79" s="35"/>
    </row>
    <row r="80" spans="1:5" x14ac:dyDescent="0.25">
      <c r="A80" s="26"/>
      <c r="B80" s="26"/>
      <c r="C80" s="26"/>
      <c r="D80" s="26"/>
      <c r="E80" s="35"/>
    </row>
    <row r="81" spans="1:5" x14ac:dyDescent="0.25">
      <c r="A81" s="26"/>
      <c r="B81" s="26"/>
      <c r="C81" s="26"/>
      <c r="D81" s="26"/>
      <c r="E81" s="35"/>
    </row>
    <row r="84" spans="1:5" ht="24.75" customHeight="1" x14ac:dyDescent="0.25"/>
    <row r="98" ht="72.75" customHeight="1" x14ac:dyDescent="0.25"/>
  </sheetData>
  <dataConsolidate/>
  <mergeCells count="145">
    <mergeCell ref="R14:T15"/>
    <mergeCell ref="U14:V15"/>
    <mergeCell ref="R21:T21"/>
    <mergeCell ref="U21:V21"/>
    <mergeCell ref="U16:V16"/>
    <mergeCell ref="P21:Q21"/>
    <mergeCell ref="P17:Q18"/>
    <mergeCell ref="R17:T18"/>
    <mergeCell ref="U17:V18"/>
    <mergeCell ref="U19:V20"/>
    <mergeCell ref="R22:T22"/>
    <mergeCell ref="P19:Q20"/>
    <mergeCell ref="P16:Q16"/>
    <mergeCell ref="R16:T16"/>
    <mergeCell ref="P27:Q27"/>
    <mergeCell ref="R27:T27"/>
    <mergeCell ref="U27:V27"/>
    <mergeCell ref="P24:Q24"/>
    <mergeCell ref="R24:T24"/>
    <mergeCell ref="U24:V24"/>
    <mergeCell ref="P22:Q22"/>
    <mergeCell ref="P25:Q25"/>
    <mergeCell ref="R25:T25"/>
    <mergeCell ref="U25:V25"/>
    <mergeCell ref="P26:Q26"/>
    <mergeCell ref="R26:T26"/>
    <mergeCell ref="U26:V26"/>
    <mergeCell ref="W19:W20"/>
    <mergeCell ref="R19:T20"/>
    <mergeCell ref="U13:V13"/>
    <mergeCell ref="A23:C23"/>
    <mergeCell ref="D23:E23"/>
    <mergeCell ref="G23:L23"/>
    <mergeCell ref="A19:D19"/>
    <mergeCell ref="G19:J20"/>
    <mergeCell ref="K19:L20"/>
    <mergeCell ref="A20:C21"/>
    <mergeCell ref="G21:J21"/>
    <mergeCell ref="K21:L21"/>
    <mergeCell ref="A22:C22"/>
    <mergeCell ref="D22:E22"/>
    <mergeCell ref="G22:J22"/>
    <mergeCell ref="K22:L22"/>
    <mergeCell ref="A14:D14"/>
    <mergeCell ref="G14:L14"/>
    <mergeCell ref="A16:E16"/>
    <mergeCell ref="G16:L16"/>
    <mergeCell ref="U22:V22"/>
    <mergeCell ref="P23:Q23"/>
    <mergeCell ref="R23:T23"/>
    <mergeCell ref="U23:V23"/>
    <mergeCell ref="A26:F27"/>
    <mergeCell ref="A24:C24"/>
    <mergeCell ref="D24:E24"/>
    <mergeCell ref="A25:C25"/>
    <mergeCell ref="D25:E25"/>
    <mergeCell ref="J24:L24"/>
    <mergeCell ref="J25:L25"/>
    <mergeCell ref="G24:I24"/>
    <mergeCell ref="G26:I26"/>
    <mergeCell ref="G27:I27"/>
    <mergeCell ref="G25:I25"/>
    <mergeCell ref="K26:L26"/>
    <mergeCell ref="K27:L27"/>
    <mergeCell ref="A17:D17"/>
    <mergeCell ref="G17:J17"/>
    <mergeCell ref="K17:L17"/>
    <mergeCell ref="A18:D18"/>
    <mergeCell ref="G18:J18"/>
    <mergeCell ref="K18:L18"/>
    <mergeCell ref="A12:D12"/>
    <mergeCell ref="G12:H12"/>
    <mergeCell ref="AA12:AH12"/>
    <mergeCell ref="A13:D13"/>
    <mergeCell ref="G13:L13"/>
    <mergeCell ref="AA13:AH13"/>
    <mergeCell ref="P12:Q12"/>
    <mergeCell ref="P13:Q13"/>
    <mergeCell ref="U12:V12"/>
    <mergeCell ref="R12:T12"/>
    <mergeCell ref="R13:T13"/>
    <mergeCell ref="X12:Y13"/>
    <mergeCell ref="W14:W15"/>
    <mergeCell ref="W17:W18"/>
    <mergeCell ref="X14:Y14"/>
    <mergeCell ref="X16:Y16"/>
    <mergeCell ref="X17:Y17"/>
    <mergeCell ref="P14:Q15"/>
    <mergeCell ref="A5:L5"/>
    <mergeCell ref="O5:Q5"/>
    <mergeCell ref="AA5:AH10"/>
    <mergeCell ref="A7:E7"/>
    <mergeCell ref="G7:L8"/>
    <mergeCell ref="A8:C8"/>
    <mergeCell ref="D8:E8"/>
    <mergeCell ref="A9:D9"/>
    <mergeCell ref="G9:L9"/>
    <mergeCell ref="A10:D10"/>
    <mergeCell ref="U9:V10"/>
    <mergeCell ref="P9:Q10"/>
    <mergeCell ref="R9:T10"/>
    <mergeCell ref="A6:C6"/>
    <mergeCell ref="D6:H6"/>
    <mergeCell ref="X7:Y7"/>
    <mergeCell ref="G10:H10"/>
    <mergeCell ref="X8:Y9"/>
    <mergeCell ref="X10:Y10"/>
    <mergeCell ref="P7:W8"/>
    <mergeCell ref="W9:W10"/>
    <mergeCell ref="F47:H47"/>
    <mergeCell ref="F48:H48"/>
    <mergeCell ref="F49:H49"/>
    <mergeCell ref="A29:H29"/>
    <mergeCell ref="F31:H31"/>
    <mergeCell ref="F32:H32"/>
    <mergeCell ref="F33:H33"/>
    <mergeCell ref="F34:H34"/>
    <mergeCell ref="F35:H35"/>
    <mergeCell ref="A30:C30"/>
    <mergeCell ref="D30:H30"/>
    <mergeCell ref="F36:H36"/>
    <mergeCell ref="P11:Q11"/>
    <mergeCell ref="R11:T11"/>
    <mergeCell ref="U11:V11"/>
    <mergeCell ref="A11:D11"/>
    <mergeCell ref="F52:H52"/>
    <mergeCell ref="F53:H53"/>
    <mergeCell ref="F54:H54"/>
    <mergeCell ref="F50:H50"/>
    <mergeCell ref="AA14:AH14"/>
    <mergeCell ref="AA16:AH16"/>
    <mergeCell ref="A28:H28"/>
    <mergeCell ref="F42:H42"/>
    <mergeCell ref="F43:H43"/>
    <mergeCell ref="F44:H44"/>
    <mergeCell ref="F45:H45"/>
    <mergeCell ref="A45:A56"/>
    <mergeCell ref="F51:H51"/>
    <mergeCell ref="D42:D56"/>
    <mergeCell ref="F37:H37"/>
    <mergeCell ref="F38:H38"/>
    <mergeCell ref="F39:H39"/>
    <mergeCell ref="F40:H40"/>
    <mergeCell ref="F41:H41"/>
    <mergeCell ref="F46:H46"/>
  </mergeCells>
  <conditionalFormatting sqref="E11:E12">
    <cfRule type="cellIs" dxfId="7" priority="8" operator="greaterThanOrEqual">
      <formula>0.25</formula>
    </cfRule>
    <cfRule type="expression" dxfId="6" priority="9">
      <formula>IF(OR($E$12&lt;0.25,$E$12&gt;1),1,0)</formula>
    </cfRule>
  </conditionalFormatting>
  <conditionalFormatting sqref="J26:J27 K27">
    <cfRule type="cellIs" dxfId="5" priority="6" stopIfTrue="1" operator="greaterThanOrEqual">
      <formula>0</formula>
    </cfRule>
    <cfRule type="cellIs" dxfId="4" priority="7" stopIfTrue="1" operator="lessThan">
      <formula>0</formula>
    </cfRule>
  </conditionalFormatting>
  <conditionalFormatting sqref="J26:J27 K27:L27">
    <cfRule type="containsBlanks" dxfId="3" priority="10" stopIfTrue="1">
      <formula>LEN(TRIM(J26))=0</formula>
    </cfRule>
  </conditionalFormatting>
  <conditionalFormatting sqref="X17:Y17">
    <cfRule type="cellIs" dxfId="2" priority="1" stopIfTrue="1" operator="lessThan">
      <formula>0.4</formula>
    </cfRule>
  </conditionalFormatting>
  <dataValidations count="3">
    <dataValidation type="custom" errorStyle="warning" allowBlank="1" showInputMessage="1" showErrorMessage="1" errorTitle="WARNING" error="The percentage of identifed students is below 25%. If you are calculating for a base year, and the percentage is above 15% you may proceed." sqref="E11:E12" xr:uid="{00000000-0002-0000-0100-000000000000}">
      <formula1>IF(OR(#REF!="warning",#REF!="stop"),TRUE,FALSE)</formula1>
    </dataValidation>
    <dataValidation type="custom" errorStyle="warning" operator="greaterThanOrEqual" allowBlank="1" showInputMessage="1" showErrorMessage="1" errorTitle="Check Eligibility!!" error="Invalid Identified Student Percentage!!  _x000a__x000a_Identified Student Percentage is less than 25%_x000a_" sqref="E10" xr:uid="{00000000-0002-0000-0100-000001000000}">
      <formula1>IF(E9/E10&gt;1,"ERROR",IF(E9/E10&lt;0.25,"CHECK",E9/E10))</formula1>
    </dataValidation>
    <dataValidation type="custom" errorStyle="warning" operator="lessThanOrEqual" allowBlank="1" showInputMessage="1" showErrorMessage="1" errorTitle="Check Eligibility!!" error="Invalid Identified Student Percentage!!  _x000a__x000a_Identified Student Percentage is less than 25%" sqref="E9" xr:uid="{00000000-0002-0000-0100-000002000000}">
      <formula1>IF(E9/E10&gt;1,"ERROR",IF(E9/E10&lt;0.25,"CHECK",E9/E10))</formula1>
    </dataValidation>
  </dataValidations>
  <hyperlinks>
    <hyperlink ref="D8:E8" location="Identified" display="Click to define: Identified Students" xr:uid="{00000000-0004-0000-0100-000000000000}"/>
    <hyperlink ref="AA13:AH13" location="'Federal Estimator'!A1" display="Click here to go back to the Estimator" xr:uid="{00000000-0004-0000-0100-000001000000}"/>
    <hyperlink ref="O5:Q5" location="'Reimbursement Rates'!A1" display="If you do not know your reimbursement rate click here" xr:uid="{00000000-0004-0000-0100-000002000000}"/>
  </hyperlinks>
  <pageMargins left="0.15" right="0.15" top="0" bottom="0" header="0.3" footer="0.3"/>
  <pageSetup scale="90" orientation="landscape" r:id="rId1"/>
  <ignoredErrors>
    <ignoredError sqref="W14 W17 W13 W16 W19 W22:W2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ltText="Users select the Federal reimbursement rate for NSLP from a drop-down menu.">
                <anchor moveWithCells="1">
                  <from>
                    <xdr:col>7</xdr:col>
                    <xdr:colOff>142875</xdr:colOff>
                    <xdr:row>9</xdr:row>
                    <xdr:rowOff>0</xdr:rowOff>
                  </from>
                  <to>
                    <xdr:col>9</xdr:col>
                    <xdr:colOff>257175</xdr:colOff>
                    <xdr:row>9</xdr:row>
                    <xdr:rowOff>238125</xdr:rowOff>
                  </to>
                </anchor>
              </controlPr>
            </control>
          </mc:Choice>
        </mc:AlternateContent>
        <mc:AlternateContent xmlns:mc="http://schemas.openxmlformats.org/markup-compatibility/2006">
          <mc:Choice Requires="x14">
            <control shapeId="3074" r:id="rId5" name="Drop Down 2">
              <controlPr defaultSize="0" autoLine="0" autoPict="0" altText="Users select the Federal paid reimbursement rate from drop-down menu.">
                <anchor moveWithCells="1">
                  <from>
                    <xdr:col>7</xdr:col>
                    <xdr:colOff>142875</xdr:colOff>
                    <xdr:row>11</xdr:row>
                    <xdr:rowOff>0</xdr:rowOff>
                  </from>
                  <to>
                    <xdr:col>9</xdr:col>
                    <xdr:colOff>257175</xdr:colOff>
                    <xdr:row>11</xdr:row>
                    <xdr:rowOff>257175</xdr:rowOff>
                  </to>
                </anchor>
              </controlPr>
            </control>
          </mc:Choice>
        </mc:AlternateContent>
        <mc:AlternateContent xmlns:mc="http://schemas.openxmlformats.org/markup-compatibility/2006">
          <mc:Choice Requires="x14">
            <control shapeId="3075" r:id="rId6" name="Drop Down 3">
              <controlPr defaultSize="0" autoLine="0" autoPict="0" altText="Users select the Federal free reimbursement rate for the School Breakfast Program from a drop-down menu.">
                <anchor moveWithCells="1">
                  <from>
                    <xdr:col>9</xdr:col>
                    <xdr:colOff>485775</xdr:colOff>
                    <xdr:row>9</xdr:row>
                    <xdr:rowOff>9525</xdr:rowOff>
                  </from>
                  <to>
                    <xdr:col>10</xdr:col>
                    <xdr:colOff>419100</xdr:colOff>
                    <xdr:row>9</xdr:row>
                    <xdr:rowOff>257175</xdr:rowOff>
                  </to>
                </anchor>
              </controlPr>
            </control>
          </mc:Choice>
        </mc:AlternateContent>
        <mc:AlternateContent xmlns:mc="http://schemas.openxmlformats.org/markup-compatibility/2006">
          <mc:Choice Requires="x14">
            <control shapeId="3076" r:id="rId7" name="Drop Down 4">
              <controlPr defaultSize="0" autoLine="0" autoPict="0" altText="Users select the Federal paid reimbursement rate for the School Breakfast Program from a drop-down menu.">
                <anchor moveWithCells="1">
                  <from>
                    <xdr:col>9</xdr:col>
                    <xdr:colOff>485775</xdr:colOff>
                    <xdr:row>11</xdr:row>
                    <xdr:rowOff>0</xdr:rowOff>
                  </from>
                  <to>
                    <xdr:col>10</xdr:col>
                    <xdr:colOff>419100</xdr:colOff>
                    <xdr:row>11</xdr:row>
                    <xdr:rowOff>257175</xdr:rowOff>
                  </to>
                </anchor>
              </controlPr>
            </control>
          </mc:Choice>
        </mc:AlternateContent>
        <mc:AlternateContent xmlns:mc="http://schemas.openxmlformats.org/markup-compatibility/2006">
          <mc:Choice Requires="x14">
            <control shapeId="3077" r:id="rId8" name="Drop Down 5">
              <controlPr defaultSize="0" autoLine="0" autoPict="0" altText="Users indicate if SFA is certified for additional seven cents reimbursement using a drop-down menu.">
                <anchor moveWithCells="1">
                  <from>
                    <xdr:col>7</xdr:col>
                    <xdr:colOff>676275</xdr:colOff>
                    <xdr:row>13</xdr:row>
                    <xdr:rowOff>28575</xdr:rowOff>
                  </from>
                  <to>
                    <xdr:col>9</xdr:col>
                    <xdr:colOff>1076325</xdr:colOff>
                    <xdr:row>13</xdr:row>
                    <xdr:rowOff>257175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O93"/>
  <sheetViews>
    <sheetView showGridLines="0" zoomScaleNormal="100" workbookViewId="0">
      <selection activeCell="O18" sqref="O18"/>
    </sheetView>
  </sheetViews>
  <sheetFormatPr defaultRowHeight="15" x14ac:dyDescent="0.25"/>
  <cols>
    <col min="1" max="1" width="14.5703125" customWidth="1"/>
    <col min="2" max="2" width="16.42578125" customWidth="1"/>
    <col min="3" max="3" width="30.85546875" customWidth="1"/>
    <col min="4" max="4" width="14.85546875" customWidth="1"/>
    <col min="5" max="5" width="14.5703125" customWidth="1"/>
    <col min="6" max="6" width="0.85546875" customWidth="1"/>
    <col min="7" max="7" width="5.42578125" customWidth="1"/>
    <col min="8" max="8" width="10.5703125" customWidth="1"/>
    <col min="9" max="9" width="3.85546875" customWidth="1"/>
    <col min="10" max="10" width="15.85546875" customWidth="1"/>
    <col min="11" max="11" width="8.42578125" customWidth="1"/>
    <col min="12" max="12" width="5.140625" customWidth="1"/>
    <col min="13" max="13" width="0.42578125" customWidth="1"/>
    <col min="14" max="14" width="14.5703125" customWidth="1"/>
    <col min="15" max="15" width="14.42578125" customWidth="1"/>
    <col min="16" max="22" width="10.42578125" customWidth="1"/>
    <col min="23" max="25" width="5.42578125" customWidth="1"/>
    <col min="26" max="28" width="4.42578125" customWidth="1"/>
    <col min="29" max="29" width="11.5703125" customWidth="1"/>
    <col min="30" max="30" width="12.42578125" customWidth="1"/>
    <col min="31" max="31" width="13.42578125" customWidth="1"/>
    <col min="32" max="32" width="19.5703125" customWidth="1"/>
    <col min="33" max="34" width="9.42578125" customWidth="1"/>
    <col min="35" max="35" width="11.140625" customWidth="1"/>
    <col min="36" max="36" width="4.42578125" customWidth="1"/>
    <col min="37" max="38" width="7.42578125" customWidth="1"/>
    <col min="39" max="39" width="36.5703125" customWidth="1"/>
    <col min="40" max="63" width="4.42578125" customWidth="1"/>
    <col min="65" max="67" width="9.140625" customWidth="1"/>
  </cols>
  <sheetData>
    <row r="1" spans="1:63" ht="38.25" customHeight="1" thickTop="1" thickBot="1" x14ac:dyDescent="0.3">
      <c r="A1" s="195" t="s">
        <v>28</v>
      </c>
      <c r="B1" s="196"/>
      <c r="C1" s="196"/>
      <c r="D1" s="196"/>
      <c r="E1" s="196"/>
      <c r="F1" s="196"/>
      <c r="G1" s="196"/>
      <c r="H1" s="196"/>
      <c r="I1" s="196"/>
      <c r="J1" s="196"/>
      <c r="K1" s="196"/>
      <c r="L1" s="197"/>
      <c r="O1" s="198" t="s">
        <v>109</v>
      </c>
      <c r="P1" s="198"/>
      <c r="Q1" s="198"/>
      <c r="R1" s="25"/>
      <c r="S1" s="25"/>
      <c r="T1" s="25"/>
      <c r="U1" s="25"/>
      <c r="V1" s="25"/>
      <c r="W1" s="61"/>
      <c r="X1" s="61"/>
      <c r="Y1" s="199" t="s">
        <v>110</v>
      </c>
      <c r="Z1" s="200"/>
      <c r="AA1" s="200"/>
      <c r="AB1" s="200"/>
      <c r="AC1" s="200"/>
      <c r="AD1" s="200"/>
      <c r="AE1" s="200"/>
      <c r="AF1" s="201"/>
      <c r="AG1" s="62"/>
      <c r="AH1" s="62"/>
      <c r="AN1" s="25"/>
      <c r="AO1" s="25"/>
      <c r="AP1" s="25"/>
      <c r="AQ1" s="25"/>
      <c r="AR1" s="25"/>
      <c r="AS1" s="25"/>
      <c r="AT1" s="25"/>
      <c r="AU1" s="25"/>
      <c r="AV1" s="25"/>
      <c r="AW1" s="25"/>
      <c r="AX1" s="25"/>
      <c r="AY1" s="25"/>
      <c r="AZ1" s="25"/>
      <c r="BA1" s="25"/>
      <c r="BB1" s="25"/>
      <c r="BC1" s="25"/>
      <c r="BD1" s="25"/>
      <c r="BE1" s="25"/>
      <c r="BF1" s="25"/>
      <c r="BG1" s="25"/>
      <c r="BH1" s="25"/>
      <c r="BI1" s="25"/>
      <c r="BJ1" s="25"/>
      <c r="BK1" s="25"/>
    </row>
    <row r="2" spans="1:63" ht="5.25" customHeight="1" thickTop="1" thickBot="1" x14ac:dyDescent="0.3">
      <c r="A2" s="43"/>
      <c r="W2" s="62"/>
      <c r="X2" s="62"/>
      <c r="Y2" s="202"/>
      <c r="Z2" s="203"/>
      <c r="AA2" s="203"/>
      <c r="AB2" s="203"/>
      <c r="AC2" s="203"/>
      <c r="AD2" s="203"/>
      <c r="AE2" s="203"/>
      <c r="AF2" s="204"/>
      <c r="AG2" s="62"/>
      <c r="AH2" s="62"/>
    </row>
    <row r="3" spans="1:63" ht="36" customHeight="1" thickTop="1" x14ac:dyDescent="0.25">
      <c r="A3" s="205" t="s">
        <v>111</v>
      </c>
      <c r="B3" s="206"/>
      <c r="C3" s="206"/>
      <c r="D3" s="206"/>
      <c r="E3" s="207"/>
      <c r="F3" s="2"/>
      <c r="G3" s="208" t="s">
        <v>112</v>
      </c>
      <c r="H3" s="209"/>
      <c r="I3" s="209"/>
      <c r="J3" s="209"/>
      <c r="K3" s="209"/>
      <c r="L3" s="210"/>
      <c r="R3" s="29"/>
      <c r="S3" s="29"/>
      <c r="T3" s="29"/>
      <c r="U3" s="29"/>
      <c r="V3" s="29"/>
      <c r="W3" s="63"/>
      <c r="X3" s="63"/>
      <c r="Y3" s="202"/>
      <c r="Z3" s="203"/>
      <c r="AA3" s="203"/>
      <c r="AB3" s="203"/>
      <c r="AC3" s="203"/>
      <c r="AD3" s="203"/>
      <c r="AE3" s="203"/>
      <c r="AF3" s="204"/>
      <c r="AG3" s="62"/>
      <c r="AH3" s="62"/>
      <c r="AN3" s="29"/>
      <c r="AO3" s="29"/>
      <c r="AP3" s="29"/>
      <c r="AQ3" s="29"/>
      <c r="AR3" s="29"/>
      <c r="AS3" s="29"/>
      <c r="AT3" s="29"/>
      <c r="AU3" s="29"/>
      <c r="AV3" s="29"/>
      <c r="AW3" s="29"/>
      <c r="AX3" s="29"/>
      <c r="AY3" s="29"/>
      <c r="AZ3" s="29"/>
      <c r="BA3" s="29"/>
      <c r="BB3" s="29"/>
      <c r="BC3" s="29"/>
      <c r="BD3" s="29"/>
      <c r="BE3" s="29"/>
      <c r="BF3" s="29"/>
      <c r="BG3" s="29"/>
      <c r="BH3" s="29"/>
      <c r="BI3" s="29"/>
      <c r="BJ3" s="29"/>
      <c r="BK3" s="29"/>
    </row>
    <row r="4" spans="1:63" ht="33" customHeight="1" thickBot="1" x14ac:dyDescent="0.35">
      <c r="A4" s="214" t="s">
        <v>113</v>
      </c>
      <c r="B4" s="215"/>
      <c r="C4" s="215"/>
      <c r="D4" s="216" t="s">
        <v>37</v>
      </c>
      <c r="E4" s="217"/>
      <c r="F4" s="2"/>
      <c r="G4" s="211"/>
      <c r="H4" s="212"/>
      <c r="I4" s="212"/>
      <c r="J4" s="212"/>
      <c r="K4" s="212"/>
      <c r="L4" s="213"/>
      <c r="N4" s="80"/>
      <c r="O4" s="81"/>
      <c r="P4" s="82"/>
      <c r="Q4" s="29"/>
      <c r="R4" s="29"/>
      <c r="S4" s="29"/>
      <c r="T4" s="29"/>
      <c r="U4" s="29"/>
      <c r="V4" s="29"/>
      <c r="W4" s="63"/>
      <c r="X4" s="63"/>
      <c r="Y4" s="202"/>
      <c r="Z4" s="203"/>
      <c r="AA4" s="203"/>
      <c r="AB4" s="203"/>
      <c r="AC4" s="203"/>
      <c r="AD4" s="203"/>
      <c r="AE4" s="203"/>
      <c r="AF4" s="204"/>
      <c r="AG4" s="62"/>
      <c r="AH4" s="62"/>
      <c r="AN4" s="29"/>
      <c r="AO4" s="29"/>
      <c r="AP4" s="29"/>
      <c r="AQ4" s="29"/>
      <c r="AR4" s="29"/>
      <c r="AS4" s="29"/>
      <c r="AT4" s="29"/>
      <c r="AU4" s="29"/>
      <c r="AV4" s="29"/>
      <c r="AW4" s="29"/>
      <c r="AX4" s="29"/>
      <c r="AY4" s="29"/>
      <c r="AZ4" s="29"/>
      <c r="BA4" s="29"/>
      <c r="BB4" s="29"/>
      <c r="BC4" s="29"/>
      <c r="BD4" s="29"/>
      <c r="BE4" s="29"/>
      <c r="BF4" s="29"/>
      <c r="BG4" s="29"/>
      <c r="BH4" s="29"/>
      <c r="BI4" s="29"/>
      <c r="BJ4" s="29"/>
      <c r="BK4" s="29"/>
    </row>
    <row r="5" spans="1:63" ht="24.75" customHeight="1" x14ac:dyDescent="0.3">
      <c r="A5" s="218" t="s">
        <v>114</v>
      </c>
      <c r="B5" s="219"/>
      <c r="C5" s="219"/>
      <c r="D5" s="219"/>
      <c r="E5" s="44"/>
      <c r="F5" s="3"/>
      <c r="G5" s="220" t="s">
        <v>40</v>
      </c>
      <c r="H5" s="221"/>
      <c r="I5" s="221"/>
      <c r="J5" s="221"/>
      <c r="K5" s="221"/>
      <c r="L5" s="222"/>
      <c r="N5" s="80"/>
      <c r="O5" s="81"/>
      <c r="P5" s="82"/>
      <c r="Q5" s="11"/>
      <c r="R5" s="11"/>
      <c r="S5" s="11"/>
      <c r="T5" s="11"/>
      <c r="U5" s="11"/>
      <c r="V5" s="11"/>
      <c r="W5" s="64"/>
      <c r="X5" s="64"/>
      <c r="Y5" s="202"/>
      <c r="Z5" s="203"/>
      <c r="AA5" s="203"/>
      <c r="AB5" s="203"/>
      <c r="AC5" s="203"/>
      <c r="AD5" s="203"/>
      <c r="AE5" s="203"/>
      <c r="AF5" s="204"/>
      <c r="AG5" s="62"/>
      <c r="AH5" s="62"/>
      <c r="AN5" s="11"/>
      <c r="AO5" s="11"/>
      <c r="AP5" s="11"/>
      <c r="AQ5" s="11"/>
      <c r="AR5" s="11"/>
      <c r="AS5" s="11"/>
      <c r="AT5" s="11"/>
      <c r="AU5" s="11"/>
      <c r="AV5" s="11"/>
      <c r="AW5" s="11"/>
      <c r="AX5" s="11"/>
      <c r="AY5" s="11"/>
      <c r="AZ5" s="11"/>
      <c r="BA5" s="11"/>
      <c r="BB5" s="11"/>
      <c r="BC5" s="11"/>
      <c r="BD5" s="11"/>
      <c r="BE5" s="11"/>
      <c r="BF5" s="11"/>
      <c r="BG5" s="11"/>
      <c r="BH5" s="11"/>
      <c r="BI5" s="11"/>
      <c r="BJ5" s="11"/>
      <c r="BK5" s="11"/>
    </row>
    <row r="6" spans="1:63" ht="26.25" customHeight="1" thickBot="1" x14ac:dyDescent="0.3">
      <c r="A6" s="223" t="s">
        <v>115</v>
      </c>
      <c r="B6" s="224"/>
      <c r="C6" s="224"/>
      <c r="D6" s="224"/>
      <c r="E6" s="45"/>
      <c r="F6" s="3"/>
      <c r="G6" s="235" t="s">
        <v>46</v>
      </c>
      <c r="H6" s="236"/>
      <c r="I6" s="47">
        <v>1</v>
      </c>
      <c r="J6" s="31"/>
      <c r="K6" s="47">
        <v>1</v>
      </c>
      <c r="L6" s="38"/>
      <c r="O6" s="26"/>
      <c r="P6" s="26"/>
      <c r="Q6" s="26"/>
      <c r="R6" s="26"/>
      <c r="S6" s="26"/>
      <c r="T6" s="26"/>
      <c r="U6" s="26"/>
      <c r="V6" s="26"/>
      <c r="W6" s="65"/>
      <c r="X6" s="65"/>
      <c r="Y6" s="202"/>
      <c r="Z6" s="203"/>
      <c r="AA6" s="203"/>
      <c r="AB6" s="203"/>
      <c r="AC6" s="203"/>
      <c r="AD6" s="203"/>
      <c r="AE6" s="203"/>
      <c r="AF6" s="204"/>
      <c r="AG6" s="62"/>
      <c r="AH6" s="62"/>
      <c r="AN6" s="26"/>
      <c r="AO6" s="26"/>
      <c r="AP6" s="26"/>
      <c r="AQ6" s="26"/>
      <c r="AR6" s="26"/>
      <c r="AS6" s="26"/>
      <c r="AT6" s="26"/>
      <c r="AU6" s="26"/>
      <c r="AV6" s="26"/>
      <c r="AW6" s="26"/>
      <c r="AX6" s="26"/>
      <c r="AY6" s="26"/>
      <c r="AZ6" s="26"/>
      <c r="BA6" s="26"/>
      <c r="BB6" s="26"/>
      <c r="BC6" s="26"/>
      <c r="BD6" s="26"/>
      <c r="BE6" s="26"/>
      <c r="BF6" s="26"/>
      <c r="BG6" s="26"/>
      <c r="BH6" s="26"/>
      <c r="BI6" s="26"/>
      <c r="BJ6" s="26"/>
      <c r="BK6" s="26"/>
    </row>
    <row r="7" spans="1:63" ht="29.25" customHeight="1" thickBot="1" x14ac:dyDescent="0.3">
      <c r="A7" s="257" t="s">
        <v>116</v>
      </c>
      <c r="B7" s="258"/>
      <c r="C7" s="258"/>
      <c r="D7" s="259"/>
      <c r="E7" s="99">
        <f>IF(ISERROR(E5/E6),0, E5/E6)</f>
        <v>0</v>
      </c>
      <c r="F7" s="4"/>
      <c r="G7" s="235" t="s">
        <v>49</v>
      </c>
      <c r="H7" s="236"/>
      <c r="I7" s="48">
        <v>1</v>
      </c>
      <c r="J7" s="8"/>
      <c r="K7" s="48">
        <v>1</v>
      </c>
      <c r="L7" s="39"/>
      <c r="O7" s="27"/>
      <c r="P7" s="27"/>
      <c r="Q7" s="27"/>
      <c r="R7" s="27"/>
      <c r="S7" s="27"/>
      <c r="T7" s="27"/>
      <c r="U7" s="27"/>
      <c r="V7" s="27"/>
      <c r="W7" s="66"/>
      <c r="X7" s="66"/>
      <c r="Y7" s="202" t="s">
        <v>51</v>
      </c>
      <c r="Z7" s="203"/>
      <c r="AA7" s="203"/>
      <c r="AB7" s="203"/>
      <c r="AC7" s="203"/>
      <c r="AD7" s="203"/>
      <c r="AE7" s="203"/>
      <c r="AF7" s="204"/>
      <c r="AG7" s="62"/>
      <c r="AH7" s="62"/>
      <c r="AN7" s="27"/>
      <c r="AO7" s="27"/>
      <c r="AP7" s="27"/>
      <c r="AQ7" s="27"/>
      <c r="AR7" s="27"/>
      <c r="AS7" s="27"/>
      <c r="AT7" s="27"/>
      <c r="AU7" s="27"/>
      <c r="AV7" s="27"/>
      <c r="AW7" s="27"/>
      <c r="AX7" s="27"/>
      <c r="AY7" s="27"/>
      <c r="AZ7" s="27"/>
      <c r="BA7" s="27"/>
      <c r="BB7" s="27"/>
      <c r="BC7" s="27"/>
      <c r="BD7" s="27"/>
      <c r="BE7" s="27"/>
      <c r="BF7" s="27"/>
      <c r="BG7" s="27"/>
      <c r="BH7" s="27"/>
      <c r="BI7" s="27"/>
      <c r="BJ7" s="27"/>
      <c r="BK7" s="27"/>
    </row>
    <row r="8" spans="1:63" ht="33" customHeight="1" thickTop="1" thickBot="1" x14ac:dyDescent="0.3">
      <c r="A8" s="260" t="s">
        <v>52</v>
      </c>
      <c r="B8" s="258"/>
      <c r="C8" s="258"/>
      <c r="D8" s="258"/>
      <c r="E8" s="100">
        <f>IF(E7*1.6&gt;=1,1,IF(E7&lt;0.3,0,E7*1.6))</f>
        <v>0</v>
      </c>
      <c r="F8" s="4"/>
      <c r="G8" s="261" t="s">
        <v>117</v>
      </c>
      <c r="H8" s="262"/>
      <c r="I8" s="262"/>
      <c r="J8" s="262"/>
      <c r="K8" s="262"/>
      <c r="L8" s="263"/>
      <c r="O8" s="102"/>
      <c r="P8" s="27"/>
      <c r="Q8" s="27"/>
      <c r="R8" s="27"/>
      <c r="S8" s="27"/>
      <c r="T8" s="27"/>
      <c r="U8" s="27"/>
      <c r="V8" s="27"/>
      <c r="W8" s="66"/>
      <c r="X8" s="66"/>
      <c r="Y8" s="264" t="s">
        <v>54</v>
      </c>
      <c r="Z8" s="265"/>
      <c r="AA8" s="265"/>
      <c r="AB8" s="265"/>
      <c r="AC8" s="265"/>
      <c r="AD8" s="265"/>
      <c r="AE8" s="265"/>
      <c r="AF8" s="266"/>
      <c r="AG8" s="62"/>
      <c r="AH8" s="62"/>
      <c r="AN8" s="27"/>
      <c r="AO8" s="27"/>
      <c r="AP8" s="27"/>
      <c r="AQ8" s="27"/>
      <c r="AR8" s="27"/>
      <c r="AS8" s="27"/>
      <c r="AT8" s="27"/>
      <c r="AU8" s="27"/>
      <c r="AV8" s="27"/>
      <c r="AW8" s="27"/>
      <c r="AX8" s="27"/>
      <c r="AY8" s="27"/>
      <c r="AZ8" s="27"/>
      <c r="BA8" s="27"/>
      <c r="BB8" s="27"/>
      <c r="BC8" s="27"/>
      <c r="BD8" s="27"/>
      <c r="BE8" s="27"/>
      <c r="BF8" s="27"/>
      <c r="BG8" s="27"/>
      <c r="BH8" s="27"/>
      <c r="BI8" s="27"/>
      <c r="BJ8" s="27"/>
      <c r="BK8" s="27"/>
    </row>
    <row r="9" spans="1:63" ht="23.25" customHeight="1" thickBot="1" x14ac:dyDescent="0.3">
      <c r="A9" s="349" t="s">
        <v>55</v>
      </c>
      <c r="B9" s="350"/>
      <c r="C9" s="350"/>
      <c r="D9" s="350"/>
      <c r="E9" s="101">
        <f>IF(1-E8 = 1, 0, 1-E8)</f>
        <v>0</v>
      </c>
      <c r="G9" s="351">
        <v>1</v>
      </c>
      <c r="H9" s="352"/>
      <c r="I9" s="352"/>
      <c r="J9" s="352">
        <v>1</v>
      </c>
      <c r="K9" s="352"/>
      <c r="L9" s="353"/>
      <c r="O9" s="79"/>
      <c r="P9" s="28"/>
      <c r="Q9" s="28"/>
      <c r="R9" s="28"/>
      <c r="S9" s="28"/>
      <c r="T9" s="28"/>
      <c r="U9" s="28"/>
      <c r="V9" s="28"/>
      <c r="W9" s="67"/>
      <c r="X9" s="67"/>
      <c r="Y9" s="52"/>
      <c r="Z9" s="53"/>
      <c r="AA9" s="53"/>
      <c r="AB9" s="53"/>
      <c r="AC9" s="53"/>
      <c r="AD9" s="68"/>
      <c r="AE9" s="53"/>
      <c r="AF9" s="54"/>
      <c r="AG9" s="62"/>
      <c r="AH9" s="62"/>
      <c r="AN9" s="28"/>
      <c r="AO9" s="28"/>
      <c r="AP9" s="28"/>
      <c r="AQ9" s="28"/>
      <c r="AR9" s="28"/>
      <c r="AS9" s="28"/>
      <c r="AT9" s="28"/>
      <c r="AU9" s="28"/>
      <c r="AV9" s="28"/>
      <c r="AW9" s="28"/>
      <c r="AX9" s="28"/>
      <c r="AY9" s="28"/>
      <c r="AZ9" s="28"/>
      <c r="BA9" s="28"/>
      <c r="BB9" s="28"/>
      <c r="BC9" s="28"/>
      <c r="BD9" s="28"/>
      <c r="BE9" s="28"/>
      <c r="BF9" s="28"/>
      <c r="BG9" s="28"/>
      <c r="BH9" s="28"/>
      <c r="BI9" s="28"/>
      <c r="BJ9" s="28"/>
      <c r="BK9" s="28"/>
    </row>
    <row r="10" spans="1:63" ht="5.25" customHeight="1" thickTop="1" thickBot="1" x14ac:dyDescent="0.3">
      <c r="A10" s="42"/>
      <c r="B10" s="10"/>
      <c r="C10" s="10"/>
      <c r="D10" s="10"/>
      <c r="E10" s="37"/>
      <c r="G10" s="28"/>
      <c r="H10" s="28"/>
      <c r="I10" s="36"/>
      <c r="K10" s="28"/>
      <c r="L10" s="28"/>
      <c r="O10" s="28"/>
      <c r="P10" s="28"/>
      <c r="Q10" s="28"/>
      <c r="R10" s="28"/>
      <c r="S10" s="28"/>
      <c r="T10" s="28"/>
      <c r="U10" s="28"/>
      <c r="V10" s="28"/>
      <c r="W10" s="67"/>
      <c r="X10" s="67"/>
      <c r="Y10" s="55"/>
      <c r="Z10" s="56"/>
      <c r="AA10" s="56"/>
      <c r="AB10" s="56"/>
      <c r="AC10" s="56"/>
      <c r="AD10" s="56"/>
      <c r="AE10" s="56"/>
      <c r="AF10" s="57"/>
      <c r="AG10" s="62"/>
      <c r="AH10" s="62"/>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row>
    <row r="11" spans="1:63" ht="34.5" customHeight="1" thickTop="1" thickBot="1" x14ac:dyDescent="0.3">
      <c r="A11" s="354" t="s">
        <v>57</v>
      </c>
      <c r="B11" s="355"/>
      <c r="C11" s="355"/>
      <c r="D11" s="355"/>
      <c r="E11" s="356"/>
      <c r="G11" s="379" t="s">
        <v>118</v>
      </c>
      <c r="H11" s="358"/>
      <c r="I11" s="358"/>
      <c r="J11" s="358"/>
      <c r="K11" s="358"/>
      <c r="L11" s="359"/>
      <c r="O11" s="29"/>
      <c r="P11" s="29"/>
      <c r="Q11" s="29"/>
      <c r="R11" s="29"/>
      <c r="S11" s="29"/>
      <c r="T11" s="29"/>
      <c r="U11" s="29"/>
      <c r="V11" s="29"/>
      <c r="W11" s="63"/>
      <c r="X11" s="63"/>
      <c r="Y11" s="58"/>
      <c r="Z11" s="59"/>
      <c r="AA11" s="59"/>
      <c r="AB11" s="59"/>
      <c r="AC11" s="59"/>
      <c r="AD11" s="59"/>
      <c r="AE11" s="59"/>
      <c r="AF11" s="60"/>
      <c r="AG11" s="62"/>
      <c r="AH11" s="62"/>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row>
    <row r="12" spans="1:63" ht="22.5" customHeight="1" thickBot="1" x14ac:dyDescent="0.3">
      <c r="A12" s="218" t="s">
        <v>61</v>
      </c>
      <c r="B12" s="247"/>
      <c r="C12" s="247"/>
      <c r="D12" s="247"/>
      <c r="E12" s="44"/>
      <c r="G12" s="248" t="s">
        <v>62</v>
      </c>
      <c r="H12" s="249"/>
      <c r="I12" s="249"/>
      <c r="J12" s="249"/>
      <c r="K12" s="250">
        <f>INDEX(LunchFree,I6)*D17+INDEX(LunchPaid,I7)*D18+INDEX(sixcents,G9)*E12</f>
        <v>0</v>
      </c>
      <c r="L12" s="251"/>
      <c r="P12" s="1"/>
      <c r="Q12" s="1"/>
      <c r="R12" s="1"/>
      <c r="S12" s="1"/>
      <c r="T12" s="1"/>
      <c r="U12" s="1"/>
      <c r="V12" s="1"/>
      <c r="W12" s="62"/>
      <c r="X12" s="62"/>
      <c r="Y12" s="62"/>
      <c r="Z12" s="62"/>
      <c r="AA12" s="62"/>
      <c r="AB12" s="62"/>
      <c r="AC12" s="62"/>
      <c r="AD12" s="62"/>
      <c r="AE12" s="62"/>
      <c r="AF12" s="62"/>
      <c r="AG12" s="62"/>
      <c r="AH12" s="62"/>
    </row>
    <row r="13" spans="1:63" ht="21" customHeight="1" thickBot="1" x14ac:dyDescent="0.3">
      <c r="A13" s="223" t="s">
        <v>63</v>
      </c>
      <c r="B13" s="252"/>
      <c r="C13" s="252"/>
      <c r="D13" s="252">
        <v>965</v>
      </c>
      <c r="E13" s="45"/>
      <c r="G13" s="253" t="s">
        <v>64</v>
      </c>
      <c r="H13" s="254"/>
      <c r="I13" s="254"/>
      <c r="J13" s="254"/>
      <c r="K13" s="255">
        <f>INDEX(Breakfree,K6)*D19+INDEX(Breakpaid,K7)*D20</f>
        <v>0</v>
      </c>
      <c r="L13" s="256"/>
    </row>
    <row r="14" spans="1:63" ht="24" customHeight="1" thickTop="1" thickBot="1" x14ac:dyDescent="0.3">
      <c r="A14" s="322" t="s">
        <v>65</v>
      </c>
      <c r="B14" s="323"/>
      <c r="C14" s="323"/>
      <c r="D14" s="323">
        <f>D12+D13</f>
        <v>965</v>
      </c>
      <c r="E14" s="86">
        <f>E12+E13</f>
        <v>0</v>
      </c>
      <c r="G14" s="324" t="s">
        <v>66</v>
      </c>
      <c r="H14" s="325"/>
      <c r="I14" s="325"/>
      <c r="J14" s="326"/>
      <c r="K14" s="330">
        <f>K12+K13</f>
        <v>0</v>
      </c>
      <c r="L14" s="331"/>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row>
    <row r="15" spans="1:63" ht="12" customHeight="1" thickTop="1" thickBot="1" x14ac:dyDescent="0.3">
      <c r="A15" s="334" t="s">
        <v>119</v>
      </c>
      <c r="B15" s="335"/>
      <c r="C15" s="336"/>
      <c r="D15" s="87" t="s">
        <v>68</v>
      </c>
      <c r="E15" s="88" t="s">
        <v>69</v>
      </c>
      <c r="G15" s="327"/>
      <c r="H15" s="328"/>
      <c r="I15" s="328"/>
      <c r="J15" s="329"/>
      <c r="K15" s="332"/>
      <c r="L15" s="333"/>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row>
    <row r="16" spans="1:63" ht="39" customHeight="1" thickBot="1" x14ac:dyDescent="0.35">
      <c r="A16" s="337"/>
      <c r="B16" s="338"/>
      <c r="C16" s="339"/>
      <c r="D16" s="89"/>
      <c r="E16" s="90"/>
      <c r="F16" s="12"/>
      <c r="G16" s="340" t="s">
        <v>70</v>
      </c>
      <c r="H16" s="341"/>
      <c r="I16" s="341"/>
      <c r="J16" s="341"/>
      <c r="K16" s="250">
        <f>INDEX(LunchFree,I6)*E8+INDEX(LunchPaid,I7)*E9+INDEX(sixcents,G9)</f>
        <v>0</v>
      </c>
      <c r="L16" s="251"/>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row>
    <row r="17" spans="1:67" ht="32.25" customHeight="1" thickTop="1" thickBot="1" x14ac:dyDescent="0.3">
      <c r="A17" s="342" t="s">
        <v>71</v>
      </c>
      <c r="B17" s="343"/>
      <c r="C17" s="344"/>
      <c r="D17" s="345">
        <f>ROUND(((E12*D16)+E12)*E8,0)</f>
        <v>0</v>
      </c>
      <c r="E17" s="346"/>
      <c r="F17" s="11"/>
      <c r="G17" s="377" t="s">
        <v>72</v>
      </c>
      <c r="H17" s="378"/>
      <c r="I17" s="378"/>
      <c r="J17" s="378"/>
      <c r="K17" s="372">
        <f>INDEX(Breakfree,K6)*E8+INDEX(Breakpaid,K7)*E9</f>
        <v>0</v>
      </c>
      <c r="L17" s="373"/>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row>
    <row r="18" spans="1:67" ht="36.75" customHeight="1" thickTop="1" thickBot="1" x14ac:dyDescent="0.3">
      <c r="A18" s="285" t="s">
        <v>73</v>
      </c>
      <c r="B18" s="286"/>
      <c r="C18" s="287"/>
      <c r="D18" s="288">
        <f>ROUND(((E12*D16)+E12)-D17,0)</f>
        <v>0</v>
      </c>
      <c r="E18" s="289"/>
      <c r="F18" s="11"/>
      <c r="G18" s="374" t="s">
        <v>120</v>
      </c>
      <c r="H18" s="375"/>
      <c r="I18" s="375"/>
      <c r="J18" s="375"/>
      <c r="K18" s="375"/>
      <c r="L18" s="376"/>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row>
    <row r="19" spans="1:67" ht="28.5" customHeight="1" thickTop="1" thickBot="1" x14ac:dyDescent="0.3">
      <c r="A19" s="285" t="s">
        <v>75</v>
      </c>
      <c r="B19" s="286"/>
      <c r="C19" s="287"/>
      <c r="D19" s="288">
        <f>ROUND(((E13*E16)+E13)*E8,0)</f>
        <v>0</v>
      </c>
      <c r="E19" s="289"/>
      <c r="G19" s="370" t="s">
        <v>121</v>
      </c>
      <c r="H19" s="371"/>
      <c r="I19" s="371"/>
      <c r="J19" s="371"/>
      <c r="K19" s="366">
        <f>(E21-K16)*((E12*D16)+E12)</f>
        <v>0</v>
      </c>
      <c r="L19" s="367"/>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M19" s="40"/>
      <c r="BN19" s="40"/>
      <c r="BO19" s="40"/>
    </row>
    <row r="20" spans="1:67" ht="27.75" customHeight="1" thickBot="1" x14ac:dyDescent="0.3">
      <c r="A20" s="388" t="s">
        <v>77</v>
      </c>
      <c r="B20" s="389"/>
      <c r="C20" s="390"/>
      <c r="D20" s="293">
        <f>ROUND(((E13*E16)+E13)-D19,0)</f>
        <v>0</v>
      </c>
      <c r="E20" s="294"/>
      <c r="F20" s="5"/>
      <c r="G20" s="364" t="s">
        <v>122</v>
      </c>
      <c r="H20" s="365"/>
      <c r="I20" s="365"/>
      <c r="J20" s="365"/>
      <c r="K20" s="368">
        <f>(E22-K17)*((E13*E16)+E13)</f>
        <v>0</v>
      </c>
      <c r="L20" s="369"/>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row>
    <row r="21" spans="1:67" ht="26.25" customHeight="1" thickTop="1" thickBot="1" x14ac:dyDescent="0.3">
      <c r="A21" s="334" t="s">
        <v>123</v>
      </c>
      <c r="B21" s="335"/>
      <c r="C21" s="391"/>
      <c r="D21" s="83" t="s">
        <v>124</v>
      </c>
      <c r="E21" s="84"/>
      <c r="G21" s="382" t="s">
        <v>125</v>
      </c>
      <c r="H21" s="383"/>
      <c r="I21" s="383"/>
      <c r="J21" s="383"/>
      <c r="K21" s="360">
        <f>K19+K20</f>
        <v>0</v>
      </c>
      <c r="L21" s="361"/>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row>
    <row r="22" spans="1:67" ht="26.25" customHeight="1" thickBot="1" x14ac:dyDescent="0.3">
      <c r="A22" s="337"/>
      <c r="B22" s="338"/>
      <c r="C22" s="392"/>
      <c r="D22" s="91" t="s">
        <v>126</v>
      </c>
      <c r="E22" s="92"/>
      <c r="F22" s="41"/>
      <c r="G22" s="384"/>
      <c r="H22" s="385"/>
      <c r="I22" s="385"/>
      <c r="J22" s="385"/>
      <c r="K22" s="362"/>
      <c r="L22" s="363"/>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row>
    <row r="23" spans="1:67" ht="45" customHeight="1" thickTop="1" x14ac:dyDescent="0.3">
      <c r="A23" s="386" t="s">
        <v>127</v>
      </c>
      <c r="B23" s="387"/>
      <c r="C23" s="387"/>
      <c r="D23" s="387"/>
    </row>
    <row r="24" spans="1:67" ht="57" customHeight="1" x14ac:dyDescent="0.25">
      <c r="A24" s="380" t="s">
        <v>128</v>
      </c>
      <c r="B24" s="381"/>
      <c r="C24" s="381"/>
      <c r="D24" s="381"/>
    </row>
    <row r="25" spans="1:67" ht="24" customHeight="1" x14ac:dyDescent="0.25">
      <c r="A25" s="191" t="s">
        <v>85</v>
      </c>
      <c r="B25" s="191"/>
      <c r="C25" s="191" t="s">
        <v>86</v>
      </c>
      <c r="D25" s="191"/>
    </row>
    <row r="26" spans="1:67" ht="21.75" customHeight="1" x14ac:dyDescent="0.25">
      <c r="A26" s="128" t="s">
        <v>88</v>
      </c>
      <c r="B26" s="128" t="s">
        <v>89</v>
      </c>
      <c r="C26" s="128" t="s">
        <v>88</v>
      </c>
      <c r="D26" s="128" t="s">
        <v>89</v>
      </c>
    </row>
    <row r="27" spans="1:67" ht="15" customHeight="1" x14ac:dyDescent="0.25">
      <c r="A27" s="155">
        <v>0</v>
      </c>
      <c r="B27" s="155">
        <v>0</v>
      </c>
      <c r="C27" s="155">
        <v>0</v>
      </c>
      <c r="D27" s="155">
        <v>0</v>
      </c>
    </row>
    <row r="28" spans="1:67" ht="15" customHeight="1" x14ac:dyDescent="0.25">
      <c r="A28" s="97" t="s">
        <v>91</v>
      </c>
      <c r="B28" s="97" t="s">
        <v>91</v>
      </c>
      <c r="C28" s="97" t="s">
        <v>91</v>
      </c>
      <c r="D28" s="97" t="s">
        <v>91</v>
      </c>
    </row>
    <row r="29" spans="1:67" ht="15" customHeight="1" x14ac:dyDescent="0.25">
      <c r="A29" s="46">
        <v>2.93</v>
      </c>
      <c r="B29" s="46">
        <v>0.28000000000000003</v>
      </c>
      <c r="C29" s="46">
        <v>1.58</v>
      </c>
      <c r="D29" s="46">
        <v>0.28000000000000003</v>
      </c>
    </row>
    <row r="30" spans="1:67" ht="15" customHeight="1" x14ac:dyDescent="0.25">
      <c r="A30" s="46">
        <v>2.95</v>
      </c>
      <c r="B30" s="46">
        <v>0.3</v>
      </c>
      <c r="C30" s="46">
        <v>1.89</v>
      </c>
      <c r="D30" s="46">
        <v>0.28000000000000003</v>
      </c>
    </row>
    <row r="31" spans="1:67" x14ac:dyDescent="0.25">
      <c r="A31" s="46">
        <v>3.01</v>
      </c>
      <c r="B31" s="46">
        <v>0.36</v>
      </c>
      <c r="C31" s="46" t="s">
        <v>97</v>
      </c>
      <c r="D31" s="46" t="s">
        <v>97</v>
      </c>
    </row>
    <row r="32" spans="1:67" x14ac:dyDescent="0.25">
      <c r="A32" s="98" t="s">
        <v>97</v>
      </c>
      <c r="B32" s="46" t="s">
        <v>97</v>
      </c>
      <c r="C32" s="46">
        <v>2.5299999999999998</v>
      </c>
      <c r="D32" s="46">
        <v>0.41</v>
      </c>
    </row>
    <row r="33" spans="1:10" x14ac:dyDescent="0.25">
      <c r="A33" s="46">
        <v>4.74</v>
      </c>
      <c r="B33" s="46">
        <v>0.45</v>
      </c>
      <c r="C33" s="46">
        <v>3.03</v>
      </c>
      <c r="D33" s="46">
        <v>0.41</v>
      </c>
    </row>
    <row r="34" spans="1:10" x14ac:dyDescent="0.25">
      <c r="A34" s="46">
        <v>4.76</v>
      </c>
      <c r="B34" s="46">
        <v>0.47</v>
      </c>
      <c r="C34" s="46" t="s">
        <v>129</v>
      </c>
      <c r="D34" s="46" t="s">
        <v>129</v>
      </c>
    </row>
    <row r="35" spans="1:10" x14ac:dyDescent="0.25">
      <c r="A35" s="46">
        <v>5</v>
      </c>
      <c r="B35" s="46">
        <v>0.56999999999999995</v>
      </c>
      <c r="C35" s="46">
        <v>1.85</v>
      </c>
      <c r="D35" s="46">
        <v>0.31</v>
      </c>
    </row>
    <row r="36" spans="1:10" x14ac:dyDescent="0.25">
      <c r="A36" s="98" t="s">
        <v>129</v>
      </c>
      <c r="B36" s="46" t="s">
        <v>129</v>
      </c>
      <c r="C36" s="46">
        <v>2.21</v>
      </c>
      <c r="D36" s="46">
        <v>0.31</v>
      </c>
    </row>
    <row r="37" spans="1:10" x14ac:dyDescent="0.25">
      <c r="A37" s="46">
        <v>3.42</v>
      </c>
      <c r="B37" s="46">
        <v>0.32</v>
      </c>
      <c r="C37" s="46" t="s">
        <v>103</v>
      </c>
      <c r="D37" s="155" t="s">
        <v>103</v>
      </c>
    </row>
    <row r="38" spans="1:10" x14ac:dyDescent="0.25">
      <c r="A38" s="46">
        <v>3.44</v>
      </c>
      <c r="B38" s="46">
        <v>0.34</v>
      </c>
      <c r="C38" s="155"/>
      <c r="D38" s="155"/>
    </row>
    <row r="39" spans="1:10" x14ac:dyDescent="0.25">
      <c r="A39" s="46">
        <v>3.62</v>
      </c>
      <c r="B39" s="46">
        <v>0.41</v>
      </c>
      <c r="C39" s="155"/>
      <c r="D39" s="155"/>
    </row>
    <row r="40" spans="1:10" x14ac:dyDescent="0.25">
      <c r="A40" s="98" t="s">
        <v>103</v>
      </c>
      <c r="B40" s="97" t="s">
        <v>103</v>
      </c>
      <c r="C40" s="155"/>
      <c r="D40" s="155"/>
    </row>
    <row r="41" spans="1:10" x14ac:dyDescent="0.25">
      <c r="A41" s="46"/>
      <c r="B41" s="155"/>
      <c r="C41" s="155"/>
      <c r="D41" s="155"/>
    </row>
    <row r="42" spans="1:10" x14ac:dyDescent="0.25">
      <c r="A42" s="155"/>
      <c r="B42" s="155"/>
      <c r="C42" s="155"/>
      <c r="D42" s="155"/>
    </row>
    <row r="43" spans="1:10" x14ac:dyDescent="0.25">
      <c r="A43" s="155"/>
      <c r="B43" s="155"/>
      <c r="C43" s="155"/>
      <c r="D43" s="155"/>
    </row>
    <row r="44" spans="1:10" x14ac:dyDescent="0.25">
      <c r="A44" s="155"/>
      <c r="B44" s="155"/>
      <c r="C44" s="155"/>
      <c r="D44" s="155"/>
    </row>
    <row r="45" spans="1:10" x14ac:dyDescent="0.25">
      <c r="A45" s="155"/>
      <c r="B45" s="155"/>
      <c r="C45" s="155"/>
      <c r="D45" s="155"/>
      <c r="G45" s="33"/>
      <c r="H45" s="33"/>
      <c r="I45" s="33"/>
      <c r="J45" s="33"/>
    </row>
    <row r="46" spans="1:10" x14ac:dyDescent="0.25">
      <c r="A46" s="155"/>
      <c r="B46" s="155"/>
      <c r="C46" s="155"/>
      <c r="D46" s="155"/>
      <c r="F46" s="33"/>
      <c r="G46" s="33"/>
      <c r="H46" s="33" t="s">
        <v>104</v>
      </c>
      <c r="I46" s="33"/>
      <c r="J46" s="33" t="s">
        <v>105</v>
      </c>
    </row>
    <row r="47" spans="1:10" x14ac:dyDescent="0.25">
      <c r="A47" s="155"/>
      <c r="B47" s="155"/>
      <c r="C47" s="155"/>
      <c r="D47" s="155"/>
      <c r="E47" s="33"/>
      <c r="F47" s="33"/>
      <c r="G47" s="33"/>
      <c r="H47" s="33"/>
      <c r="I47" s="33"/>
      <c r="J47" s="33"/>
    </row>
    <row r="48" spans="1:10" x14ac:dyDescent="0.25">
      <c r="A48" s="155"/>
      <c r="B48" s="155"/>
      <c r="C48" s="155"/>
      <c r="D48" s="155"/>
      <c r="E48" s="34"/>
      <c r="F48" s="33"/>
      <c r="G48" s="33"/>
      <c r="H48" s="33" t="s">
        <v>106</v>
      </c>
      <c r="I48" s="33"/>
      <c r="J48" s="33" t="s">
        <v>106</v>
      </c>
    </row>
    <row r="49" spans="1:10" x14ac:dyDescent="0.25">
      <c r="A49" s="155"/>
      <c r="B49" s="155"/>
      <c r="C49" s="155"/>
      <c r="D49" s="155"/>
      <c r="E49" s="35"/>
      <c r="F49" s="33"/>
      <c r="G49" s="33"/>
      <c r="H49" s="33" t="s">
        <v>107</v>
      </c>
      <c r="I49" s="33"/>
      <c r="J49" s="33" t="s">
        <v>107</v>
      </c>
    </row>
    <row r="50" spans="1:10" x14ac:dyDescent="0.25">
      <c r="A50" s="155" t="s">
        <v>108</v>
      </c>
      <c r="B50" s="155"/>
      <c r="C50" s="155"/>
      <c r="D50" s="155"/>
      <c r="E50" s="85">
        <v>0</v>
      </c>
      <c r="F50" s="33"/>
    </row>
    <row r="51" spans="1:10" x14ac:dyDescent="0.25">
      <c r="A51" s="155"/>
      <c r="B51" s="155"/>
      <c r="C51" s="155"/>
      <c r="D51" s="155"/>
      <c r="E51" s="85">
        <v>0.06</v>
      </c>
    </row>
    <row r="52" spans="1:10" x14ac:dyDescent="0.25">
      <c r="A52" s="26"/>
      <c r="B52" s="26"/>
      <c r="C52" s="26"/>
      <c r="D52" s="26"/>
      <c r="E52" s="35"/>
    </row>
    <row r="53" spans="1:10" x14ac:dyDescent="0.25">
      <c r="A53" s="26"/>
      <c r="B53" s="26"/>
      <c r="C53" s="26"/>
      <c r="D53" s="26"/>
      <c r="E53" s="35"/>
    </row>
    <row r="54" spans="1:10" x14ac:dyDescent="0.25">
      <c r="A54" s="26"/>
      <c r="B54" s="26"/>
      <c r="C54" s="26"/>
      <c r="D54" s="26"/>
      <c r="E54" s="35"/>
    </row>
    <row r="55" spans="1:10" x14ac:dyDescent="0.25">
      <c r="A55" s="26"/>
      <c r="B55" s="26"/>
      <c r="C55" s="26"/>
      <c r="D55" s="26"/>
      <c r="E55" s="35"/>
    </row>
    <row r="56" spans="1:10" x14ac:dyDescent="0.25">
      <c r="A56" s="26"/>
      <c r="B56" s="26"/>
      <c r="C56" s="26"/>
      <c r="D56" s="26"/>
      <c r="E56" s="35"/>
    </row>
    <row r="57" spans="1:10" x14ac:dyDescent="0.25">
      <c r="A57" s="26"/>
      <c r="B57" s="26"/>
      <c r="C57" s="26"/>
      <c r="D57" s="26"/>
      <c r="E57" s="35"/>
    </row>
    <row r="58" spans="1:10" x14ac:dyDescent="0.25">
      <c r="A58" s="26"/>
      <c r="B58" s="26"/>
      <c r="C58" s="26"/>
      <c r="D58" s="26"/>
      <c r="E58" s="35"/>
    </row>
    <row r="59" spans="1:10" x14ac:dyDescent="0.25">
      <c r="A59" s="26"/>
      <c r="B59" s="26"/>
      <c r="C59" s="26"/>
      <c r="D59" s="26"/>
      <c r="E59" s="35"/>
    </row>
    <row r="71" spans="1:5" x14ac:dyDescent="0.25">
      <c r="A71" s="26"/>
      <c r="B71" s="26"/>
      <c r="C71" s="26"/>
      <c r="D71" s="26"/>
      <c r="E71" s="35"/>
    </row>
    <row r="72" spans="1:5" x14ac:dyDescent="0.25">
      <c r="A72" s="26"/>
      <c r="B72" s="26"/>
      <c r="C72" s="26"/>
      <c r="D72" s="26"/>
      <c r="E72" s="35"/>
    </row>
    <row r="73" spans="1:5" x14ac:dyDescent="0.25">
      <c r="A73" s="26"/>
      <c r="B73" s="26"/>
      <c r="C73" s="26"/>
      <c r="D73" s="26"/>
      <c r="E73" s="35"/>
    </row>
    <row r="74" spans="1:5" x14ac:dyDescent="0.25">
      <c r="A74" s="26"/>
      <c r="B74" s="26"/>
      <c r="C74" s="26"/>
      <c r="D74" s="26"/>
      <c r="E74" s="35"/>
    </row>
    <row r="75" spans="1:5" x14ac:dyDescent="0.25">
      <c r="A75" s="26"/>
      <c r="B75" s="26"/>
      <c r="C75" s="26"/>
      <c r="D75" s="26"/>
      <c r="E75" s="35"/>
    </row>
    <row r="76" spans="1:5" x14ac:dyDescent="0.25">
      <c r="A76" s="26"/>
      <c r="B76" s="26"/>
      <c r="C76" s="26"/>
      <c r="D76" s="26"/>
      <c r="E76" s="35"/>
    </row>
    <row r="79" spans="1:5" ht="24.75" customHeight="1" x14ac:dyDescent="0.25"/>
    <row r="93" ht="72.75" customHeight="1" x14ac:dyDescent="0.25"/>
  </sheetData>
  <dataConsolidate/>
  <mergeCells count="55">
    <mergeCell ref="K12:L12"/>
    <mergeCell ref="G13:J13"/>
    <mergeCell ref="K14:L15"/>
    <mergeCell ref="G3:L4"/>
    <mergeCell ref="A15:C16"/>
    <mergeCell ref="G6:H6"/>
    <mergeCell ref="G5:L5"/>
    <mergeCell ref="A3:E3"/>
    <mergeCell ref="D4:E4"/>
    <mergeCell ref="A7:D7"/>
    <mergeCell ref="G16:J16"/>
    <mergeCell ref="A6:D6"/>
    <mergeCell ref="A25:B25"/>
    <mergeCell ref="C25:D25"/>
    <mergeCell ref="A24:D24"/>
    <mergeCell ref="D20:E20"/>
    <mergeCell ref="G21:J22"/>
    <mergeCell ref="A23:D23"/>
    <mergeCell ref="A20:C20"/>
    <mergeCell ref="A21:C22"/>
    <mergeCell ref="Y1:AF6"/>
    <mergeCell ref="Y7:AF7"/>
    <mergeCell ref="Y8:AF8"/>
    <mergeCell ref="A9:D9"/>
    <mergeCell ref="A11:E11"/>
    <mergeCell ref="G11:L11"/>
    <mergeCell ref="A1:L1"/>
    <mergeCell ref="A5:D5"/>
    <mergeCell ref="A4:C4"/>
    <mergeCell ref="G8:L8"/>
    <mergeCell ref="G9:L9"/>
    <mergeCell ref="G7:H7"/>
    <mergeCell ref="O1:Q1"/>
    <mergeCell ref="G18:L18"/>
    <mergeCell ref="A17:C17"/>
    <mergeCell ref="K16:L16"/>
    <mergeCell ref="K13:L13"/>
    <mergeCell ref="D17:E17"/>
    <mergeCell ref="G17:J17"/>
    <mergeCell ref="K21:L22"/>
    <mergeCell ref="G20:J20"/>
    <mergeCell ref="K19:L19"/>
    <mergeCell ref="K20:L20"/>
    <mergeCell ref="A8:D8"/>
    <mergeCell ref="G12:J12"/>
    <mergeCell ref="A19:C19"/>
    <mergeCell ref="A18:C18"/>
    <mergeCell ref="D18:E18"/>
    <mergeCell ref="D19:E19"/>
    <mergeCell ref="G19:J19"/>
    <mergeCell ref="K17:L17"/>
    <mergeCell ref="A12:D12"/>
    <mergeCell ref="A13:D13"/>
    <mergeCell ref="A14:D14"/>
    <mergeCell ref="G14:J15"/>
  </mergeCells>
  <conditionalFormatting sqref="E7">
    <cfRule type="cellIs" dxfId="1" priority="1" operator="greaterThanOrEqual">
      <formula>0.4</formula>
    </cfRule>
    <cfRule type="expression" dxfId="0" priority="2">
      <formula>IF(OR($E$7&lt;0.4,$E$7&gt;1),1,0)</formula>
    </cfRule>
  </conditionalFormatting>
  <dataValidations count="3">
    <dataValidation type="custom" errorStyle="warning" operator="lessThanOrEqual" allowBlank="1" showInputMessage="1" showErrorMessage="1" errorTitle="Check Eligibility!!" error="Invalid Identified Student Percentage!!  _x000a__x000a_Identified Student Percentage is less than 40%" sqref="E5" xr:uid="{00000000-0002-0000-0200-000000000000}">
      <formula1>IF(E5/E6&gt;1,"ERROR",IF(E5/E6&lt;0.4,"CHECK",E5/E6))</formula1>
    </dataValidation>
    <dataValidation type="custom" errorStyle="warning" operator="greaterThanOrEqual" allowBlank="1" showInputMessage="1" showErrorMessage="1" errorTitle="Check Eligibility!!" error="Invalid Identified Student Percentage!!  _x000a__x000a_Identified Student Percentage is less than 40%_x000a_" sqref="E6" xr:uid="{00000000-0002-0000-0200-000001000000}">
      <formula1>IF(E5/E6&gt;1,"ERROR",IF(E5/E6&lt;0.4,"CHECK",E5/E6))</formula1>
    </dataValidation>
    <dataValidation type="custom" errorStyle="warning" allowBlank="1" showInputMessage="1" showErrorMessage="1" errorTitle="WARNING" error="The percentage of identifed students is below 40%. If you are calculating for a base year, and the percentage is above 30% you may proceed." sqref="E7" xr:uid="{00000000-0002-0000-0200-000002000000}">
      <formula1>IF(OR(#REF!="warning",#REF!="stop"),TRUE,FALSE)</formula1>
    </dataValidation>
  </dataValidations>
  <hyperlinks>
    <hyperlink ref="D4:E4" location="Identified" display="Click to define: Identified Students" xr:uid="{00000000-0004-0000-0200-000000000000}"/>
    <hyperlink ref="Y8:AF8" location="Estimator!A1" display="Click here to go back to the Estimator" xr:uid="{00000000-0004-0000-0200-000001000000}"/>
    <hyperlink ref="O1:Q1" location="'Reimbursement Rates'!A1" display="If you do not know your reimbursement rate click here" xr:uid="{00000000-0004-0000-0200-000002000000}"/>
  </hyperlinks>
  <pageMargins left="0.15" right="0.15" top="0" bottom="0" header="0.3" footer="0.3"/>
  <pageSetup scale="9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7</xdr:col>
                    <xdr:colOff>142875</xdr:colOff>
                    <xdr:row>5</xdr:row>
                    <xdr:rowOff>0</xdr:rowOff>
                  </from>
                  <to>
                    <xdr:col>9</xdr:col>
                    <xdr:colOff>257175</xdr:colOff>
                    <xdr:row>5</xdr:row>
                    <xdr:rowOff>238125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7</xdr:col>
                    <xdr:colOff>142875</xdr:colOff>
                    <xdr:row>6</xdr:row>
                    <xdr:rowOff>0</xdr:rowOff>
                  </from>
                  <to>
                    <xdr:col>9</xdr:col>
                    <xdr:colOff>257175</xdr:colOff>
                    <xdr:row>6</xdr:row>
                    <xdr:rowOff>257175</xdr:rowOff>
                  </to>
                </anchor>
              </controlPr>
            </control>
          </mc:Choice>
        </mc:AlternateContent>
        <mc:AlternateContent xmlns:mc="http://schemas.openxmlformats.org/markup-compatibility/2006">
          <mc:Choice Requires="x14">
            <control shapeId="1036" r:id="rId6" name="Drop Down 12">
              <controlPr defaultSize="0" autoLine="0" autoPict="0">
                <anchor moveWithCells="1">
                  <from>
                    <xdr:col>9</xdr:col>
                    <xdr:colOff>485775</xdr:colOff>
                    <xdr:row>5</xdr:row>
                    <xdr:rowOff>9525</xdr:rowOff>
                  </from>
                  <to>
                    <xdr:col>11</xdr:col>
                    <xdr:colOff>0</xdr:colOff>
                    <xdr:row>5</xdr:row>
                    <xdr:rowOff>257175</xdr:rowOff>
                  </to>
                </anchor>
              </controlPr>
            </control>
          </mc:Choice>
        </mc:AlternateContent>
        <mc:AlternateContent xmlns:mc="http://schemas.openxmlformats.org/markup-compatibility/2006">
          <mc:Choice Requires="x14">
            <control shapeId="1037" r:id="rId7" name="Drop Down 13">
              <controlPr defaultSize="0" autoLine="0" autoPict="0">
                <anchor moveWithCells="1">
                  <from>
                    <xdr:col>9</xdr:col>
                    <xdr:colOff>485775</xdr:colOff>
                    <xdr:row>6</xdr:row>
                    <xdr:rowOff>0</xdr:rowOff>
                  </from>
                  <to>
                    <xdr:col>11</xdr:col>
                    <xdr:colOff>0</xdr:colOff>
                    <xdr:row>6</xdr:row>
                    <xdr:rowOff>257175</xdr:rowOff>
                  </to>
                </anchor>
              </controlPr>
            </control>
          </mc:Choice>
        </mc:AlternateContent>
        <mc:AlternateContent xmlns:mc="http://schemas.openxmlformats.org/markup-compatibility/2006">
          <mc:Choice Requires="x14">
            <control shapeId="1038" r:id="rId8" name="Drop Down 14">
              <controlPr defaultSize="0" autoLine="0" autoPict="0">
                <anchor moveWithCells="1">
                  <from>
                    <xdr:col>7</xdr:col>
                    <xdr:colOff>657225</xdr:colOff>
                    <xdr:row>8</xdr:row>
                    <xdr:rowOff>28575</xdr:rowOff>
                  </from>
                  <to>
                    <xdr:col>10</xdr:col>
                    <xdr:colOff>0</xdr:colOff>
                    <xdr:row>8</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5"/>
  <sheetViews>
    <sheetView showGridLines="0" tabSelected="1" workbookViewId="0">
      <selection activeCell="G6" sqref="G6"/>
    </sheetView>
  </sheetViews>
  <sheetFormatPr defaultRowHeight="15" x14ac:dyDescent="0.25"/>
  <cols>
    <col min="1" max="1" width="13.42578125" customWidth="1"/>
    <col min="2" max="2" width="12" customWidth="1"/>
    <col min="3" max="3" width="11.140625" customWidth="1"/>
    <col min="5" max="5" width="16.42578125" customWidth="1"/>
  </cols>
  <sheetData>
    <row r="1" spans="1:5" ht="64.5" customHeight="1" thickBot="1" x14ac:dyDescent="0.3">
      <c r="A1" s="393" t="s">
        <v>130</v>
      </c>
      <c r="B1" s="394"/>
      <c r="C1" s="394"/>
      <c r="D1" s="394"/>
      <c r="E1" s="395"/>
    </row>
    <row r="2" spans="1:5" ht="15.75" thickBot="1" x14ac:dyDescent="0.3">
      <c r="B2" s="6"/>
    </row>
    <row r="3" spans="1:5" x14ac:dyDescent="0.25">
      <c r="A3" s="396" t="s">
        <v>131</v>
      </c>
      <c r="B3" s="397"/>
      <c r="C3" s="397"/>
      <c r="D3" s="397"/>
      <c r="E3" s="398"/>
    </row>
    <row r="4" spans="1:5" ht="52.5" customHeight="1" thickBot="1" x14ac:dyDescent="0.3">
      <c r="A4" s="399"/>
      <c r="B4" s="400"/>
      <c r="C4" s="400"/>
      <c r="D4" s="400"/>
      <c r="E4" s="401"/>
    </row>
    <row r="5" spans="1:5" ht="16.5" thickBot="1" x14ac:dyDescent="0.3">
      <c r="A5" s="414" t="s">
        <v>132</v>
      </c>
      <c r="B5" s="415"/>
      <c r="C5" s="415"/>
      <c r="D5" s="416"/>
      <c r="E5" s="49" t="s">
        <v>168</v>
      </c>
    </row>
    <row r="6" spans="1:5" ht="18" thickBot="1" x14ac:dyDescent="0.3">
      <c r="A6" s="411" t="s">
        <v>133</v>
      </c>
      <c r="B6" s="412"/>
      <c r="C6" s="412"/>
      <c r="D6" s="412"/>
      <c r="E6" s="413"/>
    </row>
    <row r="7" spans="1:5" ht="28.5" customHeight="1" thickBot="1" x14ac:dyDescent="0.3">
      <c r="A7" s="414" t="s">
        <v>134</v>
      </c>
      <c r="B7" s="415"/>
      <c r="C7" s="415"/>
      <c r="D7" s="416"/>
      <c r="E7" s="50">
        <v>2</v>
      </c>
    </row>
    <row r="8" spans="1:5" x14ac:dyDescent="0.25">
      <c r="A8" s="402" t="s">
        <v>135</v>
      </c>
      <c r="B8" s="403"/>
      <c r="C8" s="403"/>
      <c r="D8" s="403"/>
      <c r="E8" s="404"/>
    </row>
    <row r="9" spans="1:5" x14ac:dyDescent="0.25">
      <c r="A9" s="405"/>
      <c r="B9" s="406"/>
      <c r="C9" s="406"/>
      <c r="D9" s="406"/>
      <c r="E9" s="407"/>
    </row>
    <row r="10" spans="1:5" ht="40.5" customHeight="1" thickBot="1" x14ac:dyDescent="0.3">
      <c r="A10" s="408"/>
      <c r="B10" s="409"/>
      <c r="C10" s="409"/>
      <c r="D10" s="409"/>
      <c r="E10" s="410"/>
    </row>
    <row r="11" spans="1:5" ht="23.25" customHeight="1" thickBot="1" x14ac:dyDescent="0.3">
      <c r="A11" s="1"/>
      <c r="C11" s="426" t="s">
        <v>136</v>
      </c>
      <c r="D11" s="427"/>
      <c r="E11" s="95">
        <f>IF(AND(E5="AK",E7=1),'Federal Estimator'!B39,IF(AND(E5="AK",E7=2),'Federal Estimator'!B38,IF(AND(E5="HI",E7=1),'Federal Estimator'!B43,IF(AND(E5="HI",E7=2),'Federal Estimator'!B42,IF(AND(E5="GU",E7=1),'Federal Estimator'!B43,IF(AND(E5="GU",E7=2),'Federal Estimator'!B42,IF(AND(E5="PR",E7=1),'Federal Estimator'!B43,IF(AND(E5="PR",E7=2),'Federal Estimator'!B42,IF(AND(E5="VI",E7=1),'Federal Estimator'!B43,IF(AND(E5="VI",E7=2),'Federal Estimator'!B42,IF(AND(E5&lt;&gt;"AK",E5&lt;&gt;"HI",E5&lt;&gt;"GU",E5&lt;&gt;"PR",E5&lt;&gt;"VI",E7=1),'Federal Estimator'!B35,'Federal Estimator'!B34)))))))))))</f>
        <v>5.76</v>
      </c>
    </row>
    <row r="12" spans="1:5" ht="26.25" customHeight="1" thickBot="1" x14ac:dyDescent="0.3">
      <c r="A12" s="1"/>
      <c r="B12" s="1"/>
      <c r="C12" s="428" t="s">
        <v>137</v>
      </c>
      <c r="D12" s="429"/>
      <c r="E12" s="95">
        <f>IF(AND(E5="AK",E7=1),'Federal Estimator'!C39,IF(AND(E5="AK",E7=2),'Federal Estimator'!C38,IF(AND(E5="HI",E7=1),'Federal Estimator'!C43,IF(AND(E5="HI",E7=2),'Federal Estimator'!C42,IF(AND(E5="GU",E7=1),'Federal Estimator'!C43,IF(AND(E5="GU",E7=2),'Federal Estimator'!C42,IF(AND(E5="PR",E7=1),'Federal Estimator'!C43,IF(AND(E5="PR",E7=2),'Federal Estimator'!C42,IF(AND(E5="VI",E7=1),'Federal Estimator'!C43,IF(AND(E5="VI",E7=2),'Federal Estimator'!C42,IF(AND(E5&lt;&gt;"AK",E5&lt;&gt;"HI",E5&lt;&gt;"GU",E5&lt;&gt;"PR",E5&lt;&gt;"VI",E7=1),'Federal Estimator'!C35,'Federal Estimator'!C34)))))))))))</f>
        <v>0.55000000000000004</v>
      </c>
    </row>
    <row r="13" spans="1:5" ht="18" thickBot="1" x14ac:dyDescent="0.3">
      <c r="A13" s="411" t="s">
        <v>138</v>
      </c>
      <c r="B13" s="412"/>
      <c r="C13" s="412"/>
      <c r="D13" s="412"/>
      <c r="E13" s="413"/>
    </row>
    <row r="14" spans="1:5" ht="28.5" customHeight="1" thickBot="1" x14ac:dyDescent="0.3">
      <c r="A14" s="414" t="s">
        <v>139</v>
      </c>
      <c r="B14" s="415"/>
      <c r="C14" s="415"/>
      <c r="D14" s="416"/>
      <c r="E14" s="51">
        <v>2</v>
      </c>
    </row>
    <row r="15" spans="1:5" x14ac:dyDescent="0.25">
      <c r="A15" s="402" t="s">
        <v>140</v>
      </c>
      <c r="B15" s="403"/>
      <c r="C15" s="403"/>
      <c r="D15" s="403"/>
      <c r="E15" s="404"/>
    </row>
    <row r="16" spans="1:5" x14ac:dyDescent="0.25">
      <c r="A16" s="405"/>
      <c r="B16" s="406"/>
      <c r="C16" s="406"/>
      <c r="D16" s="406"/>
      <c r="E16" s="407"/>
    </row>
    <row r="17" spans="1:5" ht="30" customHeight="1" thickBot="1" x14ac:dyDescent="0.3">
      <c r="A17" s="408"/>
      <c r="B17" s="409"/>
      <c r="C17" s="409"/>
      <c r="D17" s="409"/>
      <c r="E17" s="410"/>
    </row>
    <row r="18" spans="1:5" x14ac:dyDescent="0.25">
      <c r="A18" s="1"/>
      <c r="B18" s="1"/>
      <c r="C18" s="417" t="s">
        <v>141</v>
      </c>
      <c r="D18" s="418"/>
      <c r="E18" s="421">
        <f>IF(AND(E5="AK",E14=1),'Federal Estimator'!E38,IF(AND(E5="AK",E14=2),'Federal Estimator'!E37,IF(AND(E5="HI",E14=1),'Federal Estimator'!E41,IF(AND(E5="HI",E14=2),'Federal Estimator'!E40,IF(AND(E5="GU",E14=1),'Federal Estimator'!E41,IF(AND(E5="GU",E14=2),'Federal Estimator'!E40,IF(AND(E5="PR",E14=1),'Federal Estimator'!E41,IF(AND(E5="PR",E14=2),'Federal Estimator'!E40,IF(AND(E5="VI",E14=1),'Federal Estimator'!E41,IF(AND(E5="VI",E14=2),'Federal Estimator'!E40,IF(AND(E5&lt;&gt;"AK",E5&lt;&gt;"HI",E5&lt;&gt;"GU",E5&lt;&gt;"PR",E5&lt;&gt;"VI",E14=1),'Federal Estimator'!E35,'Federal Estimator'!E34)))))))))))</f>
        <v>3.06</v>
      </c>
    </row>
    <row r="19" spans="1:5" ht="15.75" thickBot="1" x14ac:dyDescent="0.3">
      <c r="A19" s="1"/>
      <c r="C19" s="419"/>
      <c r="D19" s="420"/>
      <c r="E19" s="422"/>
    </row>
    <row r="20" spans="1:5" ht="16.5" thickBot="1" x14ac:dyDescent="0.3">
      <c r="A20" s="1"/>
      <c r="B20" s="9"/>
      <c r="C20" s="424" t="s">
        <v>142</v>
      </c>
      <c r="D20" s="425"/>
      <c r="E20" s="95">
        <f>IF(AND(E5="AK",E14=1),'Federal Estimator'!F38,IF(AND(E5="AK",E14=2),'Federal Estimator'!F37,IF(AND(E5="HI",E14=1),'Federal Estimator'!F41,IF(AND(E5="HI",E14=2),'Federal Estimator'!F40,IF(AND(E5="GU",E14=1),'Federal Estimator'!F41,IF(AND(E5="GU",E14=2),'Federal Estimator'!F40,IF(AND(E5="PR",E14=1),'Federal Estimator'!F41,IF(AND(E5="PR",E14=2),'Federal Estimator'!F40,IF(AND(E5="VI",E14=1),'Federal Estimator'!F41,IF(AND(E5="VI",E14=2),'Federal Estimator'!F40,IF(AND(E5&lt;&gt;"AK",E5&lt;&gt;"HI",E5&lt;&gt;"GU",E5&lt;&gt;"PR",E5&lt;&gt;"VI",E14=1),'Federal Estimator'!F35,'Federal Estimator'!F34)))))))))))</f>
        <v>0.49</v>
      </c>
    </row>
    <row r="21" spans="1:5" ht="15.75" x14ac:dyDescent="0.25">
      <c r="A21" s="1"/>
      <c r="B21" s="1"/>
      <c r="C21" s="13"/>
      <c r="D21" s="13"/>
      <c r="E21" s="14"/>
    </row>
    <row r="22" spans="1:5" x14ac:dyDescent="0.25">
      <c r="B22" s="1"/>
    </row>
    <row r="23" spans="1:5" x14ac:dyDescent="0.25">
      <c r="A23" s="1"/>
      <c r="B23" s="423" t="s">
        <v>143</v>
      </c>
      <c r="C23" s="423"/>
      <c r="D23" s="423"/>
      <c r="E23" s="423"/>
    </row>
    <row r="24" spans="1:5" x14ac:dyDescent="0.25">
      <c r="B24" s="423"/>
      <c r="C24" s="423"/>
      <c r="D24" s="423"/>
      <c r="E24" s="423"/>
    </row>
    <row r="25" spans="1:5" x14ac:dyDescent="0.25">
      <c r="B25" s="62"/>
      <c r="C25" s="62"/>
      <c r="D25" s="62"/>
      <c r="E25" s="62"/>
    </row>
  </sheetData>
  <sheetProtection selectLockedCells="1"/>
  <mergeCells count="15">
    <mergeCell ref="C18:D19"/>
    <mergeCell ref="E18:E19"/>
    <mergeCell ref="B23:E24"/>
    <mergeCell ref="C20:D20"/>
    <mergeCell ref="C11:D11"/>
    <mergeCell ref="C12:D12"/>
    <mergeCell ref="A1:E1"/>
    <mergeCell ref="A3:E4"/>
    <mergeCell ref="A8:E10"/>
    <mergeCell ref="A15:E17"/>
    <mergeCell ref="A13:E13"/>
    <mergeCell ref="A5:D5"/>
    <mergeCell ref="A7:D7"/>
    <mergeCell ref="A14:D14"/>
    <mergeCell ref="A6:E6"/>
  </mergeCells>
  <dataValidations count="1">
    <dataValidation type="decimal" operator="lessThan" allowBlank="1" showInputMessage="1" showErrorMessage="1" errorTitle="test" sqref="B7" xr:uid="{00000000-0002-0000-0300-000000000000}">
      <formula1>0.3</formula1>
    </dataValidation>
  </dataValidations>
  <hyperlinks>
    <hyperlink ref="B23:E24" location="'Federal Estimator'!A1" display="Back to Fedearl Estimator" xr:uid="{00000000-0004-0000-0300-000000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ltText="Users indicate if SFA receives the two-cents differential for the National School Lunch Program using a drop-down menu.">
                <anchor moveWithCells="1">
                  <from>
                    <xdr:col>4</xdr:col>
                    <xdr:colOff>38100</xdr:colOff>
                    <xdr:row>6</xdr:row>
                    <xdr:rowOff>76200</xdr:rowOff>
                  </from>
                  <to>
                    <xdr:col>4</xdr:col>
                    <xdr:colOff>962025</xdr:colOff>
                    <xdr:row>6</xdr:row>
                    <xdr:rowOff>276225</xdr:rowOff>
                  </to>
                </anchor>
              </controlPr>
            </control>
          </mc:Choice>
        </mc:AlternateContent>
        <mc:AlternateContent xmlns:mc="http://schemas.openxmlformats.org/markup-compatibility/2006">
          <mc:Choice Requires="x14">
            <control shapeId="2050" r:id="rId5" name="Drop Down 2">
              <controlPr defaultSize="0" autoLine="0" autoPict="0" altText="Users indicate if school or site receives severe need breakfast reimbursement for the School Breakfast Program using a drop-down menu.">
                <anchor moveWithCells="1">
                  <from>
                    <xdr:col>4</xdr:col>
                    <xdr:colOff>66675</xdr:colOff>
                    <xdr:row>13</xdr:row>
                    <xdr:rowOff>47625</xdr:rowOff>
                  </from>
                  <to>
                    <xdr:col>4</xdr:col>
                    <xdr:colOff>981075</xdr:colOff>
                    <xdr:row>13</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0"/>
  <sheetViews>
    <sheetView showGridLines="0" zoomScale="91" zoomScaleNormal="91" workbookViewId="0">
      <selection activeCell="N14" sqref="N14"/>
    </sheetView>
  </sheetViews>
  <sheetFormatPr defaultColWidth="9.140625" defaultRowHeight="15" x14ac:dyDescent="0.25"/>
  <cols>
    <col min="1" max="1" width="21.5703125" customWidth="1"/>
    <col min="2" max="2" width="15.42578125" customWidth="1"/>
    <col min="3" max="3" width="14.42578125" customWidth="1"/>
    <col min="4" max="4" width="25.140625" customWidth="1"/>
    <col min="5" max="5" width="23" customWidth="1"/>
    <col min="6" max="6" width="20.140625" customWidth="1"/>
    <col min="7" max="7" width="17.5703125" customWidth="1"/>
    <col min="8" max="8" width="15.140625" customWidth="1"/>
  </cols>
  <sheetData>
    <row r="1" spans="1:8" ht="24" customHeight="1" thickBot="1" x14ac:dyDescent="0.3">
      <c r="A1" s="430" t="s">
        <v>144</v>
      </c>
      <c r="B1" s="431"/>
      <c r="C1" s="431"/>
      <c r="D1" s="431"/>
      <c r="E1" s="431"/>
      <c r="F1" s="431"/>
      <c r="G1" s="431"/>
      <c r="H1" s="432"/>
    </row>
    <row r="2" spans="1:8" ht="24" customHeight="1" x14ac:dyDescent="0.25">
      <c r="A2" s="18"/>
      <c r="B2" s="18"/>
      <c r="C2" s="18"/>
      <c r="D2" s="157" t="s">
        <v>145</v>
      </c>
      <c r="E2" s="96"/>
      <c r="F2" s="18"/>
      <c r="G2" s="18"/>
      <c r="H2" s="18"/>
    </row>
    <row r="3" spans="1:8" ht="27.75" customHeight="1" x14ac:dyDescent="0.25">
      <c r="A3" s="434" t="s">
        <v>146</v>
      </c>
      <c r="B3" s="434"/>
      <c r="C3" s="443"/>
      <c r="D3" s="443"/>
      <c r="E3" s="434" t="s">
        <v>147</v>
      </c>
      <c r="F3" s="434"/>
      <c r="G3" s="433"/>
      <c r="H3" s="433"/>
    </row>
    <row r="4" spans="1:8" ht="20.25" customHeight="1" x14ac:dyDescent="0.25">
      <c r="A4" s="157"/>
      <c r="B4" s="157"/>
      <c r="C4" s="24"/>
      <c r="D4" s="24"/>
      <c r="E4" s="157"/>
      <c r="F4" s="157"/>
      <c r="G4" s="18"/>
      <c r="H4" s="15"/>
    </row>
    <row r="5" spans="1:8" ht="13.5" customHeight="1" thickBot="1" x14ac:dyDescent="0.3">
      <c r="A5" s="32"/>
      <c r="B5" s="24"/>
      <c r="C5" s="24"/>
      <c r="D5" s="24"/>
      <c r="F5" s="18"/>
      <c r="G5" s="18"/>
      <c r="H5" s="18"/>
    </row>
    <row r="6" spans="1:8" ht="21.75" customHeight="1" x14ac:dyDescent="0.25">
      <c r="A6" s="438" t="s">
        <v>148</v>
      </c>
      <c r="B6" s="221"/>
      <c r="C6" s="221"/>
      <c r="D6" s="221"/>
      <c r="E6" s="221"/>
      <c r="F6" s="221"/>
      <c r="G6" s="439"/>
    </row>
    <row r="7" spans="1:8" ht="21" customHeight="1" thickBot="1" x14ac:dyDescent="0.3">
      <c r="A7" s="440" t="s">
        <v>149</v>
      </c>
      <c r="B7" s="441"/>
      <c r="C7" s="441"/>
      <c r="D7" s="441"/>
      <c r="E7" s="441"/>
      <c r="F7" s="441"/>
      <c r="G7" s="442"/>
    </row>
    <row r="8" spans="1:8" ht="19.5" customHeight="1" x14ac:dyDescent="0.25">
      <c r="A8" s="435" t="s">
        <v>150</v>
      </c>
      <c r="B8" s="435" t="s">
        <v>151</v>
      </c>
      <c r="C8" s="435" t="s">
        <v>152</v>
      </c>
      <c r="D8" s="435" t="s">
        <v>153</v>
      </c>
      <c r="E8" s="435" t="s">
        <v>154</v>
      </c>
      <c r="F8" s="435" t="s">
        <v>155</v>
      </c>
      <c r="G8" s="435" t="s">
        <v>156</v>
      </c>
      <c r="H8" s="19"/>
    </row>
    <row r="9" spans="1:8" ht="72" customHeight="1" thickBot="1" x14ac:dyDescent="0.3">
      <c r="A9" s="437"/>
      <c r="B9" s="436"/>
      <c r="C9" s="436"/>
      <c r="D9" s="436"/>
      <c r="E9" s="436"/>
      <c r="F9" s="436"/>
      <c r="G9" s="436"/>
      <c r="H9" s="7"/>
    </row>
    <row r="10" spans="1:8" ht="36.75" customHeight="1" thickBot="1" x14ac:dyDescent="0.3">
      <c r="A10" s="69" t="s">
        <v>157</v>
      </c>
      <c r="B10" s="70"/>
      <c r="C10" s="70"/>
      <c r="D10" s="77">
        <f>IF(ISERROR(B10/C10),0,B10/C10)</f>
        <v>0</v>
      </c>
      <c r="E10" s="118">
        <v>1.6</v>
      </c>
      <c r="F10" s="119"/>
      <c r="G10" s="120"/>
      <c r="H10" s="7"/>
    </row>
    <row r="11" spans="1:8" ht="20.25" customHeight="1" thickBot="1" x14ac:dyDescent="0.3">
      <c r="B11" s="17"/>
      <c r="C11" s="16"/>
      <c r="D11" s="16"/>
      <c r="E11" s="16"/>
      <c r="F11" s="16"/>
      <c r="G11" s="16"/>
      <c r="H11" s="16"/>
    </row>
    <row r="12" spans="1:8" ht="18" customHeight="1" x14ac:dyDescent="0.25">
      <c r="A12" s="438" t="s">
        <v>158</v>
      </c>
      <c r="B12" s="444"/>
      <c r="C12" s="444"/>
      <c r="D12" s="444"/>
      <c r="E12" s="444"/>
      <c r="F12" s="444"/>
      <c r="G12" s="444"/>
      <c r="H12" s="445"/>
    </row>
    <row r="13" spans="1:8" ht="35.25" customHeight="1" thickBot="1" x14ac:dyDescent="0.3">
      <c r="A13" s="446" t="s">
        <v>159</v>
      </c>
      <c r="B13" s="447"/>
      <c r="C13" s="447"/>
      <c r="D13" s="447"/>
      <c r="E13" s="447"/>
      <c r="F13" s="447"/>
      <c r="G13" s="447"/>
      <c r="H13" s="448"/>
    </row>
    <row r="14" spans="1:8" ht="21.75" customHeight="1" x14ac:dyDescent="0.25">
      <c r="A14" s="435" t="s">
        <v>150</v>
      </c>
      <c r="B14" s="435" t="s">
        <v>151</v>
      </c>
      <c r="C14" s="435" t="s">
        <v>152</v>
      </c>
      <c r="D14" s="435" t="s">
        <v>153</v>
      </c>
      <c r="E14" s="435" t="s">
        <v>154</v>
      </c>
      <c r="F14" s="435" t="s">
        <v>155</v>
      </c>
      <c r="G14" s="435" t="s">
        <v>156</v>
      </c>
      <c r="H14" s="435" t="s">
        <v>160</v>
      </c>
    </row>
    <row r="15" spans="1:8" ht="74.25" customHeight="1" thickBot="1" x14ac:dyDescent="0.3">
      <c r="A15" s="436"/>
      <c r="B15" s="436"/>
      <c r="C15" s="436"/>
      <c r="D15" s="436"/>
      <c r="E15" s="436"/>
      <c r="F15" s="436"/>
      <c r="G15" s="436"/>
      <c r="H15" s="436"/>
    </row>
    <row r="16" spans="1:8" ht="28.5" customHeight="1" x14ac:dyDescent="0.25">
      <c r="A16" s="20" t="s">
        <v>161</v>
      </c>
      <c r="B16" s="71"/>
      <c r="C16" s="71"/>
      <c r="D16" s="78">
        <f>IF(ISERROR(B16/C16),0,B16/C16)</f>
        <v>0</v>
      </c>
      <c r="E16" s="71">
        <v>1.6</v>
      </c>
      <c r="F16" s="121"/>
      <c r="G16" s="121"/>
      <c r="H16" s="73" t="s">
        <v>162</v>
      </c>
    </row>
    <row r="17" spans="1:8" ht="27" customHeight="1" x14ac:dyDescent="0.25">
      <c r="A17" s="21" t="s">
        <v>163</v>
      </c>
      <c r="B17" s="155"/>
      <c r="C17" s="155"/>
      <c r="D17" s="78">
        <f>IF(ISERROR(B17/C17),0,B17/C17)</f>
        <v>0</v>
      </c>
      <c r="E17" s="155">
        <v>1.6</v>
      </c>
      <c r="F17" s="122"/>
      <c r="G17" s="122"/>
      <c r="H17" s="74"/>
    </row>
    <row r="18" spans="1:8" ht="27" customHeight="1" x14ac:dyDescent="0.25">
      <c r="A18" s="21" t="s">
        <v>164</v>
      </c>
      <c r="B18" s="155"/>
      <c r="C18" s="155"/>
      <c r="D18" s="78">
        <f>IF(ISERROR(B18/C18),0,B18/C18)</f>
        <v>0</v>
      </c>
      <c r="E18" s="155">
        <v>1.6</v>
      </c>
      <c r="F18" s="122"/>
      <c r="G18" s="122"/>
      <c r="H18" s="74"/>
    </row>
    <row r="19" spans="1:8" ht="27" customHeight="1" thickBot="1" x14ac:dyDescent="0.3">
      <c r="A19" s="22" t="s">
        <v>165</v>
      </c>
      <c r="B19" s="72"/>
      <c r="C19" s="72"/>
      <c r="D19" s="94">
        <f>IF(ISERROR(B19/C19),0,B19/C19)</f>
        <v>0</v>
      </c>
      <c r="E19" s="72">
        <v>1.6</v>
      </c>
      <c r="F19" s="123"/>
      <c r="G19" s="123"/>
      <c r="H19" s="75"/>
    </row>
    <row r="20" spans="1:8" ht="37.5" customHeight="1" thickTop="1" thickBot="1" x14ac:dyDescent="0.3">
      <c r="A20" s="23" t="s">
        <v>166</v>
      </c>
      <c r="B20" s="70"/>
      <c r="C20" s="70"/>
      <c r="D20" s="93">
        <f>IF(ISERROR(B20/C20),0,B20/C20)</f>
        <v>0</v>
      </c>
      <c r="E20" s="70">
        <v>1.6</v>
      </c>
      <c r="F20" s="124"/>
      <c r="G20" s="124"/>
      <c r="H20" s="76" t="s">
        <v>167</v>
      </c>
    </row>
  </sheetData>
  <mergeCells count="24">
    <mergeCell ref="A12:H12"/>
    <mergeCell ref="B14:B15"/>
    <mergeCell ref="D14:D15"/>
    <mergeCell ref="E14:E15"/>
    <mergeCell ref="F14:F15"/>
    <mergeCell ref="A13:H13"/>
    <mergeCell ref="C14:C15"/>
    <mergeCell ref="G14:G15"/>
    <mergeCell ref="H14:H15"/>
    <mergeCell ref="A14:A15"/>
    <mergeCell ref="A1:H1"/>
    <mergeCell ref="G3:H3"/>
    <mergeCell ref="E3:F3"/>
    <mergeCell ref="E8:E9"/>
    <mergeCell ref="A8:A9"/>
    <mergeCell ref="A6:G6"/>
    <mergeCell ref="A7:G7"/>
    <mergeCell ref="A3:B3"/>
    <mergeCell ref="C3:D3"/>
    <mergeCell ref="C8:C9"/>
    <mergeCell ref="F8:F9"/>
    <mergeCell ref="G8:G9"/>
    <mergeCell ref="B8:B9"/>
    <mergeCell ref="D8:D9"/>
  </mergeCells>
  <pageMargins left="0.7" right="0.7" top="0.75" bottom="0.75" header="0.3" footer="0.3"/>
  <pageSetup scale="8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f38bbad-0bb0-41a7-b78f-084b382b3af7">
      <Terms xmlns="http://schemas.microsoft.com/office/infopath/2007/PartnerControls"/>
    </lcf76f155ced4ddcb4097134ff3c332f>
    <TaxCatchAll xmlns="73fb875a-8af9-4255-b008-0995492d31c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B45F41949DA2A940B8D082ECAF8F142D" ma:contentTypeVersion="14" ma:contentTypeDescription="Create a new document." ma:contentTypeScope="" ma:versionID="7bfc4756c050720640839c5393fb9c7a">
  <xsd:schema xmlns:xsd="http://www.w3.org/2001/XMLSchema" xmlns:xs="http://www.w3.org/2001/XMLSchema" xmlns:p="http://schemas.microsoft.com/office/2006/metadata/properties" xmlns:ns2="df38bbad-0bb0-41a7-b78f-084b382b3af7" xmlns:ns3="e9322675-4e6c-4dcb-b08b-f40420b09916" xmlns:ns4="73fb875a-8af9-4255-b008-0995492d31cd" targetNamespace="http://schemas.microsoft.com/office/2006/metadata/properties" ma:root="true" ma:fieldsID="283a8b59933e43b79ed5984286b72d31" ns2:_="" ns3:_="" ns4:_="">
    <xsd:import namespace="df38bbad-0bb0-41a7-b78f-084b382b3af7"/>
    <xsd:import namespace="e9322675-4e6c-4dcb-b08b-f40420b09916"/>
    <xsd:import namespace="73fb875a-8af9-4255-b008-0995492d31c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38bbad-0bb0-41a7-b78f-084b382b3a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description="" ma:indexed="true"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ff62593-b918-4deb-ac08-0d74ac0cc7e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322675-4e6c-4dcb-b08b-f40420b099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fb875a-8af9-4255-b008-0995492d31cd"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5e98274-0875-49b6-a7af-eeb3c457fc2c}" ma:internalName="TaxCatchAll" ma:showField="CatchAllData" ma:web="e9322675-4e6c-4dcb-b08b-f40420b099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F46FAF-80CD-4330-B1A9-041EC136EEF4}">
  <ds:schemaRefs>
    <ds:schemaRef ds:uri="http://schemas.microsoft.com/office/2006/metadata/longProperties"/>
  </ds:schemaRefs>
</ds:datastoreItem>
</file>

<file path=customXml/itemProps2.xml><?xml version="1.0" encoding="utf-8"?>
<ds:datastoreItem xmlns:ds="http://schemas.openxmlformats.org/officeDocument/2006/customXml" ds:itemID="{07267460-72FB-438A-B98A-18382EC8D0DE}">
  <ds:schemaRefs>
    <ds:schemaRef ds:uri="http://schemas.microsoft.com/office/infopath/2007/PartnerControls"/>
    <ds:schemaRef ds:uri="73fb875a-8af9-4255-b008-0995492d31cd"/>
    <ds:schemaRef ds:uri="e9322675-4e6c-4dcb-b08b-f40420b09916"/>
    <ds:schemaRef ds:uri="df38bbad-0bb0-41a7-b78f-084b382b3af7"/>
    <ds:schemaRef ds:uri="http://schemas.microsoft.com/office/2006/documentManagement/types"/>
    <ds:schemaRef ds:uri="http://purl.org/dc/dcmitype/"/>
    <ds:schemaRef ds:uri="http://schemas.microsoft.com/office/2006/metadata/properties"/>
    <ds:schemaRef ds:uri="http://purl.org/dc/elements/1.1/"/>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4193CDD3-CBD1-497A-BEEF-6DC5A48F2996}">
  <ds:schemaRefs>
    <ds:schemaRef ds:uri="http://schemas.microsoft.com/sharepoint/v3/contenttype/forms"/>
  </ds:schemaRefs>
</ds:datastoreItem>
</file>

<file path=customXml/itemProps4.xml><?xml version="1.0" encoding="utf-8"?>
<ds:datastoreItem xmlns:ds="http://schemas.openxmlformats.org/officeDocument/2006/customXml" ds:itemID="{DFF73FE0-AA3D-400D-A44A-DC064B0A6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38bbad-0bb0-41a7-b78f-084b382b3af7"/>
    <ds:schemaRef ds:uri="e9322675-4e6c-4dcb-b08b-f40420b09916"/>
    <ds:schemaRef ds:uri="73fb875a-8af9-4255-b008-0995492d31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Instructions</vt:lpstr>
      <vt:lpstr>Federal Estimator</vt:lpstr>
      <vt:lpstr>Estimator wNonFed</vt:lpstr>
      <vt:lpstr>Reimbursement Rates</vt:lpstr>
      <vt:lpstr>Tracking page</vt:lpstr>
      <vt:lpstr>'Federal Estimator'!Breakfree</vt:lpstr>
      <vt:lpstr>Breakfree</vt:lpstr>
      <vt:lpstr>'Federal Estimator'!Breakpaid</vt:lpstr>
      <vt:lpstr>Breakpaid</vt:lpstr>
      <vt:lpstr>'Federal Estimator'!extra2</vt:lpstr>
      <vt:lpstr>extra2</vt:lpstr>
      <vt:lpstr>'Federal Estimator'!Identified</vt:lpstr>
      <vt:lpstr>Identified</vt:lpstr>
      <vt:lpstr>'Federal Estimator'!LunchFree</vt:lpstr>
      <vt:lpstr>LunchFree</vt:lpstr>
      <vt:lpstr>'Federal Estimator'!LunchPaid</vt:lpstr>
      <vt:lpstr>LunchPaid</vt:lpstr>
      <vt:lpstr>'Estimator wNonFed'!Print_Area</vt:lpstr>
      <vt:lpstr>'Federal Estimator'!Print_Area</vt:lpstr>
      <vt:lpstr>Instructions!Print_Area</vt:lpstr>
      <vt:lpstr>'Federal Estimator'!severe</vt:lpstr>
      <vt:lpstr>severe</vt:lpstr>
      <vt:lpstr>'Federal Estimator'!sixcents</vt:lpstr>
      <vt:lpstr>sixcents</vt:lpstr>
    </vt:vector>
  </TitlesOfParts>
  <Manager/>
  <Company>USDA/FNS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Community Eligibility Option  (CEO): Monthly Federal Reimbursement Estimator - updated</dc:title>
  <dc:subject/>
  <dc:creator>mapplebaum</dc:creator>
  <cp:keywords/>
  <dc:description/>
  <cp:lastModifiedBy>Moczydlowski, Christina - FNS</cp:lastModifiedBy>
  <cp:revision/>
  <dcterms:created xsi:type="dcterms:W3CDTF">2011-03-30T18:04:46Z</dcterms:created>
  <dcterms:modified xsi:type="dcterms:W3CDTF">2024-11-19T22:19:09Z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SRI_WORKBOOK_ID">
    <vt:lpwstr>54be8dcaa2fa45008b141d3b2c591564</vt:lpwstr>
  </property>
  <property fmtid="{D5CDD505-2E9C-101B-9397-08002B2CF9AE}" pid="4" name="ContentTypeId">
    <vt:lpwstr>0x010100B45F41949DA2A940B8D082ECAF8F142D</vt:lpwstr>
  </property>
  <property fmtid="{D5CDD505-2E9C-101B-9397-08002B2CF9AE}" pid="5" name="MediaServiceImageTags">
    <vt:lpwstr/>
  </property>
</Properties>
</file>