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data\2021\SQLite_Tests\ApplicationData\Documentation\"/>
    </mc:Choice>
  </mc:AlternateContent>
  <xr:revisionPtr revIDLastSave="0" documentId="13_ncr:1_{3103246C-7B5E-4687-AA6B-CBD05C228F5A}" xr6:coauthVersionLast="45" xr6:coauthVersionMax="45" xr10:uidLastSave="{00000000-0000-0000-0000-000000000000}"/>
  <bookViews>
    <workbookView xWindow="30375" yWindow="1875" windowWidth="21600" windowHeight="11835" activeTab="1" xr2:uid="{B21D760F-1AB8-468C-B695-CD2B9C0D50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2" l="1"/>
  <c r="O8" i="2"/>
  <c r="O5" i="2"/>
  <c r="O3" i="2"/>
  <c r="N10" i="2"/>
  <c r="N9" i="2"/>
  <c r="N8" i="2"/>
  <c r="N7" i="2"/>
  <c r="N6" i="2"/>
  <c r="N5" i="2"/>
  <c r="N4" i="2"/>
  <c r="L11" i="2"/>
  <c r="N3" i="2"/>
  <c r="N2" i="2"/>
  <c r="L10" i="2"/>
  <c r="L9" i="2"/>
  <c r="L8" i="2"/>
  <c r="L7" i="2"/>
  <c r="L6" i="2"/>
  <c r="L5" i="2"/>
  <c r="L4" i="2"/>
  <c r="L3" i="2"/>
  <c r="L2" i="2"/>
  <c r="K10" i="2"/>
  <c r="K9" i="2"/>
  <c r="K8" i="2"/>
  <c r="K7" i="2"/>
  <c r="K6" i="2"/>
  <c r="K5" i="2"/>
  <c r="K4" i="2"/>
  <c r="K3" i="2"/>
  <c r="K2" i="2"/>
  <c r="N11" i="1"/>
  <c r="M10" i="1"/>
  <c r="M8" i="1"/>
  <c r="M5" i="1"/>
  <c r="M3" i="1"/>
  <c r="K5" i="1"/>
  <c r="L11" i="1"/>
  <c r="L10" i="1"/>
  <c r="L9" i="1"/>
  <c r="L8" i="1"/>
  <c r="L7" i="1"/>
  <c r="L6" i="1"/>
  <c r="L5" i="1"/>
  <c r="L4" i="1"/>
  <c r="L3" i="1"/>
  <c r="L2" i="1"/>
  <c r="K10" i="1"/>
  <c r="K9" i="1"/>
  <c r="K8" i="1"/>
  <c r="K7" i="1"/>
  <c r="K6" i="1"/>
  <c r="K4" i="1"/>
  <c r="K3" i="1"/>
  <c r="K2" i="1"/>
</calcChain>
</file>

<file path=xl/sharedStrings.xml><?xml version="1.0" encoding="utf-8"?>
<sst xmlns="http://schemas.openxmlformats.org/spreadsheetml/2006/main" count="157" uniqueCount="62">
  <si>
    <t>areasymbol</t>
  </si>
  <si>
    <t>mukey</t>
  </si>
  <si>
    <t>musym</t>
  </si>
  <si>
    <t>muname</t>
  </si>
  <si>
    <t>compname</t>
  </si>
  <si>
    <t>comppct_r</t>
  </si>
  <si>
    <t>hzname</t>
  </si>
  <si>
    <t>hzdept_r</t>
  </si>
  <si>
    <t>hzdepb_r</t>
  </si>
  <si>
    <t>aashind_r</t>
  </si>
  <si>
    <t>NE041</t>
  </si>
  <si>
    <t>Coly silt loam, 6 to 11 percent slopes, eroded</t>
  </si>
  <si>
    <t>Coly</t>
  </si>
  <si>
    <t>C</t>
  </si>
  <si>
    <t>Uly</t>
  </si>
  <si>
    <t>Bw</t>
  </si>
  <si>
    <t>A</t>
  </si>
  <si>
    <t>factor</t>
  </si>
  <si>
    <t>dominant condition = 10</t>
  </si>
  <si>
    <t>dominant component = 10</t>
  </si>
  <si>
    <t>Coly-Hobbs silt loams, 3 to 60 percent slopes</t>
  </si>
  <si>
    <t>Hobbs</t>
  </si>
  <si>
    <t>Kezan</t>
  </si>
  <si>
    <t>Cg</t>
  </si>
  <si>
    <t>NE041 musym = 2539</t>
  </si>
  <si>
    <t>weighted average = 12</t>
  </si>
  <si>
    <t>Maximum or Minimum only goes Higher = 18</t>
  </si>
  <si>
    <t>product</t>
  </si>
  <si>
    <t>MAX</t>
  </si>
  <si>
    <t>max</t>
  </si>
  <si>
    <t>Summary by Map Unit — Custer County, Nebraska (NE041)</t>
  </si>
  <si>
    <t>Map unit symbol</t>
  </si>
  <si>
    <t>Map unit name</t>
  </si>
  <si>
    <t>Rating</t>
  </si>
  <si>
    <t>Acres in AOI</t>
  </si>
  <si>
    <t>Percent of AOI</t>
  </si>
  <si>
    <t>Coly silt loam, 11 to 17 percent slopes, eroded, cool</t>
  </si>
  <si>
    <t>Hersh fine sandy loam, 6 to 11 percent slopes</t>
  </si>
  <si>
    <t>Holdrege silt loam, 1 to 3 percent slopes</t>
  </si>
  <si>
    <t>Holdrege silt loam, 3 to 7 percent slopes</t>
  </si>
  <si>
    <t>Holdrege silty clay loam, 3 to 7 percent slopes, eroded</t>
  </si>
  <si>
    <t>Uly silt loam, 6 to 11 percent slopes, eroded</t>
  </si>
  <si>
    <t>Uly silt loam, 11 to 17 percent slopes, eroded</t>
  </si>
  <si>
    <t>Uly-Coly silt loams, 17 to 30 percent slopes, eroded</t>
  </si>
  <si>
    <t>Hobbs silt loam, channeled, frequently flooded</t>
  </si>
  <si>
    <t>Hobbs silt loam, occasionally flooded, cool</t>
  </si>
  <si>
    <t>Scott silty clay loam, frequently ponded</t>
  </si>
  <si>
    <t>Fillmore variant silt loam, frequently ponded</t>
  </si>
  <si>
    <t>Holdrege silt loam, 7 to 11 percent slopes</t>
  </si>
  <si>
    <t>DCD</t>
  </si>
  <si>
    <t>product1</t>
  </si>
  <si>
    <t>co_value</t>
  </si>
  <si>
    <t>WTA</t>
  </si>
  <si>
    <t>DCP, DCD</t>
  </si>
  <si>
    <t>Only for sdv.attributename == 'AASHTO Group Index' are sdv.depthqualifiermode == 'All Layers' and horzlevelattribflag == 1</t>
  </si>
  <si>
    <t xml:space="preserve">When "All Layers" is specified as the depth qualifier, all layers </t>
  </si>
  <si>
    <t xml:space="preserve">recorded for a component are considered when deriving the value for that </t>
  </si>
  <si>
    <t>component. Whenever more than one layer or horizon is considered when</t>
  </si>
  <si>
    <t>deriving a value for a component, and the attribute being aggregated is a</t>
  </si>
  <si>
    <t xml:space="preserve">numeric attribute, a weighted average value is returned, where the weighting </t>
  </si>
  <si>
    <t>factor is the horizon thickness.</t>
  </si>
  <si>
    <t>Weighted Average,  Dominant Condition, Dominant Component, Minimum or Maximum. TieBreak is set to Higher, no option for Lower (so Maximum will be used).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</si>
</sst>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 style="medium">
        <color rgb="FFE5DEBC"/>
      </bottom>
      <diagonal/>
    </border>
    <border>
      <left style="medium">
        <color rgb="FFE5DEBC"/>
      </left>
      <right/>
      <top style="medium">
        <color rgb="FFE5DEBC"/>
      </top>
      <bottom style="medium">
        <color rgb="FFE5DEBC"/>
      </bottom>
      <diagonal/>
    </border>
    <border>
      <left/>
      <right/>
      <top style="medium">
        <color rgb="FFE5DEBC"/>
      </top>
      <bottom style="medium">
        <color rgb="FFE5DEBC"/>
      </bottom>
      <diagonal/>
    </border>
    <border>
      <left/>
      <right style="medium">
        <color rgb="FFE5DEBC"/>
      </right>
      <top style="medium">
        <color rgb="FFE5DEBC"/>
      </top>
      <bottom style="medium">
        <color rgb="FFE5DEBC"/>
      </bottom>
      <diagonal/>
    </border>
    <border>
      <left style="medium">
        <color rgb="FFE5DEBC"/>
      </left>
      <right style="medium">
        <color rgb="FFE5DEBC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3" borderId="0" xfId="0" applyFill="1"/>
    <xf numFmtId="0" fontId="2" fillId="3" borderId="0" xfId="0" applyFont="1" applyFill="1" applyBorder="1" applyAlignment="1">
      <alignment vertical="center" wrapText="1"/>
    </xf>
    <xf numFmtId="0" fontId="0" fillId="4" borderId="0" xfId="0" applyFill="1"/>
    <xf numFmtId="0" fontId="2" fillId="4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0" fillId="6" borderId="0" xfId="0" applyFill="1"/>
    <xf numFmtId="0" fontId="4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left" vertical="top" wrapText="1"/>
    </xf>
    <xf numFmtId="10" fontId="3" fillId="7" borderId="3" xfId="0" applyNumberFormat="1" applyFont="1" applyFill="1" applyBorder="1" applyAlignment="1">
      <alignment horizontal="left" vertical="top" wrapText="1"/>
    </xf>
    <xf numFmtId="4" fontId="3" fillId="7" borderId="3" xfId="0" applyNumberFormat="1" applyFont="1" applyFill="1" applyBorder="1" applyAlignment="1">
      <alignment horizontal="left" vertical="top" wrapText="1"/>
    </xf>
    <xf numFmtId="0" fontId="4" fillId="7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0" xfId="0" applyBorder="1"/>
    <xf numFmtId="164" fontId="0" fillId="0" borderId="0" xfId="0" applyNumberFormat="1"/>
    <xf numFmtId="164" fontId="0" fillId="0" borderId="8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10" xfId="0" applyFill="1" applyBorder="1"/>
    <xf numFmtId="0" fontId="5" fillId="0" borderId="0" xfId="0" applyFont="1"/>
    <xf numFmtId="0" fontId="3" fillId="7" borderId="4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6A5A-5C79-432A-8D36-022C53288466}">
  <dimension ref="A1:N37"/>
  <sheetViews>
    <sheetView workbookViewId="0">
      <selection activeCell="J12" sqref="A1:J12"/>
    </sheetView>
  </sheetViews>
  <sheetFormatPr defaultRowHeight="15" x14ac:dyDescent="0.25"/>
  <cols>
    <col min="1" max="1" width="13.42578125" customWidth="1"/>
    <col min="4" max="4" width="50.28515625" customWidth="1"/>
    <col min="5" max="5" width="11.42578125" customWidth="1"/>
    <col min="6" max="6" width="13" customWidth="1"/>
    <col min="9" max="9" width="13.5703125" customWidth="1"/>
    <col min="10" max="10" width="13.140625" customWidth="1"/>
    <col min="11" max="11" width="15.28515625" customWidth="1"/>
    <col min="12" max="12" width="14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17</v>
      </c>
      <c r="L1" s="3" t="s">
        <v>27</v>
      </c>
      <c r="M1" s="9" t="s">
        <v>29</v>
      </c>
    </row>
    <row r="2" spans="1:14" ht="26.25" customHeight="1" x14ac:dyDescent="0.25">
      <c r="A2" s="2" t="s">
        <v>10</v>
      </c>
      <c r="B2" s="2">
        <v>2605868</v>
      </c>
      <c r="C2" s="2">
        <v>2539</v>
      </c>
      <c r="D2" s="2" t="s">
        <v>20</v>
      </c>
      <c r="E2" s="2" t="s">
        <v>12</v>
      </c>
      <c r="F2" s="10">
        <v>70</v>
      </c>
      <c r="G2" s="2" t="s">
        <v>16</v>
      </c>
      <c r="H2" s="2">
        <v>0</v>
      </c>
      <c r="I2" s="2">
        <v>10</v>
      </c>
      <c r="J2" s="2">
        <v>14</v>
      </c>
      <c r="K2">
        <f>((I2-H2) *J2) / 200</f>
        <v>0.7</v>
      </c>
      <c r="L2">
        <f>J2* F2/100</f>
        <v>9.8000000000000007</v>
      </c>
    </row>
    <row r="3" spans="1:14" ht="26.25" customHeight="1" x14ac:dyDescent="0.25">
      <c r="A3" s="2" t="s">
        <v>10</v>
      </c>
      <c r="B3" s="2">
        <v>2605868</v>
      </c>
      <c r="C3" s="2">
        <v>2539</v>
      </c>
      <c r="D3" s="2" t="s">
        <v>20</v>
      </c>
      <c r="E3" s="2" t="s">
        <v>12</v>
      </c>
      <c r="F3" s="10">
        <v>70</v>
      </c>
      <c r="G3" s="2" t="s">
        <v>13</v>
      </c>
      <c r="H3" s="2">
        <v>10</v>
      </c>
      <c r="I3" s="2">
        <v>200</v>
      </c>
      <c r="J3" s="2">
        <v>10</v>
      </c>
      <c r="K3" s="7">
        <f t="shared" ref="K3:K10" si="0">((I3-H3) *J3) / 200</f>
        <v>9.5</v>
      </c>
      <c r="L3">
        <f t="shared" ref="L3:L10" si="1">J3* F3/100</f>
        <v>7</v>
      </c>
      <c r="M3" s="4">
        <f>ROUND(SUM(K2:K3), 0)</f>
        <v>10</v>
      </c>
      <c r="N3">
        <v>700</v>
      </c>
    </row>
    <row r="4" spans="1:14" ht="26.25" customHeight="1" x14ac:dyDescent="0.25">
      <c r="A4" s="2" t="s">
        <v>10</v>
      </c>
      <c r="B4" s="2">
        <v>2605868</v>
      </c>
      <c r="C4" s="2">
        <v>2539</v>
      </c>
      <c r="D4" s="2" t="s">
        <v>20</v>
      </c>
      <c r="E4" s="2" t="s">
        <v>21</v>
      </c>
      <c r="F4" s="2">
        <v>20</v>
      </c>
      <c r="G4" s="2" t="s">
        <v>16</v>
      </c>
      <c r="H4" s="2">
        <v>0</v>
      </c>
      <c r="I4" s="2">
        <v>15</v>
      </c>
      <c r="J4" s="2">
        <v>19</v>
      </c>
      <c r="K4" s="5">
        <f t="shared" si="0"/>
        <v>1.425</v>
      </c>
      <c r="L4">
        <f t="shared" si="1"/>
        <v>3.8</v>
      </c>
    </row>
    <row r="5" spans="1:14" ht="26.25" customHeight="1" x14ac:dyDescent="0.25">
      <c r="A5" s="2" t="s">
        <v>10</v>
      </c>
      <c r="B5" s="2">
        <v>2605868</v>
      </c>
      <c r="C5" s="2">
        <v>2539</v>
      </c>
      <c r="D5" s="2" t="s">
        <v>20</v>
      </c>
      <c r="E5" s="2" t="s">
        <v>21</v>
      </c>
      <c r="F5" s="2">
        <v>20</v>
      </c>
      <c r="G5" s="2" t="s">
        <v>13</v>
      </c>
      <c r="H5" s="2">
        <v>15</v>
      </c>
      <c r="I5" s="2">
        <v>200</v>
      </c>
      <c r="J5" s="2">
        <v>18</v>
      </c>
      <c r="K5" s="5">
        <f>((I5-H5) *J5) / 200</f>
        <v>16.649999999999999</v>
      </c>
      <c r="L5">
        <f t="shared" si="1"/>
        <v>3.6</v>
      </c>
      <c r="M5" s="4">
        <f>ROUND(SUM(K4:K5), 0)</f>
        <v>18</v>
      </c>
      <c r="N5">
        <v>360</v>
      </c>
    </row>
    <row r="6" spans="1:14" ht="26.25" customHeight="1" x14ac:dyDescent="0.25">
      <c r="A6" s="2" t="s">
        <v>10</v>
      </c>
      <c r="B6" s="2">
        <v>2605868</v>
      </c>
      <c r="C6" s="2">
        <v>2539</v>
      </c>
      <c r="D6" s="2" t="s">
        <v>20</v>
      </c>
      <c r="E6" s="2" t="s">
        <v>14</v>
      </c>
      <c r="F6" s="2">
        <v>9</v>
      </c>
      <c r="G6" s="2" t="s">
        <v>16</v>
      </c>
      <c r="H6" s="2">
        <v>0</v>
      </c>
      <c r="I6" s="2">
        <v>22</v>
      </c>
      <c r="J6" s="2">
        <v>16</v>
      </c>
      <c r="K6">
        <f t="shared" si="0"/>
        <v>1.76</v>
      </c>
      <c r="L6">
        <f t="shared" si="1"/>
        <v>1.44</v>
      </c>
    </row>
    <row r="7" spans="1:14" ht="26.25" customHeight="1" x14ac:dyDescent="0.25">
      <c r="A7" s="2" t="s">
        <v>10</v>
      </c>
      <c r="B7" s="2">
        <v>2605868</v>
      </c>
      <c r="C7" s="2">
        <v>2539</v>
      </c>
      <c r="D7" s="2" t="s">
        <v>20</v>
      </c>
      <c r="E7" s="2" t="s">
        <v>14</v>
      </c>
      <c r="F7" s="2">
        <v>9</v>
      </c>
      <c r="G7" s="2" t="s">
        <v>15</v>
      </c>
      <c r="H7" s="2">
        <v>22</v>
      </c>
      <c r="I7" s="2">
        <v>63</v>
      </c>
      <c r="J7" s="2">
        <v>15</v>
      </c>
      <c r="K7">
        <f t="shared" si="0"/>
        <v>3.0750000000000002</v>
      </c>
      <c r="L7">
        <f t="shared" si="1"/>
        <v>1.35</v>
      </c>
    </row>
    <row r="8" spans="1:14" ht="26.25" customHeight="1" x14ac:dyDescent="0.25">
      <c r="A8" s="2" t="s">
        <v>10</v>
      </c>
      <c r="B8" s="2">
        <v>2605868</v>
      </c>
      <c r="C8" s="2">
        <v>2539</v>
      </c>
      <c r="D8" s="2" t="s">
        <v>20</v>
      </c>
      <c r="E8" s="2" t="s">
        <v>14</v>
      </c>
      <c r="F8" s="2">
        <v>9</v>
      </c>
      <c r="G8" s="2" t="s">
        <v>13</v>
      </c>
      <c r="H8" s="2">
        <v>63</v>
      </c>
      <c r="I8" s="2">
        <v>200</v>
      </c>
      <c r="J8" s="2">
        <v>9</v>
      </c>
      <c r="K8">
        <f t="shared" si="0"/>
        <v>6.165</v>
      </c>
      <c r="L8">
        <f t="shared" si="1"/>
        <v>0.81</v>
      </c>
      <c r="M8">
        <f>ROUND(SUM(K6:K8), 0)</f>
        <v>11</v>
      </c>
      <c r="N8">
        <v>99</v>
      </c>
    </row>
    <row r="9" spans="1:14" ht="26.25" customHeight="1" x14ac:dyDescent="0.25">
      <c r="A9" s="2" t="s">
        <v>10</v>
      </c>
      <c r="B9" s="2">
        <v>2605868</v>
      </c>
      <c r="C9" s="2">
        <v>2539</v>
      </c>
      <c r="D9" s="2" t="s">
        <v>20</v>
      </c>
      <c r="E9" s="2" t="s">
        <v>22</v>
      </c>
      <c r="F9" s="2">
        <v>1</v>
      </c>
      <c r="G9" s="2" t="s">
        <v>16</v>
      </c>
      <c r="H9" s="2">
        <v>0</v>
      </c>
      <c r="I9" s="2">
        <v>15</v>
      </c>
      <c r="J9" s="2">
        <v>19</v>
      </c>
      <c r="K9">
        <f t="shared" si="0"/>
        <v>1.425</v>
      </c>
      <c r="L9">
        <f t="shared" si="1"/>
        <v>0.19</v>
      </c>
    </row>
    <row r="10" spans="1:14" ht="26.25" customHeight="1" x14ac:dyDescent="0.25">
      <c r="A10" s="2" t="s">
        <v>10</v>
      </c>
      <c r="B10" s="2">
        <v>2605868</v>
      </c>
      <c r="C10" s="2">
        <v>2539</v>
      </c>
      <c r="D10" s="2" t="s">
        <v>20</v>
      </c>
      <c r="E10" s="2" t="s">
        <v>22</v>
      </c>
      <c r="F10" s="2">
        <v>1</v>
      </c>
      <c r="G10" s="2" t="s">
        <v>23</v>
      </c>
      <c r="H10" s="2">
        <v>15</v>
      </c>
      <c r="I10" s="2">
        <v>200</v>
      </c>
      <c r="J10" s="2">
        <v>18</v>
      </c>
      <c r="K10">
        <f t="shared" si="0"/>
        <v>16.649999999999999</v>
      </c>
      <c r="L10">
        <f t="shared" si="1"/>
        <v>0.18</v>
      </c>
      <c r="M10" s="4">
        <f>ROUND(SUM(K9:K10), 0)</f>
        <v>18</v>
      </c>
      <c r="N10">
        <v>18</v>
      </c>
    </row>
    <row r="11" spans="1:14" ht="26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L11">
        <f>SUM(L2:L10)</f>
        <v>28.170000000000005</v>
      </c>
      <c r="N11" s="12">
        <f>ROUND(SUM(N3:N10)/100, 0)</f>
        <v>12</v>
      </c>
    </row>
    <row r="12" spans="1:14" ht="26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4" spans="1:14" x14ac:dyDescent="0.25">
      <c r="D14" t="s">
        <v>24</v>
      </c>
    </row>
    <row r="15" spans="1:14" x14ac:dyDescent="0.25">
      <c r="D15" s="11" t="s">
        <v>25</v>
      </c>
    </row>
    <row r="16" spans="1:14" x14ac:dyDescent="0.25">
      <c r="D16" s="8" t="s">
        <v>18</v>
      </c>
    </row>
    <row r="17" spans="1:11" x14ac:dyDescent="0.25">
      <c r="D17" s="8" t="s">
        <v>19</v>
      </c>
    </row>
    <row r="18" spans="1:11" x14ac:dyDescent="0.25">
      <c r="D18" s="6" t="s">
        <v>26</v>
      </c>
    </row>
    <row r="20" spans="1:11" ht="15.75" thickBot="1" x14ac:dyDescent="0.3"/>
    <row r="21" spans="1:11" ht="15.75" thickBot="1" x14ac:dyDescent="0.3">
      <c r="A21" s="26" t="s">
        <v>30</v>
      </c>
      <c r="B21" s="27"/>
      <c r="C21" s="27"/>
      <c r="D21" s="27"/>
      <c r="E21" s="28"/>
    </row>
    <row r="22" spans="1:11" ht="39" thickBot="1" x14ac:dyDescent="0.3">
      <c r="A22" s="13" t="s">
        <v>31</v>
      </c>
      <c r="B22" s="13" t="s">
        <v>32</v>
      </c>
      <c r="C22" s="13" t="s">
        <v>33</v>
      </c>
      <c r="D22" s="13" t="s">
        <v>34</v>
      </c>
      <c r="E22" s="13" t="s">
        <v>35</v>
      </c>
      <c r="F22" s="17" t="s">
        <v>49</v>
      </c>
      <c r="G22" s="13" t="s">
        <v>31</v>
      </c>
      <c r="H22" s="13" t="s">
        <v>32</v>
      </c>
      <c r="I22" s="13" t="s">
        <v>33</v>
      </c>
      <c r="J22" s="13" t="s">
        <v>34</v>
      </c>
      <c r="K22" s="13" t="s">
        <v>35</v>
      </c>
    </row>
    <row r="23" spans="1:11" ht="27" customHeight="1" thickBot="1" x14ac:dyDescent="0.3">
      <c r="A23" s="14">
        <v>2538</v>
      </c>
      <c r="B23" s="14" t="s">
        <v>11</v>
      </c>
      <c r="C23" s="14">
        <v>10</v>
      </c>
      <c r="D23" s="14">
        <v>180.2</v>
      </c>
      <c r="E23" s="15">
        <v>1.4E-2</v>
      </c>
      <c r="G23" s="14">
        <v>2538</v>
      </c>
      <c r="H23" s="14" t="s">
        <v>11</v>
      </c>
      <c r="I23" s="14">
        <v>10</v>
      </c>
      <c r="J23" s="14">
        <v>180.2</v>
      </c>
      <c r="K23" s="15">
        <v>1.4E-2</v>
      </c>
    </row>
    <row r="24" spans="1:11" ht="27" customHeight="1" thickBot="1" x14ac:dyDescent="0.3">
      <c r="A24" s="14">
        <v>2539</v>
      </c>
      <c r="B24" s="14" t="s">
        <v>20</v>
      </c>
      <c r="C24" s="14">
        <v>10</v>
      </c>
      <c r="D24" s="16">
        <v>1506.1</v>
      </c>
      <c r="E24" s="15">
        <v>0.114</v>
      </c>
      <c r="G24" s="14">
        <v>2539</v>
      </c>
      <c r="H24" s="14" t="s">
        <v>20</v>
      </c>
      <c r="I24" s="14">
        <v>12</v>
      </c>
      <c r="J24" s="16">
        <v>1506.1</v>
      </c>
      <c r="K24" s="15">
        <v>0.114</v>
      </c>
    </row>
    <row r="25" spans="1:11" ht="21" customHeight="1" thickBot="1" x14ac:dyDescent="0.3">
      <c r="A25" s="14">
        <v>2543</v>
      </c>
      <c r="B25" s="14" t="s">
        <v>36</v>
      </c>
      <c r="C25" s="14">
        <v>10</v>
      </c>
      <c r="D25" s="16">
        <v>1746.9</v>
      </c>
      <c r="E25" s="15">
        <v>0.13300000000000001</v>
      </c>
      <c r="G25" s="14">
        <v>2543</v>
      </c>
      <c r="H25" s="14" t="s">
        <v>36</v>
      </c>
      <c r="I25" s="14">
        <v>10</v>
      </c>
      <c r="J25" s="16">
        <v>1746.9</v>
      </c>
      <c r="K25" s="15">
        <v>0.13300000000000001</v>
      </c>
    </row>
    <row r="26" spans="1:11" ht="30.75" customHeight="1" thickBot="1" x14ac:dyDescent="0.3">
      <c r="A26" s="14">
        <v>2597</v>
      </c>
      <c r="B26" s="14" t="s">
        <v>37</v>
      </c>
      <c r="C26" s="14">
        <v>0</v>
      </c>
      <c r="D26" s="14">
        <v>8.3000000000000007</v>
      </c>
      <c r="E26" s="15">
        <v>1E-3</v>
      </c>
      <c r="G26" s="14">
        <v>2597</v>
      </c>
      <c r="H26" s="14" t="s">
        <v>37</v>
      </c>
      <c r="I26" s="14">
        <v>0</v>
      </c>
      <c r="J26" s="14">
        <v>8.3000000000000007</v>
      </c>
      <c r="K26" s="15">
        <v>1E-3</v>
      </c>
    </row>
    <row r="27" spans="1:11" ht="35.25" customHeight="1" thickBot="1" x14ac:dyDescent="0.3">
      <c r="A27" s="14">
        <v>2668</v>
      </c>
      <c r="B27" s="14" t="s">
        <v>38</v>
      </c>
      <c r="C27" s="14">
        <v>13</v>
      </c>
      <c r="D27" s="14">
        <v>22.1</v>
      </c>
      <c r="E27" s="15">
        <v>2E-3</v>
      </c>
      <c r="G27" s="14">
        <v>2668</v>
      </c>
      <c r="H27" s="14" t="s">
        <v>38</v>
      </c>
      <c r="I27" s="14">
        <v>13</v>
      </c>
      <c r="J27" s="14">
        <v>22.1</v>
      </c>
      <c r="K27" s="15">
        <v>2E-3</v>
      </c>
    </row>
    <row r="28" spans="1:11" ht="33.75" customHeight="1" thickBot="1" x14ac:dyDescent="0.3">
      <c r="A28" s="14">
        <v>2670</v>
      </c>
      <c r="B28" s="14" t="s">
        <v>39</v>
      </c>
      <c r="C28" s="14">
        <v>13</v>
      </c>
      <c r="D28" s="14">
        <v>300.10000000000002</v>
      </c>
      <c r="E28" s="15">
        <v>2.3E-2</v>
      </c>
      <c r="G28" s="14">
        <v>2670</v>
      </c>
      <c r="H28" s="14" t="s">
        <v>39</v>
      </c>
      <c r="I28" s="14">
        <v>13</v>
      </c>
      <c r="J28" s="14">
        <v>300.10000000000002</v>
      </c>
      <c r="K28" s="15">
        <v>2.3E-2</v>
      </c>
    </row>
    <row r="29" spans="1:11" ht="33" customHeight="1" thickBot="1" x14ac:dyDescent="0.3">
      <c r="A29" s="14">
        <v>2672</v>
      </c>
      <c r="B29" s="14" t="s">
        <v>40</v>
      </c>
      <c r="C29" s="14">
        <v>17</v>
      </c>
      <c r="D29" s="14">
        <v>281.2</v>
      </c>
      <c r="E29" s="15">
        <v>2.1000000000000001E-2</v>
      </c>
      <c r="G29" s="14">
        <v>2672</v>
      </c>
      <c r="H29" s="14" t="s">
        <v>40</v>
      </c>
      <c r="I29" s="14">
        <v>16</v>
      </c>
      <c r="J29" s="14">
        <v>281.2</v>
      </c>
      <c r="K29" s="15">
        <v>2.1000000000000001E-2</v>
      </c>
    </row>
    <row r="30" spans="1:11" ht="30.75" customHeight="1" thickBot="1" x14ac:dyDescent="0.3">
      <c r="A30" s="14">
        <v>2821</v>
      </c>
      <c r="B30" s="14" t="s">
        <v>41</v>
      </c>
      <c r="C30" s="14">
        <v>11</v>
      </c>
      <c r="D30" s="14">
        <v>113.5</v>
      </c>
      <c r="E30" s="15">
        <v>8.9999999999999993E-3</v>
      </c>
      <c r="G30" s="14">
        <v>2821</v>
      </c>
      <c r="H30" s="14" t="s">
        <v>41</v>
      </c>
      <c r="I30" s="14">
        <v>11</v>
      </c>
      <c r="J30" s="14">
        <v>113.5</v>
      </c>
      <c r="K30" s="15">
        <v>8.9999999999999993E-3</v>
      </c>
    </row>
    <row r="31" spans="1:11" ht="36" customHeight="1" thickBot="1" x14ac:dyDescent="0.3">
      <c r="A31" s="14">
        <v>2823</v>
      </c>
      <c r="B31" s="14" t="s">
        <v>42</v>
      </c>
      <c r="C31" s="14">
        <v>11</v>
      </c>
      <c r="D31" s="16">
        <v>1944.5</v>
      </c>
      <c r="E31" s="15">
        <v>0.14799999999999999</v>
      </c>
      <c r="G31" s="14">
        <v>2823</v>
      </c>
      <c r="H31" s="14" t="s">
        <v>42</v>
      </c>
      <c r="I31" s="14">
        <v>11</v>
      </c>
      <c r="J31" s="16">
        <v>1944.5</v>
      </c>
      <c r="K31" s="15">
        <v>0.14799999999999999</v>
      </c>
    </row>
    <row r="32" spans="1:11" ht="28.5" customHeight="1" thickBot="1" x14ac:dyDescent="0.3">
      <c r="A32" s="14">
        <v>2831</v>
      </c>
      <c r="B32" s="14" t="s">
        <v>43</v>
      </c>
      <c r="C32" s="14">
        <v>11</v>
      </c>
      <c r="D32" s="16">
        <v>2845.9</v>
      </c>
      <c r="E32" s="15">
        <v>0.216</v>
      </c>
      <c r="G32" s="14">
        <v>2831</v>
      </c>
      <c r="H32" s="14" t="s">
        <v>43</v>
      </c>
      <c r="I32" s="14">
        <v>10</v>
      </c>
      <c r="J32" s="16">
        <v>2845.9</v>
      </c>
      <c r="K32" s="15">
        <v>0.216</v>
      </c>
    </row>
    <row r="33" spans="1:11" ht="36" customHeight="1" thickBot="1" x14ac:dyDescent="0.3">
      <c r="A33" s="14">
        <v>3545</v>
      </c>
      <c r="B33" s="14" t="s">
        <v>44</v>
      </c>
      <c r="C33" s="14">
        <v>18</v>
      </c>
      <c r="D33" s="14">
        <v>122</v>
      </c>
      <c r="E33" s="15">
        <v>8.9999999999999993E-3</v>
      </c>
      <c r="G33" s="14">
        <v>3545</v>
      </c>
      <c r="H33" s="14" t="s">
        <v>44</v>
      </c>
      <c r="I33" s="14">
        <v>17</v>
      </c>
      <c r="J33" s="14">
        <v>122</v>
      </c>
      <c r="K33" s="15">
        <v>8.9999999999999993E-3</v>
      </c>
    </row>
    <row r="34" spans="1:11" ht="33" customHeight="1" thickBot="1" x14ac:dyDescent="0.3">
      <c r="A34" s="14">
        <v>3562</v>
      </c>
      <c r="B34" s="14" t="s">
        <v>45</v>
      </c>
      <c r="C34" s="14">
        <v>18</v>
      </c>
      <c r="D34" s="14">
        <v>360</v>
      </c>
      <c r="E34" s="15">
        <v>2.7E-2</v>
      </c>
      <c r="G34" s="14">
        <v>3562</v>
      </c>
      <c r="H34" s="14" t="s">
        <v>45</v>
      </c>
      <c r="I34" s="14">
        <v>17</v>
      </c>
      <c r="J34" s="14">
        <v>360</v>
      </c>
      <c r="K34" s="15">
        <v>2.7E-2</v>
      </c>
    </row>
    <row r="35" spans="1:11" ht="30.75" customHeight="1" thickBot="1" x14ac:dyDescent="0.3">
      <c r="A35" s="14">
        <v>3912</v>
      </c>
      <c r="B35" s="14" t="s">
        <v>46</v>
      </c>
      <c r="C35" s="14">
        <v>30</v>
      </c>
      <c r="D35" s="14">
        <v>22.4</v>
      </c>
      <c r="E35" s="15">
        <v>2E-3</v>
      </c>
      <c r="G35" s="14">
        <v>3912</v>
      </c>
      <c r="H35" s="14" t="s">
        <v>46</v>
      </c>
      <c r="I35" s="14">
        <v>30</v>
      </c>
      <c r="J35" s="14">
        <v>22.4</v>
      </c>
      <c r="K35" s="15">
        <v>2E-3</v>
      </c>
    </row>
    <row r="36" spans="1:11" ht="29.25" customHeight="1" thickBot="1" x14ac:dyDescent="0.3">
      <c r="A36" s="14">
        <v>3946</v>
      </c>
      <c r="B36" s="14" t="s">
        <v>47</v>
      </c>
      <c r="C36" s="14">
        <v>8</v>
      </c>
      <c r="D36" s="14">
        <v>154.80000000000001</v>
      </c>
      <c r="E36" s="15">
        <v>1.2E-2</v>
      </c>
      <c r="G36" s="14">
        <v>3946</v>
      </c>
      <c r="H36" s="14" t="s">
        <v>47</v>
      </c>
      <c r="I36" s="14">
        <v>8</v>
      </c>
      <c r="J36" s="14">
        <v>154.80000000000001</v>
      </c>
      <c r="K36" s="15">
        <v>1.2E-2</v>
      </c>
    </row>
    <row r="37" spans="1:11" ht="31.5" customHeight="1" thickBot="1" x14ac:dyDescent="0.3">
      <c r="A37" s="14">
        <v>4138</v>
      </c>
      <c r="B37" s="14" t="s">
        <v>48</v>
      </c>
      <c r="C37" s="14">
        <v>13</v>
      </c>
      <c r="D37" s="14">
        <v>414.8</v>
      </c>
      <c r="E37" s="15">
        <v>3.2000000000000001E-2</v>
      </c>
      <c r="G37" s="14">
        <v>4138</v>
      </c>
      <c r="H37" s="14" t="s">
        <v>48</v>
      </c>
      <c r="I37" s="14">
        <v>13</v>
      </c>
      <c r="J37" s="14">
        <v>414.8</v>
      </c>
      <c r="K37" s="15">
        <v>3.2000000000000001E-2</v>
      </c>
    </row>
  </sheetData>
  <mergeCells count="1">
    <mergeCell ref="A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F59B-18D0-4D69-AA31-74C047521C26}">
  <dimension ref="A1:P23"/>
  <sheetViews>
    <sheetView tabSelected="1" workbookViewId="0">
      <selection activeCell="B10" sqref="B10"/>
    </sheetView>
  </sheetViews>
  <sheetFormatPr defaultRowHeight="15" x14ac:dyDescent="0.25"/>
  <cols>
    <col min="1" max="1" width="13.5703125" customWidth="1"/>
    <col min="5" max="5" width="11.85546875" customWidth="1"/>
    <col min="6" max="6" width="11.7109375" customWidth="1"/>
    <col min="9" max="9" width="11" customWidth="1"/>
    <col min="10" max="10" width="11.140625" customWidth="1"/>
    <col min="11" max="11" width="12.85546875" customWidth="1"/>
    <col min="12" max="12" width="13.5703125" customWidth="1"/>
  </cols>
  <sheetData>
    <row r="1" spans="1:16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17</v>
      </c>
      <c r="L1" s="19" t="s">
        <v>50</v>
      </c>
      <c r="N1" s="22" t="s">
        <v>51</v>
      </c>
    </row>
    <row r="2" spans="1:16" ht="33" customHeight="1" x14ac:dyDescent="0.25">
      <c r="A2" s="2" t="s">
        <v>10</v>
      </c>
      <c r="B2" s="2">
        <v>2605868</v>
      </c>
      <c r="C2" s="2">
        <v>2539</v>
      </c>
      <c r="D2" s="2" t="s">
        <v>20</v>
      </c>
      <c r="E2" s="2" t="s">
        <v>12</v>
      </c>
      <c r="F2" s="10">
        <v>70</v>
      </c>
      <c r="G2" s="2" t="s">
        <v>16</v>
      </c>
      <c r="H2" s="2">
        <v>0</v>
      </c>
      <c r="I2" s="2">
        <v>10</v>
      </c>
      <c r="J2" s="2">
        <v>14</v>
      </c>
      <c r="K2" s="20">
        <f>(F2/100) * (I2-H2)</f>
        <v>7</v>
      </c>
      <c r="L2">
        <f>J2*K2 / 200</f>
        <v>0.49</v>
      </c>
      <c r="N2">
        <f>((I2-H2)/200) * J2</f>
        <v>0.70000000000000007</v>
      </c>
    </row>
    <row r="3" spans="1:16" ht="36" customHeight="1" x14ac:dyDescent="0.25">
      <c r="A3" s="2" t="s">
        <v>10</v>
      </c>
      <c r="B3" s="2">
        <v>2605868</v>
      </c>
      <c r="C3" s="2">
        <v>2539</v>
      </c>
      <c r="D3" s="2" t="s">
        <v>20</v>
      </c>
      <c r="E3" s="2" t="s">
        <v>12</v>
      </c>
      <c r="F3" s="10">
        <v>70</v>
      </c>
      <c r="G3" s="2" t="s">
        <v>13</v>
      </c>
      <c r="H3" s="2">
        <v>10</v>
      </c>
      <c r="I3" s="2">
        <v>200</v>
      </c>
      <c r="J3" s="2">
        <v>10</v>
      </c>
      <c r="K3" s="20">
        <f t="shared" ref="K3:K10" si="0">(F3/100) * (I3-H3)</f>
        <v>133</v>
      </c>
      <c r="L3">
        <f t="shared" ref="L3:L10" si="1">J3*K3 / 200</f>
        <v>6.65</v>
      </c>
      <c r="N3">
        <f>((I3-H3)/200) * J3</f>
        <v>9.5</v>
      </c>
      <c r="O3" s="5">
        <f>ROUND(SUM(N2:N3), 0)</f>
        <v>10</v>
      </c>
      <c r="P3" t="s">
        <v>53</v>
      </c>
    </row>
    <row r="4" spans="1:16" ht="32.25" customHeight="1" x14ac:dyDescent="0.25">
      <c r="A4" s="2" t="s">
        <v>10</v>
      </c>
      <c r="B4" s="2">
        <v>2605868</v>
      </c>
      <c r="C4" s="2">
        <v>2539</v>
      </c>
      <c r="D4" s="2" t="s">
        <v>20</v>
      </c>
      <c r="E4" s="2" t="s">
        <v>21</v>
      </c>
      <c r="F4" s="2">
        <v>20</v>
      </c>
      <c r="G4" s="2" t="s">
        <v>16</v>
      </c>
      <c r="H4" s="2">
        <v>0</v>
      </c>
      <c r="I4" s="2">
        <v>15</v>
      </c>
      <c r="J4" s="2">
        <v>19</v>
      </c>
      <c r="K4" s="20">
        <f t="shared" si="0"/>
        <v>3</v>
      </c>
      <c r="L4">
        <f t="shared" si="1"/>
        <v>0.28499999999999998</v>
      </c>
      <c r="N4">
        <f t="shared" ref="N4:N10" si="2">((I4-H4)/200) * J4</f>
        <v>1.425</v>
      </c>
    </row>
    <row r="5" spans="1:16" ht="30" customHeight="1" x14ac:dyDescent="0.25">
      <c r="A5" s="2" t="s">
        <v>10</v>
      </c>
      <c r="B5" s="2">
        <v>2605868</v>
      </c>
      <c r="C5" s="2">
        <v>2539</v>
      </c>
      <c r="D5" s="2" t="s">
        <v>20</v>
      </c>
      <c r="E5" s="2" t="s">
        <v>21</v>
      </c>
      <c r="F5" s="2">
        <v>20</v>
      </c>
      <c r="G5" s="2" t="s">
        <v>13</v>
      </c>
      <c r="H5" s="2">
        <v>15</v>
      </c>
      <c r="I5" s="2">
        <v>200</v>
      </c>
      <c r="J5" s="2">
        <v>18</v>
      </c>
      <c r="K5" s="20">
        <f t="shared" si="0"/>
        <v>37</v>
      </c>
      <c r="L5">
        <f t="shared" si="1"/>
        <v>3.33</v>
      </c>
      <c r="N5">
        <f t="shared" si="2"/>
        <v>16.650000000000002</v>
      </c>
      <c r="O5" s="23">
        <f>ROUND(SUM(N4:N5), 0)</f>
        <v>18</v>
      </c>
      <c r="P5" t="s">
        <v>28</v>
      </c>
    </row>
    <row r="6" spans="1:16" ht="33" customHeight="1" x14ac:dyDescent="0.25">
      <c r="A6" s="2" t="s">
        <v>10</v>
      </c>
      <c r="B6" s="2">
        <v>2605868</v>
      </c>
      <c r="C6" s="2">
        <v>2539</v>
      </c>
      <c r="D6" s="2" t="s">
        <v>20</v>
      </c>
      <c r="E6" s="2" t="s">
        <v>14</v>
      </c>
      <c r="F6" s="2">
        <v>9</v>
      </c>
      <c r="G6" s="2" t="s">
        <v>16</v>
      </c>
      <c r="H6" s="2">
        <v>0</v>
      </c>
      <c r="I6" s="2">
        <v>22</v>
      </c>
      <c r="J6" s="2">
        <v>16</v>
      </c>
      <c r="K6" s="20">
        <f t="shared" si="0"/>
        <v>1.98</v>
      </c>
      <c r="L6">
        <f t="shared" si="1"/>
        <v>0.15839999999999999</v>
      </c>
      <c r="N6">
        <f t="shared" si="2"/>
        <v>1.76</v>
      </c>
    </row>
    <row r="7" spans="1:16" ht="31.5" customHeight="1" x14ac:dyDescent="0.25">
      <c r="A7" s="2" t="s">
        <v>10</v>
      </c>
      <c r="B7" s="2">
        <v>2605868</v>
      </c>
      <c r="C7" s="2">
        <v>2539</v>
      </c>
      <c r="D7" s="2" t="s">
        <v>20</v>
      </c>
      <c r="E7" s="2" t="s">
        <v>14</v>
      </c>
      <c r="F7" s="2">
        <v>9</v>
      </c>
      <c r="G7" s="2" t="s">
        <v>15</v>
      </c>
      <c r="H7" s="2">
        <v>22</v>
      </c>
      <c r="I7" s="2">
        <v>63</v>
      </c>
      <c r="J7" s="2">
        <v>15</v>
      </c>
      <c r="K7" s="20">
        <f t="shared" si="0"/>
        <v>3.69</v>
      </c>
      <c r="L7">
        <f t="shared" si="1"/>
        <v>0.27675</v>
      </c>
      <c r="N7">
        <f t="shared" si="2"/>
        <v>3.0749999999999997</v>
      </c>
    </row>
    <row r="8" spans="1:16" ht="30" customHeight="1" x14ac:dyDescent="0.25">
      <c r="A8" s="2" t="s">
        <v>10</v>
      </c>
      <c r="B8" s="2">
        <v>2605868</v>
      </c>
      <c r="C8" s="2">
        <v>2539</v>
      </c>
      <c r="D8" s="2" t="s">
        <v>20</v>
      </c>
      <c r="E8" s="2" t="s">
        <v>14</v>
      </c>
      <c r="F8" s="2">
        <v>9</v>
      </c>
      <c r="G8" s="2" t="s">
        <v>13</v>
      </c>
      <c r="H8" s="2">
        <v>63</v>
      </c>
      <c r="I8" s="2">
        <v>200</v>
      </c>
      <c r="J8" s="2">
        <v>9</v>
      </c>
      <c r="K8" s="20">
        <f t="shared" si="0"/>
        <v>12.33</v>
      </c>
      <c r="L8">
        <f t="shared" si="1"/>
        <v>0.55484999999999995</v>
      </c>
      <c r="N8">
        <f t="shared" si="2"/>
        <v>6.1650000000000009</v>
      </c>
      <c r="O8">
        <f>ROUND(SUM(N6:N8),0)</f>
        <v>11</v>
      </c>
    </row>
    <row r="9" spans="1:16" ht="30.75" customHeight="1" x14ac:dyDescent="0.25">
      <c r="A9" s="2" t="s">
        <v>10</v>
      </c>
      <c r="B9" s="2">
        <v>2605868</v>
      </c>
      <c r="C9" s="2">
        <v>2539</v>
      </c>
      <c r="D9" s="2" t="s">
        <v>20</v>
      </c>
      <c r="E9" s="2" t="s">
        <v>22</v>
      </c>
      <c r="F9" s="2">
        <v>1</v>
      </c>
      <c r="G9" s="2" t="s">
        <v>16</v>
      </c>
      <c r="H9" s="2">
        <v>0</v>
      </c>
      <c r="I9" s="2">
        <v>15</v>
      </c>
      <c r="J9" s="2">
        <v>19</v>
      </c>
      <c r="K9" s="20">
        <f t="shared" si="0"/>
        <v>0.15</v>
      </c>
      <c r="L9">
        <f t="shared" si="1"/>
        <v>1.4250000000000001E-2</v>
      </c>
      <c r="N9">
        <f t="shared" si="2"/>
        <v>1.425</v>
      </c>
    </row>
    <row r="10" spans="1:16" ht="32.25" customHeight="1" x14ac:dyDescent="0.25">
      <c r="A10" s="2" t="s">
        <v>10</v>
      </c>
      <c r="B10" s="2">
        <v>2605868</v>
      </c>
      <c r="C10" s="2">
        <v>2539</v>
      </c>
      <c r="D10" s="2" t="s">
        <v>20</v>
      </c>
      <c r="E10" s="2" t="s">
        <v>22</v>
      </c>
      <c r="F10" s="2">
        <v>1</v>
      </c>
      <c r="G10" s="2" t="s">
        <v>23</v>
      </c>
      <c r="H10" s="2">
        <v>15</v>
      </c>
      <c r="I10" s="2">
        <v>200</v>
      </c>
      <c r="J10" s="2">
        <v>18</v>
      </c>
      <c r="K10" s="21">
        <f t="shared" si="0"/>
        <v>1.85</v>
      </c>
      <c r="L10">
        <f t="shared" si="1"/>
        <v>0.16650000000000001</v>
      </c>
      <c r="M10" s="19"/>
      <c r="N10">
        <f t="shared" si="2"/>
        <v>16.650000000000002</v>
      </c>
      <c r="O10" s="24">
        <f>ROUND(SUM(N9:N10),0)</f>
        <v>18</v>
      </c>
      <c r="P10" t="s">
        <v>28</v>
      </c>
    </row>
    <row r="11" spans="1:16" ht="33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L11" s="12">
        <f>ROUND(SUM(L2:L10), 0)</f>
        <v>12</v>
      </c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L12" t="s">
        <v>52</v>
      </c>
    </row>
    <row r="14" spans="1:16" x14ac:dyDescent="0.25">
      <c r="A14" s="25" t="s">
        <v>54</v>
      </c>
    </row>
    <row r="16" spans="1:16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3" spans="1:1" x14ac:dyDescent="0.25">
      <c r="A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dcterms:created xsi:type="dcterms:W3CDTF">2021-03-31T19:41:56Z</dcterms:created>
  <dcterms:modified xsi:type="dcterms:W3CDTF">2021-04-02T19:06:12Z</dcterms:modified>
</cp:coreProperties>
</file>