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8C3FF8AB-0FF7-4660-94B7-59686DD55483}" xr6:coauthVersionLast="47" xr6:coauthVersionMax="47" xr10:uidLastSave="{00000000-0000-0000-0000-000000000000}"/>
  <bookViews>
    <workbookView xWindow="28680" yWindow="-120" windowWidth="29040" windowHeight="1572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A37" i="8" l="1" a="1"/>
  <c r="AA37" i="8" s="1"/>
  <c r="AA38" i="8" a="1"/>
  <c r="AA38" i="8" s="1"/>
  <c r="AA39" i="8" a="1"/>
  <c r="AA39" i="8"/>
  <c r="AA40" i="8" a="1"/>
  <c r="AA40" i="8" s="1"/>
  <c r="AA41" i="8" a="1"/>
  <c r="AA41" i="8" s="1"/>
  <c r="AA42" i="8" a="1"/>
  <c r="AA42" i="8" s="1"/>
  <c r="AA43" i="8" a="1"/>
  <c r="AA43" i="8"/>
  <c r="AA44" i="8" a="1"/>
  <c r="AA44" i="8" s="1"/>
  <c r="AA45" i="8" a="1"/>
  <c r="AA45" i="8" s="1"/>
  <c r="AA46" i="8" a="1"/>
  <c r="AA46" i="8" s="1"/>
  <c r="AA47" i="8" a="1"/>
  <c r="AA47" i="8"/>
  <c r="AA48" i="8" a="1"/>
  <c r="AA48" i="8" s="1"/>
  <c r="AA49" i="8" a="1"/>
  <c r="AA49" i="8" s="1"/>
  <c r="AA50" i="8" a="1"/>
  <c r="AA50" i="8" s="1"/>
  <c r="AA51" i="8" a="1"/>
  <c r="AA51" i="8"/>
  <c r="AA52" i="8" a="1"/>
  <c r="AA52" i="8" s="1"/>
  <c r="AA53" i="8" a="1"/>
  <c r="AA53" i="8" s="1"/>
  <c r="AA54" i="8" a="1"/>
  <c r="AA54" i="8" s="1"/>
  <c r="AA55" i="8" a="1"/>
  <c r="AA55" i="8"/>
  <c r="AA56" i="8" a="1"/>
  <c r="AA56" i="8" s="1"/>
  <c r="AA57" i="8" a="1"/>
  <c r="AA57" i="8" s="1"/>
  <c r="AA58" i="8" a="1"/>
  <c r="AA58" i="8" s="1"/>
  <c r="AA59" i="8" a="1"/>
  <c r="AA59" i="8"/>
  <c r="AA60" i="8" a="1"/>
  <c r="AA60" i="8" s="1"/>
  <c r="AA61" i="8" a="1"/>
  <c r="AA61" i="8" s="1"/>
  <c r="AA62" i="8" a="1"/>
  <c r="AA62" i="8" s="1"/>
  <c r="AA63" i="8" a="1"/>
  <c r="AA63" i="8"/>
  <c r="AA64" i="8" a="1"/>
  <c r="AA64" i="8" s="1"/>
  <c r="AA65" i="8" a="1"/>
  <c r="AA65" i="8" s="1"/>
  <c r="AA66" i="8" a="1"/>
  <c r="AA66" i="8" s="1"/>
  <c r="AA67" i="8" a="1"/>
  <c r="AA67" i="8"/>
  <c r="AA68" i="8" a="1"/>
  <c r="AA68" i="8" s="1"/>
  <c r="Z37" i="8" a="1"/>
  <c r="Z37" i="8" s="1"/>
  <c r="Z38" i="8" a="1"/>
  <c r="Z38" i="8" s="1"/>
  <c r="Z39" i="8" a="1"/>
  <c r="Z39" i="8"/>
  <c r="Z40" i="8" a="1"/>
  <c r="Z40" i="8" s="1"/>
  <c r="Z41" i="8" a="1"/>
  <c r="Z41" i="8" s="1"/>
  <c r="Z42" i="8" a="1"/>
  <c r="Z42" i="8" s="1"/>
  <c r="Z43" i="8" a="1"/>
  <c r="Z43" i="8"/>
  <c r="Z44" i="8" a="1"/>
  <c r="Z44" i="8" s="1"/>
  <c r="Z45" i="8" a="1"/>
  <c r="Z45" i="8" s="1"/>
  <c r="Z46" i="8" a="1"/>
  <c r="Z46" i="8" s="1"/>
  <c r="Z47" i="8" a="1"/>
  <c r="Z47" i="8"/>
  <c r="Z48" i="8" a="1"/>
  <c r="Z48" i="8" s="1"/>
  <c r="Z49" i="8" a="1"/>
  <c r="Z49" i="8" s="1"/>
  <c r="Z50" i="8" a="1"/>
  <c r="Z50" i="8" s="1"/>
  <c r="Z51" i="8" a="1"/>
  <c r="Z51" i="8"/>
  <c r="Z52" i="8" a="1"/>
  <c r="Z52" i="8" s="1"/>
  <c r="Z53" i="8" a="1"/>
  <c r="Z53" i="8" s="1"/>
  <c r="Z54" i="8" a="1"/>
  <c r="Z54" i="8" s="1"/>
  <c r="Z55" i="8" a="1"/>
  <c r="Z55" i="8"/>
  <c r="Z56" i="8" a="1"/>
  <c r="Z56" i="8" s="1"/>
  <c r="Z57" i="8" a="1"/>
  <c r="Z57" i="8" s="1"/>
  <c r="Z58" i="8" a="1"/>
  <c r="Z58" i="8" s="1"/>
  <c r="Z59" i="8" a="1"/>
  <c r="Z59" i="8"/>
  <c r="Z60" i="8" a="1"/>
  <c r="Z60" i="8" s="1"/>
  <c r="Z61" i="8" a="1"/>
  <c r="Z61" i="8" s="1"/>
  <c r="Z62" i="8" a="1"/>
  <c r="Z62" i="8" s="1"/>
  <c r="Z63" i="8" a="1"/>
  <c r="Z63" i="8"/>
  <c r="Z64" i="8" a="1"/>
  <c r="Z64" i="8" s="1"/>
  <c r="Z65" i="8" a="1"/>
  <c r="Z65" i="8" s="1"/>
  <c r="Z66" i="8" a="1"/>
  <c r="Z66" i="8" s="1"/>
  <c r="Z67" i="8" a="1"/>
  <c r="Z67" i="8"/>
  <c r="Z68" i="8" a="1"/>
  <c r="Z68" i="8" s="1"/>
  <c r="Y37" i="8" a="1"/>
  <c r="Y37" i="8" s="1"/>
  <c r="Y38" i="8" a="1"/>
  <c r="Y38" i="8" s="1"/>
  <c r="Y39" i="8" a="1"/>
  <c r="Y39" i="8" s="1"/>
  <c r="Y40" i="8" a="1"/>
  <c r="Y40" i="8"/>
  <c r="Y41" i="8" a="1"/>
  <c r="Y41" i="8" s="1"/>
  <c r="Y42" i="8" a="1"/>
  <c r="Y42" i="8" s="1"/>
  <c r="Y43" i="8" a="1"/>
  <c r="Y43" i="8" s="1"/>
  <c r="Y44" i="8" a="1"/>
  <c r="Y44" i="8"/>
  <c r="Y45" i="8" a="1"/>
  <c r="Y45" i="8" s="1"/>
  <c r="Y46" i="8" a="1"/>
  <c r="Y46" i="8" s="1"/>
  <c r="Y47" i="8" a="1"/>
  <c r="Y47" i="8" s="1"/>
  <c r="Y48" i="8" a="1"/>
  <c r="Y48" i="8"/>
  <c r="Y49" i="8" a="1"/>
  <c r="Y49" i="8" s="1"/>
  <c r="Y50" i="8" a="1"/>
  <c r="Y50" i="8" s="1"/>
  <c r="Y51" i="8" a="1"/>
  <c r="Y51" i="8" s="1"/>
  <c r="Y52" i="8" a="1"/>
  <c r="Y52" i="8"/>
  <c r="Y53" i="8" a="1"/>
  <c r="Y53" i="8" s="1"/>
  <c r="Y54" i="8" a="1"/>
  <c r="Y54" i="8" s="1"/>
  <c r="Y55" i="8" a="1"/>
  <c r="Y55" i="8" s="1"/>
  <c r="Y56" i="8" a="1"/>
  <c r="Y56" i="8"/>
  <c r="Y57" i="8" a="1"/>
  <c r="Y57" i="8" s="1"/>
  <c r="Y58" i="8" a="1"/>
  <c r="Y58" i="8" s="1"/>
  <c r="Y59" i="8" a="1"/>
  <c r="Y59" i="8" s="1"/>
  <c r="Y60" i="8" a="1"/>
  <c r="Y60" i="8"/>
  <c r="Y61" i="8" a="1"/>
  <c r="Y61" i="8" s="1"/>
  <c r="Y62" i="8" a="1"/>
  <c r="Y62" i="8" s="1"/>
  <c r="Y63" i="8" a="1"/>
  <c r="Y63" i="8" s="1"/>
  <c r="Y64" i="8" a="1"/>
  <c r="Y64" i="8"/>
  <c r="Y65" i="8" a="1"/>
  <c r="Y65" i="8" s="1"/>
  <c r="Y66" i="8" a="1"/>
  <c r="Y66" i="8" s="1"/>
  <c r="Y67" i="8" a="1"/>
  <c r="Y67" i="8" s="1"/>
  <c r="Y68" i="8" a="1"/>
  <c r="Y68" i="8"/>
  <c r="X37" i="8" a="1"/>
  <c r="X37" i="8" s="1"/>
  <c r="X38" i="8" a="1"/>
  <c r="X38" i="8" s="1"/>
  <c r="X39" i="8" a="1"/>
  <c r="X39" i="8"/>
  <c r="X40" i="8" a="1"/>
  <c r="X40" i="8"/>
  <c r="X41" i="8" a="1"/>
  <c r="X41" i="8" s="1"/>
  <c r="X42" i="8" a="1"/>
  <c r="X42" i="8" s="1"/>
  <c r="X43" i="8" a="1"/>
  <c r="X43" i="8"/>
  <c r="X44" i="8" a="1"/>
  <c r="X44" i="8"/>
  <c r="X45" i="8" a="1"/>
  <c r="X45" i="8" s="1"/>
  <c r="X46" i="8" a="1"/>
  <c r="X46" i="8" s="1"/>
  <c r="X47" i="8" a="1"/>
  <c r="X47" i="8"/>
  <c r="X48" i="8" a="1"/>
  <c r="X48" i="8"/>
  <c r="X49" i="8" a="1"/>
  <c r="X49" i="8" s="1"/>
  <c r="X50" i="8" a="1"/>
  <c r="X50" i="8" s="1"/>
  <c r="X51" i="8" a="1"/>
  <c r="X51" i="8"/>
  <c r="X52" i="8" a="1"/>
  <c r="X52" i="8"/>
  <c r="X53" i="8" a="1"/>
  <c r="X53" i="8" s="1"/>
  <c r="X54" i="8" a="1"/>
  <c r="X54" i="8" s="1"/>
  <c r="X55" i="8" a="1"/>
  <c r="X55" i="8"/>
  <c r="X56" i="8" a="1"/>
  <c r="X56" i="8"/>
  <c r="X57" i="8" a="1"/>
  <c r="X57" i="8" s="1"/>
  <c r="X58" i="8" a="1"/>
  <c r="X58" i="8" s="1"/>
  <c r="X59" i="8" a="1"/>
  <c r="X59" i="8"/>
  <c r="X60" i="8" a="1"/>
  <c r="X60" i="8"/>
  <c r="X61" i="8" a="1"/>
  <c r="X61" i="8" s="1"/>
  <c r="X62" i="8" a="1"/>
  <c r="X62" i="8" s="1"/>
  <c r="X63" i="8" a="1"/>
  <c r="X63" i="8"/>
  <c r="X64" i="8" a="1"/>
  <c r="X64" i="8" s="1"/>
  <c r="X65" i="8" a="1"/>
  <c r="X65" i="8" s="1"/>
  <c r="X66" i="8" a="1"/>
  <c r="X66" i="8" s="1"/>
  <c r="X67" i="8" a="1"/>
  <c r="X67" i="8"/>
  <c r="X68" i="8" a="1"/>
  <c r="X68" i="8" s="1"/>
  <c r="W37" i="8" a="1"/>
  <c r="W37" i="8" s="1"/>
  <c r="W38" i="8" a="1"/>
  <c r="W38" i="8" s="1"/>
  <c r="W39" i="8" a="1"/>
  <c r="W39" i="8" s="1"/>
  <c r="W40" i="8" a="1"/>
  <c r="W40" i="8"/>
  <c r="W41" i="8" a="1"/>
  <c r="W41" i="8" s="1"/>
  <c r="W42" i="8" a="1"/>
  <c r="W42" i="8" s="1"/>
  <c r="W43" i="8" a="1"/>
  <c r="W43" i="8" s="1"/>
  <c r="W44" i="8" a="1"/>
  <c r="W44" i="8"/>
  <c r="W45" i="8" a="1"/>
  <c r="W45" i="8" s="1"/>
  <c r="W46" i="8" a="1"/>
  <c r="W46" i="8" s="1"/>
  <c r="W47" i="8" a="1"/>
  <c r="W47" i="8" s="1"/>
  <c r="W48" i="8" a="1"/>
  <c r="W48" i="8"/>
  <c r="W49" i="8" a="1"/>
  <c r="W49" i="8" s="1"/>
  <c r="W50" i="8" a="1"/>
  <c r="W50" i="8" s="1"/>
  <c r="W51" i="8" a="1"/>
  <c r="W51" i="8" s="1"/>
  <c r="W52" i="8" a="1"/>
  <c r="W52" i="8"/>
  <c r="W53" i="8" a="1"/>
  <c r="W53" i="8" s="1"/>
  <c r="W54" i="8" a="1"/>
  <c r="W54" i="8" s="1"/>
  <c r="W55" i="8" a="1"/>
  <c r="W55" i="8" s="1"/>
  <c r="W56" i="8" a="1"/>
  <c r="W56" i="8"/>
  <c r="W57" i="8" a="1"/>
  <c r="W57" i="8" s="1"/>
  <c r="W58" i="8" a="1"/>
  <c r="W58" i="8" s="1"/>
  <c r="W59" i="8" a="1"/>
  <c r="W59" i="8" s="1"/>
  <c r="W60" i="8" a="1"/>
  <c r="W60" i="8"/>
  <c r="W61" i="8" a="1"/>
  <c r="W61" i="8" s="1"/>
  <c r="W62" i="8" a="1"/>
  <c r="W62" i="8" s="1"/>
  <c r="W63" i="8" a="1"/>
  <c r="W63" i="8" s="1"/>
  <c r="W64" i="8" a="1"/>
  <c r="W64" i="8"/>
  <c r="W65" i="8" a="1"/>
  <c r="W65" i="8" s="1"/>
  <c r="W66" i="8" a="1"/>
  <c r="W66" i="8" s="1"/>
  <c r="W67" i="8" a="1"/>
  <c r="W67" i="8" s="1"/>
  <c r="W68" i="8" a="1"/>
  <c r="W68" i="8"/>
  <c r="V37" i="8" a="1"/>
  <c r="V37" i="8" s="1"/>
  <c r="V38" i="8" a="1"/>
  <c r="V38" i="8" s="1"/>
  <c r="V39" i="8" a="1"/>
  <c r="V39" i="8" s="1"/>
  <c r="V40" i="8" a="1"/>
  <c r="V40" i="8"/>
  <c r="V41" i="8" a="1"/>
  <c r="V41" i="8" s="1"/>
  <c r="V42" i="8" a="1"/>
  <c r="V42" i="8" s="1"/>
  <c r="V43" i="8" a="1"/>
  <c r="V43" i="8" s="1"/>
  <c r="V44" i="8" a="1"/>
  <c r="V44" i="8"/>
  <c r="V45" i="8" a="1"/>
  <c r="V45" i="8" s="1"/>
  <c r="V46" i="8" a="1"/>
  <c r="V46" i="8" s="1"/>
  <c r="V47" i="8" a="1"/>
  <c r="V47" i="8" s="1"/>
  <c r="V48" i="8" a="1"/>
  <c r="V48" i="8"/>
  <c r="V49" i="8" a="1"/>
  <c r="V49" i="8" s="1"/>
  <c r="V50" i="8" a="1"/>
  <c r="V50" i="8" s="1"/>
  <c r="V51" i="8" a="1"/>
  <c r="V51" i="8" s="1"/>
  <c r="V52" i="8" a="1"/>
  <c r="V52" i="8"/>
  <c r="V53" i="8" a="1"/>
  <c r="V53" i="8" s="1"/>
  <c r="V54" i="8" a="1"/>
  <c r="V54" i="8" s="1"/>
  <c r="V55" i="8" a="1"/>
  <c r="V55" i="8" s="1"/>
  <c r="V56" i="8" a="1"/>
  <c r="V56" i="8"/>
  <c r="V57" i="8" a="1"/>
  <c r="V57" i="8" s="1"/>
  <c r="V58" i="8" a="1"/>
  <c r="V58" i="8" s="1"/>
  <c r="V59" i="8" a="1"/>
  <c r="V59" i="8" s="1"/>
  <c r="V60" i="8" a="1"/>
  <c r="V60" i="8"/>
  <c r="V61" i="8" a="1"/>
  <c r="V61" i="8" s="1"/>
  <c r="V62" i="8" a="1"/>
  <c r="V62" i="8" s="1"/>
  <c r="V63" i="8" a="1"/>
  <c r="V63" i="8" s="1"/>
  <c r="V64" i="8" a="1"/>
  <c r="V64" i="8"/>
  <c r="V65" i="8" a="1"/>
  <c r="V65" i="8" s="1"/>
  <c r="V66" i="8" a="1"/>
  <c r="V66" i="8" s="1"/>
  <c r="V67" i="8" a="1"/>
  <c r="V67" i="8" s="1"/>
  <c r="V68" i="8" a="1"/>
  <c r="V68" i="8"/>
  <c r="U37" i="8" a="1"/>
  <c r="U37" i="8" s="1"/>
  <c r="U38" i="8" a="1"/>
  <c r="U38" i="8" s="1"/>
  <c r="U39" i="8" a="1"/>
  <c r="U39" i="8" s="1"/>
  <c r="U40" i="8" a="1"/>
  <c r="U40" i="8"/>
  <c r="U41" i="8" a="1"/>
  <c r="U41" i="8" s="1"/>
  <c r="U42" i="8" a="1"/>
  <c r="U42" i="8" s="1"/>
  <c r="U43" i="8" a="1"/>
  <c r="U43" i="8" s="1"/>
  <c r="U44" i="8" a="1"/>
  <c r="U44" i="8"/>
  <c r="U45" i="8" a="1"/>
  <c r="U45" i="8" s="1"/>
  <c r="U46" i="8" a="1"/>
  <c r="U46" i="8" s="1"/>
  <c r="U47" i="8" a="1"/>
  <c r="U47" i="8" s="1"/>
  <c r="U48" i="8" a="1"/>
  <c r="U48" i="8"/>
  <c r="U49" i="8" a="1"/>
  <c r="U49" i="8" s="1"/>
  <c r="U50" i="8" a="1"/>
  <c r="U50" i="8" s="1"/>
  <c r="U51" i="8" a="1"/>
  <c r="U51" i="8" s="1"/>
  <c r="U52" i="8" a="1"/>
  <c r="U52" i="8"/>
  <c r="U53" i="8" a="1"/>
  <c r="U53" i="8" s="1"/>
  <c r="U54" i="8" a="1"/>
  <c r="U54" i="8" s="1"/>
  <c r="U55" i="8" a="1"/>
  <c r="U55" i="8" s="1"/>
  <c r="U56" i="8" a="1"/>
  <c r="U56" i="8"/>
  <c r="U57" i="8" a="1"/>
  <c r="U57" i="8" s="1"/>
  <c r="U58" i="8" a="1"/>
  <c r="U58" i="8" s="1"/>
  <c r="U59" i="8" a="1"/>
  <c r="U59" i="8" s="1"/>
  <c r="U60" i="8" a="1"/>
  <c r="U60" i="8"/>
  <c r="U61" i="8" a="1"/>
  <c r="U61" i="8" s="1"/>
  <c r="U62" i="8" a="1"/>
  <c r="U62" i="8" s="1"/>
  <c r="U63" i="8" a="1"/>
  <c r="U63" i="8" s="1"/>
  <c r="U64" i="8" a="1"/>
  <c r="U64" i="8"/>
  <c r="U65" i="8" a="1"/>
  <c r="U65" i="8" s="1"/>
  <c r="U66" i="8" a="1"/>
  <c r="U66" i="8" s="1"/>
  <c r="U67" i="8" a="1"/>
  <c r="U67" i="8" s="1"/>
  <c r="U68" i="8" a="1"/>
  <c r="U68" i="8"/>
  <c r="T37" i="8" a="1"/>
  <c r="T37" i="8" s="1"/>
  <c r="T38" i="8" a="1"/>
  <c r="T38" i="8" s="1"/>
  <c r="T39" i="8" a="1"/>
  <c r="T39" i="8" s="1"/>
  <c r="T40" i="8" a="1"/>
  <c r="T40" i="8"/>
  <c r="T41" i="8" a="1"/>
  <c r="T41" i="8" s="1"/>
  <c r="T42" i="8" a="1"/>
  <c r="T42" i="8" s="1"/>
  <c r="T43" i="8" a="1"/>
  <c r="T43" i="8" s="1"/>
  <c r="T44" i="8" a="1"/>
  <c r="T44" i="8"/>
  <c r="T45" i="8" a="1"/>
  <c r="T45" i="8" s="1"/>
  <c r="T46" i="8" a="1"/>
  <c r="T46" i="8" s="1"/>
  <c r="T47" i="8" a="1"/>
  <c r="T47" i="8" s="1"/>
  <c r="T48" i="8" a="1"/>
  <c r="T48" i="8"/>
  <c r="T49" i="8" a="1"/>
  <c r="T49" i="8" s="1"/>
  <c r="T50" i="8" a="1"/>
  <c r="T50" i="8" s="1"/>
  <c r="T51" i="8" a="1"/>
  <c r="T51" i="8" s="1"/>
  <c r="T52" i="8" a="1"/>
  <c r="T52" i="8"/>
  <c r="T53" i="8" a="1"/>
  <c r="T53" i="8" s="1"/>
  <c r="T54" i="8" a="1"/>
  <c r="T54" i="8" s="1"/>
  <c r="T55" i="8" a="1"/>
  <c r="T55" i="8" s="1"/>
  <c r="T56" i="8" a="1"/>
  <c r="T56" i="8"/>
  <c r="T57" i="8" a="1"/>
  <c r="T57" i="8" s="1"/>
  <c r="T58" i="8" a="1"/>
  <c r="T58" i="8" s="1"/>
  <c r="T59" i="8" a="1"/>
  <c r="T59" i="8" s="1"/>
  <c r="T60" i="8" a="1"/>
  <c r="T60" i="8"/>
  <c r="T61" i="8" a="1"/>
  <c r="T61" i="8" s="1"/>
  <c r="T62" i="8" a="1"/>
  <c r="T62" i="8" s="1"/>
  <c r="T63" i="8" a="1"/>
  <c r="T63" i="8" s="1"/>
  <c r="T64" i="8" a="1"/>
  <c r="T64" i="8"/>
  <c r="T65" i="8" a="1"/>
  <c r="T65" i="8" s="1"/>
  <c r="T66" i="8" a="1"/>
  <c r="T66" i="8" s="1"/>
  <c r="T67" i="8" a="1"/>
  <c r="T67" i="8" s="1"/>
  <c r="T68" i="8" a="1"/>
  <c r="T68" i="8"/>
  <c r="R37" i="8" a="1"/>
  <c r="R37" i="8"/>
  <c r="R38" i="8" a="1"/>
  <c r="R38" i="8" s="1"/>
  <c r="R39" i="8" a="1"/>
  <c r="R39" i="8" s="1"/>
  <c r="R40" i="8" a="1"/>
  <c r="R40" i="8"/>
  <c r="R41" i="8" a="1"/>
  <c r="R41" i="8" s="1"/>
  <c r="R42" i="8" a="1"/>
  <c r="R42" i="8" s="1"/>
  <c r="R43" i="8" a="1"/>
  <c r="R43" i="8" s="1"/>
  <c r="R44" i="8" a="1"/>
  <c r="R44" i="8"/>
  <c r="R45" i="8" a="1"/>
  <c r="R45" i="8" s="1"/>
  <c r="R46" i="8" a="1"/>
  <c r="R46" i="8" s="1"/>
  <c r="R47" i="8" a="1"/>
  <c r="R47" i="8" s="1"/>
  <c r="R48" i="8" a="1"/>
  <c r="R48" i="8"/>
  <c r="R49" i="8" a="1"/>
  <c r="R49" i="8" s="1"/>
  <c r="R50" i="8" a="1"/>
  <c r="R50" i="8" s="1"/>
  <c r="R51" i="8" a="1"/>
  <c r="R51" i="8" s="1"/>
  <c r="R52" i="8" a="1"/>
  <c r="R52" i="8"/>
  <c r="R53" i="8" a="1"/>
  <c r="R53" i="8" s="1"/>
  <c r="R54" i="8" a="1"/>
  <c r="R54" i="8" s="1"/>
  <c r="R55" i="8" a="1"/>
  <c r="R55" i="8" s="1"/>
  <c r="R56" i="8" a="1"/>
  <c r="R56" i="8"/>
  <c r="R57" i="8" a="1"/>
  <c r="R57" i="8" s="1"/>
  <c r="R58" i="8" a="1"/>
  <c r="R58" i="8" s="1"/>
  <c r="R59" i="8" a="1"/>
  <c r="R59" i="8" s="1"/>
  <c r="R60" i="8" a="1"/>
  <c r="R60" i="8"/>
  <c r="R61" i="8" a="1"/>
  <c r="R61" i="8" s="1"/>
  <c r="R62" i="8" a="1"/>
  <c r="R62" i="8" s="1"/>
  <c r="R63" i="8" a="1"/>
  <c r="R63" i="8" s="1"/>
  <c r="R64" i="8" a="1"/>
  <c r="R64" i="8"/>
  <c r="R65" i="8" a="1"/>
  <c r="R65" i="8" s="1"/>
  <c r="R66" i="8" a="1"/>
  <c r="R66" i="8" s="1"/>
  <c r="R67" i="8" a="1"/>
  <c r="R67" i="8" s="1"/>
  <c r="R68" i="8" a="1"/>
  <c r="R68" i="8" s="1"/>
  <c r="Q37" i="8" a="1"/>
  <c r="Q37" i="8" s="1"/>
  <c r="P37" i="8" a="1"/>
  <c r="P37" i="8" s="1"/>
  <c r="O37" i="8" a="1"/>
  <c r="O37" i="8" s="1"/>
  <c r="N37" i="8" a="1"/>
  <c r="N37" i="8" s="1"/>
  <c r="M37" i="8" a="1"/>
  <c r="M37" i="8" s="1"/>
  <c r="L37" i="8" a="1"/>
  <c r="L37" i="8" s="1"/>
  <c r="K37" i="8" a="1"/>
  <c r="K37" i="8" s="1"/>
  <c r="Q38" i="8" a="1"/>
  <c r="Q38" i="8" s="1"/>
  <c r="Q39" i="8" a="1"/>
  <c r="Q39" i="8" s="1"/>
  <c r="Q40" i="8" a="1"/>
  <c r="Q40" i="8"/>
  <c r="Q41" i="8" a="1"/>
  <c r="Q41" i="8" s="1"/>
  <c r="Q42" i="8" a="1"/>
  <c r="Q42" i="8" s="1"/>
  <c r="Q43" i="8" a="1"/>
  <c r="Q43" i="8" s="1"/>
  <c r="Q44" i="8" a="1"/>
  <c r="Q44" i="8"/>
  <c r="Q45" i="8" a="1"/>
  <c r="Q45" i="8" s="1"/>
  <c r="Q46" i="8" a="1"/>
  <c r="Q46" i="8" s="1"/>
  <c r="Q47" i="8" a="1"/>
  <c r="Q47" i="8" s="1"/>
  <c r="Q48" i="8" a="1"/>
  <c r="Q48" i="8"/>
  <c r="Q49" i="8" a="1"/>
  <c r="Q49" i="8" s="1"/>
  <c r="Q50" i="8" a="1"/>
  <c r="Q50" i="8" s="1"/>
  <c r="Q51" i="8" a="1"/>
  <c r="Q51" i="8" s="1"/>
  <c r="Q52" i="8" a="1"/>
  <c r="Q52" i="8"/>
  <c r="Q53" i="8" a="1"/>
  <c r="Q53" i="8" s="1"/>
  <c r="Q54" i="8" a="1"/>
  <c r="Q54" i="8" s="1"/>
  <c r="Q55" i="8" a="1"/>
  <c r="Q55" i="8" s="1"/>
  <c r="Q56" i="8" a="1"/>
  <c r="Q56" i="8"/>
  <c r="Q57" i="8" a="1"/>
  <c r="Q57" i="8" s="1"/>
  <c r="Q58" i="8" a="1"/>
  <c r="Q58" i="8" s="1"/>
  <c r="Q59" i="8" a="1"/>
  <c r="Q59" i="8" s="1"/>
  <c r="Q60" i="8" a="1"/>
  <c r="Q60" i="8" s="1"/>
  <c r="Q61" i="8" a="1"/>
  <c r="Q61" i="8" s="1"/>
  <c r="Q62" i="8" a="1"/>
  <c r="Q62" i="8" s="1"/>
  <c r="Q63" i="8" a="1"/>
  <c r="Q63" i="8" s="1"/>
  <c r="Q64" i="8" a="1"/>
  <c r="Q64" i="8" s="1"/>
  <c r="Q65" i="8" a="1"/>
  <c r="Q65" i="8" s="1"/>
  <c r="Q66" i="8" a="1"/>
  <c r="Q66" i="8" s="1"/>
  <c r="Q67" i="8" a="1"/>
  <c r="Q67" i="8" s="1"/>
  <c r="Q68" i="8" a="1"/>
  <c r="Q68" i="8" s="1"/>
  <c r="P38" i="8" a="1"/>
  <c r="P38" i="8" s="1"/>
  <c r="P39" i="8" a="1"/>
  <c r="P39" i="8" s="1"/>
  <c r="P40" i="8" a="1"/>
  <c r="P40" i="8"/>
  <c r="P41" i="8" a="1"/>
  <c r="P41" i="8" s="1"/>
  <c r="P42" i="8" a="1"/>
  <c r="P42" i="8" s="1"/>
  <c r="P43" i="8" a="1"/>
  <c r="P43" i="8" s="1"/>
  <c r="P44" i="8" a="1"/>
  <c r="P44" i="8"/>
  <c r="P45" i="8" a="1"/>
  <c r="P45" i="8" s="1"/>
  <c r="P46" i="8" a="1"/>
  <c r="P46" i="8" s="1"/>
  <c r="P47" i="8" a="1"/>
  <c r="P47" i="8" s="1"/>
  <c r="P48" i="8" a="1"/>
  <c r="P48" i="8"/>
  <c r="P49" i="8" a="1"/>
  <c r="P49" i="8" s="1"/>
  <c r="P50" i="8" a="1"/>
  <c r="P50" i="8" s="1"/>
  <c r="P51" i="8" a="1"/>
  <c r="P51" i="8" s="1"/>
  <c r="P52" i="8" a="1"/>
  <c r="P52" i="8"/>
  <c r="P53" i="8" a="1"/>
  <c r="P53" i="8" s="1"/>
  <c r="P54" i="8" a="1"/>
  <c r="P54" i="8" s="1"/>
  <c r="P55" i="8" a="1"/>
  <c r="P55" i="8" s="1"/>
  <c r="P56" i="8" a="1"/>
  <c r="P56" i="8"/>
  <c r="P57" i="8" a="1"/>
  <c r="P57" i="8" s="1"/>
  <c r="P58" i="8" a="1"/>
  <c r="P58" i="8" s="1"/>
  <c r="P59" i="8" a="1"/>
  <c r="P59" i="8" s="1"/>
  <c r="P60" i="8" a="1"/>
  <c r="P60" i="8"/>
  <c r="P61" i="8" a="1"/>
  <c r="P61" i="8" s="1"/>
  <c r="P62" i="8" a="1"/>
  <c r="P62" i="8" s="1"/>
  <c r="P63" i="8" a="1"/>
  <c r="P63" i="8" s="1"/>
  <c r="P64" i="8" a="1"/>
  <c r="P64" i="8"/>
  <c r="P65" i="8" a="1"/>
  <c r="P65" i="8" s="1"/>
  <c r="P66" i="8" a="1"/>
  <c r="P66" i="8" s="1"/>
  <c r="P67" i="8" a="1"/>
  <c r="P67" i="8" s="1"/>
  <c r="P68" i="8" a="1"/>
  <c r="P68" i="8"/>
  <c r="O38" i="8" a="1"/>
  <c r="O38" i="8" s="1"/>
  <c r="O39" i="8" a="1"/>
  <c r="O39" i="8" s="1"/>
  <c r="O40" i="8" a="1"/>
  <c r="O40" i="8"/>
  <c r="O41" i="8" a="1"/>
  <c r="O41" i="8" s="1"/>
  <c r="O42" i="8" a="1"/>
  <c r="O42" i="8" s="1"/>
  <c r="O43" i="8" a="1"/>
  <c r="O43" i="8" s="1"/>
  <c r="O44" i="8" a="1"/>
  <c r="O44" i="8"/>
  <c r="O45" i="8" a="1"/>
  <c r="O45" i="8" s="1"/>
  <c r="O46" i="8" a="1"/>
  <c r="O46" i="8" s="1"/>
  <c r="O47" i="8" a="1"/>
  <c r="O47" i="8" s="1"/>
  <c r="O48" i="8" a="1"/>
  <c r="O48" i="8"/>
  <c r="O49" i="8" a="1"/>
  <c r="O49" i="8" s="1"/>
  <c r="O50" i="8" a="1"/>
  <c r="O50" i="8" s="1"/>
  <c r="O51" i="8" a="1"/>
  <c r="O51" i="8" s="1"/>
  <c r="O52" i="8" a="1"/>
  <c r="O52" i="8"/>
  <c r="O53" i="8" a="1"/>
  <c r="O53" i="8" s="1"/>
  <c r="O54" i="8" a="1"/>
  <c r="O54" i="8" s="1"/>
  <c r="O55" i="8" a="1"/>
  <c r="O55" i="8" s="1"/>
  <c r="O56" i="8" a="1"/>
  <c r="O56" i="8"/>
  <c r="O57" i="8" a="1"/>
  <c r="O57" i="8" s="1"/>
  <c r="O58" i="8" a="1"/>
  <c r="O58" i="8" s="1"/>
  <c r="O59" i="8" a="1"/>
  <c r="O59" i="8" s="1"/>
  <c r="O60" i="8" a="1"/>
  <c r="O60" i="8"/>
  <c r="O61" i="8" a="1"/>
  <c r="O61" i="8" s="1"/>
  <c r="O62" i="8" a="1"/>
  <c r="O62" i="8" s="1"/>
  <c r="O63" i="8" a="1"/>
  <c r="O63" i="8" s="1"/>
  <c r="O64" i="8" a="1"/>
  <c r="O64" i="8"/>
  <c r="O65" i="8" a="1"/>
  <c r="O65" i="8" s="1"/>
  <c r="O66" i="8" a="1"/>
  <c r="O66" i="8" s="1"/>
  <c r="O67" i="8" a="1"/>
  <c r="O67" i="8" s="1"/>
  <c r="O68" i="8" a="1"/>
  <c r="O68" i="8"/>
  <c r="N38" i="8" a="1"/>
  <c r="N38" i="8" s="1"/>
  <c r="N39" i="8" a="1"/>
  <c r="N39" i="8"/>
  <c r="N40" i="8" a="1"/>
  <c r="N40" i="8"/>
  <c r="N41" i="8" a="1"/>
  <c r="N41" i="8" s="1"/>
  <c r="N42" i="8" a="1"/>
  <c r="N42" i="8" s="1"/>
  <c r="N43" i="8" a="1"/>
  <c r="N43" i="8"/>
  <c r="N44" i="8" a="1"/>
  <c r="N44" i="8"/>
  <c r="N45" i="8" a="1"/>
  <c r="N45" i="8" s="1"/>
  <c r="N46" i="8" a="1"/>
  <c r="N46" i="8" s="1"/>
  <c r="N47" i="8" a="1"/>
  <c r="N47" i="8"/>
  <c r="N48" i="8" a="1"/>
  <c r="N48" i="8"/>
  <c r="N49" i="8" a="1"/>
  <c r="N49" i="8" s="1"/>
  <c r="N50" i="8" a="1"/>
  <c r="N50" i="8" s="1"/>
  <c r="N51" i="8" a="1"/>
  <c r="N51" i="8"/>
  <c r="N52" i="8" a="1"/>
  <c r="N52" i="8"/>
  <c r="N53" i="8" a="1"/>
  <c r="N53" i="8" s="1"/>
  <c r="N54" i="8" a="1"/>
  <c r="N54" i="8" s="1"/>
  <c r="N55" i="8" a="1"/>
  <c r="N55" i="8"/>
  <c r="N56" i="8" a="1"/>
  <c r="N56" i="8"/>
  <c r="N57" i="8" a="1"/>
  <c r="N57" i="8" s="1"/>
  <c r="N58" i="8" a="1"/>
  <c r="N58" i="8" s="1"/>
  <c r="N59" i="8" a="1"/>
  <c r="N59" i="8"/>
  <c r="N60" i="8" a="1"/>
  <c r="N60" i="8" s="1"/>
  <c r="N61" i="8" a="1"/>
  <c r="N61" i="8" s="1"/>
  <c r="N62" i="8" a="1"/>
  <c r="N62" i="8" s="1"/>
  <c r="N63" i="8" a="1"/>
  <c r="N63" i="8"/>
  <c r="N64" i="8" a="1"/>
  <c r="N64" i="8" s="1"/>
  <c r="N65" i="8" a="1"/>
  <c r="N65" i="8" s="1"/>
  <c r="N66" i="8" a="1"/>
  <c r="N66" i="8" s="1"/>
  <c r="N67" i="8" a="1"/>
  <c r="N67" i="8"/>
  <c r="N68" i="8" a="1"/>
  <c r="N68" i="8" s="1"/>
  <c r="M38" i="8" a="1"/>
  <c r="M38" i="8" s="1"/>
  <c r="M39" i="8" a="1"/>
  <c r="M39" i="8" s="1"/>
  <c r="M40" i="8" a="1"/>
  <c r="M40" i="8"/>
  <c r="M41" i="8" a="1"/>
  <c r="M41" i="8" s="1"/>
  <c r="M42" i="8" a="1"/>
  <c r="M42" i="8" s="1"/>
  <c r="M43" i="8" a="1"/>
  <c r="M43" i="8" s="1"/>
  <c r="M44" i="8" a="1"/>
  <c r="M44" i="8"/>
  <c r="M45" i="8" a="1"/>
  <c r="M45" i="8" s="1"/>
  <c r="M46" i="8" a="1"/>
  <c r="M46" i="8" s="1"/>
  <c r="M47" i="8" a="1"/>
  <c r="M47" i="8" s="1"/>
  <c r="M48" i="8" a="1"/>
  <c r="M48" i="8"/>
  <c r="M49" i="8" a="1"/>
  <c r="M49" i="8" s="1"/>
  <c r="M50" i="8" a="1"/>
  <c r="M50" i="8" s="1"/>
  <c r="M51" i="8" a="1"/>
  <c r="M51" i="8" s="1"/>
  <c r="M52" i="8" a="1"/>
  <c r="M52" i="8"/>
  <c r="M53" i="8" a="1"/>
  <c r="M53" i="8" s="1"/>
  <c r="M54" i="8" a="1"/>
  <c r="M54" i="8" s="1"/>
  <c r="M55" i="8" a="1"/>
  <c r="M55" i="8" s="1"/>
  <c r="M56" i="8" a="1"/>
  <c r="M56" i="8"/>
  <c r="M57" i="8" a="1"/>
  <c r="M57" i="8" s="1"/>
  <c r="M58" i="8" a="1"/>
  <c r="M58" i="8" s="1"/>
  <c r="M59" i="8" a="1"/>
  <c r="M59" i="8" s="1"/>
  <c r="M60" i="8" a="1"/>
  <c r="M60" i="8"/>
  <c r="M61" i="8" a="1"/>
  <c r="M61" i="8" s="1"/>
  <c r="M62" i="8" a="1"/>
  <c r="M62" i="8" s="1"/>
  <c r="M63" i="8" a="1"/>
  <c r="M63" i="8" s="1"/>
  <c r="M64" i="8" a="1"/>
  <c r="M64" i="8"/>
  <c r="M65" i="8" a="1"/>
  <c r="M65" i="8" s="1"/>
  <c r="M66" i="8" a="1"/>
  <c r="M66" i="8" s="1"/>
  <c r="M67" i="8" a="1"/>
  <c r="M67" i="8" s="1"/>
  <c r="M68" i="8" a="1"/>
  <c r="M68" i="8"/>
  <c r="L38" i="8" a="1"/>
  <c r="L38" i="8" s="1"/>
  <c r="L39" i="8" a="1"/>
  <c r="L39" i="8" s="1"/>
  <c r="L40" i="8" a="1"/>
  <c r="L40" i="8"/>
  <c r="L41" i="8" a="1"/>
  <c r="L41" i="8" s="1"/>
  <c r="L42" i="8" a="1"/>
  <c r="L42" i="8" s="1"/>
  <c r="L43" i="8" a="1"/>
  <c r="L43" i="8" s="1"/>
  <c r="L44" i="8" a="1"/>
  <c r="L44" i="8"/>
  <c r="L45" i="8" a="1"/>
  <c r="L45" i="8" s="1"/>
  <c r="L46" i="8" a="1"/>
  <c r="L46" i="8" s="1"/>
  <c r="L47" i="8" a="1"/>
  <c r="L47" i="8" s="1"/>
  <c r="L48" i="8" a="1"/>
  <c r="L48" i="8"/>
  <c r="L49" i="8" a="1"/>
  <c r="L49" i="8" s="1"/>
  <c r="L50" i="8" a="1"/>
  <c r="L50" i="8" s="1"/>
  <c r="L51" i="8" a="1"/>
  <c r="L51" i="8" s="1"/>
  <c r="L52" i="8" a="1"/>
  <c r="L52" i="8"/>
  <c r="L53" i="8" a="1"/>
  <c r="L53" i="8" s="1"/>
  <c r="L54" i="8" a="1"/>
  <c r="L54" i="8" s="1"/>
  <c r="L55" i="8" a="1"/>
  <c r="L55" i="8" s="1"/>
  <c r="L56" i="8" a="1"/>
  <c r="L56" i="8"/>
  <c r="L57" i="8" a="1"/>
  <c r="L57" i="8" s="1"/>
  <c r="L58" i="8" a="1"/>
  <c r="L58" i="8" s="1"/>
  <c r="L59" i="8" a="1"/>
  <c r="L59" i="8" s="1"/>
  <c r="L60" i="8" a="1"/>
  <c r="L60" i="8"/>
  <c r="L61" i="8" a="1"/>
  <c r="L61" i="8" s="1"/>
  <c r="L62" i="8" a="1"/>
  <c r="L62" i="8" s="1"/>
  <c r="L63" i="8" a="1"/>
  <c r="L63" i="8" s="1"/>
  <c r="L64" i="8" a="1"/>
  <c r="L64" i="8"/>
  <c r="L65" i="8" a="1"/>
  <c r="L65" i="8" s="1"/>
  <c r="L66" i="8" a="1"/>
  <c r="L66" i="8" s="1"/>
  <c r="L67" i="8" a="1"/>
  <c r="L67" i="8" s="1"/>
  <c r="L68" i="8" a="1"/>
  <c r="L68" i="8"/>
  <c r="K38" i="8" a="1"/>
  <c r="K38" i="8" s="1"/>
  <c r="K39" i="8" a="1"/>
  <c r="K39" i="8" s="1"/>
  <c r="K40" i="8" a="1"/>
  <c r="K40" i="8"/>
  <c r="K41" i="8" a="1"/>
  <c r="K41" i="8"/>
  <c r="K42" i="8" a="1"/>
  <c r="K42" i="8" s="1"/>
  <c r="K43" i="8" a="1"/>
  <c r="K43" i="8" s="1"/>
  <c r="K44" i="8" a="1"/>
  <c r="K44" i="8"/>
  <c r="K45" i="8" a="1"/>
  <c r="K45" i="8"/>
  <c r="K46" i="8" a="1"/>
  <c r="K46" i="8" s="1"/>
  <c r="K47" i="8" a="1"/>
  <c r="K47" i="8" s="1"/>
  <c r="K48" i="8" a="1"/>
  <c r="K48" i="8"/>
  <c r="K49" i="8" a="1"/>
  <c r="K49" i="8"/>
  <c r="K50" i="8" a="1"/>
  <c r="K50" i="8" s="1"/>
  <c r="K51" i="8" a="1"/>
  <c r="K51" i="8" s="1"/>
  <c r="K52" i="8" a="1"/>
  <c r="K52" i="8"/>
  <c r="K53" i="8" a="1"/>
  <c r="K53" i="8"/>
  <c r="K54" i="8" a="1"/>
  <c r="K54" i="8" s="1"/>
  <c r="K55" i="8" a="1"/>
  <c r="K55" i="8" s="1"/>
  <c r="K56" i="8" a="1"/>
  <c r="K56" i="8"/>
  <c r="K57" i="8" a="1"/>
  <c r="K57" i="8"/>
  <c r="K58" i="8" a="1"/>
  <c r="K58" i="8" s="1"/>
  <c r="K59" i="8" a="1"/>
  <c r="K59" i="8" s="1"/>
  <c r="K60" i="8" a="1"/>
  <c r="K60" i="8"/>
  <c r="K61" i="8" a="1"/>
  <c r="K61" i="8"/>
  <c r="K62" i="8" a="1"/>
  <c r="K62" i="8" s="1"/>
  <c r="K63" i="8" a="1"/>
  <c r="K63" i="8" s="1"/>
  <c r="K64" i="8" a="1"/>
  <c r="K64" i="8"/>
  <c r="K65" i="8" a="1"/>
  <c r="K65" i="8"/>
  <c r="K66" i="8" a="1"/>
  <c r="K66" i="8" s="1"/>
  <c r="K67" i="8" a="1"/>
  <c r="K67" i="8" s="1"/>
  <c r="K68" i="8" a="1"/>
  <c r="K68" i="8" s="1"/>
  <c r="S37" i="8" a="1"/>
  <c r="S37" i="8" s="1"/>
  <c r="S38" i="8" a="1"/>
  <c r="S38" i="8" s="1"/>
  <c r="S39" i="8" a="1"/>
  <c r="S39" i="8" s="1"/>
  <c r="S40" i="8" a="1"/>
  <c r="S40" i="8"/>
  <c r="S41" i="8" a="1"/>
  <c r="S41" i="8" s="1"/>
  <c r="S42" i="8" a="1"/>
  <c r="S42" i="8" s="1"/>
  <c r="S43" i="8" a="1"/>
  <c r="S43" i="8" s="1"/>
  <c r="S44" i="8" a="1"/>
  <c r="S44" i="8"/>
  <c r="S45" i="8" a="1"/>
  <c r="S45" i="8" s="1"/>
  <c r="S46" i="8" a="1"/>
  <c r="S46" i="8" s="1"/>
  <c r="S47" i="8" a="1"/>
  <c r="S47" i="8" s="1"/>
  <c r="S48" i="8" a="1"/>
  <c r="S48" i="8"/>
  <c r="S49" i="8" a="1"/>
  <c r="S49" i="8" s="1"/>
  <c r="S50" i="8" a="1"/>
  <c r="S50" i="8" s="1"/>
  <c r="S51" i="8" a="1"/>
  <c r="S51" i="8" s="1"/>
  <c r="S52" i="8" a="1"/>
  <c r="S52" i="8"/>
  <c r="S53" i="8" a="1"/>
  <c r="S53" i="8" s="1"/>
  <c r="S54" i="8" a="1"/>
  <c r="S54" i="8" s="1"/>
  <c r="S55" i="8" a="1"/>
  <c r="S55" i="8" s="1"/>
  <c r="S56" i="8" a="1"/>
  <c r="S56" i="8"/>
  <c r="S57" i="8" a="1"/>
  <c r="S57" i="8" s="1"/>
  <c r="S58" i="8" a="1"/>
  <c r="S58" i="8" s="1"/>
  <c r="S59" i="8" a="1"/>
  <c r="S59" i="8" s="1"/>
  <c r="S60" i="8" a="1"/>
  <c r="S60" i="8"/>
  <c r="S61" i="8" a="1"/>
  <c r="S61" i="8" s="1"/>
  <c r="S62" i="8" a="1"/>
  <c r="S62" i="8" s="1"/>
  <c r="S63" i="8" a="1"/>
  <c r="S63" i="8" s="1"/>
  <c r="S64" i="8" a="1"/>
  <c r="S64" i="8"/>
  <c r="S65" i="8" a="1"/>
  <c r="S65" i="8" s="1"/>
  <c r="S66" i="8" a="1"/>
  <c r="S66" i="8" s="1"/>
  <c r="S67" i="8" a="1"/>
  <c r="S67" i="8" s="1"/>
  <c r="S68" i="8" a="1"/>
  <c r="S68" i="8" s="1"/>
  <c r="I74" i="10"/>
  <c r="I75" i="10"/>
  <c r="E108" i="6"/>
  <c r="E2" i="9"/>
  <c r="E32" i="9"/>
  <c r="E2" i="8"/>
  <c r="E2" i="10"/>
  <c r="C112" i="9"/>
  <c r="H112" i="9" s="1"/>
  <c r="C106" i="9"/>
  <c r="G106" i="9" s="1" a="1"/>
  <c r="G106" i="9" s="1"/>
  <c r="C118" i="9"/>
  <c r="C119" i="9"/>
  <c r="D118" i="9"/>
  <c r="H118" i="9" s="1" a="1"/>
  <c r="H118" i="9" s="1"/>
  <c r="I118" i="9" s="1"/>
  <c r="D119" i="9"/>
  <c r="H121" i="9" a="1"/>
  <c r="H121" i="9" s="1"/>
  <c r="H122" i="9" a="1"/>
  <c r="H122" i="9" s="1"/>
  <c r="H123" i="9" a="1"/>
  <c r="H123" i="9" s="1"/>
  <c r="H124" i="9" a="1"/>
  <c r="H124" i="9" s="1"/>
  <c r="H125" i="9" a="1"/>
  <c r="H125" i="9" s="1"/>
  <c r="I120" i="9"/>
  <c r="I121" i="9"/>
  <c r="I122" i="9"/>
  <c r="I123" i="9"/>
  <c r="I124" i="9"/>
  <c r="I125" i="9"/>
  <c r="H107" i="9"/>
  <c r="H108" i="9"/>
  <c r="H109" i="9"/>
  <c r="H110" i="9"/>
  <c r="H111" i="9"/>
  <c r="H113" i="9"/>
  <c r="H78" i="10" a="1"/>
  <c r="H78" i="10" s="1"/>
  <c r="H79" i="10" a="1"/>
  <c r="H79" i="10" s="1"/>
  <c r="H80" i="10" a="1"/>
  <c r="H80" i="10" s="1"/>
  <c r="H81" i="10" a="1"/>
  <c r="H81" i="10" s="1"/>
  <c r="H77" i="10" a="1"/>
  <c r="H77" i="10" s="1"/>
  <c r="H75" i="10" a="1"/>
  <c r="H75" i="10" s="1"/>
  <c r="H76" i="10" a="1"/>
  <c r="H76" i="10" s="1"/>
  <c r="E74" i="10"/>
  <c r="D74" i="10"/>
  <c r="I76" i="10"/>
  <c r="I77" i="10"/>
  <c r="I78" i="10"/>
  <c r="I79" i="10"/>
  <c r="I80" i="10"/>
  <c r="I81" i="10"/>
  <c r="H106" i="9"/>
  <c r="E113" i="6"/>
  <c r="X93" i="9" a="1"/>
  <c r="X93" i="9" s="1"/>
  <c r="W93" i="9" a="1"/>
  <c r="W93" i="9" s="1"/>
  <c r="V93" i="9" a="1"/>
  <c r="V93" i="9" s="1"/>
  <c r="U93" i="9" a="1"/>
  <c r="U93" i="9" s="1"/>
  <c r="T93" i="9" a="1"/>
  <c r="T93" i="9" s="1"/>
  <c r="S93" i="9" a="1"/>
  <c r="S93" i="9" s="1"/>
  <c r="R93" i="9" a="1"/>
  <c r="R93" i="9" s="1"/>
  <c r="Q93" i="9" a="1"/>
  <c r="Q93" i="9" s="1"/>
  <c r="P93" i="9" a="1"/>
  <c r="P93" i="9" s="1"/>
  <c r="O93" i="9" a="1"/>
  <c r="O93" i="9" s="1"/>
  <c r="N93" i="9" a="1"/>
  <c r="N93" i="9" s="1"/>
  <c r="M93" i="9" a="1"/>
  <c r="M93" i="9" s="1"/>
  <c r="L93" i="9" a="1"/>
  <c r="L93" i="9" s="1"/>
  <c r="K93" i="9" a="1"/>
  <c r="K93" i="9" s="1"/>
  <c r="J93" i="9" a="1"/>
  <c r="J93" i="9" s="1"/>
  <c r="I93" i="9" a="1"/>
  <c r="I93" i="9" s="1"/>
  <c r="X92" i="9" a="1"/>
  <c r="X92" i="9" s="1"/>
  <c r="W92" i="9" a="1"/>
  <c r="W92" i="9" s="1"/>
  <c r="V92" i="9" a="1"/>
  <c r="V92" i="9" s="1"/>
  <c r="U92" i="9" a="1"/>
  <c r="U92" i="9" s="1"/>
  <c r="T92" i="9" a="1"/>
  <c r="T92" i="9" s="1"/>
  <c r="S92" i="9" a="1"/>
  <c r="S92" i="9" s="1"/>
  <c r="R92" i="9" a="1"/>
  <c r="R92" i="9" s="1"/>
  <c r="Q92" i="9" a="1"/>
  <c r="Q92" i="9" s="1"/>
  <c r="P92" i="9" a="1"/>
  <c r="P92" i="9" s="1"/>
  <c r="O92" i="9" a="1"/>
  <c r="O92" i="9" s="1"/>
  <c r="N92" i="9" a="1"/>
  <c r="N92" i="9" s="1"/>
  <c r="M92" i="9" a="1"/>
  <c r="M92" i="9" s="1"/>
  <c r="L92" i="9" a="1"/>
  <c r="L92" i="9" s="1"/>
  <c r="K92" i="9" a="1"/>
  <c r="K92" i="9" s="1"/>
  <c r="J92" i="9" a="1"/>
  <c r="J92" i="9" s="1"/>
  <c r="I92" i="9" a="1"/>
  <c r="I92" i="9" s="1"/>
  <c r="H92" i="9" a="1"/>
  <c r="H92" i="9" s="1"/>
  <c r="H93" i="9" a="1"/>
  <c r="H93" i="9" s="1"/>
  <c r="G29" i="8" a="1"/>
  <c r="G29" i="8" s="1"/>
  <c r="G30" i="8" a="1"/>
  <c r="G30" i="8" s="1"/>
  <c r="G31" i="8" a="1"/>
  <c r="G31" i="8" s="1"/>
  <c r="G32" i="8" a="1"/>
  <c r="G32" i="8" s="1"/>
  <c r="B17" i="6"/>
  <c r="L6" i="6"/>
  <c r="I6" i="6"/>
  <c r="B6" i="6"/>
  <c r="H119" i="9" l="1" a="1"/>
  <c r="H119" i="9" s="1"/>
  <c r="I119" i="9" s="1"/>
  <c r="H74" i="10" a="1"/>
  <c r="H74" i="10" s="1"/>
  <c r="G118" i="9"/>
  <c r="G119" i="9"/>
  <c r="G120" i="9"/>
  <c r="G121" i="9"/>
  <c r="G122" i="9"/>
  <c r="G123" i="9"/>
  <c r="G124" i="9"/>
  <c r="G125" i="9"/>
  <c r="F118" i="9"/>
  <c r="F119" i="9"/>
  <c r="F120" i="9"/>
  <c r="F121" i="9"/>
  <c r="F122" i="9"/>
  <c r="F123" i="9"/>
  <c r="F124" i="9"/>
  <c r="F125" i="9"/>
  <c r="H120" i="9" a="1"/>
  <c r="H120" i="9" s="1"/>
  <c r="B118" i="6"/>
  <c r="B74" i="6"/>
  <c r="B101" i="6"/>
  <c r="E101" i="6"/>
  <c r="B100" i="6"/>
  <c r="E100" i="6"/>
  <c r="B99" i="6"/>
  <c r="E99" i="6"/>
  <c r="B98" i="6"/>
  <c r="E98" i="6"/>
  <c r="D120" i="9"/>
  <c r="D121" i="9"/>
  <c r="D122" i="9"/>
  <c r="D123" i="9"/>
  <c r="D124" i="9"/>
  <c r="D125"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101" i="6" a="1"/>
  <c r="G99" i="6" a="1"/>
  <c r="G100" i="6" a="1"/>
  <c r="G98" i="6" a="1"/>
  <c r="G101" i="6" l="1"/>
  <c r="G100" i="6"/>
  <c r="G99" i="6"/>
  <c r="E118" i="6" s="1"/>
  <c r="G98"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G89" i="6" a="1"/>
  <c r="G79" i="6" a="1"/>
  <c r="G88" i="6" a="1"/>
  <c r="G85" i="6" a="1"/>
  <c r="G97" i="6" a="1"/>
  <c r="G87" i="6" a="1"/>
  <c r="G90" i="6" a="1"/>
  <c r="G82" i="6" a="1"/>
  <c r="G94" i="6" a="1"/>
  <c r="G80" i="6" a="1"/>
  <c r="G86" i="6" a="1"/>
  <c r="G93" i="6" a="1"/>
  <c r="G81" i="6" a="1"/>
  <c r="G84" i="6" a="1"/>
  <c r="G95" i="6" a="1"/>
  <c r="G91" i="6" a="1"/>
  <c r="G92" i="6" a="1"/>
  <c r="G96" i="6" a="1"/>
  <c r="G83" i="6" a="1"/>
  <c r="G97" i="6" l="1"/>
  <c r="G93" i="6"/>
  <c r="E114" i="6" s="1"/>
  <c r="G89" i="6"/>
  <c r="G85" i="6"/>
  <c r="G96" i="6"/>
  <c r="G92" i="6"/>
  <c r="G88" i="6"/>
  <c r="G84" i="6"/>
  <c r="G81" i="6"/>
  <c r="G95" i="6"/>
  <c r="E117" i="6" s="1"/>
  <c r="G91" i="6"/>
  <c r="G87" i="6"/>
  <c r="G83" i="6"/>
  <c r="E109" i="6" s="1"/>
  <c r="G80" i="6"/>
  <c r="G94" i="6"/>
  <c r="G90" i="6"/>
  <c r="G86" i="6"/>
  <c r="G82" i="6"/>
  <c r="G79" i="6"/>
  <c r="E106" i="6" s="1"/>
  <c r="E111" i="6" l="1"/>
  <c r="E110" i="6"/>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5" i="10"/>
  <c r="E76" i="10"/>
  <c r="E77" i="10"/>
  <c r="E78" i="10"/>
  <c r="E79" i="10"/>
  <c r="E80" i="10"/>
  <c r="E81" i="10"/>
  <c r="D75" i="10"/>
  <c r="D76" i="10"/>
  <c r="D77" i="10"/>
  <c r="D78" i="10"/>
  <c r="D79" i="10"/>
  <c r="D80" i="10"/>
  <c r="D81" i="10"/>
  <c r="E67" i="10"/>
  <c r="E68" i="10"/>
  <c r="E69" i="10"/>
  <c r="E70" i="10"/>
  <c r="D29" i="8"/>
  <c r="D30" i="8"/>
  <c r="D31" i="8"/>
  <c r="D32" i="8"/>
  <c r="C107" i="9"/>
  <c r="C108" i="9"/>
  <c r="C109" i="9"/>
  <c r="G109" i="9" s="1" a="1"/>
  <c r="G109" i="9" s="1"/>
  <c r="C110" i="9"/>
  <c r="C111" i="9"/>
  <c r="C113" i="9"/>
  <c r="E92" i="9"/>
  <c r="E93" i="9"/>
  <c r="D92" i="9"/>
  <c r="D93" i="9"/>
  <c r="D98" i="9"/>
  <c r="D99" i="9"/>
  <c r="D100" i="9"/>
  <c r="D101" i="9"/>
  <c r="C36" i="6" a="1"/>
  <c r="C36" i="6" s="1"/>
  <c r="G112" i="9" l="1" a="1"/>
  <c r="G112" i="9" s="1"/>
  <c r="G107" i="9" a="1"/>
  <c r="G107" i="9" s="1"/>
  <c r="G113" i="9" a="1"/>
  <c r="G11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G75" i="10"/>
  <c r="G76" i="10"/>
  <c r="G77" i="10"/>
  <c r="G78" i="10"/>
  <c r="G79" i="10"/>
  <c r="G80" i="10"/>
  <c r="G81" i="10"/>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R98" i="9" l="1" a="1"/>
  <c r="R98" i="9" s="1"/>
  <c r="J98" i="9" a="1"/>
  <c r="J98" i="9" s="1"/>
  <c r="Q98" i="9" a="1"/>
  <c r="Q98" i="9" s="1"/>
  <c r="I98" i="9" a="1"/>
  <c r="I98" i="9" s="1"/>
  <c r="K98" i="9" a="1"/>
  <c r="K98" i="9" s="1"/>
  <c r="P98" i="9" a="1"/>
  <c r="P98" i="9" s="1"/>
  <c r="H98" i="9" a="1"/>
  <c r="H98" i="9" s="1"/>
  <c r="O98" i="9" a="1"/>
  <c r="O98" i="9" s="1"/>
  <c r="G98" i="9" a="1"/>
  <c r="G98" i="9" s="1"/>
  <c r="S98" i="9" a="1"/>
  <c r="S98" i="9" s="1"/>
  <c r="V98" i="9" a="1"/>
  <c r="V98" i="9" s="1"/>
  <c r="N98" i="9" a="1"/>
  <c r="N98" i="9" s="1"/>
  <c r="F98" i="9" a="1"/>
  <c r="F98" i="9" s="1"/>
  <c r="U98" i="9" a="1"/>
  <c r="U98" i="9" s="1"/>
  <c r="M98" i="9" a="1"/>
  <c r="M98" i="9" s="1"/>
  <c r="T98" i="9" a="1"/>
  <c r="T98" i="9" s="1"/>
  <c r="L98" i="9" a="1"/>
  <c r="L98" i="9" s="1"/>
  <c r="R99" i="9" a="1"/>
  <c r="R99" i="9" s="1"/>
  <c r="J99" i="9" a="1"/>
  <c r="J99" i="9" s="1"/>
  <c r="Q99" i="9" a="1"/>
  <c r="Q99" i="9" s="1"/>
  <c r="I99" i="9" a="1"/>
  <c r="I99" i="9" s="1"/>
  <c r="P99" i="9" a="1"/>
  <c r="P99" i="9" s="1"/>
  <c r="H99" i="9" a="1"/>
  <c r="H99" i="9" s="1"/>
  <c r="O99" i="9" a="1"/>
  <c r="O99" i="9" s="1"/>
  <c r="G99" i="9" a="1"/>
  <c r="G99" i="9" s="1"/>
  <c r="V99" i="9" a="1"/>
  <c r="V99" i="9" s="1"/>
  <c r="N99" i="9" a="1"/>
  <c r="N99" i="9" s="1"/>
  <c r="U99" i="9" a="1"/>
  <c r="U99" i="9" s="1"/>
  <c r="M99" i="9" a="1"/>
  <c r="M99" i="9" s="1"/>
  <c r="F99" i="9" a="1"/>
  <c r="F99" i="9" s="1"/>
  <c r="K99" i="9" a="1"/>
  <c r="K99" i="9" s="1"/>
  <c r="T99" i="9" a="1"/>
  <c r="T99" i="9" s="1"/>
  <c r="L99" i="9" a="1"/>
  <c r="L99" i="9" s="1"/>
  <c r="S99" i="9" a="1"/>
  <c r="S99"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R100" i="9" l="1" a="1"/>
  <c r="R100" i="9" s="1"/>
  <c r="J100" i="9" a="1"/>
  <c r="J100" i="9" s="1"/>
  <c r="Q100" i="9" a="1"/>
  <c r="Q100" i="9" s="1"/>
  <c r="I100" i="9" a="1"/>
  <c r="I100" i="9" s="1"/>
  <c r="P100" i="9" a="1"/>
  <c r="P100" i="9" s="1"/>
  <c r="H100" i="9" a="1"/>
  <c r="H100" i="9" s="1"/>
  <c r="O100" i="9" a="1"/>
  <c r="O100" i="9" s="1"/>
  <c r="G100" i="9" a="1"/>
  <c r="G100" i="9" s="1"/>
  <c r="S100" i="9" a="1"/>
  <c r="S100" i="9" s="1"/>
  <c r="V100" i="9" a="1"/>
  <c r="V100" i="9" s="1"/>
  <c r="N100" i="9" a="1"/>
  <c r="N100" i="9" s="1"/>
  <c r="U100" i="9" a="1"/>
  <c r="U100" i="9" s="1"/>
  <c r="M100" i="9" a="1"/>
  <c r="M100" i="9" s="1"/>
  <c r="K100" i="9" a="1"/>
  <c r="K100" i="9" s="1"/>
  <c r="T100" i="9" a="1"/>
  <c r="T100" i="9" s="1"/>
  <c r="L100" i="9" a="1"/>
  <c r="L100" i="9" s="1"/>
  <c r="F100" i="9" a="1"/>
  <c r="F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F40" i="8" s="1" a="1"/>
  <c r="F40" i="8" s="1"/>
  <c r="C50" i="8"/>
  <c r="F50" i="8" s="1" a="1"/>
  <c r="F50" i="8" s="1"/>
  <c r="C56" i="8"/>
  <c r="F56" i="8" s="1" a="1"/>
  <c r="F56" i="8" s="1"/>
  <c r="C66" i="8"/>
  <c r="F66" i="8" s="1" a="1"/>
  <c r="F66" i="8" s="1"/>
  <c r="C123" i="10"/>
  <c r="C131" i="10"/>
  <c r="C45" i="8"/>
  <c r="F45" i="8" s="1" a="1"/>
  <c r="F45" i="8" s="1"/>
  <c r="C51" i="8"/>
  <c r="F51" i="8" s="1" a="1"/>
  <c r="F51" i="8" s="1"/>
  <c r="C61" i="8"/>
  <c r="F61" i="8" s="1" a="1"/>
  <c r="F61" i="8" s="1"/>
  <c r="C67" i="8"/>
  <c r="F67" i="8" s="1" a="1"/>
  <c r="F67" i="8" s="1"/>
  <c r="C124" i="10"/>
  <c r="C132" i="10"/>
  <c r="C42" i="8"/>
  <c r="F42" i="8" s="1" a="1"/>
  <c r="F42" i="8" s="1"/>
  <c r="C48" i="8"/>
  <c r="F48" i="8" s="1" a="1"/>
  <c r="F48" i="8" s="1"/>
  <c r="C58" i="8"/>
  <c r="F58" i="8" s="1" a="1"/>
  <c r="F58" i="8" s="1"/>
  <c r="C64" i="8"/>
  <c r="F64" i="8" s="1" a="1"/>
  <c r="F64" i="8" s="1"/>
  <c r="C127" i="10"/>
  <c r="C135" i="10"/>
  <c r="C38" i="8"/>
  <c r="F38" i="8" s="1" a="1"/>
  <c r="F38" i="8" s="1"/>
  <c r="C44" i="8"/>
  <c r="F44" i="8" s="1" a="1"/>
  <c r="F44" i="8" s="1"/>
  <c r="C54" i="8"/>
  <c r="F54" i="8" s="1" a="1"/>
  <c r="F54" i="8" s="1"/>
  <c r="C60" i="8"/>
  <c r="F60" i="8" s="1" a="1"/>
  <c r="F60" i="8" s="1"/>
  <c r="C121" i="10"/>
  <c r="C49" i="8"/>
  <c r="F49" i="8" s="1" a="1"/>
  <c r="F49" i="8" s="1"/>
  <c r="C122" i="10"/>
  <c r="C46" i="8"/>
  <c r="F46" i="8" s="1" a="1"/>
  <c r="F46" i="8" s="1"/>
  <c r="C52" i="8"/>
  <c r="F52" i="8" s="1" a="1"/>
  <c r="F52" i="8" s="1"/>
  <c r="C62" i="8"/>
  <c r="F62" i="8" s="1" a="1"/>
  <c r="F62" i="8" s="1"/>
  <c r="C68" i="8"/>
  <c r="F68" i="8" s="1" a="1"/>
  <c r="F68" i="8" s="1"/>
  <c r="C125" i="10"/>
  <c r="C133" i="10"/>
  <c r="C41" i="8"/>
  <c r="F41" i="8" s="1" a="1"/>
  <c r="F41" i="8" s="1"/>
  <c r="C47" i="8"/>
  <c r="F47" i="8" s="1" a="1"/>
  <c r="F47" i="8" s="1"/>
  <c r="C57" i="8"/>
  <c r="F57" i="8" s="1" a="1"/>
  <c r="F57" i="8" s="1"/>
  <c r="C63" i="8"/>
  <c r="F63" i="8" s="1" a="1"/>
  <c r="F63" i="8" s="1"/>
  <c r="C126" i="10"/>
  <c r="C134" i="10"/>
  <c r="C37" i="8"/>
  <c r="F37" i="8" s="1" a="1"/>
  <c r="F37" i="8" s="1"/>
  <c r="C59" i="8"/>
  <c r="F59" i="8" s="1" a="1"/>
  <c r="F59" i="8" s="1"/>
  <c r="C120" i="10"/>
  <c r="C129" i="10"/>
  <c r="C39" i="8"/>
  <c r="F39" i="8" s="1" a="1"/>
  <c r="F39" i="8" s="1"/>
  <c r="C55" i="8"/>
  <c r="F55" i="8" s="1" a="1"/>
  <c r="F55" i="8" s="1"/>
  <c r="C65" i="8"/>
  <c r="F65" i="8" s="1" a="1"/>
  <c r="F65" i="8" s="1"/>
  <c r="C130" i="10"/>
  <c r="C43" i="8"/>
  <c r="F43" i="8" s="1" a="1"/>
  <c r="F43" i="8" s="1"/>
  <c r="C53" i="8"/>
  <c r="F53" i="8" s="1" a="1"/>
  <c r="F53" i="8" s="1"/>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R101" i="9" l="1" a="1"/>
  <c r="R101" i="9" s="1"/>
  <c r="J101" i="9" a="1"/>
  <c r="J101" i="9" s="1"/>
  <c r="Q101" i="9" a="1"/>
  <c r="Q101" i="9" s="1"/>
  <c r="I101" i="9" a="1"/>
  <c r="I101" i="9" s="1"/>
  <c r="P101" i="9" a="1"/>
  <c r="P101" i="9" s="1"/>
  <c r="H101" i="9" a="1"/>
  <c r="H101" i="9" s="1"/>
  <c r="O101" i="9" a="1"/>
  <c r="O101" i="9" s="1"/>
  <c r="G101" i="9" a="1"/>
  <c r="G101" i="9" s="1"/>
  <c r="V101" i="9" a="1"/>
  <c r="V101" i="9" s="1"/>
  <c r="N101" i="9" a="1"/>
  <c r="N101" i="9" s="1"/>
  <c r="U101" i="9" a="1"/>
  <c r="U101" i="9" s="1"/>
  <c r="M101" i="9" a="1"/>
  <c r="M101" i="9" s="1"/>
  <c r="S101" i="9" a="1"/>
  <c r="S101" i="9" s="1"/>
  <c r="T101" i="9" a="1"/>
  <c r="T101" i="9" s="1"/>
  <c r="L101" i="9" a="1"/>
  <c r="L101" i="9" s="1"/>
  <c r="K101" i="9" a="1"/>
  <c r="K101" i="9" s="1"/>
  <c r="F101" i="9" a="1"/>
  <c r="F101" i="9" s="1"/>
  <c r="F105" i="10" a="1"/>
  <c r="F105" i="10" s="1"/>
  <c r="N105" i="10" s="1" a="1"/>
  <c r="N105" i="10" s="1"/>
  <c r="F89" i="10" a="1"/>
  <c r="F89" i="10" s="1"/>
  <c r="X89" i="10" s="1" a="1"/>
  <c r="X89" i="10" s="1"/>
  <c r="F95" i="10" a="1"/>
  <c r="F95" i="10" s="1"/>
  <c r="N95" i="10" s="1" a="1"/>
  <c r="N95" i="10" s="1"/>
  <c r="F107" i="10" a="1"/>
  <c r="F107" i="10" s="1"/>
  <c r="T107" i="10" s="1" a="1"/>
  <c r="T107" i="10" s="1"/>
  <c r="F94" i="10" a="1"/>
  <c r="F94" i="10" s="1"/>
  <c r="V94" i="10" s="1" a="1"/>
  <c r="V94" i="10" s="1"/>
  <c r="F102" i="10" a="1"/>
  <c r="F102" i="10" s="1"/>
  <c r="V102" i="10" s="1" a="1"/>
  <c r="V102" i="10" s="1"/>
  <c r="F87" i="10" a="1"/>
  <c r="F87" i="10" s="1"/>
  <c r="P87" i="10" s="1" a="1"/>
  <c r="P87" i="10" s="1"/>
  <c r="F96" i="10" a="1"/>
  <c r="F96" i="10" s="1"/>
  <c r="R96" i="10" s="1" a="1"/>
  <c r="R96" i="10" s="1"/>
  <c r="F86" i="10" a="1"/>
  <c r="F86" i="10" s="1"/>
  <c r="V86" i="10" s="1" a="1"/>
  <c r="V86" i="10" s="1"/>
  <c r="F111" i="10" a="1"/>
  <c r="F111" i="10" s="1"/>
  <c r="T111" i="10" s="1" a="1"/>
  <c r="T111" i="10" s="1"/>
  <c r="F101" i="10" a="1"/>
  <c r="F101" i="10" s="1"/>
  <c r="M101" i="10" s="1" a="1"/>
  <c r="M101" i="10" s="1"/>
  <c r="F88" i="10" a="1"/>
  <c r="F88" i="10" s="1"/>
  <c r="V88" i="10" s="1" a="1"/>
  <c r="V88" i="10" s="1"/>
  <c r="F98" i="10" a="1"/>
  <c r="F98" i="10" s="1"/>
  <c r="V98" i="10" s="1" a="1"/>
  <c r="V98" i="10" s="1"/>
  <c r="F103" i="10" a="1"/>
  <c r="F103" i="10" s="1"/>
  <c r="K103" i="10" s="1" a="1"/>
  <c r="K103" i="10" s="1"/>
  <c r="F90" i="10" a="1"/>
  <c r="F90" i="10" s="1"/>
  <c r="V90" i="10" s="1" a="1"/>
  <c r="V90" i="10" s="1"/>
  <c r="F85" i="10" a="1"/>
  <c r="F85" i="10" s="1"/>
  <c r="P85" i="10" s="1" a="1"/>
  <c r="P85" i="10" s="1"/>
  <c r="F109" i="10" a="1"/>
  <c r="F109" i="10" s="1"/>
  <c r="Q109" i="10" s="1" a="1"/>
  <c r="Q109" i="10" s="1"/>
  <c r="F116" i="10" a="1"/>
  <c r="F116" i="10" s="1"/>
  <c r="O116" i="10" s="1" a="1"/>
  <c r="O116" i="10" s="1"/>
  <c r="F92" i="10" a="1"/>
  <c r="F92" i="10" s="1"/>
  <c r="V92" i="10" s="1" a="1"/>
  <c r="V92" i="10" s="1"/>
  <c r="F112" i="10" a="1"/>
  <c r="F112" i="10" s="1"/>
  <c r="R112" i="10" s="1" a="1"/>
  <c r="R112" i="10" s="1"/>
  <c r="F110" i="10" a="1"/>
  <c r="F110" i="10" s="1"/>
  <c r="V110" i="10" s="1" a="1"/>
  <c r="V110" i="10" s="1"/>
  <c r="F108" i="10" a="1"/>
  <c r="F108" i="10" s="1"/>
  <c r="R108" i="10" s="1" a="1"/>
  <c r="R108" i="10" s="1"/>
  <c r="F91" i="10" a="1"/>
  <c r="F91" i="10" s="1"/>
  <c r="J91" i="10" s="1" a="1"/>
  <c r="J91" i="10" s="1"/>
  <c r="F104" i="10" a="1"/>
  <c r="F104" i="10" s="1"/>
  <c r="R104" i="10" s="1" a="1"/>
  <c r="R104" i="10" s="1"/>
  <c r="F99" i="10" a="1"/>
  <c r="F99" i="10" s="1"/>
  <c r="T99" i="10" s="1" a="1"/>
  <c r="T99" i="10" s="1"/>
  <c r="F100" i="10" a="1"/>
  <c r="F100" i="10" s="1"/>
  <c r="R100" i="10" s="1" a="1"/>
  <c r="R100" i="10" s="1"/>
  <c r="F114" i="10" a="1"/>
  <c r="F114" i="10" s="1"/>
  <c r="V114" i="10" s="1" a="1"/>
  <c r="V114" i="10" s="1"/>
  <c r="F93" i="10" a="1"/>
  <c r="F93" i="10" s="1"/>
  <c r="K93" i="10" s="1" a="1"/>
  <c r="K93" i="10" s="1"/>
  <c r="F113" i="10" a="1"/>
  <c r="F113" i="10" s="1"/>
  <c r="T113" i="10" s="1" a="1"/>
  <c r="T113" i="10" s="1"/>
  <c r="F97" i="10" a="1"/>
  <c r="F97" i="10" s="1"/>
  <c r="X97" i="10" s="1" a="1"/>
  <c r="X97" i="10" s="1"/>
  <c r="F106" i="10" a="1"/>
  <c r="F106" i="10" s="1"/>
  <c r="V106" i="10" s="1" a="1"/>
  <c r="V106" i="10" s="1"/>
  <c r="F115" i="10" a="1"/>
  <c r="F115" i="10" s="1"/>
  <c r="S115" i="10" s="1" a="1"/>
  <c r="S115"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U102" i="10" l="1" a="1"/>
  <c r="U102" i="10" s="1"/>
  <c r="N114" i="10" a="1"/>
  <c r="N114" i="10" s="1"/>
  <c r="S109" i="10" a="1"/>
  <c r="S109" i="10" s="1"/>
  <c r="L111" i="10" a="1"/>
  <c r="L111" i="10" s="1"/>
  <c r="L86" i="10" a="1"/>
  <c r="L86" i="10" s="1"/>
  <c r="Q110" i="10" a="1"/>
  <c r="Q110" i="10" s="1"/>
  <c r="T110" i="10" a="1"/>
  <c r="T110" i="10" s="1"/>
  <c r="W88" i="10" a="1"/>
  <c r="W88" i="10" s="1"/>
  <c r="K86" i="10" a="1"/>
  <c r="K86" i="10" s="1"/>
  <c r="K88" i="10" a="1"/>
  <c r="K88" i="10" s="1"/>
  <c r="J86" i="10" a="1"/>
  <c r="J86" i="10" s="1"/>
  <c r="L94" i="10" a="1"/>
  <c r="L94" i="10" s="1"/>
  <c r="O88" i="10" a="1"/>
  <c r="O88" i="10" s="1"/>
  <c r="U91" i="10" a="1"/>
  <c r="U91" i="10" s="1"/>
  <c r="Z88" i="10" a="1"/>
  <c r="Z88" i="10" s="1"/>
  <c r="J101" i="10" a="1"/>
  <c r="J101" i="10" s="1"/>
  <c r="P93" i="10" a="1"/>
  <c r="P93" i="10" s="1"/>
  <c r="Y109" i="10" a="1"/>
  <c r="Y109" i="10" s="1"/>
  <c r="R88" i="10" a="1"/>
  <c r="R88" i="10" s="1"/>
  <c r="K87" i="10" a="1"/>
  <c r="K87" i="10" s="1"/>
  <c r="U88" i="10" a="1"/>
  <c r="U88" i="10" s="1"/>
  <c r="Y88" i="10" a="1"/>
  <c r="Y88" i="10" s="1"/>
  <c r="Z86" i="10" a="1"/>
  <c r="Z86" i="10" s="1"/>
  <c r="R107" i="10" a="1"/>
  <c r="R107" i="10" s="1"/>
  <c r="K112" i="10" a="1"/>
  <c r="K112" i="10" s="1"/>
  <c r="L88" i="10" a="1"/>
  <c r="L88" i="10" s="1"/>
  <c r="V101" i="10" a="1"/>
  <c r="V101" i="10" s="1"/>
  <c r="T86" i="10" a="1"/>
  <c r="T86" i="10" s="1"/>
  <c r="O102" i="10" a="1"/>
  <c r="O102" i="10" s="1"/>
  <c r="J107" i="10" a="1"/>
  <c r="J107" i="10" s="1"/>
  <c r="U92" i="10" a="1"/>
  <c r="U92" i="10" s="1"/>
  <c r="R90" i="10" a="1"/>
  <c r="R90" i="10" s="1"/>
  <c r="J88" i="10" a="1"/>
  <c r="J88" i="10" s="1"/>
  <c r="Y86" i="10" a="1"/>
  <c r="Y86" i="10" s="1"/>
  <c r="K102" i="10" a="1"/>
  <c r="K102" i="10" s="1"/>
  <c r="V95" i="10" a="1"/>
  <c r="V95" i="10" s="1"/>
  <c r="S106" i="10" a="1"/>
  <c r="S106" i="10" s="1"/>
  <c r="R95" i="10" a="1"/>
  <c r="R95" i="10" s="1"/>
  <c r="Q106" i="10" a="1"/>
  <c r="Q106" i="10" s="1"/>
  <c r="U116" i="10" a="1"/>
  <c r="U116" i="10" s="1"/>
  <c r="K96" i="10" a="1"/>
  <c r="K96" i="10" s="1"/>
  <c r="P94" i="10" a="1"/>
  <c r="P94" i="10" s="1"/>
  <c r="T97" i="10" a="1"/>
  <c r="T97" i="10" s="1"/>
  <c r="N99" i="10" a="1"/>
  <c r="N99" i="10" s="1"/>
  <c r="Y110" i="10" a="1"/>
  <c r="Y110" i="10" s="1"/>
  <c r="K97" i="10" a="1"/>
  <c r="K97" i="10" s="1"/>
  <c r="Z109" i="10" a="1"/>
  <c r="Z109" i="10" s="1"/>
  <c r="K95" i="10" a="1"/>
  <c r="K95" i="10" s="1"/>
  <c r="Y106" i="10" a="1"/>
  <c r="Y106" i="10" s="1"/>
  <c r="V97" i="10" a="1"/>
  <c r="V97" i="10" s="1"/>
  <c r="P114" i="10" a="1"/>
  <c r="P114" i="10" s="1"/>
  <c r="U110" i="10" a="1"/>
  <c r="U110" i="10" s="1"/>
  <c r="X112" i="10" a="1"/>
  <c r="X112" i="10" s="1"/>
  <c r="M109" i="10" a="1"/>
  <c r="M109" i="10" s="1"/>
  <c r="P109" i="10" a="1"/>
  <c r="P109" i="10" s="1"/>
  <c r="X86" i="10" a="1"/>
  <c r="X86" i="10" s="1"/>
  <c r="Y96" i="10" a="1"/>
  <c r="Y96" i="10" s="1"/>
  <c r="L110" i="10" a="1"/>
  <c r="L110" i="10" s="1"/>
  <c r="R109" i="10" a="1"/>
  <c r="R109" i="10" s="1"/>
  <c r="J85" i="10" a="1"/>
  <c r="J85" i="10" s="1"/>
  <c r="R86" i="10" a="1"/>
  <c r="R86" i="10" s="1"/>
  <c r="V105" i="10" a="1"/>
  <c r="V105" i="10" s="1"/>
  <c r="U113" i="10" a="1"/>
  <c r="U113" i="10" s="1"/>
  <c r="X91" i="10" a="1"/>
  <c r="X91" i="10" s="1"/>
  <c r="S97" i="10" a="1"/>
  <c r="S97" i="10" s="1"/>
  <c r="Y113" i="10" a="1"/>
  <c r="Y113" i="10" s="1"/>
  <c r="U100" i="10" a="1"/>
  <c r="U100" i="10" s="1"/>
  <c r="M91" i="10" a="1"/>
  <c r="M91" i="10" s="1"/>
  <c r="X110" i="10" a="1"/>
  <c r="X110" i="10" s="1"/>
  <c r="J92" i="10" a="1"/>
  <c r="J92" i="10" s="1"/>
  <c r="J109" i="10" a="1"/>
  <c r="J109" i="10" s="1"/>
  <c r="L85" i="10" a="1"/>
  <c r="L85" i="10" s="1"/>
  <c r="T88" i="10" a="1"/>
  <c r="T88" i="10" s="1"/>
  <c r="Q88" i="10" a="1"/>
  <c r="Q88" i="10" s="1"/>
  <c r="W86" i="10" a="1"/>
  <c r="W86" i="10" s="1"/>
  <c r="P86" i="10" a="1"/>
  <c r="P86" i="10" s="1"/>
  <c r="U87" i="10" a="1"/>
  <c r="U87" i="10" s="1"/>
  <c r="X95" i="10" a="1"/>
  <c r="X95" i="10" s="1"/>
  <c r="J105" i="10" a="1"/>
  <c r="J105" i="10" s="1"/>
  <c r="Q97" i="10" a="1"/>
  <c r="Q97" i="10" s="1"/>
  <c r="W110" i="10" a="1"/>
  <c r="W110" i="10" s="1"/>
  <c r="V109" i="10" a="1"/>
  <c r="V109" i="10" s="1"/>
  <c r="R87" i="10" a="1"/>
  <c r="R87" i="10" s="1"/>
  <c r="J94" i="10" a="1"/>
  <c r="J94" i="10" s="1"/>
  <c r="Z95" i="10" a="1"/>
  <c r="Z95" i="10" s="1"/>
  <c r="M105" i="10" a="1"/>
  <c r="M105" i="10" s="1"/>
  <c r="L97" i="10" a="1"/>
  <c r="L97" i="10" s="1"/>
  <c r="Y93" i="10" a="1"/>
  <c r="Y93" i="10" s="1"/>
  <c r="J99" i="10" a="1"/>
  <c r="J99" i="10" s="1"/>
  <c r="Z108" i="10" a="1"/>
  <c r="Z108" i="10" s="1"/>
  <c r="M110" i="10" a="1"/>
  <c r="M110" i="10" s="1"/>
  <c r="X109" i="10" a="1"/>
  <c r="X109" i="10" s="1"/>
  <c r="S90" i="10" a="1"/>
  <c r="S90" i="10" s="1"/>
  <c r="Q86" i="10" a="1"/>
  <c r="Q86" i="10" s="1"/>
  <c r="S86" i="10" a="1"/>
  <c r="S86" i="10" s="1"/>
  <c r="W87" i="10" a="1"/>
  <c r="W87" i="10" s="1"/>
  <c r="M102" i="10" a="1"/>
  <c r="M102" i="10" s="1"/>
  <c r="V107" i="10" a="1"/>
  <c r="V107" i="10" s="1"/>
  <c r="P106" i="10" a="1"/>
  <c r="P106" i="10" s="1"/>
  <c r="L113" i="10" a="1"/>
  <c r="L113" i="10" s="1"/>
  <c r="J113" i="10" a="1"/>
  <c r="J113" i="10" s="1"/>
  <c r="R93" i="10" a="1"/>
  <c r="R93" i="10" s="1"/>
  <c r="S93" i="10" a="1"/>
  <c r="S93" i="10" s="1"/>
  <c r="T100" i="10" a="1"/>
  <c r="T100" i="10" s="1"/>
  <c r="O99" i="10" a="1"/>
  <c r="O99" i="10" s="1"/>
  <c r="W104" i="10" a="1"/>
  <c r="W104" i="10" s="1"/>
  <c r="R91" i="10" a="1"/>
  <c r="R91" i="10" s="1"/>
  <c r="L91" i="10" a="1"/>
  <c r="L91" i="10" s="1"/>
  <c r="O108" i="10" a="1"/>
  <c r="O108" i="10" s="1"/>
  <c r="L116" i="10" a="1"/>
  <c r="L116" i="10" s="1"/>
  <c r="U109" i="10" a="1"/>
  <c r="U109" i="10" s="1"/>
  <c r="W109" i="10" a="1"/>
  <c r="W109" i="10" s="1"/>
  <c r="W85" i="10" a="1"/>
  <c r="W85" i="10" s="1"/>
  <c r="K90" i="10" a="1"/>
  <c r="K90" i="10" s="1"/>
  <c r="P90" i="10" a="1"/>
  <c r="P90" i="10" s="1"/>
  <c r="Q98" i="10" a="1"/>
  <c r="Q98" i="10" s="1"/>
  <c r="L101" i="10" a="1"/>
  <c r="L101" i="10" s="1"/>
  <c r="S111" i="10" a="1"/>
  <c r="S111" i="10" s="1"/>
  <c r="N87" i="10" a="1"/>
  <c r="N87" i="10" s="1"/>
  <c r="J102" i="10" a="1"/>
  <c r="J102" i="10" s="1"/>
  <c r="S102" i="10" a="1"/>
  <c r="S102" i="10" s="1"/>
  <c r="T94" i="10" a="1"/>
  <c r="T94" i="10" s="1"/>
  <c r="L107" i="10" a="1"/>
  <c r="L107" i="10" s="1"/>
  <c r="Z107" i="10" a="1"/>
  <c r="Z107" i="10" s="1"/>
  <c r="Y95" i="10" a="1"/>
  <c r="Y95" i="10" s="1"/>
  <c r="L105" i="10" a="1"/>
  <c r="L105" i="10" s="1"/>
  <c r="X104" i="10" a="1"/>
  <c r="X104" i="10" s="1"/>
  <c r="S113" i="10" a="1"/>
  <c r="S113" i="10" s="1"/>
  <c r="P98" i="10" a="1"/>
  <c r="P98" i="10" s="1"/>
  <c r="O113" i="10" a="1"/>
  <c r="O113" i="10" s="1"/>
  <c r="O93" i="10" a="1"/>
  <c r="O93" i="10" s="1"/>
  <c r="Z99" i="10" a="1"/>
  <c r="Z99" i="10" s="1"/>
  <c r="T98" i="10" a="1"/>
  <c r="T98" i="10" s="1"/>
  <c r="Q107" i="10" a="1"/>
  <c r="Q107" i="10" s="1"/>
  <c r="L90" i="10" a="1"/>
  <c r="L90" i="10" s="1"/>
  <c r="O90" i="10" a="1"/>
  <c r="O90" i="10" s="1"/>
  <c r="Z103" i="10" a="1"/>
  <c r="Z103" i="10" s="1"/>
  <c r="K98" i="10" a="1"/>
  <c r="K98" i="10" s="1"/>
  <c r="W101" i="10" a="1"/>
  <c r="W101" i="10" s="1"/>
  <c r="R111" i="10" a="1"/>
  <c r="R111" i="10" s="1"/>
  <c r="N102" i="10" a="1"/>
  <c r="N102" i="10" s="1"/>
  <c r="K94" i="10" a="1"/>
  <c r="K94" i="10" s="1"/>
  <c r="U94" i="10" a="1"/>
  <c r="U94" i="10" s="1"/>
  <c r="K107" i="10" a="1"/>
  <c r="K107" i="10" s="1"/>
  <c r="X105" i="10" a="1"/>
  <c r="X105" i="10" s="1"/>
  <c r="P104" i="10" a="1"/>
  <c r="P104" i="10" s="1"/>
  <c r="P103" i="10" a="1"/>
  <c r="P103" i="10" s="1"/>
  <c r="Z101" i="10" a="1"/>
  <c r="Z101" i="10" s="1"/>
  <c r="J93" i="10" a="1"/>
  <c r="J93" i="10" s="1"/>
  <c r="Z93" i="10" a="1"/>
  <c r="Z93" i="10" s="1"/>
  <c r="R99" i="10" a="1"/>
  <c r="R99" i="10" s="1"/>
  <c r="Z104" i="10" a="1"/>
  <c r="Z104" i="10" s="1"/>
  <c r="V108" i="10" a="1"/>
  <c r="V108" i="10" s="1"/>
  <c r="Z115" i="10" a="1"/>
  <c r="Z115" i="10" s="1"/>
  <c r="M97" i="10" a="1"/>
  <c r="M97" i="10" s="1"/>
  <c r="T93" i="10" a="1"/>
  <c r="T93" i="10" s="1"/>
  <c r="V93" i="10" a="1"/>
  <c r="V93" i="10" s="1"/>
  <c r="M99" i="10" a="1"/>
  <c r="M99" i="10" s="1"/>
  <c r="Y104" i="10" a="1"/>
  <c r="Y104" i="10" s="1"/>
  <c r="S104" i="10" a="1"/>
  <c r="S104" i="10" s="1"/>
  <c r="K91" i="10" a="1"/>
  <c r="K91" i="10" s="1"/>
  <c r="N108" i="10" a="1"/>
  <c r="N108" i="10" s="1"/>
  <c r="Z110" i="10" a="1"/>
  <c r="Z110" i="10" s="1"/>
  <c r="P110" i="10" a="1"/>
  <c r="P110" i="10" s="1"/>
  <c r="M92" i="10" a="1"/>
  <c r="M92" i="10" s="1"/>
  <c r="Q116" i="10" a="1"/>
  <c r="Q116" i="10" s="1"/>
  <c r="T109" i="10" a="1"/>
  <c r="T109" i="10" s="1"/>
  <c r="L109" i="10" a="1"/>
  <c r="L109" i="10" s="1"/>
  <c r="K85" i="10" a="1"/>
  <c r="K85" i="10" s="1"/>
  <c r="N90" i="10" a="1"/>
  <c r="N90" i="10" s="1"/>
  <c r="Z90" i="10" a="1"/>
  <c r="Z90" i="10" s="1"/>
  <c r="Y103" i="10" a="1"/>
  <c r="Y103" i="10" s="1"/>
  <c r="N98" i="10" a="1"/>
  <c r="N98" i="10" s="1"/>
  <c r="P101" i="10" a="1"/>
  <c r="P101" i="10" s="1"/>
  <c r="N111" i="10" a="1"/>
  <c r="N111" i="10" s="1"/>
  <c r="O86" i="10" a="1"/>
  <c r="O86" i="10" s="1"/>
  <c r="U86" i="10" a="1"/>
  <c r="U86" i="10" s="1"/>
  <c r="X87" i="10" a="1"/>
  <c r="X87" i="10" s="1"/>
  <c r="L102" i="10" a="1"/>
  <c r="L102" i="10" s="1"/>
  <c r="T102" i="10" a="1"/>
  <c r="T102" i="10" s="1"/>
  <c r="Q94" i="10" a="1"/>
  <c r="Q94" i="10" s="1"/>
  <c r="N94" i="10" a="1"/>
  <c r="N94" i="10" s="1"/>
  <c r="X107" i="10" a="1"/>
  <c r="X107" i="10" s="1"/>
  <c r="Q95" i="10" a="1"/>
  <c r="Q95" i="10" s="1"/>
  <c r="J89" i="10" a="1"/>
  <c r="J89" i="10" s="1"/>
  <c r="K105" i="10" a="1"/>
  <c r="K105" i="10" s="1"/>
  <c r="N93" i="10" a="1"/>
  <c r="N93" i="10" s="1"/>
  <c r="S116" i="10" a="1"/>
  <c r="S116" i="10" s="1"/>
  <c r="Q90" i="10" a="1"/>
  <c r="Q90" i="10" s="1"/>
  <c r="X93" i="10" a="1"/>
  <c r="X93" i="10" s="1"/>
  <c r="V104" i="10" a="1"/>
  <c r="V104" i="10" s="1"/>
  <c r="N91" i="10" a="1"/>
  <c r="N91" i="10" s="1"/>
  <c r="N116" i="10" a="1"/>
  <c r="N116" i="10" s="1"/>
  <c r="W90" i="10" a="1"/>
  <c r="W90" i="10" s="1"/>
  <c r="Z113" i="10" a="1"/>
  <c r="Z113" i="10" s="1"/>
  <c r="N104" i="10" a="1"/>
  <c r="N104" i="10" s="1"/>
  <c r="O91" i="10" a="1"/>
  <c r="O91" i="10" s="1"/>
  <c r="Y116" i="10" a="1"/>
  <c r="Y116" i="10" s="1"/>
  <c r="Z97" i="10" a="1"/>
  <c r="Z97" i="10" s="1"/>
  <c r="P113" i="10" a="1"/>
  <c r="P113" i="10" s="1"/>
  <c r="J115" i="10" a="1"/>
  <c r="J115" i="10" s="1"/>
  <c r="Y97" i="10" a="1"/>
  <c r="Y97" i="10" s="1"/>
  <c r="O97" i="10" a="1"/>
  <c r="O97" i="10" s="1"/>
  <c r="Q113" i="10" a="1"/>
  <c r="Q113" i="10" s="1"/>
  <c r="Q93" i="10" a="1"/>
  <c r="Q93" i="10" s="1"/>
  <c r="L93" i="10" a="1"/>
  <c r="L93" i="10" s="1"/>
  <c r="Q100" i="10" a="1"/>
  <c r="Q100" i="10" s="1"/>
  <c r="L99" i="10" a="1"/>
  <c r="L99" i="10" s="1"/>
  <c r="T104" i="10" a="1"/>
  <c r="T104" i="10" s="1"/>
  <c r="U104" i="10" a="1"/>
  <c r="U104" i="10" s="1"/>
  <c r="S91" i="10" a="1"/>
  <c r="S91" i="10" s="1"/>
  <c r="L108" i="10" a="1"/>
  <c r="L108" i="10" s="1"/>
  <c r="N110" i="10" a="1"/>
  <c r="N110" i="10" s="1"/>
  <c r="O110" i="10" a="1"/>
  <c r="O110" i="10" s="1"/>
  <c r="Z92" i="10" a="1"/>
  <c r="Z92" i="10" s="1"/>
  <c r="V116" i="10" a="1"/>
  <c r="V116" i="10" s="1"/>
  <c r="K109" i="10" a="1"/>
  <c r="K109" i="10" s="1"/>
  <c r="O109" i="10" a="1"/>
  <c r="O109" i="10" s="1"/>
  <c r="N85" i="10" a="1"/>
  <c r="N85" i="10" s="1"/>
  <c r="U90" i="10" a="1"/>
  <c r="U90" i="10" s="1"/>
  <c r="X90" i="10" a="1"/>
  <c r="X90" i="10" s="1"/>
  <c r="V103" i="10" a="1"/>
  <c r="V103" i="10" s="1"/>
  <c r="Y98" i="10" a="1"/>
  <c r="Y98" i="10" s="1"/>
  <c r="M88" i="10" a="1"/>
  <c r="M88" i="10" s="1"/>
  <c r="K101" i="10" a="1"/>
  <c r="K101" i="10" s="1"/>
  <c r="N101" i="10" a="1"/>
  <c r="N101" i="10" s="1"/>
  <c r="J111" i="10" a="1"/>
  <c r="J111" i="10" s="1"/>
  <c r="N86" i="10" a="1"/>
  <c r="N86" i="10" s="1"/>
  <c r="M86" i="10" a="1"/>
  <c r="M86" i="10" s="1"/>
  <c r="L87" i="10" a="1"/>
  <c r="L87" i="10" s="1"/>
  <c r="W102" i="10" a="1"/>
  <c r="W102" i="10" s="1"/>
  <c r="Z102" i="10" a="1"/>
  <c r="Z102" i="10" s="1"/>
  <c r="O94" i="10" a="1"/>
  <c r="O94" i="10" s="1"/>
  <c r="M94" i="10" a="1"/>
  <c r="M94" i="10" s="1"/>
  <c r="N107" i="10" a="1"/>
  <c r="N107" i="10" s="1"/>
  <c r="P95" i="10" a="1"/>
  <c r="P95" i="10" s="1"/>
  <c r="P89" i="10" a="1"/>
  <c r="P89" i="10" s="1"/>
  <c r="U105" i="10" a="1"/>
  <c r="U105" i="10" s="1"/>
  <c r="Q111" i="10" a="1"/>
  <c r="Q111" i="10" s="1"/>
  <c r="X102" i="10" a="1"/>
  <c r="X102" i="10" s="1"/>
  <c r="X113" i="10" a="1"/>
  <c r="X113" i="10" s="1"/>
  <c r="M93" i="10" a="1"/>
  <c r="M93" i="10" s="1"/>
  <c r="W93" i="10" a="1"/>
  <c r="W93" i="10" s="1"/>
  <c r="Z100" i="10" a="1"/>
  <c r="Z100" i="10" s="1"/>
  <c r="K99" i="10" a="1"/>
  <c r="K99" i="10" s="1"/>
  <c r="Q104" i="10" a="1"/>
  <c r="Q104" i="10" s="1"/>
  <c r="L104" i="10" a="1"/>
  <c r="L104" i="10" s="1"/>
  <c r="P91" i="10" a="1"/>
  <c r="P91" i="10" s="1"/>
  <c r="X108" i="10" a="1"/>
  <c r="X108" i="10" s="1"/>
  <c r="S110" i="10" a="1"/>
  <c r="S110" i="10" s="1"/>
  <c r="K110" i="10" a="1"/>
  <c r="K110" i="10" s="1"/>
  <c r="J116" i="10" a="1"/>
  <c r="J116" i="10" s="1"/>
  <c r="N109" i="10" a="1"/>
  <c r="N109" i="10" s="1"/>
  <c r="Z85" i="10" a="1"/>
  <c r="Z85" i="10" s="1"/>
  <c r="M90" i="10" a="1"/>
  <c r="M90" i="10" s="1"/>
  <c r="J90" i="10" a="1"/>
  <c r="J90" i="10" s="1"/>
  <c r="S103" i="10" a="1"/>
  <c r="S103" i="10" s="1"/>
  <c r="W98" i="10" a="1"/>
  <c r="W98" i="10" s="1"/>
  <c r="U101" i="10" a="1"/>
  <c r="U101" i="10" s="1"/>
  <c r="Q101" i="10" a="1"/>
  <c r="Q101" i="10" s="1"/>
  <c r="P111" i="10" a="1"/>
  <c r="P111" i="10" s="1"/>
  <c r="Y102" i="10" a="1"/>
  <c r="Y102" i="10" s="1"/>
  <c r="R102" i="10" a="1"/>
  <c r="R102" i="10" s="1"/>
  <c r="X94" i="10" a="1"/>
  <c r="X94" i="10" s="1"/>
  <c r="S94" i="10" a="1"/>
  <c r="S94" i="10" s="1"/>
  <c r="W107" i="10" a="1"/>
  <c r="W107" i="10" s="1"/>
  <c r="N115" i="10" a="1"/>
  <c r="N115" i="10" s="1"/>
  <c r="M106" i="10" a="1"/>
  <c r="M106" i="10" s="1"/>
  <c r="W113" i="10" a="1"/>
  <c r="W113" i="10" s="1"/>
  <c r="K113" i="10" a="1"/>
  <c r="K113" i="10" s="1"/>
  <c r="K114" i="10" a="1"/>
  <c r="K114" i="10" s="1"/>
  <c r="W114" i="10" a="1"/>
  <c r="W114" i="10" s="1"/>
  <c r="X100" i="10" a="1"/>
  <c r="X100" i="10" s="1"/>
  <c r="N100" i="10" a="1"/>
  <c r="N100" i="10" s="1"/>
  <c r="X99" i="10" a="1"/>
  <c r="X99" i="10" s="1"/>
  <c r="Y99" i="10" a="1"/>
  <c r="Y99" i="10" s="1"/>
  <c r="V91" i="10" a="1"/>
  <c r="V91" i="10" s="1"/>
  <c r="Q91" i="10" a="1"/>
  <c r="Q91" i="10" s="1"/>
  <c r="Q108" i="10" a="1"/>
  <c r="Q108" i="10" s="1"/>
  <c r="P108" i="10" a="1"/>
  <c r="P108" i="10" s="1"/>
  <c r="L112" i="10" a="1"/>
  <c r="L112" i="10" s="1"/>
  <c r="Q112" i="10" a="1"/>
  <c r="Q112" i="10" s="1"/>
  <c r="Y92" i="10" a="1"/>
  <c r="Y92" i="10" s="1"/>
  <c r="T92" i="10" a="1"/>
  <c r="T92" i="10" s="1"/>
  <c r="Z116" i="10" a="1"/>
  <c r="Z116" i="10" s="1"/>
  <c r="R116" i="10" a="1"/>
  <c r="R116" i="10" s="1"/>
  <c r="U85" i="10" a="1"/>
  <c r="U85" i="10" s="1"/>
  <c r="T85" i="10" a="1"/>
  <c r="T85" i="10" s="1"/>
  <c r="M103" i="10" a="1"/>
  <c r="M103" i="10" s="1"/>
  <c r="O103" i="10" a="1"/>
  <c r="O103" i="10" s="1"/>
  <c r="J98" i="10" a="1"/>
  <c r="J98" i="10" s="1"/>
  <c r="M98" i="10" a="1"/>
  <c r="M98" i="10" s="1"/>
  <c r="S101" i="10" a="1"/>
  <c r="S101" i="10" s="1"/>
  <c r="T101" i="10" a="1"/>
  <c r="T101" i="10" s="1"/>
  <c r="U111" i="10" a="1"/>
  <c r="U111" i="10" s="1"/>
  <c r="O111" i="10" a="1"/>
  <c r="O111" i="10" s="1"/>
  <c r="W96" i="10" a="1"/>
  <c r="W96" i="10" s="1"/>
  <c r="L96" i="10" a="1"/>
  <c r="L96" i="10" s="1"/>
  <c r="Q87" i="10" a="1"/>
  <c r="Q87" i="10" s="1"/>
  <c r="S87" i="10" a="1"/>
  <c r="S87" i="10" s="1"/>
  <c r="R94" i="10" a="1"/>
  <c r="R94" i="10" s="1"/>
  <c r="Y94" i="10" a="1"/>
  <c r="Y94" i="10" s="1"/>
  <c r="U107" i="10" a="1"/>
  <c r="U107" i="10" s="1"/>
  <c r="S107" i="10" a="1"/>
  <c r="S107" i="10" s="1"/>
  <c r="L95" i="10" a="1"/>
  <c r="L95" i="10" s="1"/>
  <c r="W95" i="10" a="1"/>
  <c r="W95" i="10" s="1"/>
  <c r="O89" i="10" a="1"/>
  <c r="O89" i="10" s="1"/>
  <c r="T89" i="10" a="1"/>
  <c r="T89" i="10" s="1"/>
  <c r="O105" i="10" a="1"/>
  <c r="O105" i="10" s="1"/>
  <c r="Q105" i="10" a="1"/>
  <c r="Q105" i="10" s="1"/>
  <c r="P115" i="10" a="1"/>
  <c r="P115" i="10" s="1"/>
  <c r="J106" i="10" a="1"/>
  <c r="J106" i="10" s="1"/>
  <c r="O115" i="10" a="1"/>
  <c r="O115" i="10" s="1"/>
  <c r="M115" i="10" a="1"/>
  <c r="M115" i="10" s="1"/>
  <c r="U106" i="10" a="1"/>
  <c r="U106" i="10" s="1"/>
  <c r="L106" i="10" a="1"/>
  <c r="L106" i="10" s="1"/>
  <c r="U97" i="10" a="1"/>
  <c r="U97" i="10" s="1"/>
  <c r="P97" i="10" a="1"/>
  <c r="P97" i="10" s="1"/>
  <c r="R115" i="10" a="1"/>
  <c r="R115" i="10" s="1"/>
  <c r="X115" i="10" a="1"/>
  <c r="X115" i="10" s="1"/>
  <c r="Z106" i="10" a="1"/>
  <c r="Z106" i="10" s="1"/>
  <c r="R106" i="10" a="1"/>
  <c r="R106" i="10" s="1"/>
  <c r="N97" i="10" a="1"/>
  <c r="N97" i="10" s="1"/>
  <c r="R97" i="10" a="1"/>
  <c r="R97" i="10" s="1"/>
  <c r="R113" i="10" a="1"/>
  <c r="R113" i="10" s="1"/>
  <c r="M113" i="10" a="1"/>
  <c r="M113" i="10" s="1"/>
  <c r="N113" i="10" a="1"/>
  <c r="N113" i="10" s="1"/>
  <c r="U93" i="10" a="1"/>
  <c r="U93" i="10" s="1"/>
  <c r="Q114" i="10" a="1"/>
  <c r="Q114" i="10" s="1"/>
  <c r="O114" i="10" a="1"/>
  <c r="O114" i="10" s="1"/>
  <c r="P100" i="10" a="1"/>
  <c r="P100" i="10" s="1"/>
  <c r="L100" i="10" a="1"/>
  <c r="L100" i="10" s="1"/>
  <c r="V99" i="10" a="1"/>
  <c r="V99" i="10" s="1"/>
  <c r="Q99" i="10" a="1"/>
  <c r="Q99" i="10" s="1"/>
  <c r="K104" i="10" a="1"/>
  <c r="K104" i="10" s="1"/>
  <c r="O104" i="10" a="1"/>
  <c r="O104" i="10" s="1"/>
  <c r="Y91" i="10" a="1"/>
  <c r="Y91" i="10" s="1"/>
  <c r="W91" i="10" a="1"/>
  <c r="W91" i="10" s="1"/>
  <c r="T91" i="10" a="1"/>
  <c r="T91" i="10" s="1"/>
  <c r="W108" i="10" a="1"/>
  <c r="W108" i="10" s="1"/>
  <c r="M108" i="10" a="1"/>
  <c r="M108" i="10" s="1"/>
  <c r="J110" i="10" a="1"/>
  <c r="J110" i="10" s="1"/>
  <c r="R110" i="10" a="1"/>
  <c r="R110" i="10" s="1"/>
  <c r="M112" i="10" a="1"/>
  <c r="M112" i="10" s="1"/>
  <c r="W112" i="10" a="1"/>
  <c r="W112" i="10" s="1"/>
  <c r="K92" i="10" a="1"/>
  <c r="K92" i="10" s="1"/>
  <c r="R92" i="10" a="1"/>
  <c r="R92" i="10" s="1"/>
  <c r="P116" i="10" a="1"/>
  <c r="P116" i="10" s="1"/>
  <c r="K116" i="10" a="1"/>
  <c r="K116" i="10" s="1"/>
  <c r="O85" i="10" a="1"/>
  <c r="O85" i="10" s="1"/>
  <c r="X85" i="10" a="1"/>
  <c r="X85" i="10" s="1"/>
  <c r="Y90" i="10" a="1"/>
  <c r="Y90" i="10" s="1"/>
  <c r="T90" i="10" a="1"/>
  <c r="T90" i="10" s="1"/>
  <c r="N103" i="10" a="1"/>
  <c r="N103" i="10" s="1"/>
  <c r="R103" i="10" a="1"/>
  <c r="R103" i="10" s="1"/>
  <c r="X98" i="10" a="1"/>
  <c r="X98" i="10" s="1"/>
  <c r="Z98" i="10" a="1"/>
  <c r="Z98" i="10" s="1"/>
  <c r="N88" i="10" a="1"/>
  <c r="N88" i="10" s="1"/>
  <c r="S88" i="10" a="1"/>
  <c r="S88" i="10" s="1"/>
  <c r="Y101" i="10" a="1"/>
  <c r="Y101" i="10" s="1"/>
  <c r="O101" i="10" a="1"/>
  <c r="O101" i="10" s="1"/>
  <c r="X101" i="10" a="1"/>
  <c r="X101" i="10" s="1"/>
  <c r="K111" i="10" a="1"/>
  <c r="K111" i="10" s="1"/>
  <c r="M111" i="10" a="1"/>
  <c r="M111" i="10" s="1"/>
  <c r="O96" i="10" a="1"/>
  <c r="O96" i="10" s="1"/>
  <c r="T96" i="10" a="1"/>
  <c r="T96" i="10" s="1"/>
  <c r="T87" i="10" a="1"/>
  <c r="T87" i="10" s="1"/>
  <c r="O87" i="10" a="1"/>
  <c r="O87" i="10" s="1"/>
  <c r="P107" i="10" a="1"/>
  <c r="P107" i="10" s="1"/>
  <c r="Y107" i="10" a="1"/>
  <c r="Y107" i="10" s="1"/>
  <c r="J95" i="10" a="1"/>
  <c r="J95" i="10" s="1"/>
  <c r="U95" i="10" a="1"/>
  <c r="U95" i="10" s="1"/>
  <c r="K89" i="10" a="1"/>
  <c r="K89" i="10" s="1"/>
  <c r="Q89" i="10" a="1"/>
  <c r="Q89" i="10" s="1"/>
  <c r="S105" i="10" a="1"/>
  <c r="S105" i="10" s="1"/>
  <c r="T105" i="10" a="1"/>
  <c r="T105" i="10" s="1"/>
  <c r="R114" i="10" a="1"/>
  <c r="R114" i="10" s="1"/>
  <c r="W115" i="10" a="1"/>
  <c r="W115" i="10" s="1"/>
  <c r="K115" i="10" a="1"/>
  <c r="K115" i="10" s="1"/>
  <c r="X106" i="10" a="1"/>
  <c r="X106" i="10" s="1"/>
  <c r="W106" i="10" a="1"/>
  <c r="W106" i="10" s="1"/>
  <c r="J114" i="10" a="1"/>
  <c r="J114" i="10" s="1"/>
  <c r="T114" i="10" a="1"/>
  <c r="T114" i="10" s="1"/>
  <c r="W100" i="10" a="1"/>
  <c r="W100" i="10" s="1"/>
  <c r="J100" i="10" a="1"/>
  <c r="J100" i="10" s="1"/>
  <c r="S99" i="10" a="1"/>
  <c r="S99" i="10" s="1"/>
  <c r="W99" i="10" a="1"/>
  <c r="W99" i="10" s="1"/>
  <c r="J108" i="10" a="1"/>
  <c r="J108" i="10" s="1"/>
  <c r="S108" i="10" a="1"/>
  <c r="S108" i="10" s="1"/>
  <c r="V112" i="10" a="1"/>
  <c r="V112" i="10" s="1"/>
  <c r="J112" i="10" a="1"/>
  <c r="J112" i="10" s="1"/>
  <c r="Q92" i="10" a="1"/>
  <c r="Q92" i="10" s="1"/>
  <c r="P92" i="10" a="1"/>
  <c r="P92" i="10" s="1"/>
  <c r="T116" i="10" a="1"/>
  <c r="T116" i="10" s="1"/>
  <c r="M116" i="10" a="1"/>
  <c r="M116" i="10" s="1"/>
  <c r="Y85" i="10" a="1"/>
  <c r="Y85" i="10" s="1"/>
  <c r="S85" i="10" a="1"/>
  <c r="S85" i="10" s="1"/>
  <c r="M85" i="10" a="1"/>
  <c r="M85" i="10" s="1"/>
  <c r="Q103" i="10" a="1"/>
  <c r="Q103" i="10" s="1"/>
  <c r="W103" i="10" a="1"/>
  <c r="W103" i="10" s="1"/>
  <c r="R98" i="10" a="1"/>
  <c r="R98" i="10" s="1"/>
  <c r="O98" i="10" a="1"/>
  <c r="O98" i="10" s="1"/>
  <c r="V111" i="10" a="1"/>
  <c r="V111" i="10" s="1"/>
  <c r="Z111" i="10" a="1"/>
  <c r="Z111" i="10" s="1"/>
  <c r="Z96" i="10" a="1"/>
  <c r="Z96" i="10" s="1"/>
  <c r="X96" i="10" a="1"/>
  <c r="X96" i="10" s="1"/>
  <c r="Y87" i="10" a="1"/>
  <c r="Y87" i="10" s="1"/>
  <c r="Z87" i="10" a="1"/>
  <c r="Z87" i="10" s="1"/>
  <c r="T95" i="10" a="1"/>
  <c r="T95" i="10" s="1"/>
  <c r="O95" i="10" a="1"/>
  <c r="O95" i="10" s="1"/>
  <c r="W89" i="10" a="1"/>
  <c r="W89" i="10" s="1"/>
  <c r="M89" i="10" a="1"/>
  <c r="M89" i="10" s="1"/>
  <c r="W105" i="10" a="1"/>
  <c r="W105" i="10" s="1"/>
  <c r="R105" i="10" a="1"/>
  <c r="R105" i="10" s="1"/>
  <c r="U115" i="10" a="1"/>
  <c r="U115" i="10" s="1"/>
  <c r="M114" i="10" a="1"/>
  <c r="M114" i="10" s="1"/>
  <c r="K100" i="10" a="1"/>
  <c r="K100" i="10" s="1"/>
  <c r="U112" i="10" a="1"/>
  <c r="U112" i="10" s="1"/>
  <c r="O112" i="10" a="1"/>
  <c r="O112" i="10" s="1"/>
  <c r="W92" i="10" a="1"/>
  <c r="W92" i="10" s="1"/>
  <c r="L92" i="10" a="1"/>
  <c r="L92" i="10" s="1"/>
  <c r="T103" i="10" a="1"/>
  <c r="T103" i="10" s="1"/>
  <c r="L103" i="10" a="1"/>
  <c r="L103" i="10" s="1"/>
  <c r="S98" i="10" a="1"/>
  <c r="S98" i="10" s="1"/>
  <c r="U96" i="10" a="1"/>
  <c r="U96" i="10" s="1"/>
  <c r="V96" i="10" a="1"/>
  <c r="V96" i="10" s="1"/>
  <c r="M87" i="10" a="1"/>
  <c r="M87" i="10" s="1"/>
  <c r="V87" i="10" a="1"/>
  <c r="V87" i="10" s="1"/>
  <c r="S89" i="10" a="1"/>
  <c r="S89" i="10" s="1"/>
  <c r="Y89" i="10" a="1"/>
  <c r="Y89" i="10" s="1"/>
  <c r="Z105" i="10" a="1"/>
  <c r="Z105" i="10" s="1"/>
  <c r="Y105" i="10" a="1"/>
  <c r="Y105" i="10" s="1"/>
  <c r="T115" i="10" a="1"/>
  <c r="T115" i="10" s="1"/>
  <c r="L115" i="10" a="1"/>
  <c r="L115" i="10" s="1"/>
  <c r="N106" i="10" a="1"/>
  <c r="N106" i="10" s="1"/>
  <c r="K106" i="10" a="1"/>
  <c r="K106" i="10" s="1"/>
  <c r="U114" i="10" a="1"/>
  <c r="U114" i="10" s="1"/>
  <c r="M100" i="10" a="1"/>
  <c r="M100" i="10" s="1"/>
  <c r="Q115" i="10" a="1"/>
  <c r="Q115" i="10" s="1"/>
  <c r="V115" i="10" a="1"/>
  <c r="V115" i="10" s="1"/>
  <c r="T106" i="10" a="1"/>
  <c r="T106" i="10" s="1"/>
  <c r="O106" i="10" a="1"/>
  <c r="O106" i="10" s="1"/>
  <c r="J97" i="10" a="1"/>
  <c r="J97" i="10" s="1"/>
  <c r="W97" i="10" a="1"/>
  <c r="W97" i="10" s="1"/>
  <c r="V113" i="10" a="1"/>
  <c r="V113" i="10" s="1"/>
  <c r="Z114" i="10" a="1"/>
  <c r="Z114" i="10" s="1"/>
  <c r="X114" i="10" a="1"/>
  <c r="X114" i="10" s="1"/>
  <c r="O100" i="10" a="1"/>
  <c r="O100" i="10" s="1"/>
  <c r="Y100" i="10" a="1"/>
  <c r="Y100" i="10" s="1"/>
  <c r="P99" i="10" a="1"/>
  <c r="P99" i="10" s="1"/>
  <c r="U99" i="10" a="1"/>
  <c r="U99" i="10" s="1"/>
  <c r="M104" i="10" a="1"/>
  <c r="M104" i="10" s="1"/>
  <c r="J104" i="10" a="1"/>
  <c r="J104" i="10" s="1"/>
  <c r="Z91" i="10" a="1"/>
  <c r="Z91" i="10" s="1"/>
  <c r="U108" i="10" a="1"/>
  <c r="U108" i="10" s="1"/>
  <c r="T108" i="10" a="1"/>
  <c r="T108" i="10" s="1"/>
  <c r="N112" i="10" a="1"/>
  <c r="N112" i="10" s="1"/>
  <c r="Z112" i="10" a="1"/>
  <c r="Z112" i="10" s="1"/>
  <c r="O92" i="10" a="1"/>
  <c r="O92" i="10" s="1"/>
  <c r="N92" i="10" a="1"/>
  <c r="N92" i="10" s="1"/>
  <c r="W116" i="10" a="1"/>
  <c r="W116" i="10" s="1"/>
  <c r="X116" i="10" a="1"/>
  <c r="X116" i="10" s="1"/>
  <c r="R85" i="10" a="1"/>
  <c r="R85" i="10" s="1"/>
  <c r="Q85" i="10" a="1"/>
  <c r="Q85" i="10" s="1"/>
  <c r="U103" i="10" a="1"/>
  <c r="U103" i="10" s="1"/>
  <c r="J103" i="10" a="1"/>
  <c r="J103" i="10" s="1"/>
  <c r="U98" i="10" a="1"/>
  <c r="U98" i="10" s="1"/>
  <c r="L98" i="10" a="1"/>
  <c r="L98" i="10" s="1"/>
  <c r="P88" i="10" a="1"/>
  <c r="P88" i="10" s="1"/>
  <c r="X88" i="10" a="1"/>
  <c r="X88" i="10" s="1"/>
  <c r="R101" i="10" a="1"/>
  <c r="R101" i="10" s="1"/>
  <c r="Y111" i="10" a="1"/>
  <c r="Y111" i="10" s="1"/>
  <c r="X111" i="10" a="1"/>
  <c r="X111" i="10" s="1"/>
  <c r="S96" i="10" a="1"/>
  <c r="S96" i="10" s="1"/>
  <c r="M96" i="10" a="1"/>
  <c r="M96" i="10" s="1"/>
  <c r="J87" i="10" a="1"/>
  <c r="J87" i="10" s="1"/>
  <c r="Q102" i="10" a="1"/>
  <c r="Q102" i="10" s="1"/>
  <c r="P102" i="10" a="1"/>
  <c r="P102" i="10" s="1"/>
  <c r="Z94" i="10" a="1"/>
  <c r="Z94" i="10" s="1"/>
  <c r="W94" i="10" a="1"/>
  <c r="W94" i="10" s="1"/>
  <c r="M107" i="10" a="1"/>
  <c r="M107" i="10" s="1"/>
  <c r="O107" i="10" a="1"/>
  <c r="O107" i="10" s="1"/>
  <c r="S95" i="10" a="1"/>
  <c r="S95" i="10" s="1"/>
  <c r="M95" i="10" a="1"/>
  <c r="M95" i="10" s="1"/>
  <c r="N89" i="10" a="1"/>
  <c r="N89" i="10" s="1"/>
  <c r="R89" i="10" a="1"/>
  <c r="R89" i="10" s="1"/>
  <c r="U89" i="10" a="1"/>
  <c r="U89" i="10" s="1"/>
  <c r="P105" i="10" a="1"/>
  <c r="P105" i="10" s="1"/>
  <c r="S114" i="10" a="1"/>
  <c r="S114" i="10" s="1"/>
  <c r="P112" i="10" a="1"/>
  <c r="P112" i="10" s="1"/>
  <c r="Y112" i="10" a="1"/>
  <c r="Y112" i="10" s="1"/>
  <c r="P96" i="10" a="1"/>
  <c r="P96" i="10" s="1"/>
  <c r="J96" i="10" a="1"/>
  <c r="J96" i="10" s="1"/>
  <c r="Z89" i="10" a="1"/>
  <c r="Z89" i="10" s="1"/>
  <c r="L89" i="10" a="1"/>
  <c r="L89" i="10" s="1"/>
  <c r="Y115" i="10" a="1"/>
  <c r="Y115" i="10" s="1"/>
  <c r="Y114" i="10" a="1"/>
  <c r="Y114" i="10" s="1"/>
  <c r="L114" i="10" a="1"/>
  <c r="L114" i="10" s="1"/>
  <c r="V100" i="10" a="1"/>
  <c r="V100" i="10" s="1"/>
  <c r="S100" i="10" a="1"/>
  <c r="S100" i="10" s="1"/>
  <c r="Y108" i="10" a="1"/>
  <c r="Y108" i="10" s="1"/>
  <c r="K108" i="10" a="1"/>
  <c r="K108" i="10" s="1"/>
  <c r="T112" i="10" a="1"/>
  <c r="T112" i="10" s="1"/>
  <c r="S112" i="10" a="1"/>
  <c r="S112" i="10" s="1"/>
  <c r="S92" i="10" a="1"/>
  <c r="S92" i="10" s="1"/>
  <c r="X92" i="10" a="1"/>
  <c r="X92" i="10" s="1"/>
  <c r="V85" i="10" a="1"/>
  <c r="V85" i="10" s="1"/>
  <c r="X103" i="10" a="1"/>
  <c r="X103" i="10" s="1"/>
  <c r="W111" i="10" a="1"/>
  <c r="W111" i="10" s="1"/>
  <c r="Q96" i="10" a="1"/>
  <c r="Q96" i="10" s="1"/>
  <c r="N96" i="10" a="1"/>
  <c r="N96" i="10" s="1"/>
  <c r="V89" i="10" a="1"/>
  <c r="V89" i="10"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<sst xmlns="http://schemas.openxmlformats.org/spreadsheetml/2006/main" count="860" uniqueCount="267">
  <si>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</si>
  <si>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</si>
  <si>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</si>
  <si>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</si>
  <si>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</si>
  <si>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</si>
  <si>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</si>
  <si>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</si>
  <si>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</si>
  <si>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</si>
  <si>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</si>
  <si>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</si>
  <si>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</si>
  <si>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</si>
  <si>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</si>
  <si>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</si>
  <si>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</si>
  <si>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</si>
  <si>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</si>
  <si>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</si>
  <si>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</si>
  <si>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</si>
  <si>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</si>
  <si>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</si>
  <si>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</si>
  <si>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</si>
  <si>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</si>
  <si>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</si>
  <si>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</si>
  <si>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</si>
  <si>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</si>
  <si>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</si>
  <si>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</si>
  <si>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</si>
  <si>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</si>
  <si>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</si>
  <si>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</si>
  <si>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</si>
  <si>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</si>
  <si>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</si>
  <si>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</si>
  <si>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</si>
  <si>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</si>
  <si>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</si>
  <si>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</si>
  <si>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</si>
  <si>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</si>
  <si>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</si>
  <si>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</si>
  <si>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</si>
  <si>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</si>
  <si>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</si>
  <si>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</si>
  <si>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</si>
  <si>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</si>
  <si>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</si>
  <si>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</si>
  <si>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</si>
  <si>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</si>
  <si>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</si>
  <si>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</si>
  <si>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</si>
  <si>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</si>
  <si>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</si>
  <si>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</si>
  <si>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</si>
  <si>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</si>
  <si>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</si>
  <si>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</si>
  <si>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</si>
  <si>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</si>
  <si>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</si>
  <si>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</si>
  <si>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</si>
  <si>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</si>
  <si>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</si>
  <si>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</si>
  <si>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</si>
  <si>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</si>
  <si>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</si>
  <si>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</si>
  <si>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</si>
  <si>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</si>
  <si>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</si>
  <si>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</si>
  <si>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</si>
  <si>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</si>
  <si>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</si>
  <si>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</si>
  <si>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</si>
  <si>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</si>
  <si>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</si>
  <si>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</si>
  <si>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</si>
  <si>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</si>
  <si>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</si>
  <si>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</si>
  <si>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</si>
  <si>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</si>
  <si>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</si>
  <si>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</si>
  <si>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</si>
  <si>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</si>
  <si>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</si>
  <si>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</si>
  <si>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</si>
  <si>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</si>
  <si>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</si>
  <si>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</si>
  <si>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</si>
  <si>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</si>
  <si>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</si>
  <si>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</si>
  <si>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</si>
  <si>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</si>
  <si>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</si>
  <si>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</si>
  <si>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</si>
  <si>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</si>
  <si>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</si>
  <si>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</si>
  <si>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</si>
  <si>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</si>
  <si>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</si>
  <si>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</si>
  <si>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</si>
  <si>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</si>
  <si>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</si>
  <si>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</si>
  <si>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</si>
  <si>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</si>
  <si>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</si>
  <si>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</si>
  <si>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</si>
  <si>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</si>
  <si>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</si>
  <si>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</si>
  <si>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</si>
  <si>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</si>
  <si>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</si>
  <si>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</si>
  <si>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</si>
  <si>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</si>
  <si>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</si>
  <si>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</si>
  <si>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</si>
  <si>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</si>
  <si>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</si>
  <si>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</si>
  <si>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</si>
  <si>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</si>
  <si>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</si>
  <si>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</si>
  <si>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</si>
  <si>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</si>
  <si>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</si>
  <si>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</si>
  <si>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</si>
  <si>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</si>
  <si>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</si>
  <si>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</si>
  <si>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</si>
  <si>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</si>
  <si>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</si>
  <si>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</si>
  <si>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</si>
  <si>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</si>
  <si>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</si>
  <si>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</si>
  <si>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</si>
  <si>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</si>
  <si>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</si>
  <si>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</si>
  <si>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</si>
  <si>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</si>
  <si>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</si>
  <si>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</si>
  <si>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</si>
  <si>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</si>
  <si>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</si>
  <si>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</si>
  <si>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</si>
  <si>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</si>
  <si>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</si>
  <si>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</si>
  <si>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</si>
  <si>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</si>
  <si>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</si>
  <si>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</si>
  <si>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</si>
  <si>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</si>
  <si>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</si>
  <si>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</si>
  <si>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</si>
  <si>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</si>
  <si>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</si>
  <si>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</si>
  <si>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</si>
  <si>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</si>
  <si>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</si>
  <si>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</si>
  <si>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</si>
  <si>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</si>
  <si>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</si>
  <si>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</si>
  <si>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</si>
  <si>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</si>
  <si>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</si>
  <si>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</si>
  <si>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</si>
  <si>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</si>
  <si>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</si>
  <si>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</si>
  <si>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</si>
  <si>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</si>
  <si>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</si>
  <si>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</si>
  <si>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</si>
  <si>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</si>
  <si>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</si>
  <si>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</si>
  <si>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</si>
  <si>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</si>
  <si>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</si>
  <si>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</si>
  <si>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</si>
  <si>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</si>
  <si>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</si>
  <si>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</si>
  <si>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</si>
  <si>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</si>
  <si>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</si>
  <si>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</si>
  <si>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</si>
  <si>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</si>
  <si>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</si>
  <si>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</si>
  <si>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</si>
  <si>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</si>
  <si>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</si>
  <si>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</si>
  <si>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</si>
  <si>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Formatted Label</t>
  </si>
  <si>
    <t>Hispanic
or Latino</t>
  </si>
  <si>
    <t>American Indian
or Alaska Native</t>
  </si>
  <si>
    <t>Black or African
American</t>
  </si>
  <si>
    <t>White, non-
Hispanic</t>
  </si>
  <si>
    <t>Two or more
races</t>
  </si>
  <si>
    <t>Contains outputs from the FrEDI-SV Module. See below for data dictionary with variable definitions. Graphics and tables in other tabs refer to this worksheet and/or FrEDI Outputs 2.</t>
  </si>
  <si>
    <t>Contains outputs from the FrEDI-SV Module if the specified sector has a second variant. See below for data dictionary with variable definitions. Graphics and tables in other tabs refer to this worksheet and/or FrEDI Outputs 1.</t>
  </si>
  <si>
    <t>Data Dictionary</t>
  </si>
  <si>
    <t>NCA region</t>
  </si>
  <si>
    <t>Number of people in the reference population living in tracts in the highest tercile of impacts nationally</t>
  </si>
  <si>
    <t>Number of people in the reference population living in tracts in the highest tercile of impacts regionally</t>
  </si>
  <si>
    <t>Number of people in the SV population living in tracts in the highest tercile of impacts regionally</t>
  </si>
  <si>
    <t>Number of people in the SV population living in tracts in the highest tercile of impacts nationally</t>
  </si>
  <si>
    <t>Impacts per person or per 100k people (depending on the sector) for the reference population</t>
  </si>
  <si>
    <t>Impacts per person or per 100k people (depending on the sector) for the SV population</t>
  </si>
  <si>
    <t>Name of user-provided climate scenario</t>
  </si>
  <si>
    <t>Number of affected people in the reference population for the sector</t>
  </si>
  <si>
    <t>Number of affected people in the SV population for the sector</t>
  </si>
  <si>
    <t>SV category or racial/ethnic group</t>
  </si>
  <si>
    <t>Value of climate driver relative to baseline</t>
  </si>
  <si>
    <t>Total impact in the reference population (childhood asthma cases, mortality, hours of labor lost, hours of delay, or number of individuals threatened with total property loss, depending on sector)</t>
  </si>
  <si>
    <t>Total impact in the SV population (childhood asthma cases, mortality, hours of labor lost, hours of delay, or number of individuals threatened with total property loss, depending on sector)</t>
  </si>
  <si>
    <t>Units of climate driver (centimeters of sea level rise or degrees celsius of temperature)</t>
  </si>
  <si>
    <t>Adaptation scenario variant (e.g. with adaptation or without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</si>
</sst>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42">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0" fontId="4" fillId="4" borderId="0" xfId="0" applyNumberFormat="1" applyFont="1" applyFill="1" applyAlignment="1">
      <alignment horizontal="center"/>
    </xf>
    <xf numFmtId="9" fontId="0" fillId="0" borderId="3" xfId="1" applyFont="1" applyBorder="1"/>
    <xf numFmtId="0" fontId="4" fillId="0" borderId="0" xfId="0" applyNumberFormat="1" applyFont="1"/>
    <xf numFmtId="0" fontId="4" fillId="0" borderId="0" xfId="0" applyFont="1" applyAlignment="1">
      <alignment wrapText="1"/>
    </xf>
    <xf numFmtId="0" fontId="0" fillId="0" borderId="0" xfId="0" applyFill="1"/>
    <xf numFmtId="0" fontId="0" fillId="0" borderId="0" xfId="0" applyFill="1" applyAlignment="1"/>
    <xf numFmtId="0" fontId="0" fillId="0" borderId="0" xfId="0" applyFill="1" applyAlignment="1">
      <alignment wrapText="1"/>
    </xf>
  </cellXfs>
  <cellStyles count="2">
    <cellStyle name="Normal" xfId="0" builtinId="0"/>
    <cellStyle name="Percent" xfId="1" builtinId="5"/>
  </cellStyles>
  <dxfs count="315">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36710712878456"/>
                      <c:h val="6.6198623150481556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74250286667693"/>
                      <c:h val="6.36510563676231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7474167966799"/>
                      <c:h val="4.0722955321897097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1131597676228"/>
                      <c:h val="4.0722955321897097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802757817266147"/>
                      <c:h val="8.1484023847632231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23537181721911"/>
                      <c:h val="7.3841323499056893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0202413961216"/>
                      <c:h val="4.3270522104755536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Minority</c:v>
                </c:pt>
                <c:pt idx="3">
                  <c:v>Low Income</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0334686112885644"/>
                      <c:h val="0.14476441643103657"/>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062755438613331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109786880073428"/>
                      <c:h val="8.3615415670320797E-2"/>
                    </c:manualLayout>
                  </c15:layout>
                </c:ext>
                <c:ext xmlns:c16="http://schemas.microsoft.com/office/drawing/2014/chart" uri="{C3380CC4-5D6E-409C-BE32-E72D297353CC}">
                  <c16:uniqueId val="{00000002-81C8-46E2-A89B-E8EA935ED717}"/>
                </c:ext>
              </c:extLst>
            </c:dLbl>
            <c:dLbl>
              <c:idx val="2"/>
              <c:dLblPos val="inBase"/>
              <c:showLegendKey val="0"/>
              <c:showVal val="0"/>
              <c:showCatName val="1"/>
              <c:showSerName val="0"/>
              <c:showPercent val="0"/>
              <c:showBubbleSize val="0"/>
              <c:extLst>
                <c:ext xmlns:c15="http://schemas.microsoft.com/office/drawing/2012/chart" uri="{CE6537A1-D6FC-4f65-9D91-7224C49458BB}">
                  <c15:layout>
                    <c:manualLayout>
                      <c:w val="0.14736396753004621"/>
                      <c:h val="4.1785357691695994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6257063362304"/>
                      <c:h val="3.580963512332103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37056478211"/>
                      <c:h val="7.4651831817758335E-2"/>
                    </c:manualLayout>
                  </c15:layout>
                </c:ext>
                <c:ext xmlns:c16="http://schemas.microsoft.com/office/drawing/2014/chart" uri="{C3380CC4-5D6E-409C-BE32-E72D297353CC}">
                  <c16:uniqueId val="{00000001-81C8-46E2-A89B-E8EA935ED71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533746378682269"/>
                      <c:h val="3.8797496407508521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078392565183717"/>
                      <c:h val="5.3586715768467658E-2"/>
                    </c:manualLayout>
                  </c15:layout>
                </c:ext>
                <c:ext xmlns:c16="http://schemas.microsoft.com/office/drawing/2014/chart" uri="{C3380CC4-5D6E-409C-BE32-E72D297353CC}">
                  <c16:uniqueId val="{00000000-F82A-4E2E-8E39-A16DD1A0C5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ROW(impacts_minorities[[#This Row],[Row]]) - ROW(impacts_minorities[#Headers])</calculatedColumnFormula>
    </tableColumn>
    <tableColumn id="2" xr3:uid="{05A3A7B2-1A12-4A0E-A6A6-55927DEB5A98}" name="Sector" dataDxfId="309">
      <calculatedColumnFormula xml:space="preserve"> mv_sector</calculatedColumnFormula>
    </tableColumn>
    <tableColumn id="3" xr3:uid="{39D9E08D-ADDE-4E55-8A91-92FA6F3853A5}" name="SV Category" dataDxfId="308"/>
    <tableColumn id="4" xr3:uid="{34B3F707-1475-4155-97AA-FA56AD7F5C57}" name="SV Category ID" dataDxfId="307">
      <calculatedColumnFormula xml:space="preserve"> INDEX( SV_Categories[svGroupType], MATCH( impacts_minorities[[#This Row],[SV Category]], SV_Categories[svGroupLabel], 0 ) )</calculatedColumnFormula>
    </tableColumn>
    <tableColumn id="5" xr3:uid="{FC95FB42-A6F7-47F2-84F7-1FE2B8DC43E8}" name="Impact Group" dataDxfId="306">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302">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301">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300">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9">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8">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7">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96">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95">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94">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93">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92">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91">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90">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9">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8">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7">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86">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SV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 id="5" xr3:uid="{08CB6887-8B7C-4D5C-BBA5-E3117808FD14}" name="Format" dataDxfId="276">
      <calculatedColumnFormula xml:space="preserve"> IF( OR( impacts_peopleByYear[[#This Row],[Reference Scenario]] = "", impacts_peopleByYear[[#This Row],[Region]] = "", impacts_peopleByYear[[#This Row],[Year]] = "" ), "",IF(impacts_peopleByYear[[#This Row],[Difference]]&gt;=0,-0.1,0.1) )</calculatedColumnFormula>
    </tableColumn>
    <tableColumn id="6" xr3:uid="{442EC123-5B95-4A43-87F3-B4A28206C2C4}" name="Formatted Label" dataDxfId="27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74" dataDxfId="273">
  <autoFilter ref="B84:Z116" xr:uid="{A83721E4-D513-42BC-961B-AD4829922123}"/>
  <tableColumns count="25">
    <tableColumn id="1" xr3:uid="{4FB64A0E-0F6F-494F-996E-C1EFCC6677A6}" name="Row" dataDxfId="272">
      <calculatedColumnFormula array="1">ROW(impacts_svGroups[[#This Row],[Row]]) - ROW(impacts_svGroups[#Headers])</calculatedColumnFormula>
    </tableColumn>
    <tableColumn id="2" xr3:uid="{0064CC34-55A8-43FD-9341-ECCD2677E254}" name="Sector" dataDxfId="271">
      <calculatedColumnFormula xml:space="preserve"> mv_sector</calculatedColumnFormula>
    </tableColumn>
    <tableColumn id="3" xr3:uid="{1446B3FB-2870-4CEE-BE3E-95DB69CF693D}" name="SV Category" dataDxfId="270"/>
    <tableColumn id="28" xr3:uid="{DE245267-148C-44D9-A858-96ADBF5F43EE}" name="SV Category ID" dataDxfId="269">
      <calculatedColumnFormula>INDEX(SV_Categories[svGroupType],MATCH(impacts_svGroups[[#This Row],[SV Category]],SV_Categories[svGroupLabel],0))</calculatedColumnFormula>
    </tableColumn>
    <tableColumn id="4" xr3:uid="{40998FFC-4497-4875-882C-14A118FB9CB7}" name="Impact Group" dataDxfId="268">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7"/>
    <tableColumn id="8" xr3:uid="{1BC8E217-BC3A-4AEC-838B-B5DFD99A74BA}" name="Region" dataDxfId="266">
      <calculatedColumnFormula xml:space="preserve"> IF( ISBLANK( $D$4 ), "", $D$4 )</calculatedColumnFormula>
    </tableColumn>
    <tableColumn id="7" xr3:uid="{9920AFD6-7BF4-43F3-AC25-0E12136ED1F8}" name="Emissions Scenario" dataDxfId="265">
      <calculatedColumnFormula array="1" xml:space="preserve"> INDEX( list_scenarios, MOD( impacts_svGroups[[#This Row],[Row]] - 1, n_scenarios ) + 1 )</calculatedColumnFormula>
    </tableColumn>
    <tableColumn id="9" xr3:uid="{62DC8BD2-A336-4359-BE18-D3F586E5D3FB}" name="2010"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7" dataDxfId="246" dataCellStyle="Percent">
  <autoFilter ref="B66:W70" xr:uid="{1446E510-0A1E-4CB0-ADC7-E4299E8B76AD}"/>
  <tableColumns count="22">
    <tableColumn id="1" xr3:uid="{14237D04-2048-4931-B212-9905071CA02E}" name="Row" dataDxfId="245">
      <calculatedColumnFormula array="1">ROW(impacts_byYear[[#This Row],[Row]]) - ROW(impacts_byYear[#Headers])</calculatedColumnFormula>
    </tableColumn>
    <tableColumn id="21" xr3:uid="{A2719EDC-0594-43B7-B93F-BB02D1F16A76}" name="SV Group" dataDxfId="244">
      <calculatedColumnFormula xml:space="preserve"> IF( ISBLANK( $D$2 ), "All", $D$2 )</calculatedColumnFormula>
    </tableColumn>
    <tableColumn id="20" xr3:uid="{73E2E8C8-0CDD-4C71-8269-6B2FFBB46525}" name="Region" dataDxfId="243">
      <calculatedColumnFormula xml:space="preserve"> IF( ISBLANK( $D$4 ), "", $D$4 )</calculatedColumnFormula>
    </tableColumn>
    <tableColumn id="22" xr3:uid="{08F3261A-78CE-41FC-9EFD-7ACE7932C5AF}" name="Reference Scenario" dataDxfId="242">
      <calculatedColumnFormula xml:space="preserve"> IF( ISBLANK( $D$3 ), "", $D$3 )</calculatedColumnFormula>
    </tableColumn>
    <tableColumn id="2" xr3:uid="{AC36A4B0-5BA8-4AA4-83C0-F103643D2A5F}" name="Scenario to Compare" dataDxfId="241">
      <calculatedColumnFormula>'Control Panel'!$C36</calculatedColumnFormula>
    </tableColumn>
    <tableColumn id="3" xr3:uid="{D8864E86-C94B-48EC-A962-D348347D89D9}" name="2010" dataDxfId="240"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9"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8"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7"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6"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SV Category" dataDxfId="221"/>
    <tableColumn id="28" xr3:uid="{0DCC3D63-D97B-4D92-805E-672107E2FEA8}" name="SV Category ID" dataDxfId="220">
      <calculatedColumnFormula>INDEX(SV_Categories[svGroupType],MATCH(risk_mainTable[[#This Row],[SV Category]],SV_Categories[svGroupLabel],0))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21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1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1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1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1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7" dataDxfId="196" dataCellStyle="Percent">
  <autoFilter ref="B28:H32" xr:uid="{CF7AEC12-7A1A-48D6-8438-21A86D52CF23}"/>
  <tableColumns count="7">
    <tableColumn id="1" xr3:uid="{E107E0DF-246F-481C-8399-535769853AF1}" name="Row" dataDxfId="195">
      <calculatedColumnFormula xml:space="preserve"> ROW( risk_table1[[#This Row],[Row]] ) - ROW( risk_table1[[#Headers],[Row]] )</calculatedColumnFormula>
    </tableColumn>
    <tableColumn id="2" xr3:uid="{1DF409F1-D03F-4B50-AA45-39B225561542}" name="SV Group" dataDxfId="194"/>
    <tableColumn id="22" xr3:uid="{C3B37D64-FE74-4B86-8986-B0BE8F2C5381}" name="Reference Scenario" dataDxfId="193" dataCellStyle="Percent">
      <calculatedColumnFormula xml:space="preserve"> IF( ISBLANK( $D$2 ), "", $D$2 )</calculatedColumnFormula>
    </tableColumn>
    <tableColumn id="20" xr3:uid="{387E6812-9CA7-407C-A642-F80A87D9E737}" name="Region" dataDxfId="192" dataCellStyle="Percent">
      <calculatedColumnFormula xml:space="preserve"> IF( ISBLANK( $D$3 ), "", $D$3 )</calculatedColumnFormula>
    </tableColumn>
    <tableColumn id="21" xr3:uid="{7A7BD494-9E1C-4FD8-858A-0DDDC4BE262B}" name="Year" dataDxfId="191" dataCellStyle="Percent">
      <calculatedColumnFormula xml:space="preserve"> IF( ISBLANK( $D$4 ), "", $D$4 )</calculatedColumnFormula>
    </tableColumn>
    <tableColumn id="5" xr3:uid="{47830F64-704C-4B74-803A-02A747292A77}" name="Value" dataDxfId="190"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8" dataDxfId="187">
  <autoFilter ref="B91:X93" xr:uid="{73D68350-6454-43EB-8907-66AAF92442FC}"/>
  <tableColumns count="23">
    <tableColumn id="1" xr3:uid="{5F89CE34-10BA-4E66-A36A-B5D076F1E4CF}" name="Row" dataDxfId="186">
      <calculatedColumnFormula array="1">ROW(Table20[[#This Row],[Row]]) - ROW(Table20[#Headers])</calculatedColumnFormula>
    </tableColumn>
    <tableColumn id="2" xr3:uid="{30441E34-D05F-44E3-9654-6F7EEF62A4E5}" name="Type" dataDxfId="185"/>
    <tableColumn id="20" xr3:uid="{F1246310-459F-47BE-86BC-2265C2B86B6D}" name="Reference Emissions Scenario" dataDxfId="184">
      <calculatedColumnFormula>IF(ISBLANK($D$3),"",$D$3)</calculatedColumnFormula>
    </tableColumn>
    <tableColumn id="21" xr3:uid="{78AD2B7D-3DB7-4B5B-B105-C7DD4384838E}" name="Scenario to Compare" dataDxfId="183">
      <calculatedColumnFormula xml:space="preserve"> IF( ISBLANK( $D$4 ), "", $D$4 )</calculatedColumnFormula>
    </tableColumn>
    <tableColumn id="23" xr3:uid="{ECC016C8-2D0F-44DA-A4E6-A1C7682C3B3C}" name="SV Group" dataDxfId="182">
      <calculatedColumnFormula xml:space="preserve"> IF( ISBLANK( $D$2 ), "", $D$2 )</calculatedColumnFormula>
    </tableColumn>
    <tableColumn id="22" xr3:uid="{673F8EE2-C4CC-48EA-B810-18DA257A6AC7}" name="Region" dataDxfId="181">
      <calculatedColumnFormula xml:space="preserve"> IF( ISBLANK( $D$5 ), "", $D$5 )</calculatedColumnFormula>
    </tableColumn>
    <tableColumn id="3" xr3:uid="{3E0BA8AF-6B6A-428A-A3CA-385227143D67}" name="2010" dataDxfId="18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63" dataDxfId="162">
  <autoFilter ref="B97:V101" xr:uid="{93016335-D104-4E8E-AC8A-242936CAE7CE}"/>
  <tableColumns count="21">
    <tableColumn id="1" xr3:uid="{2F25D537-6BA9-4B66-AE0D-C6F8A43993CA}" name="Row" dataDxfId="161">
      <calculatedColumnFormula array="1">ROW(Table21[[#This Row],[Row]]) - ROW(Table21[#Headers])</calculatedColumnFormula>
    </tableColumn>
    <tableColumn id="2" xr3:uid="{868FA9B4-A0AF-42F9-BCB5-9E1A16D828C6}" name="Emissions Scenario" dataDxfId="160">
      <calculatedColumnFormula array="1" xml:space="preserve"> INDEX( list_scenarios, Table21[[#This Row],[Row]] )</calculatedColumnFormula>
    </tableColumn>
    <tableColumn id="20" xr3:uid="{E9190B45-DBA9-4B7E-B4EC-96E5AFEA04A7}" name="SV Group" dataDxfId="159">
      <calculatedColumnFormula xml:space="preserve"> IF( ISBLANK( $D$32 ), "All", $D$32 )</calculatedColumnFormula>
    </tableColumn>
    <tableColumn id="21" xr3:uid="{92CC501F-2FEA-42AF-964E-BC01557C62F6}" name="Region" dataDxfId="158">
      <calculatedColumnFormula xml:space="preserve"> IF( ISBLANK( $D$33 ), "", $D$33 )</calculatedColumnFormula>
    </tableColumn>
    <tableColumn id="3" xr3:uid="{72CA109E-B90C-494C-88C1-0F5356491E38}" name="2010" dataDxfId="15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I113" totalsRowShown="0" headerRowDxfId="140" dataDxfId="139">
  <autoFilter ref="B105:I113" xr:uid="{1E86FB9D-9FAB-4EB2-8D0F-C5EFD4D3FDF0}"/>
  <tableColumns count="8">
    <tableColumn id="1" xr3:uid="{7C1CBFCA-CB3F-454F-8036-AC575CE791C4}" name="Row" dataDxfId="138">
      <calculatedColumnFormula array="1">ROW(Table6[[#This Row],[Row]]) - ROW(Table6[#Headers])</calculatedColumnFormula>
    </tableColumn>
    <tableColumn id="2" xr3:uid="{13550D3A-E629-4245-BB59-744B2A6BAE17}" name="Scenario" dataDxfId="137">
      <calculatedColumnFormula>IF( ISBLANK( $D$59 ), "", $D$59 )</calculatedColumnFormula>
    </tableColumn>
    <tableColumn id="3" xr3:uid="{1432EFBE-5B90-4F09-8CB0-04E141ED4939}" name="SV Group" dataDxfId="136"/>
    <tableColumn id="4" xr3:uid="{7C294C6C-AB15-4269-9EF3-D9B297B61C6F}" name="Region" dataDxfId="135">
      <calculatedColumnFormula xml:space="preserve"> IF( ISBLANK( $D$60 ), "", $D$60 )</calculatedColumnFormula>
    </tableColumn>
    <tableColumn id="5" xr3:uid="{FED04B61-68E3-440D-BC4E-E9396EBDB16A}" name="Year" dataDxfId="134">
      <calculatedColumnFormula xml:space="preserve"> IF( ISBLANK( $D$61 ), "", $D$61 )</calculatedColumnFormula>
    </tableColumn>
    <tableColumn id="6" xr3:uid="{0F06DC7A-926C-4306-A6D1-C4FC08599B97}" name="Value" dataDxfId="133">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Format" dataDxfId="132">
      <calculatedColumnFormula xml:space="preserve"> IF( OR( Table6[[#This Row],[Scenario]] = "", Table6[[#This Row],[Region]] = "", Table6[[#This Row],[Year]] = "" ), "",IF(Table6[[#This Row],[Value]]&gt;=0,-0.1,0.1) )</calculatedColumnFormula>
    </tableColumn>
    <tableColumn id="8" xr3:uid="{1726DAE1-D3CC-4B11-979B-C66253F77D48}" name="Formatted Label" dataDxfId="131"/>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J125" totalsRowShown="0" headerRowDxfId="130" dataDxfId="129">
  <autoFilter ref="B117:J125" xr:uid="{BC3F05FF-FC9E-4F58-9DFC-E4CA03F4803B}"/>
  <tableColumns count="9">
    <tableColumn id="1" xr3:uid="{8806403C-17B2-49B6-AA2F-D88F116FC4C6}" name="Row" dataDxfId="128">
      <calculatedColumnFormula array="1">ROW(Table62627[[#This Row],[Row]]) - ROW(Table62627[#Headers])</calculatedColumnFormula>
    </tableColumn>
    <tableColumn id="2" xr3:uid="{E6CECB22-2379-4EEE-BDEE-C8813D812D39}" name="Reference Emissions Scenario" dataDxfId="127">
      <calculatedColumnFormula>IF( ISBLANK( $H$59 ), "", $H$59 )</calculatedColumnFormula>
    </tableColumn>
    <tableColumn id="7" xr3:uid="{A03D0CC0-82F7-4C85-820B-3AC7A37DCFF0}" name="Scenario to Compare" dataDxfId="126">
      <calculatedColumnFormula>IF( ISBLANK( $H$60 ), "", $H$60 )</calculatedColumnFormula>
    </tableColumn>
    <tableColumn id="3" xr3:uid="{174960FC-6852-4382-BCD8-0AC6F75FF1ED}" name="SV Group" dataDxfId="125"/>
    <tableColumn id="4" xr3:uid="{909EE0CC-893E-4676-9130-2A8C67C89B57}" name="Region" dataDxfId="124">
      <calculatedColumnFormula xml:space="preserve"> IF( ISBLANK( $H$61 ), "", $H$61 )</calculatedColumnFormula>
    </tableColumn>
    <tableColumn id="5" xr3:uid="{E36E4C01-1517-4C4A-8689-4336109D778B}" name="Year" dataDxfId="123">
      <calculatedColumnFormula xml:space="preserve"> IF( ISBLANK( $H$62 ), "", $H$62 )</calculatedColumnFormula>
    </tableColumn>
    <tableColumn id="6" xr3:uid="{C6234E6D-2843-4CB3-BCC0-DE1C02F8D0E7}" name="Value" dataDxfId="122">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Format" dataDxfId="121">
      <calculatedColumnFormula xml:space="preserve"> IF( OR(Table62627[[#This Row],[Reference Emissions Scenario]]="", Table62627[[#This Row],[Scenario to Compare]] = "", Table62627[[#This Row],[Region]] = "", Table62627[[#This Row],[Year]] = "" ), "",IF(Table62627[[#This Row],[Value]]&gt;=0,-0.1,0.1) )</calculatedColumnFormula>
    </tableColumn>
    <tableColumn id="9" xr3:uid="{5934549C-109D-48BF-99CE-19A962F3AF54}" name="Formatted Label" dataDxfId="12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9" xr3:uid="{6195A341-B741-4D13-8DCD-4F626C35ADFC}" name="aveRate_ref" dataDxfId="105"/>
    <tableColumn id="10" xr3:uid="{20E29524-B0BC-4A4D-BFA3-DB4E63450E5D}" name="aveRate_sv"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2" dataDxfId="81">
  <autoFilter ref="B43:D55" xr:uid="{3D477DF2-8183-4FB9-A0A3-2912C453389F}"/>
  <tableColumns count="3">
    <tableColumn id="1" xr3:uid="{A2145870-F596-49CE-92FC-00E7A46599D7}" name="ID" dataDxfId="80">
      <calculatedColumnFormula xml:space="preserve"> ROW( SV_Categories[[#This Row],[ID]] ) - ROW( SV_Categories[[#Headers],[ID]] )</calculatedColumnFormula>
    </tableColumn>
    <tableColumn id="2" xr3:uid="{DFCB4241-6DF5-4A13-9C66-DB726F773038}" name="svGroupType" dataDxfId="79"/>
    <tableColumn id="3" xr3:uid="{54A3F660-13BE-4AB5-86BD-499D17488710}" name="svGroupLabel" dataDxfId="78"/>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7" dataDxfId="76">
  <autoFilter ref="B15:E25" xr:uid="{5451BD74-16DA-4492-A391-1498A84EB330}"/>
  <tableColumns count="4">
    <tableColumn id="1" xr3:uid="{F359D9F4-6CAC-4CAA-9EC9-E34B0FFC57C3}" name="ID" dataDxfId="75">
      <calculatedColumnFormula xml:space="preserve"> ROW( coVariants[[#This Row],[ID]] ) - ROW( coVariants[[#Headers],[ID]] )</calculatedColumnFormula>
    </tableColumn>
    <tableColumn id="2" xr3:uid="{D892DF7E-6C63-470D-A28A-5BB7B81B732A}" name="sector_abbr" dataDxfId="74"/>
    <tableColumn id="3" xr3:uid="{9C250F7C-2C4B-43CD-A6A8-66B8FAEC3367}" name="variant_label" dataDxfId="73"/>
    <tableColumn id="4" xr3:uid="{62F4731C-868D-4BC2-A66F-59C52D7F903D}" name="variant_abbr" dataDxfId="7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1" dataDxfId="70">
  <autoFilter ref="B35:E39" xr:uid="{8FD8FAC0-8DB5-43F3-98EB-FAA059F8D7CB}"/>
  <tableColumns count="4">
    <tableColumn id="1" xr3:uid="{6F814D0D-15E8-4B26-90EA-310993CCF1ED}" name="ID" dataDxfId="69">
      <calculatedColumnFormula xml:space="preserve"> ROW( co_emissions[[#This Row],[ID]] ) - ROW( co_emissions[[#Headers],[ID]] )</calculatedColumnFormula>
    </tableColumn>
    <tableColumn id="2" xr3:uid="{DBCB0E4B-7D83-4767-9CE3-4A300EB3BE08}" name="Emissions Scenario" dataDxfId="68">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7">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6"/>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N11" totalsRowShown="0" headerRowDxfId="65" dataDxfId="64">
  <autoFilter ref="B4:N11" xr:uid="{5A2BC673-D7EF-436A-B136-6E96D51B0D6B}"/>
  <tableColumns count="13">
    <tableColumn id="1" xr3:uid="{BE1E62BD-F324-4137-A423-E61418E78D55}" name="ID" dataDxfId="63">
      <calculatedColumnFormula xml:space="preserve"> ROW( co_sectorInfo[[#This Row],[ID]] ) - ROW( co_sectorInfo[[#Headers],[ID]] )</calculatedColumnFormula>
    </tableColumn>
    <tableColumn id="2" xr3:uid="{32153C62-381E-4DE9-BCA5-5256BB42AA06}" name="sector" dataDxfId="62"/>
    <tableColumn id="9" xr3:uid="{C21D6D5D-8FF2-4F37-B92B-E39AAA9F0168}" name="sector_abbr" dataDxfId="61"/>
    <tableColumn id="8" xr3:uid="{19FD31F7-9AC6-4E48-9325-C1CFF86B47C6}" name="impactUnit" dataDxfId="60"/>
    <tableColumn id="12" xr3:uid="{3E00B30D-3F99-4336-BD98-4C0B038805CF}" name="impactUnitFormatted" dataDxfId="59"/>
    <tableColumn id="3" xr3:uid="{54F5285D-720B-4649-925D-03458E747ECC}" name="popWeightColumn" dataDxfId="58"/>
    <tableColumn id="4" xr3:uid="{5A39E9D7-AB15-4952-9256-61AC04AE1576}" name="popWeightLabel" dataDxfId="57"/>
    <tableColumn id="5" xr3:uid="{2AAD5D17-7DED-48CE-96B5-7FBC4B5DAB1F}" name="rateUnit" dataDxfId="56"/>
    <tableColumn id="6" xr3:uid="{61330509-4CE4-432A-A900-9474C240EF44}" name="rateUnitLabel" dataDxfId="55"/>
    <tableColumn id="7" xr3:uid="{C4EADAAA-B34C-43E3-ADD6-505F0BEF9D0C}" name="modelType" dataDxfId="54"/>
    <tableColumn id="10" xr3:uid="{5A63AE85-F93E-4AEC-BB12-AC1336B4ADA2}" name="driverUnit_label" dataDxfId="53">
      <calculatedColumnFormula xml:space="preserve"> INDEX( co_modelTypes[driverUnit_label], MATCH( co_sectorInfo[[#This Row],[modelType]], co_modelTypes[modelType], 0 ) )</calculatedColumnFormula>
    </tableColumn>
    <tableColumn id="13" xr3:uid="{3AFE86BD-BF5C-4CDA-8C4C-B6CE7AEEDE14}" name="Missing SV Group Text" dataDxfId="52"/>
    <tableColumn id="14" xr3:uid="{9A174828-A40F-4442-B72E-8084A6629FDB}" name="Alternate Plot 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60"/>
  <sheetViews>
    <sheetView tabSelected="1" workbookViewId="0"/>
  </sheetViews>
  <sheetFormatPr defaultRowHeight="14.5" x14ac:dyDescent="0.35"/>
  <cols>
    <col min="2" max="2" width="23.08984375" customWidth="1"/>
    <col min="3" max="3" width="104.54296875" customWidth="1"/>
  </cols>
  <sheetData>
    <row r="3" spans="2:3" x14ac:dyDescent="0.35">
      <c r="B3" t="s">
        <v>0</v>
      </c>
    </row>
    <row r="4" spans="2:3" x14ac:dyDescent="0.35">
      <c r="B4" t="s">
        <v>1</v>
      </c>
    </row>
    <row r="5" spans="2:3" x14ac:dyDescent="0.35">
      <c r="B5" s="4"/>
      <c r="C5" s="5"/>
    </row>
    <row r="6" spans="2:3" x14ac:dyDescent="0.35">
      <c r="B6" s="1" t="s">
        <v>2</v>
      </c>
      <c r="C6" s="5"/>
    </row>
    <row r="7" spans="2:3" x14ac:dyDescent="0.35">
      <c r="B7" t="s">
        <v>3</v>
      </c>
    </row>
    <row r="8" spans="2:3" x14ac:dyDescent="0.35">
      <c r="B8" t="s">
        <v>4</v>
      </c>
      <c r="C8" t="s">
        <v>5</v>
      </c>
    </row>
    <row r="15" spans="2:3" x14ac:dyDescent="0.35">
      <c r="B15" t="s">
        <v>6</v>
      </c>
      <c r="C15" t="s">
        <v>7</v>
      </c>
    </row>
    <row r="16" spans="2:3" x14ac:dyDescent="0.35">
      <c r="C16" t="s">
        <v>8</v>
      </c>
    </row>
    <row r="18" spans="2:3" x14ac:dyDescent="0.35">
      <c r="B18" t="s">
        <v>9</v>
      </c>
      <c r="C18" t="s">
        <v>10</v>
      </c>
    </row>
    <row r="19" spans="2:3" ht="30" customHeight="1" x14ac:dyDescent="0.35">
      <c r="B19" s="22" t="s">
        <v>11</v>
      </c>
      <c r="C19" s="22" t="s">
        <v>226</v>
      </c>
    </row>
    <row r="20" spans="2:3" ht="72.5" x14ac:dyDescent="0.35">
      <c r="B20" s="22" t="s">
        <v>12</v>
      </c>
      <c r="C20" s="22" t="s">
        <v>228</v>
      </c>
    </row>
    <row r="21" spans="2:3" ht="30" customHeight="1" x14ac:dyDescent="0.35">
      <c r="B21" s="22" t="s">
        <v>13</v>
      </c>
      <c r="C21" s="22" t="s">
        <v>225</v>
      </c>
    </row>
    <row r="22" spans="2:3" ht="29" x14ac:dyDescent="0.35">
      <c r="B22" s="22" t="s">
        <v>3</v>
      </c>
      <c r="C22" s="22" t="s">
        <v>248</v>
      </c>
    </row>
    <row r="23" spans="2:3" ht="29" x14ac:dyDescent="0.35">
      <c r="B23" s="22" t="s">
        <v>4</v>
      </c>
      <c r="C23" s="22" t="s">
        <v>249</v>
      </c>
    </row>
    <row r="24" spans="2:3" ht="29" x14ac:dyDescent="0.35">
      <c r="B24" s="22" t="s">
        <v>14</v>
      </c>
      <c r="C24" s="22" t="s">
        <v>227</v>
      </c>
    </row>
    <row r="25" spans="2:3" x14ac:dyDescent="0.35">
      <c r="B25" s="22"/>
    </row>
    <row r="26" spans="2:3" x14ac:dyDescent="0.35">
      <c r="B26" s="22" t="s">
        <v>15</v>
      </c>
    </row>
    <row r="27" spans="2:3" ht="30" customHeight="1" x14ac:dyDescent="0.35">
      <c r="B27" s="22" t="s">
        <v>16</v>
      </c>
      <c r="C27" s="22" t="s">
        <v>17</v>
      </c>
    </row>
    <row r="28" spans="2:3" ht="29" x14ac:dyDescent="0.35">
      <c r="B28" s="22" t="s">
        <v>18</v>
      </c>
      <c r="C28" s="22" t="s">
        <v>19</v>
      </c>
    </row>
    <row r="29" spans="2:3" ht="15" customHeight="1" x14ac:dyDescent="0.35"/>
    <row r="30" spans="2:3" ht="15" customHeight="1" x14ac:dyDescent="0.35"/>
    <row r="31" spans="2:3" ht="29" x14ac:dyDescent="0.35">
      <c r="B31" s="22" t="s">
        <v>20</v>
      </c>
    </row>
    <row r="32" spans="2:3" ht="15" customHeight="1" x14ac:dyDescent="0.35">
      <c r="B32" t="s">
        <v>21</v>
      </c>
      <c r="C32" t="s">
        <v>22</v>
      </c>
    </row>
    <row r="33" spans="2:3" ht="29" x14ac:dyDescent="0.35">
      <c r="B33" t="s">
        <v>23</v>
      </c>
      <c r="C33" s="22" t="s">
        <v>24</v>
      </c>
    </row>
    <row r="34" spans="2:3" x14ac:dyDescent="0.35">
      <c r="B34" t="s">
        <v>25</v>
      </c>
      <c r="C34" t="s">
        <v>26</v>
      </c>
    </row>
    <row r="35" spans="2:3" x14ac:dyDescent="0.35">
      <c r="B35" t="s">
        <v>27</v>
      </c>
      <c r="C35" t="s">
        <v>28</v>
      </c>
    </row>
    <row r="43" spans="2:3" x14ac:dyDescent="0.35">
      <c r="B43" t="s">
        <v>250</v>
      </c>
    </row>
    <row r="44" spans="2:3" x14ac:dyDescent="0.35">
      <c r="B44" t="s">
        <v>80</v>
      </c>
      <c r="C44" t="s">
        <v>251</v>
      </c>
    </row>
    <row r="45" spans="2:3" x14ac:dyDescent="0.35">
      <c r="B45" t="s">
        <v>81</v>
      </c>
      <c r="C45" t="s">
        <v>261</v>
      </c>
    </row>
    <row r="46" spans="2:3" x14ac:dyDescent="0.35">
      <c r="B46" t="s">
        <v>82</v>
      </c>
      <c r="C46" s="39" t="s">
        <v>265</v>
      </c>
    </row>
    <row r="47" spans="2:3" x14ac:dyDescent="0.35">
      <c r="B47" t="s">
        <v>83</v>
      </c>
      <c r="C47" s="39" t="s">
        <v>262</v>
      </c>
    </row>
    <row r="48" spans="2:3" x14ac:dyDescent="0.35">
      <c r="B48" t="s">
        <v>84</v>
      </c>
      <c r="C48" s="39" t="s">
        <v>36</v>
      </c>
    </row>
    <row r="49" spans="2:3" x14ac:dyDescent="0.35">
      <c r="B49" t="s">
        <v>85</v>
      </c>
      <c r="C49" s="40" t="s">
        <v>259</v>
      </c>
    </row>
    <row r="50" spans="2:3" x14ac:dyDescent="0.35">
      <c r="B50" t="s">
        <v>86</v>
      </c>
      <c r="C50" s="39" t="s">
        <v>260</v>
      </c>
    </row>
    <row r="51" spans="2:3" ht="29" x14ac:dyDescent="0.35">
      <c r="B51" t="s">
        <v>87</v>
      </c>
      <c r="C51" s="41" t="s">
        <v>263</v>
      </c>
    </row>
    <row r="52" spans="2:3" ht="29" x14ac:dyDescent="0.35">
      <c r="B52" t="s">
        <v>88</v>
      </c>
      <c r="C52" s="41" t="s">
        <v>264</v>
      </c>
    </row>
    <row r="53" spans="2:3" x14ac:dyDescent="0.35">
      <c r="B53" t="s">
        <v>90</v>
      </c>
      <c r="C53" t="s">
        <v>252</v>
      </c>
    </row>
    <row r="54" spans="2:3" x14ac:dyDescent="0.35">
      <c r="B54" t="s">
        <v>89</v>
      </c>
      <c r="C54" t="s">
        <v>255</v>
      </c>
    </row>
    <row r="55" spans="2:3" x14ac:dyDescent="0.35">
      <c r="B55" t="s">
        <v>92</v>
      </c>
      <c r="C55" t="s">
        <v>253</v>
      </c>
    </row>
    <row r="56" spans="2:3" x14ac:dyDescent="0.35">
      <c r="B56" t="s">
        <v>91</v>
      </c>
      <c r="C56" t="s">
        <v>254</v>
      </c>
    </row>
    <row r="57" spans="2:3" x14ac:dyDescent="0.35">
      <c r="B57" t="s">
        <v>94</v>
      </c>
      <c r="C57" t="s">
        <v>256</v>
      </c>
    </row>
    <row r="58" spans="2:3" x14ac:dyDescent="0.35">
      <c r="B58" t="s">
        <v>93</v>
      </c>
      <c r="C58" t="s">
        <v>257</v>
      </c>
    </row>
    <row r="59" spans="2:3" x14ac:dyDescent="0.35">
      <c r="B59" t="s">
        <v>95</v>
      </c>
      <c r="C59" t="s">
        <v>258</v>
      </c>
    </row>
    <row r="60" spans="2:3" x14ac:dyDescent="0.35">
      <c r="B60" t="s">
        <v>96</v>
      </c>
      <c r="C60" s="39" t="s">
        <v>266</v>
      </c>
    </row>
  </sheetData>
  <conditionalFormatting sqref="B8:C8">
    <cfRule type="expression" dxfId="314"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topLeftCell="A10" zoomScale="80" zoomScaleNormal="80" workbookViewId="0"/>
  </sheetViews>
  <sheetFormatPr defaultColWidth="9.1796875" defaultRowHeight="13" x14ac:dyDescent="0.3"/>
  <cols>
    <col min="1" max="1" width="9.1796875" style="6"/>
    <col min="2" max="2" width="7.1796875" style="6" bestFit="1" customWidth="1"/>
    <col min="3" max="3" width="30" style="6" customWidth="1"/>
    <col min="4" max="5" width="26.453125" style="6" customWidth="1"/>
    <col min="6" max="27" width="20.81640625" style="6" customWidth="1"/>
    <col min="28" max="29" width="9.1796875" style="6"/>
    <col min="30" max="30" width="26.453125" style="6" bestFit="1" customWidth="1"/>
    <col min="31" max="31" width="10.54296875" style="6" bestFit="1" customWidth="1"/>
    <col min="32" max="47" width="9.54296875" style="6" bestFit="1" customWidth="1"/>
    <col min="48" max="16384" width="9.1796875" style="6"/>
  </cols>
  <sheetData>
    <row r="1" spans="3:5" x14ac:dyDescent="0.3">
      <c r="C1" s="32" t="s">
        <v>29</v>
      </c>
    </row>
    <row r="2" spans="3:5" x14ac:dyDescent="0.3">
      <c r="C2" s="14" t="s">
        <v>30</v>
      </c>
      <c r="D2" s="15" t="s">
        <v>31</v>
      </c>
      <c r="E2" s="6" t="e">
        <f>IF(INDEX(co_sectorInfo[Missing SV Group Text],MATCH(input_sector,co_sectorInfo[sector],0))&lt;&gt;"",_xlfn.TEXTJOIN(" ",TRUE,INDEX(co_sectorInfo[Missing SV Group Text],MATCH(input_sector,co_sectorInfo[sector],0)),"not included for",input_sector),"")</f>
        <v>#N/A</v>
      </c>
    </row>
    <row r="3" spans="3:5" x14ac:dyDescent="0.3">
      <c r="C3" s="16" t="s">
        <v>32</v>
      </c>
      <c r="D3" s="15"/>
    </row>
    <row r="4" spans="3:5" x14ac:dyDescent="0.3">
      <c r="C4" s="14" t="s">
        <v>33</v>
      </c>
      <c r="D4" s="15" t="s">
        <v>34</v>
      </c>
    </row>
    <row r="8" spans="3:5" x14ac:dyDescent="0.3">
      <c r="C8" s="13"/>
    </row>
    <row r="28" spans="3:4" x14ac:dyDescent="0.3">
      <c r="C28" s="32" t="s">
        <v>29</v>
      </c>
    </row>
    <row r="29" spans="3:4" x14ac:dyDescent="0.3">
      <c r="C29" s="16" t="s">
        <v>32</v>
      </c>
      <c r="D29" s="15"/>
    </row>
    <row r="30" spans="3:4" x14ac:dyDescent="0.3">
      <c r="C30" s="16" t="s">
        <v>35</v>
      </c>
      <c r="D30" s="15"/>
    </row>
    <row r="31" spans="3:4" x14ac:dyDescent="0.3">
      <c r="C31" s="14" t="s">
        <v>33</v>
      </c>
      <c r="D31" s="15" t="s">
        <v>34</v>
      </c>
    </row>
    <row r="32" spans="3:4" x14ac:dyDescent="0.3">
      <c r="C32" s="16" t="s">
        <v>36</v>
      </c>
      <c r="D32" s="17" t="s">
        <v>37</v>
      </c>
    </row>
    <row r="65" spans="2:23" x14ac:dyDescent="0.3">
      <c r="F65" s="6" t="s">
        <v>38</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3">
      <c r="B66" s="6" t="s">
        <v>39</v>
      </c>
      <c r="C66" s="6" t="s">
        <v>30</v>
      </c>
      <c r="D66" s="6" t="s">
        <v>33</v>
      </c>
      <c r="E66" s="6" t="s">
        <v>32</v>
      </c>
      <c r="F66" s="6" t="s">
        <v>35</v>
      </c>
      <c r="G66" s="18" t="s">
        <v>40</v>
      </c>
      <c r="H66" s="18" t="s">
        <v>41</v>
      </c>
      <c r="I66" s="18" t="s">
        <v>42</v>
      </c>
      <c r="J66" s="18" t="s">
        <v>43</v>
      </c>
      <c r="K66" s="18" t="s">
        <v>44</v>
      </c>
      <c r="L66" s="18" t="s">
        <v>45</v>
      </c>
      <c r="M66" s="18" t="s">
        <v>46</v>
      </c>
      <c r="N66" s="18" t="s">
        <v>47</v>
      </c>
      <c r="O66" s="18" t="s">
        <v>37</v>
      </c>
      <c r="P66" s="18" t="s">
        <v>48</v>
      </c>
      <c r="Q66" s="18" t="s">
        <v>49</v>
      </c>
      <c r="R66" s="18" t="s">
        <v>50</v>
      </c>
      <c r="S66" s="18" t="s">
        <v>51</v>
      </c>
      <c r="T66" s="18" t="s">
        <v>52</v>
      </c>
      <c r="U66" s="18" t="s">
        <v>53</v>
      </c>
      <c r="V66" s="18" t="s">
        <v>54</v>
      </c>
      <c r="W66" s="18" t="s">
        <v>55</v>
      </c>
    </row>
    <row r="67" spans="2:23" x14ac:dyDescent="0.3">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3">
      <c r="B68" s="8" cm="1">
        <f t="array" ref="B68">ROW(impacts_byYear[[#This Row],[Row]]) - ROW(impacts_byYear[#Headers])</f>
        <v>2</v>
      </c>
      <c r="C68" s="7" t="str">
        <f t="shared" si="1"/>
        <v>Minority</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3">
      <c r="B69" s="8" cm="1">
        <f t="array" ref="B69">ROW(impacts_byYear[[#This Row],[Row]]) - ROW(impacts_byYear[#Headers])</f>
        <v>3</v>
      </c>
      <c r="C69" s="7" t="str">
        <f t="shared" si="1"/>
        <v>Minority</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3">
      <c r="B70" s="8" cm="1">
        <f t="array" ref="B70">ROW(impacts_byYear[[#This Row],[Row]]) - ROW(impacts_byYear[#Headers])</f>
        <v>4</v>
      </c>
      <c r="C70" s="7" t="str">
        <f t="shared" si="1"/>
        <v>Minority</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4.5" x14ac:dyDescent="0.35"/>
    <row r="72" spans="2:23" customFormat="1" ht="14.5" x14ac:dyDescent="0.35"/>
    <row r="73" spans="2:23" x14ac:dyDescent="0.3">
      <c r="B73" s="6" t="s">
        <v>39</v>
      </c>
      <c r="C73" s="6" t="s">
        <v>30</v>
      </c>
      <c r="D73" s="6" t="s">
        <v>32</v>
      </c>
      <c r="E73" s="6" t="s">
        <v>35</v>
      </c>
      <c r="F73" s="6" t="s">
        <v>33</v>
      </c>
      <c r="G73" s="6" t="s">
        <v>36</v>
      </c>
      <c r="H73" s="18" t="s">
        <v>56</v>
      </c>
      <c r="I73" s="18" t="s">
        <v>74</v>
      </c>
      <c r="J73" s="18" t="s">
        <v>242</v>
      </c>
    </row>
    <row r="74" spans="2:23" ht="26" x14ac:dyDescent="0.3">
      <c r="B74" s="8" cm="1">
        <f t="array" ref="B74" xml:space="preserve"> ROW( impacts_peopleByYear[[#This Row],[Row]] ) - ROW( impacts_peopleByYear[#Headers] )</f>
        <v>1</v>
      </c>
      <c r="C74" s="9" t="s">
        <v>57</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4" s="6" t="str">
        <f xml:space="preserve"> IF( OR( impacts_peopleByYear[[#This Row],[Reference Scenario]] = "", impacts_peopleByYear[[#This Row],[Region]] = "", impacts_peopleByYear[[#This Row],[Year]] = "" ), "",IF(impacts_peopleByYear[[#This Row],[Difference]]&gt;=0,-0.1,0.1) )</f>
        <v/>
      </c>
      <c r="J74" s="38" t="s">
        <v>246</v>
      </c>
    </row>
    <row r="75" spans="2:23" ht="26" x14ac:dyDescent="0.3">
      <c r="B75" s="8" cm="1">
        <f t="array" ref="B75" xml:space="preserve"> ROW( impacts_peopleByYear[[#This Row],[Row]] ) - ROW( impacts_peopleByYear[#Headers] )</f>
        <v>2</v>
      </c>
      <c r="C75" s="9" t="s">
        <v>58</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5" s="6" t="str">
        <f xml:space="preserve"> IF( OR( impacts_peopleByYear[[#This Row],[Reference Scenario]] = "", impacts_peopleByYear[[#This Row],[Region]] = "", impacts_peopleByYear[[#This Row],[Year]] = "" ), "",IF(impacts_peopleByYear[[#This Row],[Difference]]&gt;=0,-0.1,0.1) )</f>
        <v/>
      </c>
      <c r="J75" s="38" t="s">
        <v>247</v>
      </c>
    </row>
    <row r="76" spans="2:23" x14ac:dyDescent="0.3">
      <c r="B76" s="8" cm="1">
        <f t="array" ref="B76" xml:space="preserve"> ROW( impacts_peopleByYear[[#This Row],[Row]] ) - ROW( impacts_peopleByYear[#Headers] )</f>
        <v>3</v>
      </c>
      <c r="C76" s="9" t="s">
        <v>59</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6" s="6" t="str">
        <f xml:space="preserve"> IF( OR( impacts_peopleByYear[[#This Row],[Reference Scenario]] = "", impacts_peopleByYear[[#This Row],[Region]] = "", impacts_peopleByYear[[#This Row],[Year]] = "" ), "",IF(impacts_peopleByYear[[#This Row],[Difference]]&gt;=0,-0.1,0.1) )</f>
        <v/>
      </c>
      <c r="J76" s="6" t="s">
        <v>59</v>
      </c>
    </row>
    <row r="77" spans="2:23" x14ac:dyDescent="0.3">
      <c r="B77" s="8" cm="1">
        <f t="array" ref="B77" xml:space="preserve"> ROW( impacts_peopleByYear[[#This Row],[Row]] ) - ROW( impacts_peopleByYear[#Headers] )</f>
        <v>4</v>
      </c>
      <c r="C77" s="9" t="s">
        <v>60</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7" s="6" t="str">
        <f xml:space="preserve"> IF( OR( impacts_peopleByYear[[#This Row],[Reference Scenario]] = "", impacts_peopleByYear[[#This Row],[Region]] = "", impacts_peopleByYear[[#This Row],[Year]] = "" ), "",IF(impacts_peopleByYear[[#This Row],[Difference]]&gt;=0,-0.1,0.1) )</f>
        <v/>
      </c>
      <c r="J77" s="6" t="s">
        <v>60</v>
      </c>
    </row>
    <row r="78" spans="2:23" ht="26" x14ac:dyDescent="0.3">
      <c r="B78" s="8" cm="1">
        <f t="array" ref="B78" xml:space="preserve"> ROW( impacts_peopleByYear[[#This Row],[Row]] ) - ROW( impacts_peopleByYear[#Headers] )</f>
        <v>5</v>
      </c>
      <c r="C78" s="9" t="s">
        <v>61</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8" s="6" t="str">
        <f xml:space="preserve"> IF( OR( impacts_peopleByYear[[#This Row],[Reference Scenario]] = "", impacts_peopleByYear[[#This Row],[Region]] = "", impacts_peopleByYear[[#This Row],[Year]] = "" ), "",IF(impacts_peopleByYear[[#This Row],[Difference]]&gt;=0,-0.1,0.1) )</f>
        <v/>
      </c>
      <c r="J78" s="38" t="s">
        <v>243</v>
      </c>
    </row>
    <row r="79" spans="2:23" ht="26" x14ac:dyDescent="0.3">
      <c r="B79" s="8" cm="1">
        <f t="array" ref="B79" xml:space="preserve"> ROW( impacts_peopleByYear[[#This Row],[Row]] ) - ROW( impacts_peopleByYear[#Headers] )</f>
        <v>6</v>
      </c>
      <c r="C79" s="9" t="s">
        <v>62</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9" s="6" t="str">
        <f xml:space="preserve"> IF( OR( impacts_peopleByYear[[#This Row],[Reference Scenario]] = "", impacts_peopleByYear[[#This Row],[Region]] = "", impacts_peopleByYear[[#This Row],[Year]] = "" ), "",IF(impacts_peopleByYear[[#This Row],[Difference]]&gt;=0,-0.1,0.1) )</f>
        <v/>
      </c>
      <c r="J79" s="38" t="s">
        <v>245</v>
      </c>
    </row>
    <row r="80" spans="2:23" x14ac:dyDescent="0.3">
      <c r="B80" s="8" cm="1">
        <f t="array" ref="B80" xml:space="preserve"> ROW( impacts_peopleByYear[[#This Row],[Row]] ) - ROW( impacts_peopleByYear[#Headers] )</f>
        <v>7</v>
      </c>
      <c r="C80" s="9" t="s">
        <v>63</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0" s="6" t="str">
        <f xml:space="preserve"> IF( OR( impacts_peopleByYear[[#This Row],[Reference Scenario]] = "", impacts_peopleByYear[[#This Row],[Region]] = "", impacts_peopleByYear[[#This Row],[Year]] = "" ), "",IF(impacts_peopleByYear[[#This Row],[Difference]]&gt;=0,-0.1,0.1) )</f>
        <v/>
      </c>
      <c r="J80" s="6" t="s">
        <v>63</v>
      </c>
    </row>
    <row r="81" spans="2:26" ht="26" x14ac:dyDescent="0.3">
      <c r="B81" s="8" cm="1">
        <f t="array" ref="B81" xml:space="preserve"> ROW( impacts_peopleByYear[[#This Row],[Row]] ) - ROW( impacts_peopleByYear[#Headers] )</f>
        <v>8</v>
      </c>
      <c r="C81" s="9" t="s">
        <v>64</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1" s="6" t="str">
        <f xml:space="preserve"> IF( OR( impacts_peopleByYear[[#This Row],[Reference Scenario]] = "", impacts_peopleByYear[[#This Row],[Region]] = "", impacts_peopleByYear[[#This Row],[Year]] = "" ), "",IF(impacts_peopleByYear[[#This Row],[Difference]]&gt;=0,-0.1,0.1) )</f>
        <v/>
      </c>
      <c r="J81" s="38" t="s">
        <v>244</v>
      </c>
    </row>
    <row r="84" spans="2:26" x14ac:dyDescent="0.3">
      <c r="B84" s="6" t="s">
        <v>39</v>
      </c>
      <c r="C84" s="6" t="s">
        <v>0</v>
      </c>
      <c r="D84" s="6" t="s">
        <v>65</v>
      </c>
      <c r="E84" s="6" t="s">
        <v>66</v>
      </c>
      <c r="F84" s="6" t="s">
        <v>67</v>
      </c>
      <c r="G84" s="6" t="s">
        <v>68</v>
      </c>
      <c r="H84" s="6" t="s">
        <v>33</v>
      </c>
      <c r="I84" s="6" t="s">
        <v>69</v>
      </c>
      <c r="J84" s="18" t="s">
        <v>40</v>
      </c>
      <c r="K84" s="18" t="s">
        <v>41</v>
      </c>
      <c r="L84" s="18" t="s">
        <v>42</v>
      </c>
      <c r="M84" s="18" t="s">
        <v>43</v>
      </c>
      <c r="N84" s="18" t="s">
        <v>44</v>
      </c>
      <c r="O84" s="18" t="s">
        <v>45</v>
      </c>
      <c r="P84" s="18" t="s">
        <v>46</v>
      </c>
      <c r="Q84" s="18" t="s">
        <v>47</v>
      </c>
      <c r="R84" s="18" t="s">
        <v>37</v>
      </c>
      <c r="S84" s="18" t="s">
        <v>48</v>
      </c>
      <c r="T84" s="18" t="s">
        <v>49</v>
      </c>
      <c r="U84" s="18" t="s">
        <v>50</v>
      </c>
      <c r="V84" s="18" t="s">
        <v>51</v>
      </c>
      <c r="W84" s="18" t="s">
        <v>52</v>
      </c>
      <c r="X84" s="18" t="s">
        <v>53</v>
      </c>
      <c r="Y84" s="18" t="s">
        <v>54</v>
      </c>
      <c r="Z84" s="18" t="s">
        <v>55</v>
      </c>
    </row>
    <row r="85" spans="2:26" x14ac:dyDescent="0.3">
      <c r="B85" s="8" cm="1">
        <f t="array" ref="B85">ROW(impacts_svGroups[[#This Row],[Row]]) - ROW(impacts_svGroups[#Headers])</f>
        <v>1</v>
      </c>
      <c r="C85" s="7" t="str">
        <f t="shared" ref="C85:C100" si="7" xml:space="preserve"> mv_sector</f>
        <v/>
      </c>
      <c r="D85" s="9" t="s">
        <v>21</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70</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3">
      <c r="B86" s="8" cm="1">
        <f t="array" ref="B86">ROW(impacts_svGroups[[#This Row],[Row]]) - ROW(impacts_svGroups[#Headers])</f>
        <v>2</v>
      </c>
      <c r="C86" s="7" t="str">
        <f t="shared" si="7"/>
        <v/>
      </c>
      <c r="D86" s="9" t="s">
        <v>21</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70</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3">
      <c r="B87" s="8" cm="1">
        <f t="array" ref="B87">ROW(impacts_svGroups[[#This Row],[Row]]) - ROW(impacts_svGroups[#Headers])</f>
        <v>3</v>
      </c>
      <c r="C87" s="7" t="str">
        <f t="shared" si="7"/>
        <v/>
      </c>
      <c r="D87" s="9" t="s">
        <v>21</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70</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3">
      <c r="B88" s="8" cm="1">
        <f t="array" ref="B88">ROW(impacts_svGroups[[#This Row],[Row]]) - ROW(impacts_svGroups[#Headers])</f>
        <v>4</v>
      </c>
      <c r="C88" s="7" t="str">
        <f t="shared" si="7"/>
        <v/>
      </c>
      <c r="D88" s="9" t="s">
        <v>21</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70</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3">
      <c r="B89" s="8" cm="1">
        <f t="array" ref="B89">ROW(impacts_svGroups[[#This Row],[Row]]) - ROW(impacts_svGroups[#Headers])</f>
        <v>5</v>
      </c>
      <c r="C89" s="7" t="str">
        <f t="shared" si="7"/>
        <v/>
      </c>
      <c r="D89" s="9" t="s">
        <v>31</v>
      </c>
      <c r="E89" s="6" t="str">
        <f>INDEX(SV_Categories[svGroupType],MATCH(impacts_svGroups[[#This Row],[SV Category]],SV_Categories[svGroupLabel],0))</f>
        <v>sv_minority</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70</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3">
      <c r="B90" s="8" cm="1">
        <f t="array" ref="B90">ROW(impacts_svGroups[[#This Row],[Row]]) - ROW(impacts_svGroups[#Headers])</f>
        <v>6</v>
      </c>
      <c r="C90" s="7" t="str">
        <f t="shared" si="7"/>
        <v/>
      </c>
      <c r="D90" s="9" t="s">
        <v>31</v>
      </c>
      <c r="E90" s="6" t="str">
        <f>INDEX(SV_Categories[svGroupType],MATCH(impacts_svGroups[[#This Row],[SV Category]],SV_Categories[svGroupLabel],0))</f>
        <v>sv_minority</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70</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3">
      <c r="B91" s="8" cm="1">
        <f t="array" ref="B91">ROW(impacts_svGroups[[#This Row],[Row]]) - ROW(impacts_svGroups[#Headers])</f>
        <v>7</v>
      </c>
      <c r="C91" s="7" t="str">
        <f t="shared" si="7"/>
        <v/>
      </c>
      <c r="D91" s="9" t="s">
        <v>31</v>
      </c>
      <c r="E91" s="6" t="str">
        <f>INDEX(SV_Categories[svGroupType],MATCH(impacts_svGroups[[#This Row],[SV Category]],SV_Categories[svGroupLabel],0))</f>
        <v>sv_minority</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70</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3">
      <c r="B92" s="8" cm="1">
        <f t="array" ref="B92">ROW(impacts_svGroups[[#This Row],[Row]]) - ROW(impacts_svGroups[#Headers])</f>
        <v>8</v>
      </c>
      <c r="C92" s="7" t="str">
        <f t="shared" si="7"/>
        <v/>
      </c>
      <c r="D92" s="9" t="s">
        <v>31</v>
      </c>
      <c r="E92" s="6" t="str">
        <f>INDEX(SV_Categories[svGroupType],MATCH(impacts_svGroups[[#This Row],[SV Category]],SV_Categories[svGroupLabel],0))</f>
        <v>sv_minority</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70</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3">
      <c r="B93" s="8" cm="1">
        <f t="array" ref="B93">ROW(impacts_svGroups[[#This Row],[Row]]) - ROW(impacts_svGroups[#Headers])</f>
        <v>9</v>
      </c>
      <c r="C93" s="7" t="str">
        <f t="shared" si="7"/>
        <v/>
      </c>
      <c r="D93" s="9" t="s">
        <v>25</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70</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3">
      <c r="B94" s="8" cm="1">
        <f t="array" ref="B94">ROW(impacts_svGroups[[#This Row],[Row]]) - ROW(impacts_svGroups[#Headers])</f>
        <v>10</v>
      </c>
      <c r="C94" s="7" t="str">
        <f t="shared" si="7"/>
        <v/>
      </c>
      <c r="D94" s="9" t="s">
        <v>25</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70</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3">
      <c r="B95" s="8" cm="1">
        <f t="array" ref="B95">ROW(impacts_svGroups[[#This Row],[Row]]) - ROW(impacts_svGroups[#Headers])</f>
        <v>11</v>
      </c>
      <c r="C95" s="7" t="str">
        <f t="shared" si="7"/>
        <v/>
      </c>
      <c r="D95" s="9" t="s">
        <v>25</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70</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3">
      <c r="B96" s="8" cm="1">
        <f t="array" ref="B96">ROW(impacts_svGroups[[#This Row],[Row]]) - ROW(impacts_svGroups[#Headers])</f>
        <v>12</v>
      </c>
      <c r="C96" s="7" t="str">
        <f t="shared" si="7"/>
        <v/>
      </c>
      <c r="D96" s="9" t="s">
        <v>25</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70</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3">
      <c r="B97" s="8" cm="1">
        <f t="array" ref="B97">ROW(impacts_svGroups[[#This Row],[Row]]) - ROW(impacts_svGroups[#Headers])</f>
        <v>13</v>
      </c>
      <c r="C97" s="7" t="str">
        <f t="shared" si="7"/>
        <v/>
      </c>
      <c r="D97" s="9" t="s">
        <v>27</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70</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3">
      <c r="B98" s="8" cm="1">
        <f t="array" ref="B98">ROW(impacts_svGroups[[#This Row],[Row]]) - ROW(impacts_svGroups[#Headers])</f>
        <v>14</v>
      </c>
      <c r="C98" s="7" t="str">
        <f t="shared" si="7"/>
        <v/>
      </c>
      <c r="D98" s="9" t="s">
        <v>27</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70</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3">
      <c r="B99" s="8" cm="1">
        <f t="array" ref="B99">ROW(impacts_svGroups[[#This Row],[Row]]) - ROW(impacts_svGroups[#Headers])</f>
        <v>15</v>
      </c>
      <c r="C99" s="7" t="str">
        <f t="shared" si="7"/>
        <v/>
      </c>
      <c r="D99" s="9" t="s">
        <v>27</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70</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3">
      <c r="B100" s="8" cm="1">
        <f t="array" ref="B100">ROW(impacts_svGroups[[#This Row],[Row]]) - ROW(impacts_svGroups[#Headers])</f>
        <v>16</v>
      </c>
      <c r="C100" s="7" t="str">
        <f t="shared" si="7"/>
        <v/>
      </c>
      <c r="D100" s="9" t="s">
        <v>27</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70</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3">
      <c r="B101" s="8" cm="1">
        <f t="array" ref="B101">ROW(impacts_svGroups[[#This Row],[Row]]) - ROW(impacts_svGroups[#Headers])</f>
        <v>17</v>
      </c>
      <c r="C101" s="7" t="str">
        <f t="shared" ref="C101:C116" si="9" xml:space="preserve"> mv_sector</f>
        <v/>
      </c>
      <c r="D101" s="9" t="s">
        <v>21</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71</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3">
      <c r="B102" s="8" cm="1">
        <f t="array" ref="B102">ROW(impacts_svGroups[[#This Row],[Row]]) - ROW(impacts_svGroups[#Headers])</f>
        <v>18</v>
      </c>
      <c r="C102" s="7" t="str">
        <f t="shared" si="9"/>
        <v/>
      </c>
      <c r="D102" s="9" t="s">
        <v>21</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71</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3">
      <c r="B103" s="8" cm="1">
        <f t="array" ref="B103">ROW(impacts_svGroups[[#This Row],[Row]]) - ROW(impacts_svGroups[#Headers])</f>
        <v>19</v>
      </c>
      <c r="C103" s="7" t="str">
        <f t="shared" si="9"/>
        <v/>
      </c>
      <c r="D103" s="9" t="s">
        <v>21</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71</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3">
      <c r="B104" s="8" cm="1">
        <f t="array" ref="B104">ROW(impacts_svGroups[[#This Row],[Row]]) - ROW(impacts_svGroups[#Headers])</f>
        <v>20</v>
      </c>
      <c r="C104" s="7" t="str">
        <f t="shared" si="9"/>
        <v/>
      </c>
      <c r="D104" s="9" t="s">
        <v>21</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71</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3">
      <c r="B105" s="8" cm="1">
        <f t="array" ref="B105">ROW(impacts_svGroups[[#This Row],[Row]]) - ROW(impacts_svGroups[#Headers])</f>
        <v>21</v>
      </c>
      <c r="C105" s="7" t="str">
        <f t="shared" si="9"/>
        <v/>
      </c>
      <c r="D105" s="9" t="s">
        <v>31</v>
      </c>
      <c r="E105" s="6" t="str">
        <f>INDEX(SV_Categories[svGroupType],MATCH(impacts_svGroups[[#This Row],[SV Category]],SV_Categories[svGroupLabel],0))</f>
        <v>sv_minority</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71</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3">
      <c r="B106" s="8" cm="1">
        <f t="array" ref="B106">ROW(impacts_svGroups[[#This Row],[Row]]) - ROW(impacts_svGroups[#Headers])</f>
        <v>22</v>
      </c>
      <c r="C106" s="7" t="str">
        <f t="shared" si="9"/>
        <v/>
      </c>
      <c r="D106" s="9" t="s">
        <v>31</v>
      </c>
      <c r="E106" s="6" t="str">
        <f>INDEX(SV_Categories[svGroupType],MATCH(impacts_svGroups[[#This Row],[SV Category]],SV_Categories[svGroupLabel],0))</f>
        <v>sv_minority</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71</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3">
      <c r="B107" s="8" cm="1">
        <f t="array" ref="B107">ROW(impacts_svGroups[[#This Row],[Row]]) - ROW(impacts_svGroups[#Headers])</f>
        <v>23</v>
      </c>
      <c r="C107" s="7" t="str">
        <f t="shared" si="9"/>
        <v/>
      </c>
      <c r="D107" s="9" t="s">
        <v>31</v>
      </c>
      <c r="E107" s="6" t="str">
        <f>INDEX(SV_Categories[svGroupType],MATCH(impacts_svGroups[[#This Row],[SV Category]],SV_Categories[svGroupLabel],0))</f>
        <v>sv_minority</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71</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3">
      <c r="B108" s="8" cm="1">
        <f t="array" ref="B108">ROW(impacts_svGroups[[#This Row],[Row]]) - ROW(impacts_svGroups[#Headers])</f>
        <v>24</v>
      </c>
      <c r="C108" s="7" t="str">
        <f t="shared" si="9"/>
        <v/>
      </c>
      <c r="D108" s="9" t="s">
        <v>31</v>
      </c>
      <c r="E108" s="6" t="str">
        <f>INDEX(SV_Categories[svGroupType],MATCH(impacts_svGroups[[#This Row],[SV Category]],SV_Categories[svGroupLabel],0))</f>
        <v>sv_minority</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71</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3">
      <c r="B109" s="8" cm="1">
        <f t="array" ref="B109">ROW(impacts_svGroups[[#This Row],[Row]]) - ROW(impacts_svGroups[#Headers])</f>
        <v>25</v>
      </c>
      <c r="C109" s="7" t="str">
        <f t="shared" si="9"/>
        <v/>
      </c>
      <c r="D109" s="9" t="s">
        <v>25</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71</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3">
      <c r="B110" s="8" cm="1">
        <f t="array" ref="B110">ROW(impacts_svGroups[[#This Row],[Row]]) - ROW(impacts_svGroups[#Headers])</f>
        <v>26</v>
      </c>
      <c r="C110" s="7" t="str">
        <f t="shared" si="9"/>
        <v/>
      </c>
      <c r="D110" s="9" t="s">
        <v>25</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71</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3">
      <c r="B111" s="8" cm="1">
        <f t="array" ref="B111">ROW(impacts_svGroups[[#This Row],[Row]]) - ROW(impacts_svGroups[#Headers])</f>
        <v>27</v>
      </c>
      <c r="C111" s="7" t="str">
        <f t="shared" si="9"/>
        <v/>
      </c>
      <c r="D111" s="9" t="s">
        <v>25</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71</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3">
      <c r="B112" s="8" cm="1">
        <f t="array" ref="B112">ROW(impacts_svGroups[[#This Row],[Row]]) - ROW(impacts_svGroups[#Headers])</f>
        <v>28</v>
      </c>
      <c r="C112" s="7" t="str">
        <f t="shared" si="9"/>
        <v/>
      </c>
      <c r="D112" s="9" t="s">
        <v>25</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71</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3">
      <c r="B113" s="8" cm="1">
        <f t="array" ref="B113">ROW(impacts_svGroups[[#This Row],[Row]]) - ROW(impacts_svGroups[#Headers])</f>
        <v>29</v>
      </c>
      <c r="C113" s="7" t="str">
        <f t="shared" si="9"/>
        <v/>
      </c>
      <c r="D113" s="9" t="s">
        <v>27</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71</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3">
      <c r="B114" s="8" cm="1">
        <f t="array" ref="B114">ROW(impacts_svGroups[[#This Row],[Row]]) - ROW(impacts_svGroups[#Headers])</f>
        <v>30</v>
      </c>
      <c r="C114" s="7" t="str">
        <f t="shared" si="9"/>
        <v/>
      </c>
      <c r="D114" s="9" t="s">
        <v>27</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71</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3">
      <c r="B115" s="8" cm="1">
        <f t="array" ref="B115">ROW(impacts_svGroups[[#This Row],[Row]]) - ROW(impacts_svGroups[#Headers])</f>
        <v>31</v>
      </c>
      <c r="C115" s="7" t="str">
        <f t="shared" si="9"/>
        <v/>
      </c>
      <c r="D115" s="9" t="s">
        <v>27</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71</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3">
      <c r="B116" s="8" cm="1">
        <f t="array" ref="B116">ROW(impacts_svGroups[[#This Row],[Row]]) - ROW(impacts_svGroups[#Headers])</f>
        <v>32</v>
      </c>
      <c r="C116" s="7" t="str">
        <f t="shared" si="9"/>
        <v/>
      </c>
      <c r="D116" s="9" t="s">
        <v>27</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71</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3">
      <c r="B119" s="19" t="s">
        <v>39</v>
      </c>
      <c r="C119" s="19" t="s">
        <v>0</v>
      </c>
      <c r="D119" s="19" t="s">
        <v>65</v>
      </c>
      <c r="E119" s="19" t="s">
        <v>66</v>
      </c>
      <c r="F119" s="19" t="s">
        <v>67</v>
      </c>
      <c r="G119" s="19" t="s">
        <v>68</v>
      </c>
      <c r="H119" s="19" t="s">
        <v>33</v>
      </c>
      <c r="I119" s="19" t="s">
        <v>69</v>
      </c>
      <c r="J119" s="28" t="s">
        <v>40</v>
      </c>
      <c r="K119" s="28" t="s">
        <v>41</v>
      </c>
      <c r="L119" s="28" t="s">
        <v>42</v>
      </c>
      <c r="M119" s="28" t="s">
        <v>43</v>
      </c>
      <c r="N119" s="28" t="s">
        <v>44</v>
      </c>
      <c r="O119" s="28" t="s">
        <v>45</v>
      </c>
      <c r="P119" s="28" t="s">
        <v>46</v>
      </c>
      <c r="Q119" s="28" t="s">
        <v>47</v>
      </c>
      <c r="R119" s="28" t="s">
        <v>37</v>
      </c>
      <c r="S119" s="28" t="s">
        <v>48</v>
      </c>
      <c r="T119" s="28" t="s">
        <v>49</v>
      </c>
      <c r="U119" s="28" t="s">
        <v>50</v>
      </c>
      <c r="V119" s="28" t="s">
        <v>51</v>
      </c>
      <c r="W119" s="28" t="s">
        <v>52</v>
      </c>
      <c r="X119" s="28" t="s">
        <v>53</v>
      </c>
      <c r="Y119" s="28" t="s">
        <v>54</v>
      </c>
      <c r="Z119" s="28" t="s">
        <v>55</v>
      </c>
    </row>
    <row r="120" spans="2:26" x14ac:dyDescent="0.3">
      <c r="B120" s="8" cm="1">
        <f t="array" ref="B120">ROW(impacts_minorities[[#This Row],[Row]]) - ROW(impacts_minorities[#Headers])</f>
        <v>1</v>
      </c>
      <c r="C120" s="6" t="str">
        <f t="shared" ref="C120:C135" si="10" xml:space="preserve"> mv_sector</f>
        <v/>
      </c>
      <c r="D120" s="9" t="s">
        <v>57</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70</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3">
      <c r="B121" s="8" cm="1">
        <f t="array" ref="B121">ROW(impacts_minorities[[#This Row],[Row]]) - ROW(impacts_minorities[#Headers])</f>
        <v>2</v>
      </c>
      <c r="C121" s="6" t="str">
        <f t="shared" si="10"/>
        <v/>
      </c>
      <c r="D121" s="9" t="s">
        <v>58</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70</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3">
      <c r="B122" s="8" cm="1">
        <f t="array" ref="B122">ROW(impacts_minorities[[#This Row],[Row]]) - ROW(impacts_minorities[#Headers])</f>
        <v>3</v>
      </c>
      <c r="C122" s="6" t="str">
        <f t="shared" si="10"/>
        <v/>
      </c>
      <c r="D122" s="9" t="s">
        <v>59</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70</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3">
      <c r="B123" s="8" cm="1">
        <f t="array" ref="B123">ROW(impacts_minorities[[#This Row],[Row]]) - ROW(impacts_minorities[#Headers])</f>
        <v>4</v>
      </c>
      <c r="C123" s="6" t="str">
        <f t="shared" si="10"/>
        <v/>
      </c>
      <c r="D123" s="9" t="s">
        <v>60</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70</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3">
      <c r="B124" s="8" cm="1">
        <f t="array" ref="B124">ROW(impacts_minorities[[#This Row],[Row]]) - ROW(impacts_minorities[#Headers])</f>
        <v>5</v>
      </c>
      <c r="C124" s="6" t="str">
        <f t="shared" si="10"/>
        <v/>
      </c>
      <c r="D124" s="9" t="s">
        <v>61</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70</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3">
      <c r="B125" s="8" cm="1">
        <f t="array" ref="B125">ROW(impacts_minorities[[#This Row],[Row]]) - ROW(impacts_minorities[#Headers])</f>
        <v>6</v>
      </c>
      <c r="C125" s="6" t="str">
        <f t="shared" si="10"/>
        <v/>
      </c>
      <c r="D125" s="9" t="s">
        <v>62</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70</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3">
      <c r="B126" s="8" cm="1">
        <f t="array" ref="B126">ROW(impacts_minorities[[#This Row],[Row]]) - ROW(impacts_minorities[#Headers])</f>
        <v>7</v>
      </c>
      <c r="C126" s="6" t="str">
        <f t="shared" si="10"/>
        <v/>
      </c>
      <c r="D126" s="9" t="s">
        <v>63</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70</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35">
      <c r="B127" s="25" cm="1">
        <f t="array" ref="B127">ROW(impacts_minorities[[#This Row],[Row]]) - ROW(impacts_minorities[#Headers])</f>
        <v>8</v>
      </c>
      <c r="C127" s="26" t="str">
        <f t="shared" si="10"/>
        <v/>
      </c>
      <c r="D127" s="27" t="s">
        <v>64</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70</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3">
      <c r="B128" s="8" cm="1">
        <f t="array" ref="B128">ROW(impacts_minorities[[#This Row],[Row]]) - ROW(impacts_minorities[#Headers])</f>
        <v>9</v>
      </c>
      <c r="C128" s="6" t="str">
        <f t="shared" si="10"/>
        <v/>
      </c>
      <c r="D128" s="9" t="s">
        <v>57</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70</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3">
      <c r="B129" s="8" cm="1">
        <f t="array" ref="B129">ROW(impacts_minorities[[#This Row],[Row]]) - ROW(impacts_minorities[#Headers])</f>
        <v>10</v>
      </c>
      <c r="C129" s="6" t="str">
        <f t="shared" si="10"/>
        <v/>
      </c>
      <c r="D129" s="9" t="s">
        <v>58</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70</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3">
      <c r="B130" s="8" cm="1">
        <f t="array" ref="B130">ROW(impacts_minorities[[#This Row],[Row]]) - ROW(impacts_minorities[#Headers])</f>
        <v>11</v>
      </c>
      <c r="C130" s="6" t="str">
        <f t="shared" si="10"/>
        <v/>
      </c>
      <c r="D130" s="9" t="s">
        <v>59</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70</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3">
      <c r="B131" s="8" cm="1">
        <f t="array" ref="B131">ROW(impacts_minorities[[#This Row],[Row]]) - ROW(impacts_minorities[#Headers])</f>
        <v>12</v>
      </c>
      <c r="C131" s="6" t="str">
        <f t="shared" si="10"/>
        <v/>
      </c>
      <c r="D131" s="9" t="s">
        <v>60</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70</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3">
      <c r="B132" s="8" cm="1">
        <f t="array" ref="B132">ROW(impacts_minorities[[#This Row],[Row]]) - ROW(impacts_minorities[#Headers])</f>
        <v>13</v>
      </c>
      <c r="C132" s="6" t="str">
        <f t="shared" si="10"/>
        <v/>
      </c>
      <c r="D132" s="9" t="s">
        <v>61</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70</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3">
      <c r="B133" s="8" cm="1">
        <f t="array" ref="B133">ROW(impacts_minorities[[#This Row],[Row]]) - ROW(impacts_minorities[#Headers])</f>
        <v>14</v>
      </c>
      <c r="C133" s="6" t="str">
        <f t="shared" si="10"/>
        <v/>
      </c>
      <c r="D133" s="9" t="s">
        <v>62</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70</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3">
      <c r="B134" s="8" cm="1">
        <f t="array" ref="B134">ROW(impacts_minorities[[#This Row],[Row]]) - ROW(impacts_minorities[#Headers])</f>
        <v>15</v>
      </c>
      <c r="C134" s="6" t="str">
        <f t="shared" si="10"/>
        <v/>
      </c>
      <c r="D134" s="9" t="s">
        <v>63</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70</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3">
      <c r="B135" s="8" cm="1">
        <f t="array" ref="B135">ROW(impacts_minorities[[#This Row],[Row]]) - ROW(impacts_minorities[#Headers])</f>
        <v>16</v>
      </c>
      <c r="C135" s="6" t="str">
        <f t="shared" si="10"/>
        <v/>
      </c>
      <c r="D135" s="9" t="s">
        <v>64</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70</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heetViews>
  <sheetFormatPr defaultRowHeight="14.5" x14ac:dyDescent="0.35"/>
  <cols>
    <col min="2" max="2" width="7.1796875" style="6" bestFit="1" customWidth="1"/>
    <col min="3" max="3" width="30" style="6" customWidth="1"/>
    <col min="4" max="5" width="26.453125" style="6" customWidth="1"/>
    <col min="6" max="11" width="20.81640625" style="6" customWidth="1"/>
    <col min="12" max="28" width="20.81640625" customWidth="1"/>
    <col min="30" max="30" width="12.7265625" bestFit="1" customWidth="1"/>
  </cols>
  <sheetData>
    <row r="1" spans="3:37" x14ac:dyDescent="0.35">
      <c r="C1" s="32" t="s">
        <v>29</v>
      </c>
    </row>
    <row r="2" spans="3:37" x14ac:dyDescent="0.35">
      <c r="C2" s="16" t="s">
        <v>72</v>
      </c>
      <c r="D2" s="15"/>
      <c r="E2" s="6" t="e">
        <f>IF(INDEX(co_sectorInfo[Missing SV Group Text],MATCH(input_sector,co_sectorInfo[sector],0))&lt;&gt;"",_xlfn.TEXTJOIN(" ",TRUE,INDEX(co_sectorInfo[Missing SV Group Text],MATCH(input_sector,co_sectorInfo[sector],0)),"not included for",input_sector),"")</f>
        <v>#N/A</v>
      </c>
    </row>
    <row r="3" spans="3:37" x14ac:dyDescent="0.35">
      <c r="C3" s="16" t="s">
        <v>33</v>
      </c>
      <c r="D3" s="15" t="s">
        <v>34</v>
      </c>
    </row>
    <row r="4" spans="3:37" x14ac:dyDescent="0.35">
      <c r="C4" s="16" t="s">
        <v>36</v>
      </c>
      <c r="D4" s="17" t="s">
        <v>37</v>
      </c>
      <c r="AK4" s="2"/>
    </row>
    <row r="28" spans="2:11" x14ac:dyDescent="0.35">
      <c r="B28" s="6" t="s">
        <v>39</v>
      </c>
      <c r="C28" s="6" t="s">
        <v>30</v>
      </c>
      <c r="D28" s="18" t="s">
        <v>32</v>
      </c>
      <c r="E28" s="18" t="s">
        <v>33</v>
      </c>
      <c r="F28" s="18" t="s">
        <v>36</v>
      </c>
      <c r="G28" s="18" t="s">
        <v>73</v>
      </c>
      <c r="H28" s="18" t="s">
        <v>74</v>
      </c>
      <c r="K28"/>
    </row>
    <row r="29" spans="2:11" x14ac:dyDescent="0.35">
      <c r="B29" s="8">
        <f xml:space="preserve"> ROW( risk_table1[[#This Row],[Row]] ) - ROW( risk_table1[[#Headers],[Row]] )</f>
        <v>1</v>
      </c>
      <c r="C29" s="9" t="s">
        <v>27</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35">
      <c r="B30" s="8">
        <f xml:space="preserve"> ROW( risk_table1[[#This Row],[Row]] ) - ROW( risk_table1[[#Headers],[Row]] )</f>
        <v>2</v>
      </c>
      <c r="C30" s="9" t="s">
        <v>25</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35">
      <c r="B31" s="8">
        <f xml:space="preserve"> ROW( risk_table1[[#This Row],[Row]] ) - ROW( risk_table1[[#Headers],[Row]] )</f>
        <v>3</v>
      </c>
      <c r="C31" s="9" t="s">
        <v>31</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35">
      <c r="B32" s="8">
        <f xml:space="preserve"> ROW( risk_table1[[#This Row],[Row]] ) - ROW( risk_table1[[#Headers],[Row]] )</f>
        <v>4</v>
      </c>
      <c r="C32" s="9" t="s">
        <v>21</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35">
      <c r="C35" s="13"/>
    </row>
    <row r="36" spans="2:46" x14ac:dyDescent="0.35">
      <c r="B36" s="6" t="s">
        <v>39</v>
      </c>
      <c r="C36" s="6" t="s">
        <v>0</v>
      </c>
      <c r="D36" s="6" t="s">
        <v>65</v>
      </c>
      <c r="E36" s="6" t="s">
        <v>66</v>
      </c>
      <c r="F36" s="6" t="s">
        <v>67</v>
      </c>
      <c r="G36" s="6" t="s">
        <v>68</v>
      </c>
      <c r="H36" s="6" t="s">
        <v>33</v>
      </c>
      <c r="I36" s="6" t="s">
        <v>75</v>
      </c>
      <c r="J36" s="6" t="s">
        <v>69</v>
      </c>
      <c r="K36" s="2" t="s">
        <v>40</v>
      </c>
      <c r="L36" s="2" t="s">
        <v>41</v>
      </c>
      <c r="M36" s="2" t="s">
        <v>42</v>
      </c>
      <c r="N36" s="2" t="s">
        <v>43</v>
      </c>
      <c r="O36" s="2" t="s">
        <v>44</v>
      </c>
      <c r="P36" s="2" t="s">
        <v>45</v>
      </c>
      <c r="Q36" s="2" t="s">
        <v>46</v>
      </c>
      <c r="R36" s="2" t="s">
        <v>47</v>
      </c>
      <c r="S36" s="2" t="s">
        <v>37</v>
      </c>
      <c r="T36" s="2" t="s">
        <v>48</v>
      </c>
      <c r="U36" s="2" t="s">
        <v>49</v>
      </c>
      <c r="V36" s="2" t="s">
        <v>50</v>
      </c>
      <c r="W36" s="2" t="s">
        <v>51</v>
      </c>
      <c r="X36" s="2" t="s">
        <v>52</v>
      </c>
      <c r="Y36" s="2" t="s">
        <v>53</v>
      </c>
      <c r="Z36" s="2" t="s">
        <v>54</v>
      </c>
      <c r="AA36" s="2" t="s">
        <v>55</v>
      </c>
    </row>
    <row r="37" spans="2:46" x14ac:dyDescent="0.35">
      <c r="B37" s="8" cm="1">
        <f t="array" ref="B37">ROW(risk_mainTable[[#This Row],[Row]]) - ROW(risk_mainTable[#Headers])</f>
        <v>1</v>
      </c>
      <c r="C37" s="8" t="str">
        <f t="shared" ref="C37:C52" si="3" xml:space="preserve"> mv_sector</f>
        <v/>
      </c>
      <c r="D37" s="9" t="s">
        <v>21</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70</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35">
      <c r="B38" s="8" cm="1">
        <f t="array" ref="B38">ROW(risk_mainTable[[#This Row],[Row]]) - ROW(risk_mainTable[#Headers])</f>
        <v>2</v>
      </c>
      <c r="C38" s="8" t="str">
        <f t="shared" si="3"/>
        <v/>
      </c>
      <c r="D38" s="9" t="s">
        <v>21</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70</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35">
      <c r="B39" s="8" cm="1">
        <f t="array" ref="B39">ROW(risk_mainTable[[#This Row],[Row]]) - ROW(risk_mainTable[#Headers])</f>
        <v>3</v>
      </c>
      <c r="C39" s="8" t="str">
        <f t="shared" si="3"/>
        <v/>
      </c>
      <c r="D39" s="9" t="s">
        <v>21</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70</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35">
      <c r="B40" s="8" cm="1">
        <f t="array" ref="B40">ROW(risk_mainTable[[#This Row],[Row]]) - ROW(risk_mainTable[#Headers])</f>
        <v>4</v>
      </c>
      <c r="C40" s="8" t="str">
        <f t="shared" si="3"/>
        <v/>
      </c>
      <c r="D40" s="9" t="s">
        <v>21</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70</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35">
      <c r="B41" s="8" cm="1">
        <f t="array" ref="B41">ROW(risk_mainTable[[#This Row],[Row]]) - ROW(risk_mainTable[#Headers])</f>
        <v>5</v>
      </c>
      <c r="C41" s="8" t="str">
        <f t="shared" si="3"/>
        <v/>
      </c>
      <c r="D41" s="9" t="s">
        <v>31</v>
      </c>
      <c r="E41" s="6" t="str">
        <f>INDEX(SV_Categories[svGroupType],MATCH(risk_mainTable[[#This Row],[SV Category]],SV_Categories[svGroupLabel],0))</f>
        <v>sv_minority</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70</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35">
      <c r="B42" s="8" cm="1">
        <f t="array" ref="B42">ROW(risk_mainTable[[#This Row],[Row]]) - ROW(risk_mainTable[#Headers])</f>
        <v>6</v>
      </c>
      <c r="C42" s="8" t="str">
        <f t="shared" si="3"/>
        <v/>
      </c>
      <c r="D42" s="9" t="s">
        <v>31</v>
      </c>
      <c r="E42" s="6" t="str">
        <f>INDEX(SV_Categories[svGroupType],MATCH(risk_mainTable[[#This Row],[SV Category]],SV_Categories[svGroupLabel],0))</f>
        <v>sv_minority</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70</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35">
      <c r="B43" s="8" cm="1">
        <f t="array" ref="B43">ROW(risk_mainTable[[#This Row],[Row]]) - ROW(risk_mainTable[#Headers])</f>
        <v>7</v>
      </c>
      <c r="C43" s="8" t="str">
        <f t="shared" si="3"/>
        <v/>
      </c>
      <c r="D43" s="9" t="s">
        <v>31</v>
      </c>
      <c r="E43" s="6" t="str">
        <f>INDEX(SV_Categories[svGroupType],MATCH(risk_mainTable[[#This Row],[SV Category]],SV_Categories[svGroupLabel],0))</f>
        <v>sv_minority</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70</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35">
      <c r="B44" s="8" cm="1">
        <f t="array" ref="B44">ROW(risk_mainTable[[#This Row],[Row]]) - ROW(risk_mainTable[#Headers])</f>
        <v>8</v>
      </c>
      <c r="C44" s="8" t="str">
        <f t="shared" si="3"/>
        <v/>
      </c>
      <c r="D44" s="9" t="s">
        <v>31</v>
      </c>
      <c r="E44" s="6" t="str">
        <f>INDEX(SV_Categories[svGroupType],MATCH(risk_mainTable[[#This Row],[SV Category]],SV_Categories[svGroupLabel],0))</f>
        <v>sv_minority</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70</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35">
      <c r="B45" s="8" cm="1">
        <f t="array" ref="B45">ROW(risk_mainTable[[#This Row],[Row]]) - ROW(risk_mainTable[#Headers])</f>
        <v>9</v>
      </c>
      <c r="C45" s="8" t="str">
        <f t="shared" si="3"/>
        <v/>
      </c>
      <c r="D45" s="9" t="s">
        <v>25</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70</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35">
      <c r="B46" s="8" cm="1">
        <f t="array" ref="B46">ROW(risk_mainTable[[#This Row],[Row]]) - ROW(risk_mainTable[#Headers])</f>
        <v>10</v>
      </c>
      <c r="C46" s="8" t="str">
        <f t="shared" si="3"/>
        <v/>
      </c>
      <c r="D46" s="9" t="s">
        <v>25</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70</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35">
      <c r="B47" s="8" cm="1">
        <f t="array" ref="B47">ROW(risk_mainTable[[#This Row],[Row]]) - ROW(risk_mainTable[#Headers])</f>
        <v>11</v>
      </c>
      <c r="C47" s="8" t="str">
        <f t="shared" si="3"/>
        <v/>
      </c>
      <c r="D47" s="9" t="s">
        <v>25</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70</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35">
      <c r="B48" s="8" cm="1">
        <f t="array" ref="B48">ROW(risk_mainTable[[#This Row],[Row]]) - ROW(risk_mainTable[#Headers])</f>
        <v>12</v>
      </c>
      <c r="C48" s="8" t="str">
        <f t="shared" si="3"/>
        <v/>
      </c>
      <c r="D48" s="9" t="s">
        <v>25</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70</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35">
      <c r="B49" s="8" cm="1">
        <f t="array" ref="B49">ROW(risk_mainTable[[#This Row],[Row]]) - ROW(risk_mainTable[#Headers])</f>
        <v>13</v>
      </c>
      <c r="C49" s="8" t="str">
        <f t="shared" si="3"/>
        <v/>
      </c>
      <c r="D49" s="9" t="s">
        <v>27</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70</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35">
      <c r="B50" s="8" cm="1">
        <f t="array" ref="B50">ROW(risk_mainTable[[#This Row],[Row]]) - ROW(risk_mainTable[#Headers])</f>
        <v>14</v>
      </c>
      <c r="C50" s="8" t="str">
        <f t="shared" si="3"/>
        <v/>
      </c>
      <c r="D50" s="9" t="s">
        <v>27</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70</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35">
      <c r="B51" s="8" cm="1">
        <f t="array" ref="B51">ROW(risk_mainTable[[#This Row],[Row]]) - ROW(risk_mainTable[#Headers])</f>
        <v>15</v>
      </c>
      <c r="C51" s="8" t="str">
        <f t="shared" si="3"/>
        <v/>
      </c>
      <c r="D51" s="9" t="s">
        <v>27</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70</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 thickBot="1" x14ac:dyDescent="0.4">
      <c r="B52" s="25" cm="1">
        <f t="array" ref="B52">ROW(risk_mainTable[[#This Row],[Row]]) - ROW(risk_mainTable[#Headers])</f>
        <v>16</v>
      </c>
      <c r="C52" s="25" t="str">
        <f t="shared" si="3"/>
        <v/>
      </c>
      <c r="D52" s="27" t="s">
        <v>27</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70</v>
      </c>
      <c r="H52" s="26" t="str">
        <f t="shared" si="4"/>
        <v>CONUS</v>
      </c>
      <c r="I52" s="26" t="str">
        <f xml:space="preserve"> IF( risk_mainTable[[#This Row],[Sector]] = "", "",  INDEX(co_sectorInfo[rateUnit],MATCH(risk_mainTable[[#This Row],[Sector]],co_sectorInfo[sector],0)) )</f>
        <v/>
      </c>
      <c r="J52" s="26" t="str">
        <f>'Control Panel'!$C$39</f>
        <v/>
      </c>
      <c r="K52" s="36"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6"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6"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6"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6"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6"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6"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6"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6"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6"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6"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6"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6"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6"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6"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6"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6"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35">
      <c r="B53" s="8" cm="1">
        <f t="array" ref="B53">ROW(risk_mainTable[[#This Row],[Row]]) - ROW(risk_mainTable[#Headers])</f>
        <v>17</v>
      </c>
      <c r="C53" s="8" t="str">
        <f t="shared" ref="C53:C68" si="5" xml:space="preserve"> mv_sector</f>
        <v/>
      </c>
      <c r="D53" s="9" t="s">
        <v>21</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71</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35">
      <c r="B54" s="8" cm="1">
        <f t="array" ref="B54">ROW(risk_mainTable[[#This Row],[Row]]) - ROW(risk_mainTable[#Headers])</f>
        <v>18</v>
      </c>
      <c r="C54" s="8" t="str">
        <f t="shared" si="5"/>
        <v/>
      </c>
      <c r="D54" s="9" t="s">
        <v>21</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71</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35">
      <c r="B55" s="8" cm="1">
        <f t="array" ref="B55">ROW(risk_mainTable[[#This Row],[Row]]) - ROW(risk_mainTable[#Headers])</f>
        <v>19</v>
      </c>
      <c r="C55" s="8" t="str">
        <f t="shared" si="5"/>
        <v/>
      </c>
      <c r="D55" s="9" t="s">
        <v>21</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71</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35">
      <c r="B56" s="8" cm="1">
        <f t="array" ref="B56">ROW(risk_mainTable[[#This Row],[Row]]) - ROW(risk_mainTable[#Headers])</f>
        <v>20</v>
      </c>
      <c r="C56" s="8" t="str">
        <f t="shared" si="5"/>
        <v/>
      </c>
      <c r="D56" s="9" t="s">
        <v>21</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71</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35">
      <c r="B57" s="8" cm="1">
        <f t="array" ref="B57">ROW(risk_mainTable[[#This Row],[Row]]) - ROW(risk_mainTable[#Headers])</f>
        <v>21</v>
      </c>
      <c r="C57" s="8" t="str">
        <f t="shared" si="5"/>
        <v/>
      </c>
      <c r="D57" s="9" t="s">
        <v>31</v>
      </c>
      <c r="E57" s="6" t="str">
        <f>INDEX(SV_Categories[svGroupType],MATCH(risk_mainTable[[#This Row],[SV Category]],SV_Categories[svGroupLabel],0))</f>
        <v>sv_minority</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71</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35">
      <c r="B58" s="8" cm="1">
        <f t="array" ref="B58">ROW(risk_mainTable[[#This Row],[Row]]) - ROW(risk_mainTable[#Headers])</f>
        <v>22</v>
      </c>
      <c r="C58" s="8" t="str">
        <f t="shared" si="5"/>
        <v/>
      </c>
      <c r="D58" s="9" t="s">
        <v>31</v>
      </c>
      <c r="E58" s="6" t="str">
        <f>INDEX(SV_Categories[svGroupType],MATCH(risk_mainTable[[#This Row],[SV Category]],SV_Categories[svGroupLabel],0))</f>
        <v>sv_minority</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71</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35">
      <c r="B59" s="8" cm="1">
        <f t="array" ref="B59">ROW(risk_mainTable[[#This Row],[Row]]) - ROW(risk_mainTable[#Headers])</f>
        <v>23</v>
      </c>
      <c r="C59" s="8" t="str">
        <f t="shared" si="5"/>
        <v/>
      </c>
      <c r="D59" s="9" t="s">
        <v>31</v>
      </c>
      <c r="E59" s="6" t="str">
        <f>INDEX(SV_Categories[svGroupType],MATCH(risk_mainTable[[#This Row],[SV Category]],SV_Categories[svGroupLabel],0))</f>
        <v>sv_minority</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71</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35">
      <c r="B60" s="8" cm="1">
        <f t="array" ref="B60">ROW(risk_mainTable[[#This Row],[Row]]) - ROW(risk_mainTable[#Headers])</f>
        <v>24</v>
      </c>
      <c r="C60" s="8" t="str">
        <f t="shared" si="5"/>
        <v/>
      </c>
      <c r="D60" s="9" t="s">
        <v>31</v>
      </c>
      <c r="E60" s="6" t="str">
        <f>INDEX(SV_Categories[svGroupType],MATCH(risk_mainTable[[#This Row],[SV Category]],SV_Categories[svGroupLabel],0))</f>
        <v>sv_minority</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71</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35">
      <c r="B61" s="8" cm="1">
        <f t="array" ref="B61">ROW(risk_mainTable[[#This Row],[Row]]) - ROW(risk_mainTable[#Headers])</f>
        <v>25</v>
      </c>
      <c r="C61" s="8" t="str">
        <f t="shared" si="5"/>
        <v/>
      </c>
      <c r="D61" s="9" t="s">
        <v>25</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71</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35">
      <c r="B62" s="8" cm="1">
        <f t="array" ref="B62">ROW(risk_mainTable[[#This Row],[Row]]) - ROW(risk_mainTable[#Headers])</f>
        <v>26</v>
      </c>
      <c r="C62" s="8" t="str">
        <f t="shared" si="5"/>
        <v/>
      </c>
      <c r="D62" s="9" t="s">
        <v>25</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71</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35">
      <c r="B63" s="8" cm="1">
        <f t="array" ref="B63">ROW(risk_mainTable[[#This Row],[Row]]) - ROW(risk_mainTable[#Headers])</f>
        <v>27</v>
      </c>
      <c r="C63" s="8" t="str">
        <f t="shared" si="5"/>
        <v/>
      </c>
      <c r="D63" s="9" t="s">
        <v>25</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71</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35">
      <c r="B64" s="8" cm="1">
        <f t="array" ref="B64">ROW(risk_mainTable[[#This Row],[Row]]) - ROW(risk_mainTable[#Headers])</f>
        <v>28</v>
      </c>
      <c r="C64" s="8" t="str">
        <f t="shared" si="5"/>
        <v/>
      </c>
      <c r="D64" s="9" t="s">
        <v>25</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71</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35">
      <c r="B65" s="8" cm="1">
        <f t="array" ref="B65">ROW(risk_mainTable[[#This Row],[Row]]) - ROW(risk_mainTable[#Headers])</f>
        <v>29</v>
      </c>
      <c r="C65" s="8" t="str">
        <f t="shared" si="5"/>
        <v/>
      </c>
      <c r="D65" s="9" t="s">
        <v>27</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71</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35">
      <c r="B66" s="8" cm="1">
        <f t="array" ref="B66">ROW(risk_mainTable[[#This Row],[Row]]) - ROW(risk_mainTable[#Headers])</f>
        <v>30</v>
      </c>
      <c r="C66" s="8" t="str">
        <f t="shared" si="5"/>
        <v/>
      </c>
      <c r="D66" s="9" t="s">
        <v>27</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71</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35">
      <c r="B67" s="8" cm="1">
        <f t="array" ref="B67">ROW(risk_mainTable[[#This Row],[Row]]) - ROW(risk_mainTable[#Headers])</f>
        <v>31</v>
      </c>
      <c r="C67" s="8" t="str">
        <f t="shared" si="5"/>
        <v/>
      </c>
      <c r="D67" s="9" t="s">
        <v>27</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71</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35">
      <c r="B68" s="8" cm="1">
        <f t="array" ref="B68">ROW(risk_mainTable[[#This Row],[Row]]) - ROW(risk_mainTable[#Headers])</f>
        <v>32</v>
      </c>
      <c r="C68" s="8" t="str">
        <f t="shared" si="5"/>
        <v/>
      </c>
      <c r="D68" s="9" t="s">
        <v>27</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71</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35">
      <c r="B70"/>
      <c r="C70"/>
      <c r="D70"/>
      <c r="E70"/>
      <c r="F70"/>
      <c r="G70"/>
      <c r="H70"/>
      <c r="I70"/>
      <c r="J70"/>
      <c r="K70"/>
    </row>
    <row r="71" spans="2:27" x14ac:dyDescent="0.35">
      <c r="B71"/>
      <c r="C71"/>
      <c r="D71"/>
      <c r="E71"/>
      <c r="F71"/>
      <c r="G71"/>
      <c r="H71"/>
      <c r="I71"/>
      <c r="J71"/>
      <c r="K71"/>
    </row>
    <row r="72" spans="2:27" x14ac:dyDescent="0.35">
      <c r="B72"/>
      <c r="C72"/>
      <c r="D72"/>
      <c r="E72"/>
      <c r="F72"/>
      <c r="G72"/>
      <c r="H72"/>
      <c r="I72"/>
      <c r="J72"/>
      <c r="K72"/>
    </row>
    <row r="73" spans="2:27" x14ac:dyDescent="0.35">
      <c r="B73"/>
      <c r="C73"/>
      <c r="D73"/>
      <c r="E73"/>
      <c r="F73"/>
      <c r="G73"/>
      <c r="H73"/>
      <c r="I73"/>
      <c r="J73"/>
      <c r="K73"/>
    </row>
    <row r="74" spans="2:27" x14ac:dyDescent="0.35">
      <c r="B74"/>
      <c r="C74"/>
      <c r="D74"/>
      <c r="E74"/>
      <c r="F74"/>
      <c r="G74"/>
      <c r="H74"/>
      <c r="I74"/>
      <c r="J74"/>
      <c r="K74"/>
    </row>
    <row r="75" spans="2:27" x14ac:dyDescent="0.35">
      <c r="B75"/>
      <c r="C75"/>
      <c r="D75"/>
      <c r="E75"/>
      <c r="F75"/>
      <c r="G75"/>
      <c r="H75"/>
      <c r="I75"/>
      <c r="J75"/>
      <c r="K75"/>
    </row>
    <row r="76" spans="2:27" x14ac:dyDescent="0.35">
      <c r="B76"/>
      <c r="C76"/>
      <c r="D76"/>
      <c r="E76"/>
      <c r="F76"/>
      <c r="G76"/>
      <c r="H76"/>
      <c r="I76"/>
      <c r="J76"/>
      <c r="K76"/>
    </row>
    <row r="77" spans="2:27" x14ac:dyDescent="0.35">
      <c r="B77"/>
      <c r="C77"/>
      <c r="D77"/>
      <c r="E77"/>
      <c r="F77"/>
      <c r="G77"/>
      <c r="H77"/>
      <c r="I77"/>
      <c r="J77"/>
      <c r="K77"/>
    </row>
    <row r="78" spans="2:27" x14ac:dyDescent="0.35">
      <c r="B78"/>
      <c r="C78"/>
      <c r="D78"/>
      <c r="E78"/>
      <c r="F78"/>
      <c r="G78"/>
      <c r="H78"/>
      <c r="I78"/>
      <c r="J78"/>
      <c r="K78"/>
    </row>
    <row r="79" spans="2:27" x14ac:dyDescent="0.35">
      <c r="B79"/>
      <c r="C79"/>
      <c r="D79"/>
      <c r="E79"/>
      <c r="F79"/>
      <c r="G79"/>
      <c r="H79"/>
      <c r="I79"/>
      <c r="J79"/>
      <c r="K79"/>
    </row>
    <row r="80" spans="2:27" x14ac:dyDescent="0.35">
      <c r="B80"/>
      <c r="C80"/>
      <c r="D80"/>
      <c r="E80"/>
      <c r="F80"/>
      <c r="G80"/>
      <c r="H80"/>
      <c r="I80"/>
      <c r="J80"/>
      <c r="K80"/>
    </row>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spans="2:11" x14ac:dyDescent="0.35">
      <c r="B97"/>
      <c r="C97"/>
      <c r="D97"/>
      <c r="E97"/>
      <c r="F97"/>
      <c r="G97"/>
      <c r="H97"/>
      <c r="I97"/>
      <c r="J97"/>
      <c r="K97"/>
    </row>
    <row r="98" spans="2:11" x14ac:dyDescent="0.35">
      <c r="B98"/>
      <c r="C98"/>
      <c r="D98"/>
      <c r="E98"/>
      <c r="F98"/>
      <c r="G98"/>
      <c r="H98"/>
      <c r="I98"/>
      <c r="J98"/>
      <c r="K98"/>
    </row>
    <row r="99" spans="2:11" x14ac:dyDescent="0.35">
      <c r="B99"/>
      <c r="C99"/>
      <c r="D99"/>
      <c r="E99"/>
      <c r="F99"/>
      <c r="G99"/>
      <c r="H99"/>
      <c r="I99"/>
      <c r="J99"/>
      <c r="K99"/>
    </row>
    <row r="100" spans="2:11" x14ac:dyDescent="0.35">
      <c r="B100"/>
      <c r="C100"/>
      <c r="D100"/>
      <c r="E100"/>
      <c r="F100"/>
      <c r="G100"/>
      <c r="H100"/>
      <c r="I100"/>
      <c r="J100"/>
      <c r="K100"/>
    </row>
    <row r="101" spans="2:11" x14ac:dyDescent="0.35">
      <c r="B101"/>
      <c r="C101"/>
      <c r="D101"/>
      <c r="E101"/>
      <c r="F101"/>
      <c r="G101"/>
      <c r="H101"/>
      <c r="I101"/>
      <c r="J101"/>
      <c r="K101"/>
    </row>
    <row r="102" spans="2:11" x14ac:dyDescent="0.35">
      <c r="B102"/>
      <c r="C102"/>
      <c r="D102"/>
      <c r="E102"/>
      <c r="F102"/>
      <c r="G102"/>
      <c r="H102"/>
      <c r="I102"/>
      <c r="J102"/>
      <c r="K102"/>
    </row>
    <row r="103" spans="2:11" x14ac:dyDescent="0.3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heetViews>
  <sheetFormatPr defaultColWidth="9.1796875" defaultRowHeight="13" x14ac:dyDescent="0.3"/>
  <cols>
    <col min="1" max="1" width="9.1796875" style="6"/>
    <col min="2" max="2" width="7.1796875" style="6" bestFit="1" customWidth="1"/>
    <col min="3" max="3" width="30" style="6" customWidth="1"/>
    <col min="4" max="5" width="26.453125" style="6" customWidth="1"/>
    <col min="6" max="24" width="20.81640625" style="6" customWidth="1"/>
    <col min="25" max="29" width="9.1796875" style="6"/>
    <col min="30" max="32" width="10.26953125" style="6" bestFit="1" customWidth="1"/>
    <col min="33" max="16384" width="9.1796875" style="6"/>
  </cols>
  <sheetData>
    <row r="1" spans="3:5" x14ac:dyDescent="0.3">
      <c r="C1" s="32" t="s">
        <v>29</v>
      </c>
    </row>
    <row r="2" spans="3:5" x14ac:dyDescent="0.3">
      <c r="C2" s="16" t="s">
        <v>30</v>
      </c>
      <c r="D2" s="15" t="s">
        <v>31</v>
      </c>
      <c r="E2" s="6" t="e">
        <f>IF(INDEX(co_sectorInfo[Missing SV Group Text],MATCH(input_sector,co_sectorInfo[sector],0))&lt;&gt;"",_xlfn.TEXTJOIN(" ",TRUE,INDEX(co_sectorInfo[Missing SV Group Text],MATCH(input_sector,co_sectorInfo[sector],0)),"not included for",input_sector),"")</f>
        <v>#N/A</v>
      </c>
    </row>
    <row r="3" spans="3:5" x14ac:dyDescent="0.3">
      <c r="C3" s="16" t="s">
        <v>32</v>
      </c>
      <c r="D3" s="15"/>
    </row>
    <row r="4" spans="3:5" x14ac:dyDescent="0.3">
      <c r="C4" s="16" t="s">
        <v>35</v>
      </c>
      <c r="D4" s="15"/>
    </row>
    <row r="5" spans="3:5" x14ac:dyDescent="0.3">
      <c r="C5" s="16" t="s">
        <v>33</v>
      </c>
      <c r="D5" s="15" t="s">
        <v>34</v>
      </c>
    </row>
    <row r="31" spans="3:5" x14ac:dyDescent="0.3">
      <c r="C31" s="32" t="s">
        <v>29</v>
      </c>
    </row>
    <row r="32" spans="3:5" x14ac:dyDescent="0.3">
      <c r="C32" s="16" t="s">
        <v>76</v>
      </c>
      <c r="D32" s="15" t="s">
        <v>31</v>
      </c>
      <c r="E32" s="6" t="e">
        <f>IF(INDEX(co_sectorInfo[Missing SV Group Text],MATCH(input_sector,co_sectorInfo[sector],0))&lt;&gt;"",_xlfn.TEXTJOIN(" ",TRUE,INDEX(co_sectorInfo[Missing SV Group Text],MATCH(input_sector,co_sectorInfo[sector],0)),"not included for",input_sector),"")</f>
        <v>#N/A</v>
      </c>
    </row>
    <row r="33" spans="3:4" x14ac:dyDescent="0.3">
      <c r="C33" s="16" t="s">
        <v>77</v>
      </c>
      <c r="D33" s="15" t="s">
        <v>34</v>
      </c>
    </row>
    <row r="58" spans="3:8" x14ac:dyDescent="0.3">
      <c r="C58" s="32" t="s">
        <v>29</v>
      </c>
      <c r="G58" s="32" t="s">
        <v>29</v>
      </c>
    </row>
    <row r="59" spans="3:8" x14ac:dyDescent="0.3">
      <c r="C59" s="16" t="s">
        <v>72</v>
      </c>
      <c r="D59" s="15"/>
      <c r="G59" s="16" t="s">
        <v>32</v>
      </c>
      <c r="H59" s="15"/>
    </row>
    <row r="60" spans="3:8" x14ac:dyDescent="0.3">
      <c r="C60" s="16" t="s">
        <v>33</v>
      </c>
      <c r="D60" s="15" t="s">
        <v>34</v>
      </c>
      <c r="G60" s="16" t="s">
        <v>35</v>
      </c>
      <c r="H60" s="15"/>
    </row>
    <row r="61" spans="3:8" x14ac:dyDescent="0.3">
      <c r="C61" s="16" t="s">
        <v>36</v>
      </c>
      <c r="D61" s="17" t="s">
        <v>37</v>
      </c>
      <c r="G61" s="16" t="s">
        <v>33</v>
      </c>
      <c r="H61" s="15" t="s">
        <v>34</v>
      </c>
    </row>
    <row r="62" spans="3:8" x14ac:dyDescent="0.3">
      <c r="G62" s="16" t="s">
        <v>36</v>
      </c>
      <c r="H62" s="17" t="s">
        <v>37</v>
      </c>
    </row>
    <row r="90" spans="2:24" x14ac:dyDescent="0.3">
      <c r="G90" s="6" t="s">
        <v>38</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3">
      <c r="B91" s="6" t="s">
        <v>39</v>
      </c>
      <c r="C91" s="6" t="s">
        <v>78</v>
      </c>
      <c r="D91" s="6" t="s">
        <v>79</v>
      </c>
      <c r="E91" s="6" t="s">
        <v>35</v>
      </c>
      <c r="F91" s="6" t="s">
        <v>30</v>
      </c>
      <c r="G91" s="6" t="s">
        <v>33</v>
      </c>
      <c r="H91" s="18" t="s">
        <v>40</v>
      </c>
      <c r="I91" s="18" t="s">
        <v>41</v>
      </c>
      <c r="J91" s="18" t="s">
        <v>42</v>
      </c>
      <c r="K91" s="18" t="s">
        <v>43</v>
      </c>
      <c r="L91" s="18" t="s">
        <v>44</v>
      </c>
      <c r="M91" s="18" t="s">
        <v>45</v>
      </c>
      <c r="N91" s="18" t="s">
        <v>46</v>
      </c>
      <c r="O91" s="18" t="s">
        <v>47</v>
      </c>
      <c r="P91" s="18" t="s">
        <v>37</v>
      </c>
      <c r="Q91" s="18" t="s">
        <v>48</v>
      </c>
      <c r="R91" s="18" t="s">
        <v>49</v>
      </c>
      <c r="S91" s="18" t="s">
        <v>50</v>
      </c>
      <c r="T91" s="18" t="s">
        <v>51</v>
      </c>
      <c r="U91" s="18" t="s">
        <v>52</v>
      </c>
      <c r="V91" s="18" t="s">
        <v>53</v>
      </c>
      <c r="W91" s="18" t="s">
        <v>54</v>
      </c>
      <c r="X91" s="18" t="s">
        <v>55</v>
      </c>
    </row>
    <row r="92" spans="2:24" x14ac:dyDescent="0.3">
      <c r="B92" s="8" cm="1">
        <f t="array" ref="B92">ROW(Table20[[#This Row],[Row]]) - ROW(Table20[#Headers])</f>
        <v>1</v>
      </c>
      <c r="C92" s="9" t="s">
        <v>70</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3">
      <c r="B93" s="8" cm="1">
        <f t="array" ref="B93">ROW(Table20[[#This Row],[Row]]) - ROW(Table20[#Headers])</f>
        <v>2</v>
      </c>
      <c r="C93" s="9" t="s">
        <v>71</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3">
      <c r="C94" s="18"/>
    </row>
    <row r="95" spans="2:24" x14ac:dyDescent="0.3">
      <c r="C95" s="18"/>
    </row>
    <row r="96" spans="2:24" x14ac:dyDescent="0.3">
      <c r="C96" s="18"/>
      <c r="E96" s="6" t="s">
        <v>38</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3">
      <c r="B97" s="6" t="s">
        <v>39</v>
      </c>
      <c r="C97" s="6" t="s">
        <v>69</v>
      </c>
      <c r="D97" s="6" t="s">
        <v>30</v>
      </c>
      <c r="E97" s="6" t="s">
        <v>33</v>
      </c>
      <c r="F97" s="18" t="s">
        <v>40</v>
      </c>
      <c r="G97" s="18" t="s">
        <v>41</v>
      </c>
      <c r="H97" s="18" t="s">
        <v>42</v>
      </c>
      <c r="I97" s="18" t="s">
        <v>43</v>
      </c>
      <c r="J97" s="18" t="s">
        <v>44</v>
      </c>
      <c r="K97" s="18" t="s">
        <v>45</v>
      </c>
      <c r="L97" s="18" t="s">
        <v>46</v>
      </c>
      <c r="M97" s="18" t="s">
        <v>47</v>
      </c>
      <c r="N97" s="18" t="s">
        <v>37</v>
      </c>
      <c r="O97" s="18" t="s">
        <v>48</v>
      </c>
      <c r="P97" s="18" t="s">
        <v>49</v>
      </c>
      <c r="Q97" s="18" t="s">
        <v>50</v>
      </c>
      <c r="R97" s="18" t="s">
        <v>51</v>
      </c>
      <c r="S97" s="18" t="s">
        <v>52</v>
      </c>
      <c r="T97" s="18" t="s">
        <v>53</v>
      </c>
      <c r="U97" s="18" t="s">
        <v>54</v>
      </c>
      <c r="V97" s="18" t="s">
        <v>55</v>
      </c>
    </row>
    <row r="98" spans="2:22" x14ac:dyDescent="0.3">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3">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3">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3">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3">
      <c r="B105" s="6" t="s">
        <v>39</v>
      </c>
      <c r="C105" s="6" t="s">
        <v>72</v>
      </c>
      <c r="D105" s="6" t="s">
        <v>30</v>
      </c>
      <c r="E105" s="6" t="s">
        <v>33</v>
      </c>
      <c r="F105" s="6" t="s">
        <v>36</v>
      </c>
      <c r="G105" s="6" t="s">
        <v>73</v>
      </c>
      <c r="H105" s="6" t="s">
        <v>74</v>
      </c>
      <c r="I105" s="18" t="s">
        <v>242</v>
      </c>
    </row>
    <row r="106" spans="2:22" ht="26" x14ac:dyDescent="0.3">
      <c r="B106" s="6" cm="1">
        <f t="array" ref="B106">ROW(Table6[[#This Row],[Row]]) - ROW(Table6[#Headers])</f>
        <v>1</v>
      </c>
      <c r="C106" s="18" t="str">
        <f t="shared" ref="C106:C113" si="22">IF( ISBLANK( $D$59 ), "", $D$59 )</f>
        <v/>
      </c>
      <c r="D106" s="29" t="s">
        <v>57</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6" s="37" t="str">
        <f xml:space="preserve"> IF( OR( Table6[[#This Row],[Scenario]] = "", Table6[[#This Row],[Region]] = "", Table6[[#This Row],[Year]] = "" ), "",IF(Table6[[#This Row],[Value]]&gt;=0,-0.1,0.1) )</f>
        <v/>
      </c>
      <c r="I106" s="38" t="s">
        <v>246</v>
      </c>
    </row>
    <row r="107" spans="2:22" ht="26" x14ac:dyDescent="0.3">
      <c r="B107" s="6" cm="1">
        <f t="array" ref="B107">ROW(Table6[[#This Row],[Row]]) - ROW(Table6[#Headers])</f>
        <v>2</v>
      </c>
      <c r="C107" s="18" t="str">
        <f t="shared" si="22"/>
        <v/>
      </c>
      <c r="D107" s="29" t="s">
        <v>58</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7" s="37" t="str">
        <f xml:space="preserve"> IF( OR( Table6[[#This Row],[Scenario]] = "", Table6[[#This Row],[Region]] = "", Table6[[#This Row],[Year]] = "" ), "",IF(Table6[[#This Row],[Value]]&gt;=0,-0.1,0.1) )</f>
        <v/>
      </c>
      <c r="I107" s="38" t="s">
        <v>247</v>
      </c>
    </row>
    <row r="108" spans="2:22" x14ac:dyDescent="0.3">
      <c r="B108" s="6" cm="1">
        <f t="array" ref="B108">ROW(Table6[[#This Row],[Row]]) - ROW(Table6[#Headers])</f>
        <v>3</v>
      </c>
      <c r="C108" s="18" t="str">
        <f t="shared" si="22"/>
        <v/>
      </c>
      <c r="D108" s="29" t="s">
        <v>59</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8" s="37" t="str">
        <f xml:space="preserve"> IF( OR( Table6[[#This Row],[Scenario]] = "", Table6[[#This Row],[Region]] = "", Table6[[#This Row],[Year]] = "" ), "",IF(Table6[[#This Row],[Value]]&gt;=0,-0.1,0.1) )</f>
        <v/>
      </c>
      <c r="I108" s="6" t="s">
        <v>59</v>
      </c>
    </row>
    <row r="109" spans="2:22" x14ac:dyDescent="0.3">
      <c r="B109" s="6" cm="1">
        <f t="array" ref="B109">ROW(Table6[[#This Row],[Row]]) - ROW(Table6[#Headers])</f>
        <v>4</v>
      </c>
      <c r="C109" s="18" t="str">
        <f t="shared" si="22"/>
        <v/>
      </c>
      <c r="D109" s="29" t="s">
        <v>60</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9" s="37" t="str">
        <f xml:space="preserve"> IF( OR( Table6[[#This Row],[Scenario]] = "", Table6[[#This Row],[Region]] = "", Table6[[#This Row],[Year]] = "" ), "",IF(Table6[[#This Row],[Value]]&gt;=0,-0.1,0.1) )</f>
        <v/>
      </c>
      <c r="I109" s="6" t="s">
        <v>60</v>
      </c>
    </row>
    <row r="110" spans="2:22" ht="26" x14ac:dyDescent="0.3">
      <c r="B110" s="6" cm="1">
        <f t="array" ref="B110">ROW(Table6[[#This Row],[Row]]) - ROW(Table6[#Headers])</f>
        <v>5</v>
      </c>
      <c r="C110" s="18" t="str">
        <f t="shared" si="22"/>
        <v/>
      </c>
      <c r="D110" s="29" t="s">
        <v>61</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0" s="37" t="str">
        <f xml:space="preserve"> IF( OR( Table6[[#This Row],[Scenario]] = "", Table6[[#This Row],[Region]] = "", Table6[[#This Row],[Year]] = "" ), "",IF(Table6[[#This Row],[Value]]&gt;=0,-0.1,0.1) )</f>
        <v/>
      </c>
      <c r="I110" s="38" t="s">
        <v>243</v>
      </c>
    </row>
    <row r="111" spans="2:22" ht="26" x14ac:dyDescent="0.3">
      <c r="B111" s="6" cm="1">
        <f t="array" ref="B111">ROW(Table6[[#This Row],[Row]]) - ROW(Table6[#Headers])</f>
        <v>6</v>
      </c>
      <c r="C111" s="18" t="str">
        <f t="shared" si="22"/>
        <v/>
      </c>
      <c r="D111" s="29" t="s">
        <v>62</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1" s="37" t="str">
        <f xml:space="preserve"> IF( OR( Table6[[#This Row],[Scenario]] = "", Table6[[#This Row],[Region]] = "", Table6[[#This Row],[Year]] = "" ), "",IF(Table6[[#This Row],[Value]]&gt;=0,-0.1,0.1) )</f>
        <v/>
      </c>
      <c r="I111" s="38" t="s">
        <v>245</v>
      </c>
    </row>
    <row r="112" spans="2:22" x14ac:dyDescent="0.3">
      <c r="B112" s="6" cm="1">
        <f t="array" ref="B112">ROW(Table6[[#This Row],[Row]]) - ROW(Table6[#Headers])</f>
        <v>7</v>
      </c>
      <c r="C112" s="18" t="str">
        <f>IF( ISBLANK( $D$59 ), "", $D$59 )</f>
        <v/>
      </c>
      <c r="D112" s="29" t="s">
        <v>63</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2" s="37" t="str">
        <f xml:space="preserve"> IF( OR( Table6[[#This Row],[Scenario]] = "", Table6[[#This Row],[Region]] = "", Table6[[#This Row],[Year]] = "" ), "",IF(Table6[[#This Row],[Value]]&gt;=0,-0.1,0.1) )</f>
        <v/>
      </c>
      <c r="I112" s="6" t="s">
        <v>63</v>
      </c>
    </row>
    <row r="113" spans="2:10" ht="26" x14ac:dyDescent="0.3">
      <c r="B113" s="6" cm="1">
        <f t="array" ref="B113">ROW(Table6[[#This Row],[Row]]) - ROW(Table6[#Headers])</f>
        <v>8</v>
      </c>
      <c r="C113" s="18" t="str">
        <f t="shared" si="22"/>
        <v/>
      </c>
      <c r="D113" s="30" t="s">
        <v>64</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3" s="37" t="str">
        <f xml:space="preserve"> IF( OR( Table6[[#This Row],[Scenario]] = "", Table6[[#This Row],[Region]] = "", Table6[[#This Row],[Year]] = "" ), "",IF(Table6[[#This Row],[Value]]&gt;=0,-0.1,0.1) )</f>
        <v/>
      </c>
      <c r="I113" s="38" t="s">
        <v>244</v>
      </c>
    </row>
    <row r="117" spans="2:10" x14ac:dyDescent="0.3">
      <c r="B117" s="6" t="s">
        <v>39</v>
      </c>
      <c r="C117" s="6" t="s">
        <v>79</v>
      </c>
      <c r="D117" s="6" t="s">
        <v>35</v>
      </c>
      <c r="E117" s="6" t="s">
        <v>30</v>
      </c>
      <c r="F117" s="6" t="s">
        <v>33</v>
      </c>
      <c r="G117" s="6" t="s">
        <v>36</v>
      </c>
      <c r="H117" s="6" t="s">
        <v>73</v>
      </c>
      <c r="I117" s="6" t="s">
        <v>74</v>
      </c>
      <c r="J117" s="18" t="s">
        <v>242</v>
      </c>
    </row>
    <row r="118" spans="2:10" ht="26" x14ac:dyDescent="0.3">
      <c r="B118" s="6" cm="1">
        <f t="array" ref="B118">ROW(Table62627[[#This Row],[Row]]) - ROW(Table62627[#Headers])</f>
        <v>1</v>
      </c>
      <c r="C118" s="18" t="str">
        <f t="shared" ref="C118:C125" si="25">IF( ISBLANK( $H$59 ), "", $H$59 )</f>
        <v/>
      </c>
      <c r="D118" s="18" t="str">
        <f t="shared" ref="D118:D125" si="26">IF( ISBLANK( $H$60 ), "", $H$60 )</f>
        <v/>
      </c>
      <c r="E118" s="29" t="s">
        <v>57</v>
      </c>
      <c r="F118" s="6" t="str">
        <f t="shared" ref="F118:F125" si="27" xml:space="preserve"> IF( ISBLANK( $H$61 ), "", $H$61 )</f>
        <v>CONUS</v>
      </c>
      <c r="G118" s="6" t="str">
        <f t="shared" ref="G118:G125" si="28"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37" t="str">
        <f xml:space="preserve"> IF( OR(Table62627[[#This Row],[Reference Emissions Scenario]]="", Table62627[[#This Row],[Scenario to Compare]] = "", Table62627[[#This Row],[Region]] = "", Table62627[[#This Row],[Year]] = "" ), "",IF(Table62627[[#This Row],[Value]]&gt;=0,-0.1,0.1) )</f>
        <v/>
      </c>
      <c r="J118" s="38" t="s">
        <v>246</v>
      </c>
    </row>
    <row r="119" spans="2:10" ht="26" x14ac:dyDescent="0.3">
      <c r="B119" s="6" cm="1">
        <f t="array" ref="B119">ROW(Table62627[[#This Row],[Row]]) - ROW(Table62627[#Headers])</f>
        <v>2</v>
      </c>
      <c r="C119" s="18" t="str">
        <f t="shared" si="25"/>
        <v/>
      </c>
      <c r="D119" s="18" t="str">
        <f t="shared" si="26"/>
        <v/>
      </c>
      <c r="E119" s="29" t="s">
        <v>58</v>
      </c>
      <c r="F119" s="6" t="str">
        <f t="shared" si="27"/>
        <v>CONUS</v>
      </c>
      <c r="G119" s="6" t="str">
        <f t="shared" si="28"/>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37" t="str">
        <f xml:space="preserve"> IF( OR(Table62627[[#This Row],[Reference Emissions Scenario]]="", Table62627[[#This Row],[Scenario to Compare]] = "", Table62627[[#This Row],[Region]] = "", Table62627[[#This Row],[Year]] = "" ), "",IF(Table62627[[#This Row],[Value]]&gt;=0,-0.1,0.1) )</f>
        <v/>
      </c>
      <c r="J119" s="38" t="s">
        <v>247</v>
      </c>
    </row>
    <row r="120" spans="2:10" x14ac:dyDescent="0.3">
      <c r="B120" s="6" cm="1">
        <f t="array" ref="B120">ROW(Table62627[[#This Row],[Row]]) - ROW(Table62627[#Headers])</f>
        <v>3</v>
      </c>
      <c r="C120" s="18" t="str">
        <f t="shared" si="25"/>
        <v/>
      </c>
      <c r="D120" s="18" t="str">
        <f t="shared" si="26"/>
        <v/>
      </c>
      <c r="E120" s="29" t="s">
        <v>59</v>
      </c>
      <c r="F120" s="6" t="str">
        <f t="shared" si="27"/>
        <v>CONUS</v>
      </c>
      <c r="G120" s="6" t="str">
        <f t="shared" si="28"/>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37" t="str">
        <f xml:space="preserve"> IF( OR(Table62627[[#This Row],[Reference Emissions Scenario]]="", Table62627[[#This Row],[Scenario to Compare]] = "", Table62627[[#This Row],[Region]] = "", Table62627[[#This Row],[Year]] = "" ), "",IF(Table62627[[#This Row],[Value]]&gt;=0,-0.1,0.1) )</f>
        <v/>
      </c>
      <c r="J120" s="6" t="s">
        <v>59</v>
      </c>
    </row>
    <row r="121" spans="2:10" x14ac:dyDescent="0.3">
      <c r="B121" s="6" cm="1">
        <f t="array" ref="B121">ROW(Table62627[[#This Row],[Row]]) - ROW(Table62627[#Headers])</f>
        <v>4</v>
      </c>
      <c r="C121" s="18" t="str">
        <f t="shared" si="25"/>
        <v/>
      </c>
      <c r="D121" s="18" t="str">
        <f t="shared" si="26"/>
        <v/>
      </c>
      <c r="E121" s="29" t="s">
        <v>60</v>
      </c>
      <c r="F121" s="6" t="str">
        <f t="shared" si="27"/>
        <v>CONUS</v>
      </c>
      <c r="G121" s="6" t="str">
        <f t="shared" si="28"/>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37" t="str">
        <f xml:space="preserve"> IF( OR(Table62627[[#This Row],[Reference Emissions Scenario]]="", Table62627[[#This Row],[Scenario to Compare]] = "", Table62627[[#This Row],[Region]] = "", Table62627[[#This Row],[Year]] = "" ), "",IF(Table62627[[#This Row],[Value]]&gt;=0,-0.1,0.1) )</f>
        <v/>
      </c>
      <c r="J121" s="6" t="s">
        <v>60</v>
      </c>
    </row>
    <row r="122" spans="2:10" ht="26" x14ac:dyDescent="0.3">
      <c r="B122" s="6" cm="1">
        <f t="array" ref="B122">ROW(Table62627[[#This Row],[Row]]) - ROW(Table62627[#Headers])</f>
        <v>5</v>
      </c>
      <c r="C122" s="18" t="str">
        <f t="shared" si="25"/>
        <v/>
      </c>
      <c r="D122" s="18" t="str">
        <f t="shared" si="26"/>
        <v/>
      </c>
      <c r="E122" s="29" t="s">
        <v>61</v>
      </c>
      <c r="F122" s="6" t="str">
        <f t="shared" si="27"/>
        <v>CONUS</v>
      </c>
      <c r="G122" s="6" t="str">
        <f t="shared" si="28"/>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37" t="str">
        <f xml:space="preserve"> IF( OR(Table62627[[#This Row],[Reference Emissions Scenario]]="", Table62627[[#This Row],[Scenario to Compare]] = "", Table62627[[#This Row],[Region]] = "", Table62627[[#This Row],[Year]] = "" ), "",IF(Table62627[[#This Row],[Value]]&gt;=0,-0.1,0.1) )</f>
        <v/>
      </c>
      <c r="J122" s="38" t="s">
        <v>243</v>
      </c>
    </row>
    <row r="123" spans="2:10" ht="26" x14ac:dyDescent="0.3">
      <c r="B123" s="6" cm="1">
        <f t="array" ref="B123">ROW(Table62627[[#This Row],[Row]]) - ROW(Table62627[#Headers])</f>
        <v>6</v>
      </c>
      <c r="C123" s="18" t="str">
        <f t="shared" si="25"/>
        <v/>
      </c>
      <c r="D123" s="18" t="str">
        <f t="shared" si="26"/>
        <v/>
      </c>
      <c r="E123" s="29" t="s">
        <v>62</v>
      </c>
      <c r="F123" s="6" t="str">
        <f t="shared" si="27"/>
        <v>CONUS</v>
      </c>
      <c r="G123" s="6" t="str">
        <f t="shared" si="28"/>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37" t="str">
        <f xml:space="preserve"> IF( OR(Table62627[[#This Row],[Reference Emissions Scenario]]="", Table62627[[#This Row],[Scenario to Compare]] = "", Table62627[[#This Row],[Region]] = "", Table62627[[#This Row],[Year]] = "" ), "",IF(Table62627[[#This Row],[Value]]&gt;=0,-0.1,0.1) )</f>
        <v/>
      </c>
      <c r="J123" s="38" t="s">
        <v>245</v>
      </c>
    </row>
    <row r="124" spans="2:10" x14ac:dyDescent="0.3">
      <c r="B124" s="6" cm="1">
        <f t="array" ref="B124">ROW(Table62627[[#This Row],[Row]]) - ROW(Table62627[#Headers])</f>
        <v>7</v>
      </c>
      <c r="C124" s="18" t="str">
        <f t="shared" si="25"/>
        <v/>
      </c>
      <c r="D124" s="18" t="str">
        <f t="shared" si="26"/>
        <v/>
      </c>
      <c r="E124" s="29" t="s">
        <v>63</v>
      </c>
      <c r="F124" s="6" t="str">
        <f t="shared" si="27"/>
        <v>CONUS</v>
      </c>
      <c r="G124" s="6" t="str">
        <f t="shared" si="28"/>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37" t="str">
        <f xml:space="preserve"> IF( OR(Table62627[[#This Row],[Reference Emissions Scenario]]="", Table62627[[#This Row],[Scenario to Compare]] = "", Table62627[[#This Row],[Region]] = "", Table62627[[#This Row],[Year]] = "" ), "",IF(Table62627[[#This Row],[Value]]&gt;=0,-0.1,0.1) )</f>
        <v/>
      </c>
      <c r="J124" s="6" t="s">
        <v>63</v>
      </c>
    </row>
    <row r="125" spans="2:10" ht="26" x14ac:dyDescent="0.3">
      <c r="B125" s="6" cm="1">
        <f t="array" ref="B125">ROW(Table62627[[#This Row],[Row]]) - ROW(Table62627[#Headers])</f>
        <v>8</v>
      </c>
      <c r="C125" s="18" t="str">
        <f t="shared" si="25"/>
        <v/>
      </c>
      <c r="D125" s="18" t="str">
        <f t="shared" si="26"/>
        <v/>
      </c>
      <c r="E125" s="30" t="s">
        <v>64</v>
      </c>
      <c r="F125" s="6" t="str">
        <f t="shared" si="27"/>
        <v>CONUS</v>
      </c>
      <c r="G125" s="6" t="str">
        <f t="shared" si="28"/>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37" t="str">
        <f xml:space="preserve"> IF( OR(Table62627[[#This Row],[Reference Emissions Scenario]]="", Table62627[[#This Row],[Scenario to Compare]] = "", Table62627[[#This Row],[Region]] = "", Table62627[[#This Row],[Year]] = "" ), "",IF(Table62627[[#This Row],[Value]]&gt;=0,-0.1,0.1) )</f>
        <v/>
      </c>
      <c r="J125" s="38" t="s">
        <v>244</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heetViews>
  <sheetFormatPr defaultColWidth="11.453125" defaultRowHeight="14.5" x14ac:dyDescent="0.35"/>
  <cols>
    <col min="1" max="9" width="19" customWidth="1"/>
    <col min="10" max="13" width="25.7265625" customWidth="1"/>
    <col min="14" max="17" width="19" customWidth="1"/>
  </cols>
  <sheetData>
    <row r="1" spans="1:17" x14ac:dyDescent="0.35">
      <c r="A1" t="s">
        <v>80</v>
      </c>
      <c r="B1" t="s">
        <v>81</v>
      </c>
      <c r="C1" t="s">
        <v>82</v>
      </c>
      <c r="D1" t="s">
        <v>83</v>
      </c>
      <c r="E1" t="s">
        <v>84</v>
      </c>
      <c r="F1" t="s">
        <v>85</v>
      </c>
      <c r="G1" t="s">
        <v>86</v>
      </c>
      <c r="H1" t="s">
        <v>87</v>
      </c>
      <c r="I1" t="s">
        <v>88</v>
      </c>
      <c r="J1" t="s">
        <v>90</v>
      </c>
      <c r="K1" t="s">
        <v>89</v>
      </c>
      <c r="L1" t="s">
        <v>92</v>
      </c>
      <c r="M1" t="s">
        <v>91</v>
      </c>
      <c r="N1" t="s">
        <v>94</v>
      </c>
      <c r="O1" t="s">
        <v>93</v>
      </c>
      <c r="P1" t="s">
        <v>95</v>
      </c>
      <c r="Q1" t="s">
        <v>96</v>
      </c>
    </row>
    <row r="6806" spans="1:1" x14ac:dyDescent="0.35">
      <c r="A6806" s="23"/>
    </row>
    <row r="6807" spans="1:1" x14ac:dyDescent="0.35">
      <c r="A6807" s="23"/>
    </row>
    <row r="6808" spans="1:1" x14ac:dyDescent="0.35">
      <c r="A6808" s="23"/>
    </row>
    <row r="6809" spans="1:1" x14ac:dyDescent="0.35">
      <c r="A6809" s="23"/>
    </row>
    <row r="6810" spans="1:1" x14ac:dyDescent="0.35">
      <c r="A6810" s="23"/>
    </row>
    <row r="6811" spans="1:1" x14ac:dyDescent="0.35">
      <c r="A6811" s="23"/>
    </row>
    <row r="6812" spans="1:1" x14ac:dyDescent="0.35">
      <c r="A6812" s="23"/>
    </row>
    <row r="6813" spans="1:1" x14ac:dyDescent="0.35">
      <c r="A6813" s="23"/>
    </row>
    <row r="6814" spans="1:1" x14ac:dyDescent="0.35">
      <c r="A6814" s="23"/>
    </row>
    <row r="6815" spans="1:1" x14ac:dyDescent="0.35">
      <c r="A6815" s="23"/>
    </row>
    <row r="6816" spans="1:1" x14ac:dyDescent="0.35">
      <c r="A6816" s="23"/>
    </row>
    <row r="6817" spans="1:1" x14ac:dyDescent="0.35">
      <c r="A6817" s="23"/>
    </row>
    <row r="6818" spans="1:1" x14ac:dyDescent="0.35">
      <c r="A6818" s="23"/>
    </row>
    <row r="6819" spans="1:1" x14ac:dyDescent="0.35">
      <c r="A6819" s="23"/>
    </row>
    <row r="6820" spans="1:1" x14ac:dyDescent="0.35">
      <c r="A6820" s="23"/>
    </row>
    <row r="6821" spans="1:1" x14ac:dyDescent="0.35">
      <c r="A6821" s="23"/>
    </row>
    <row r="6822" spans="1:1" x14ac:dyDescent="0.35">
      <c r="A6822" s="23"/>
    </row>
    <row r="6823" spans="1:1" x14ac:dyDescent="0.35">
      <c r="A6823" s="23"/>
    </row>
    <row r="6824" spans="1:1" x14ac:dyDescent="0.35">
      <c r="A6824" s="23"/>
    </row>
    <row r="6825" spans="1:1" x14ac:dyDescent="0.35">
      <c r="A6825" s="23"/>
    </row>
    <row r="6826" spans="1:1" x14ac:dyDescent="0.35">
      <c r="A6826" s="23"/>
    </row>
    <row r="6827" spans="1:1" x14ac:dyDescent="0.35">
      <c r="A6827" s="23"/>
    </row>
    <row r="6828" spans="1:1" x14ac:dyDescent="0.35">
      <c r="A6828" s="23"/>
    </row>
    <row r="6829" spans="1:1" x14ac:dyDescent="0.35">
      <c r="A6829" s="23"/>
    </row>
    <row r="6830" spans="1:1" x14ac:dyDescent="0.35">
      <c r="A6830" s="23"/>
    </row>
    <row r="6831" spans="1:1" x14ac:dyDescent="0.35">
      <c r="A6831" s="23"/>
    </row>
    <row r="6832" spans="1:1" x14ac:dyDescent="0.35">
      <c r="A6832" s="23"/>
    </row>
    <row r="6833" spans="1:1" x14ac:dyDescent="0.35">
      <c r="A6833" s="23"/>
    </row>
    <row r="6834" spans="1:1" x14ac:dyDescent="0.35">
      <c r="A6834" s="23"/>
    </row>
    <row r="6835" spans="1:1" x14ac:dyDescent="0.35">
      <c r="A6835" s="23"/>
    </row>
    <row r="6836" spans="1:1" x14ac:dyDescent="0.35">
      <c r="A6836" s="23"/>
    </row>
    <row r="6837" spans="1:1" x14ac:dyDescent="0.35">
      <c r="A6837" s="23"/>
    </row>
    <row r="6838" spans="1:1" x14ac:dyDescent="0.35">
      <c r="A6838" s="23"/>
    </row>
    <row r="6839" spans="1:1" x14ac:dyDescent="0.35">
      <c r="A6839" s="23"/>
    </row>
    <row r="6840" spans="1:1" x14ac:dyDescent="0.35">
      <c r="A6840" s="23"/>
    </row>
    <row r="6841" spans="1:1" x14ac:dyDescent="0.35">
      <c r="A6841" s="23"/>
    </row>
    <row r="6842" spans="1:1" x14ac:dyDescent="0.35">
      <c r="A6842" s="23"/>
    </row>
    <row r="6843" spans="1:1" x14ac:dyDescent="0.35">
      <c r="A6843" s="23"/>
    </row>
    <row r="6844" spans="1:1" x14ac:dyDescent="0.35">
      <c r="A6844" s="23"/>
    </row>
    <row r="6845" spans="1:1" x14ac:dyDescent="0.35">
      <c r="A6845" s="23"/>
    </row>
    <row r="6846" spans="1:1" x14ac:dyDescent="0.35">
      <c r="A6846" s="23"/>
    </row>
    <row r="6847" spans="1:1" x14ac:dyDescent="0.35">
      <c r="A6847" s="23"/>
    </row>
    <row r="6848" spans="1:1" x14ac:dyDescent="0.35">
      <c r="A6848" s="23"/>
    </row>
    <row r="6849" spans="1:1" x14ac:dyDescent="0.35">
      <c r="A6849" s="23"/>
    </row>
    <row r="6850" spans="1:1" x14ac:dyDescent="0.35">
      <c r="A6850" s="23"/>
    </row>
    <row r="6851" spans="1:1" x14ac:dyDescent="0.35">
      <c r="A6851" s="23"/>
    </row>
    <row r="6852" spans="1:1" x14ac:dyDescent="0.35">
      <c r="A6852" s="23"/>
    </row>
    <row r="6853" spans="1:1" x14ac:dyDescent="0.35">
      <c r="A6853" s="23"/>
    </row>
    <row r="6854" spans="1:1" x14ac:dyDescent="0.35">
      <c r="A6854" s="23"/>
    </row>
    <row r="6855" spans="1:1" x14ac:dyDescent="0.35">
      <c r="A6855" s="23"/>
    </row>
    <row r="6856" spans="1:1" x14ac:dyDescent="0.35">
      <c r="A6856" s="23"/>
    </row>
    <row r="6857" spans="1:1" x14ac:dyDescent="0.35">
      <c r="A6857" s="23"/>
    </row>
    <row r="6858" spans="1:1" x14ac:dyDescent="0.35">
      <c r="A6858" s="23"/>
    </row>
    <row r="6859" spans="1:1" x14ac:dyDescent="0.35">
      <c r="A6859" s="23"/>
    </row>
    <row r="6860" spans="1:1" x14ac:dyDescent="0.35">
      <c r="A6860" s="23"/>
    </row>
    <row r="6861" spans="1:1" x14ac:dyDescent="0.35">
      <c r="A6861" s="23"/>
    </row>
    <row r="6862" spans="1:1" x14ac:dyDescent="0.35">
      <c r="A6862" s="23"/>
    </row>
    <row r="6863" spans="1:1" x14ac:dyDescent="0.35">
      <c r="A6863" s="23"/>
    </row>
    <row r="6864" spans="1:1" x14ac:dyDescent="0.35">
      <c r="A6864" s="23"/>
    </row>
    <row r="6865" spans="1:1" x14ac:dyDescent="0.35">
      <c r="A6865" s="23"/>
    </row>
    <row r="6866" spans="1:1" x14ac:dyDescent="0.35">
      <c r="A6866" s="23"/>
    </row>
    <row r="6867" spans="1:1" x14ac:dyDescent="0.35">
      <c r="A6867" s="23"/>
    </row>
    <row r="6868" spans="1:1" x14ac:dyDescent="0.35">
      <c r="A6868" s="23"/>
    </row>
    <row r="6869" spans="1:1" x14ac:dyDescent="0.35">
      <c r="A6869" s="23"/>
    </row>
    <row r="6870" spans="1:1" x14ac:dyDescent="0.35">
      <c r="A6870" s="23"/>
    </row>
    <row r="6871" spans="1:1" x14ac:dyDescent="0.35">
      <c r="A6871" s="23"/>
    </row>
    <row r="6872" spans="1:1" x14ac:dyDescent="0.35">
      <c r="A6872" s="23"/>
    </row>
    <row r="6873" spans="1:1" x14ac:dyDescent="0.35">
      <c r="A6873" s="23"/>
    </row>
    <row r="6874" spans="1:1" x14ac:dyDescent="0.35">
      <c r="A6874" s="23"/>
    </row>
    <row r="6875" spans="1:1" x14ac:dyDescent="0.35">
      <c r="A6875" s="23"/>
    </row>
    <row r="6876" spans="1:1" x14ac:dyDescent="0.35">
      <c r="A6876" s="23"/>
    </row>
    <row r="6877" spans="1:1" x14ac:dyDescent="0.35">
      <c r="A6877" s="23"/>
    </row>
    <row r="6878" spans="1:1" x14ac:dyDescent="0.35">
      <c r="A6878" s="23"/>
    </row>
    <row r="6879" spans="1:1" x14ac:dyDescent="0.35">
      <c r="A6879" s="23"/>
    </row>
    <row r="6880" spans="1:1" x14ac:dyDescent="0.35">
      <c r="A6880" s="23"/>
    </row>
    <row r="6881" spans="1:1" x14ac:dyDescent="0.35">
      <c r="A6881" s="23"/>
    </row>
    <row r="6882" spans="1:1" x14ac:dyDescent="0.35">
      <c r="A6882" s="23"/>
    </row>
    <row r="6883" spans="1:1" x14ac:dyDescent="0.35">
      <c r="A6883" s="23"/>
    </row>
    <row r="6884" spans="1:1" x14ac:dyDescent="0.35">
      <c r="A6884" s="23"/>
    </row>
    <row r="6885" spans="1:1" x14ac:dyDescent="0.35">
      <c r="A6885" s="23"/>
    </row>
    <row r="6886" spans="1:1" x14ac:dyDescent="0.35">
      <c r="A6886" s="23"/>
    </row>
    <row r="6887" spans="1:1" x14ac:dyDescent="0.35">
      <c r="A6887" s="23"/>
    </row>
    <row r="6888" spans="1:1" x14ac:dyDescent="0.35">
      <c r="A6888" s="23"/>
    </row>
    <row r="6889" spans="1:1" x14ac:dyDescent="0.35">
      <c r="A6889" s="23"/>
    </row>
    <row r="6890" spans="1:1" x14ac:dyDescent="0.35">
      <c r="A6890" s="23"/>
    </row>
    <row r="6891" spans="1:1" x14ac:dyDescent="0.35">
      <c r="A6891" s="23"/>
    </row>
    <row r="6892" spans="1:1" x14ac:dyDescent="0.35">
      <c r="A6892" s="23"/>
    </row>
    <row r="6893" spans="1:1" x14ac:dyDescent="0.35">
      <c r="A6893" s="23"/>
    </row>
    <row r="6894" spans="1:1" x14ac:dyDescent="0.35">
      <c r="A6894" s="23"/>
    </row>
    <row r="6895" spans="1:1" x14ac:dyDescent="0.35">
      <c r="A6895" s="23"/>
    </row>
    <row r="6896" spans="1:1" x14ac:dyDescent="0.35">
      <c r="A6896" s="23"/>
    </row>
    <row r="6897" spans="1:1" x14ac:dyDescent="0.35">
      <c r="A6897" s="23"/>
    </row>
    <row r="6898" spans="1:1" x14ac:dyDescent="0.35">
      <c r="A6898" s="23"/>
    </row>
    <row r="6899" spans="1:1" x14ac:dyDescent="0.35">
      <c r="A6899" s="23"/>
    </row>
    <row r="6900" spans="1:1" x14ac:dyDescent="0.35">
      <c r="A6900" s="23"/>
    </row>
    <row r="6901" spans="1:1" x14ac:dyDescent="0.35">
      <c r="A6901" s="23"/>
    </row>
    <row r="6902" spans="1:1" x14ac:dyDescent="0.35">
      <c r="A6902" s="23"/>
    </row>
    <row r="6903" spans="1:1" x14ac:dyDescent="0.35">
      <c r="A6903" s="23"/>
    </row>
    <row r="6904" spans="1:1" x14ac:dyDescent="0.35">
      <c r="A6904" s="23"/>
    </row>
    <row r="6905" spans="1:1" x14ac:dyDescent="0.35">
      <c r="A6905" s="23"/>
    </row>
    <row r="6906" spans="1:1" x14ac:dyDescent="0.35">
      <c r="A6906" s="23"/>
    </row>
    <row r="6907" spans="1:1" x14ac:dyDescent="0.35">
      <c r="A6907" s="23"/>
    </row>
    <row r="6908" spans="1:1" x14ac:dyDescent="0.35">
      <c r="A6908" s="23"/>
    </row>
    <row r="6909" spans="1:1" x14ac:dyDescent="0.35">
      <c r="A6909" s="23"/>
    </row>
    <row r="6910" spans="1:1" x14ac:dyDescent="0.35">
      <c r="A6910" s="23"/>
    </row>
    <row r="6911" spans="1:1" x14ac:dyDescent="0.35">
      <c r="A6911" s="23"/>
    </row>
    <row r="6912" spans="1:1" x14ac:dyDescent="0.35">
      <c r="A6912" s="23"/>
    </row>
    <row r="6913" spans="1:1" x14ac:dyDescent="0.35">
      <c r="A6913" s="23"/>
    </row>
    <row r="6914" spans="1:1" x14ac:dyDescent="0.35">
      <c r="A6914" s="23"/>
    </row>
    <row r="6915" spans="1:1" x14ac:dyDescent="0.35">
      <c r="A6915" s="23"/>
    </row>
    <row r="6916" spans="1:1" x14ac:dyDescent="0.35">
      <c r="A6916" s="23"/>
    </row>
    <row r="6917" spans="1:1" x14ac:dyDescent="0.35">
      <c r="A6917" s="23"/>
    </row>
    <row r="6918" spans="1:1" x14ac:dyDescent="0.35">
      <c r="A6918" s="23"/>
    </row>
    <row r="6919" spans="1:1" x14ac:dyDescent="0.35">
      <c r="A6919" s="23"/>
    </row>
    <row r="6920" spans="1:1" x14ac:dyDescent="0.35">
      <c r="A6920" s="23"/>
    </row>
    <row r="6921" spans="1:1" x14ac:dyDescent="0.35">
      <c r="A6921" s="23"/>
    </row>
    <row r="6922" spans="1:1" x14ac:dyDescent="0.35">
      <c r="A6922" s="23"/>
    </row>
    <row r="6923" spans="1:1" x14ac:dyDescent="0.35">
      <c r="A6923" s="23"/>
    </row>
    <row r="6924" spans="1:1" x14ac:dyDescent="0.35">
      <c r="A6924" s="23"/>
    </row>
    <row r="6925" spans="1:1" x14ac:dyDescent="0.35">
      <c r="A6925" s="23"/>
    </row>
    <row r="6926" spans="1:1" x14ac:dyDescent="0.35">
      <c r="A6926" s="23"/>
    </row>
    <row r="6927" spans="1:1" x14ac:dyDescent="0.35">
      <c r="A6927" s="23"/>
    </row>
    <row r="6928" spans="1:1" x14ac:dyDescent="0.35">
      <c r="A6928" s="23"/>
    </row>
    <row r="6929" spans="1:1" x14ac:dyDescent="0.35">
      <c r="A6929" s="23"/>
    </row>
    <row r="6930" spans="1:1" x14ac:dyDescent="0.35">
      <c r="A6930" s="23"/>
    </row>
    <row r="6931" spans="1:1" x14ac:dyDescent="0.35">
      <c r="A6931" s="23"/>
    </row>
    <row r="6932" spans="1:1" x14ac:dyDescent="0.35">
      <c r="A6932" s="23"/>
    </row>
    <row r="6933" spans="1:1" x14ac:dyDescent="0.35">
      <c r="A6933" s="23"/>
    </row>
    <row r="6934" spans="1:1" x14ac:dyDescent="0.35">
      <c r="A6934" s="23"/>
    </row>
    <row r="6935" spans="1:1" x14ac:dyDescent="0.35">
      <c r="A6935" s="23"/>
    </row>
    <row r="6936" spans="1:1" x14ac:dyDescent="0.35">
      <c r="A6936" s="23"/>
    </row>
    <row r="6937" spans="1:1" x14ac:dyDescent="0.35">
      <c r="A6937" s="23"/>
    </row>
    <row r="6938" spans="1:1" x14ac:dyDescent="0.35">
      <c r="A6938" s="23"/>
    </row>
    <row r="6939" spans="1:1" x14ac:dyDescent="0.35">
      <c r="A6939" s="23"/>
    </row>
    <row r="6940" spans="1:1" x14ac:dyDescent="0.35">
      <c r="A6940" s="23"/>
    </row>
    <row r="6941" spans="1:1" x14ac:dyDescent="0.35">
      <c r="A6941" s="23"/>
    </row>
    <row r="6942" spans="1:1" x14ac:dyDescent="0.35">
      <c r="A6942" s="23"/>
    </row>
    <row r="6943" spans="1:1" x14ac:dyDescent="0.35">
      <c r="A6943" s="23"/>
    </row>
    <row r="6944" spans="1:1" x14ac:dyDescent="0.35">
      <c r="A6944" s="23"/>
    </row>
    <row r="6945" spans="1:1" x14ac:dyDescent="0.35">
      <c r="A6945" s="23"/>
    </row>
    <row r="6946" spans="1:1" x14ac:dyDescent="0.35">
      <c r="A6946" s="23"/>
    </row>
    <row r="6947" spans="1:1" x14ac:dyDescent="0.35">
      <c r="A6947" s="23"/>
    </row>
    <row r="6948" spans="1:1" x14ac:dyDescent="0.35">
      <c r="A6948" s="23"/>
    </row>
    <row r="6949" spans="1:1" x14ac:dyDescent="0.35">
      <c r="A6949" s="23"/>
    </row>
    <row r="6950" spans="1:1" x14ac:dyDescent="0.35">
      <c r="A6950" s="23"/>
    </row>
    <row r="6951" spans="1:1" x14ac:dyDescent="0.35">
      <c r="A6951" s="23"/>
    </row>
    <row r="6952" spans="1:1" x14ac:dyDescent="0.35">
      <c r="A6952" s="23"/>
    </row>
    <row r="6953" spans="1:1" x14ac:dyDescent="0.35">
      <c r="A6953" s="23"/>
    </row>
    <row r="6954" spans="1:1" x14ac:dyDescent="0.35">
      <c r="A6954" s="23"/>
    </row>
    <row r="6955" spans="1:1" x14ac:dyDescent="0.35">
      <c r="A6955" s="23"/>
    </row>
    <row r="6956" spans="1:1" x14ac:dyDescent="0.35">
      <c r="A6956" s="23"/>
    </row>
    <row r="6957" spans="1:1" x14ac:dyDescent="0.35">
      <c r="A6957" s="23"/>
    </row>
    <row r="6958" spans="1:1" x14ac:dyDescent="0.35">
      <c r="A6958" s="23"/>
    </row>
    <row r="6959" spans="1:1" x14ac:dyDescent="0.35">
      <c r="A6959" s="23"/>
    </row>
    <row r="6960" spans="1:1" x14ac:dyDescent="0.35">
      <c r="A6960" s="23"/>
    </row>
    <row r="6961" spans="1:1" x14ac:dyDescent="0.35">
      <c r="A6961" s="23"/>
    </row>
    <row r="6962" spans="1:1" x14ac:dyDescent="0.35">
      <c r="A6962" s="23"/>
    </row>
    <row r="6963" spans="1:1" x14ac:dyDescent="0.35">
      <c r="A6963" s="23"/>
    </row>
    <row r="6964" spans="1:1" x14ac:dyDescent="0.35">
      <c r="A6964" s="23"/>
    </row>
    <row r="6965" spans="1:1" x14ac:dyDescent="0.35">
      <c r="A6965" s="23"/>
    </row>
    <row r="6966" spans="1:1" x14ac:dyDescent="0.35">
      <c r="A6966" s="23"/>
    </row>
    <row r="6967" spans="1:1" x14ac:dyDescent="0.35">
      <c r="A6967" s="23"/>
    </row>
    <row r="6968" spans="1:1" x14ac:dyDescent="0.35">
      <c r="A6968" s="23"/>
    </row>
    <row r="6969" spans="1:1" x14ac:dyDescent="0.35">
      <c r="A6969" s="23"/>
    </row>
    <row r="6970" spans="1:1" x14ac:dyDescent="0.35">
      <c r="A6970" s="23"/>
    </row>
    <row r="6971" spans="1:1" x14ac:dyDescent="0.35">
      <c r="A6971" s="23"/>
    </row>
    <row r="6972" spans="1:1" x14ac:dyDescent="0.35">
      <c r="A6972" s="23"/>
    </row>
    <row r="6973" spans="1:1" x14ac:dyDescent="0.35">
      <c r="A6973" s="23"/>
    </row>
    <row r="6974" spans="1:1" x14ac:dyDescent="0.35">
      <c r="A6974" s="23"/>
    </row>
    <row r="6975" spans="1:1" x14ac:dyDescent="0.35">
      <c r="A6975" s="23"/>
    </row>
    <row r="6976" spans="1:1" x14ac:dyDescent="0.35">
      <c r="A6976" s="23"/>
    </row>
    <row r="6977" spans="1:1" x14ac:dyDescent="0.35">
      <c r="A6977" s="23"/>
    </row>
    <row r="6978" spans="1:1" x14ac:dyDescent="0.35">
      <c r="A6978" s="23"/>
    </row>
    <row r="6979" spans="1:1" x14ac:dyDescent="0.35">
      <c r="A6979" s="23"/>
    </row>
    <row r="6980" spans="1:1" x14ac:dyDescent="0.35">
      <c r="A6980" s="23"/>
    </row>
    <row r="6981" spans="1:1" x14ac:dyDescent="0.35">
      <c r="A6981" s="23"/>
    </row>
    <row r="6982" spans="1:1" x14ac:dyDescent="0.35">
      <c r="A6982" s="23"/>
    </row>
    <row r="6983" spans="1:1" x14ac:dyDescent="0.35">
      <c r="A6983" s="23"/>
    </row>
    <row r="6984" spans="1:1" x14ac:dyDescent="0.35">
      <c r="A6984" s="23"/>
    </row>
    <row r="6985" spans="1:1" x14ac:dyDescent="0.35">
      <c r="A6985" s="23"/>
    </row>
    <row r="6986" spans="1:1" x14ac:dyDescent="0.35">
      <c r="A6986" s="23"/>
    </row>
    <row r="6987" spans="1:1" x14ac:dyDescent="0.35">
      <c r="A6987" s="23"/>
    </row>
    <row r="6988" spans="1:1" x14ac:dyDescent="0.35">
      <c r="A6988" s="23"/>
    </row>
    <row r="6989" spans="1:1" x14ac:dyDescent="0.35">
      <c r="A6989" s="23"/>
    </row>
    <row r="6990" spans="1:1" x14ac:dyDescent="0.35">
      <c r="A6990" s="23"/>
    </row>
    <row r="6991" spans="1:1" x14ac:dyDescent="0.35">
      <c r="A6991" s="23"/>
    </row>
    <row r="6992" spans="1:1" x14ac:dyDescent="0.35">
      <c r="A6992" s="23"/>
    </row>
    <row r="6993" spans="1:1" x14ac:dyDescent="0.35">
      <c r="A6993" s="23"/>
    </row>
    <row r="6994" spans="1:1" x14ac:dyDescent="0.35">
      <c r="A6994" s="23"/>
    </row>
    <row r="6995" spans="1:1" x14ac:dyDescent="0.35">
      <c r="A6995" s="23"/>
    </row>
    <row r="6996" spans="1:1" x14ac:dyDescent="0.35">
      <c r="A6996" s="23"/>
    </row>
    <row r="6997" spans="1:1" x14ac:dyDescent="0.35">
      <c r="A6997" s="23"/>
    </row>
    <row r="6998" spans="1:1" x14ac:dyDescent="0.35">
      <c r="A6998" s="23"/>
    </row>
    <row r="6999" spans="1:1" x14ac:dyDescent="0.35">
      <c r="A6999" s="23"/>
    </row>
    <row r="7000" spans="1:1" x14ac:dyDescent="0.35">
      <c r="A7000" s="23"/>
    </row>
    <row r="7001" spans="1:1" x14ac:dyDescent="0.35">
      <c r="A7001" s="23"/>
    </row>
    <row r="7002" spans="1:1" x14ac:dyDescent="0.35">
      <c r="A7002" s="23"/>
    </row>
    <row r="7003" spans="1:1" x14ac:dyDescent="0.35">
      <c r="A7003" s="23"/>
    </row>
    <row r="7004" spans="1:1" x14ac:dyDescent="0.35">
      <c r="A7004" s="23"/>
    </row>
    <row r="7005" spans="1:1" x14ac:dyDescent="0.35">
      <c r="A7005" s="23"/>
    </row>
    <row r="7006" spans="1:1" x14ac:dyDescent="0.35">
      <c r="A7006" s="23"/>
    </row>
    <row r="7007" spans="1:1" x14ac:dyDescent="0.35">
      <c r="A7007" s="23"/>
    </row>
    <row r="7008" spans="1:1" x14ac:dyDescent="0.35">
      <c r="A7008" s="23"/>
    </row>
    <row r="7009" spans="1:1" x14ac:dyDescent="0.35">
      <c r="A7009" s="23"/>
    </row>
    <row r="7010" spans="1:1" x14ac:dyDescent="0.35">
      <c r="A7010" s="23"/>
    </row>
    <row r="7011" spans="1:1" x14ac:dyDescent="0.35">
      <c r="A7011" s="23"/>
    </row>
    <row r="7012" spans="1:1" x14ac:dyDescent="0.35">
      <c r="A7012" s="23"/>
    </row>
    <row r="7013" spans="1:1" x14ac:dyDescent="0.35">
      <c r="A7013" s="23"/>
    </row>
    <row r="7014" spans="1:1" x14ac:dyDescent="0.35">
      <c r="A7014" s="23"/>
    </row>
    <row r="7015" spans="1:1" x14ac:dyDescent="0.35">
      <c r="A7015" s="23"/>
    </row>
    <row r="7016" spans="1:1" x14ac:dyDescent="0.35">
      <c r="A7016" s="23"/>
    </row>
    <row r="7017" spans="1:1" x14ac:dyDescent="0.35">
      <c r="A7017" s="23"/>
    </row>
    <row r="7018" spans="1:1" x14ac:dyDescent="0.35">
      <c r="A7018" s="23"/>
    </row>
    <row r="7019" spans="1:1" x14ac:dyDescent="0.35">
      <c r="A7019" s="23"/>
    </row>
    <row r="7020" spans="1:1" x14ac:dyDescent="0.35">
      <c r="A7020" s="23"/>
    </row>
    <row r="7021" spans="1:1" x14ac:dyDescent="0.35">
      <c r="A7021" s="23"/>
    </row>
    <row r="7022" spans="1:1" x14ac:dyDescent="0.35">
      <c r="A7022" s="23"/>
    </row>
    <row r="7023" spans="1:1" x14ac:dyDescent="0.35">
      <c r="A7023" s="23"/>
    </row>
    <row r="7024" spans="1:1" x14ac:dyDescent="0.35">
      <c r="A7024" s="23"/>
    </row>
    <row r="7025" spans="1:1" x14ac:dyDescent="0.35">
      <c r="A7025" s="23"/>
    </row>
    <row r="7026" spans="1:1" x14ac:dyDescent="0.35">
      <c r="A7026" s="23"/>
    </row>
    <row r="7027" spans="1:1" x14ac:dyDescent="0.35">
      <c r="A7027" s="23"/>
    </row>
    <row r="7028" spans="1:1" x14ac:dyDescent="0.35">
      <c r="A7028" s="23"/>
    </row>
    <row r="7029" spans="1:1" x14ac:dyDescent="0.35">
      <c r="A7029" s="23"/>
    </row>
    <row r="7030" spans="1:1" x14ac:dyDescent="0.35">
      <c r="A7030" s="23"/>
    </row>
    <row r="7031" spans="1:1" x14ac:dyDescent="0.35">
      <c r="A7031" s="23"/>
    </row>
    <row r="7032" spans="1:1" x14ac:dyDescent="0.35">
      <c r="A7032" s="23"/>
    </row>
    <row r="7033" spans="1:1" x14ac:dyDescent="0.35">
      <c r="A7033" s="23"/>
    </row>
    <row r="7034" spans="1:1" x14ac:dyDescent="0.35">
      <c r="A7034" s="23"/>
    </row>
    <row r="7035" spans="1:1" x14ac:dyDescent="0.35">
      <c r="A7035" s="23"/>
    </row>
    <row r="7036" spans="1:1" x14ac:dyDescent="0.35">
      <c r="A7036" s="23"/>
    </row>
    <row r="7037" spans="1:1" x14ac:dyDescent="0.35">
      <c r="A7037" s="23"/>
    </row>
    <row r="7038" spans="1:1" x14ac:dyDescent="0.35">
      <c r="A7038" s="23"/>
    </row>
    <row r="7039" spans="1:1" x14ac:dyDescent="0.35">
      <c r="A7039" s="23"/>
    </row>
    <row r="7040" spans="1:1" x14ac:dyDescent="0.35">
      <c r="A7040" s="23"/>
    </row>
    <row r="7041" spans="1:1" x14ac:dyDescent="0.35">
      <c r="A7041" s="23"/>
    </row>
    <row r="7042" spans="1:1" x14ac:dyDescent="0.35">
      <c r="A7042" s="23"/>
    </row>
    <row r="7043" spans="1:1" x14ac:dyDescent="0.35">
      <c r="A7043" s="23"/>
    </row>
    <row r="7044" spans="1:1" x14ac:dyDescent="0.35">
      <c r="A7044" s="23"/>
    </row>
    <row r="7045" spans="1:1" x14ac:dyDescent="0.35">
      <c r="A7045" s="23"/>
    </row>
    <row r="7046" spans="1:1" x14ac:dyDescent="0.35">
      <c r="A7046" s="23"/>
    </row>
    <row r="7047" spans="1:1" x14ac:dyDescent="0.35">
      <c r="A7047" s="23"/>
    </row>
    <row r="7048" spans="1:1" x14ac:dyDescent="0.35">
      <c r="A7048" s="23"/>
    </row>
    <row r="7049" spans="1:1" x14ac:dyDescent="0.35">
      <c r="A7049" s="23"/>
    </row>
    <row r="7050" spans="1:1" x14ac:dyDescent="0.35">
      <c r="A7050" s="23"/>
    </row>
    <row r="7051" spans="1:1" x14ac:dyDescent="0.35">
      <c r="A7051" s="23"/>
    </row>
    <row r="7052" spans="1:1" x14ac:dyDescent="0.35">
      <c r="A7052" s="23"/>
    </row>
    <row r="7053" spans="1:1" x14ac:dyDescent="0.35">
      <c r="A7053" s="23"/>
    </row>
    <row r="7054" spans="1:1" x14ac:dyDescent="0.35">
      <c r="A7054" s="23"/>
    </row>
    <row r="7055" spans="1:1" x14ac:dyDescent="0.35">
      <c r="A7055" s="23"/>
    </row>
    <row r="7056" spans="1:1" x14ac:dyDescent="0.35">
      <c r="A7056" s="23"/>
    </row>
    <row r="7057" spans="1:1" x14ac:dyDescent="0.35">
      <c r="A7057" s="23"/>
    </row>
    <row r="7058" spans="1:1" x14ac:dyDescent="0.35">
      <c r="A7058" s="23"/>
    </row>
    <row r="7059" spans="1:1" x14ac:dyDescent="0.35">
      <c r="A7059" s="23"/>
    </row>
    <row r="7060" spans="1:1" x14ac:dyDescent="0.35">
      <c r="A7060" s="23"/>
    </row>
    <row r="7061" spans="1:1" x14ac:dyDescent="0.35">
      <c r="A7061" s="23"/>
    </row>
    <row r="7062" spans="1:1" x14ac:dyDescent="0.35">
      <c r="A7062" s="23"/>
    </row>
    <row r="7063" spans="1:1" x14ac:dyDescent="0.35">
      <c r="A7063" s="23"/>
    </row>
    <row r="7064" spans="1:1" x14ac:dyDescent="0.35">
      <c r="A7064" s="23"/>
    </row>
    <row r="7065" spans="1:1" x14ac:dyDescent="0.35">
      <c r="A7065" s="23"/>
    </row>
    <row r="7066" spans="1:1" x14ac:dyDescent="0.35">
      <c r="A7066" s="23"/>
    </row>
    <row r="7067" spans="1:1" x14ac:dyDescent="0.35">
      <c r="A7067" s="23"/>
    </row>
    <row r="7068" spans="1:1" x14ac:dyDescent="0.35">
      <c r="A7068" s="23"/>
    </row>
    <row r="7069" spans="1:1" x14ac:dyDescent="0.35">
      <c r="A7069" s="23"/>
    </row>
    <row r="7070" spans="1:1" x14ac:dyDescent="0.35">
      <c r="A7070" s="23"/>
    </row>
    <row r="7071" spans="1:1" x14ac:dyDescent="0.35">
      <c r="A7071" s="23"/>
    </row>
    <row r="7072" spans="1:1" x14ac:dyDescent="0.35">
      <c r="A7072" s="23"/>
    </row>
    <row r="7073" spans="1:1" x14ac:dyDescent="0.35">
      <c r="A7073" s="23"/>
    </row>
    <row r="7074" spans="1:1" x14ac:dyDescent="0.35">
      <c r="A7074" s="23"/>
    </row>
    <row r="7075" spans="1:1" x14ac:dyDescent="0.35">
      <c r="A7075" s="23"/>
    </row>
    <row r="7076" spans="1:1" x14ac:dyDescent="0.35">
      <c r="A7076" s="23"/>
    </row>
    <row r="7077" spans="1:1" x14ac:dyDescent="0.35">
      <c r="A7077" s="23"/>
    </row>
    <row r="7078" spans="1:1" x14ac:dyDescent="0.35">
      <c r="A7078" s="23"/>
    </row>
    <row r="7079" spans="1:1" x14ac:dyDescent="0.35">
      <c r="A7079" s="23"/>
    </row>
    <row r="7080" spans="1:1" x14ac:dyDescent="0.35">
      <c r="A7080" s="23"/>
    </row>
    <row r="7081" spans="1:1" x14ac:dyDescent="0.35">
      <c r="A7081" s="23"/>
    </row>
    <row r="7082" spans="1:1" x14ac:dyDescent="0.35">
      <c r="A7082" s="23"/>
    </row>
    <row r="7083" spans="1:1" x14ac:dyDescent="0.35">
      <c r="A7083" s="23"/>
    </row>
    <row r="7084" spans="1:1" x14ac:dyDescent="0.35">
      <c r="A7084" s="23"/>
    </row>
    <row r="7085" spans="1:1" x14ac:dyDescent="0.35">
      <c r="A7085" s="23"/>
    </row>
    <row r="7086" spans="1:1" x14ac:dyDescent="0.35">
      <c r="A7086" s="23"/>
    </row>
    <row r="7087" spans="1:1" x14ac:dyDescent="0.35">
      <c r="A7087" s="23"/>
    </row>
    <row r="7088" spans="1:1" x14ac:dyDescent="0.35">
      <c r="A7088" s="23"/>
    </row>
    <row r="7089" spans="1:1" x14ac:dyDescent="0.35">
      <c r="A7089" s="23"/>
    </row>
    <row r="7090" spans="1:1" x14ac:dyDescent="0.35">
      <c r="A7090" s="23"/>
    </row>
    <row r="7091" spans="1:1" x14ac:dyDescent="0.35">
      <c r="A7091" s="23"/>
    </row>
    <row r="7092" spans="1:1" x14ac:dyDescent="0.35">
      <c r="A7092" s="23"/>
    </row>
    <row r="7093" spans="1:1" x14ac:dyDescent="0.35">
      <c r="A7093" s="23"/>
    </row>
    <row r="7094" spans="1:1" x14ac:dyDescent="0.35">
      <c r="A7094" s="23"/>
    </row>
    <row r="7095" spans="1:1" x14ac:dyDescent="0.35">
      <c r="A7095" s="23"/>
    </row>
    <row r="7096" spans="1:1" x14ac:dyDescent="0.35">
      <c r="A7096" s="23"/>
    </row>
    <row r="7097" spans="1:1" x14ac:dyDescent="0.35">
      <c r="A7097" s="23"/>
    </row>
    <row r="7098" spans="1:1" x14ac:dyDescent="0.35">
      <c r="A7098" s="23"/>
    </row>
    <row r="7099" spans="1:1" x14ac:dyDescent="0.35">
      <c r="A7099" s="23"/>
    </row>
    <row r="7100" spans="1:1" x14ac:dyDescent="0.35">
      <c r="A7100" s="23"/>
    </row>
    <row r="7101" spans="1:1" x14ac:dyDescent="0.35">
      <c r="A7101" s="23"/>
    </row>
    <row r="7102" spans="1:1" x14ac:dyDescent="0.35">
      <c r="A7102" s="23"/>
    </row>
    <row r="7103" spans="1:1" x14ac:dyDescent="0.35">
      <c r="A7103" s="23"/>
    </row>
    <row r="7104" spans="1:1" x14ac:dyDescent="0.35">
      <c r="A7104" s="23"/>
    </row>
    <row r="7105" spans="1:1" x14ac:dyDescent="0.35">
      <c r="A7105" s="23"/>
    </row>
    <row r="7106" spans="1:1" x14ac:dyDescent="0.35">
      <c r="A7106" s="23"/>
    </row>
    <row r="7107" spans="1:1" x14ac:dyDescent="0.35">
      <c r="A7107" s="23"/>
    </row>
    <row r="7108" spans="1:1" x14ac:dyDescent="0.35">
      <c r="A7108" s="23"/>
    </row>
    <row r="7109" spans="1:1" x14ac:dyDescent="0.35">
      <c r="A7109" s="23"/>
    </row>
    <row r="7110" spans="1:1" x14ac:dyDescent="0.35">
      <c r="A7110" s="23"/>
    </row>
    <row r="7111" spans="1:1" x14ac:dyDescent="0.35">
      <c r="A7111" s="23"/>
    </row>
    <row r="7112" spans="1:1" x14ac:dyDescent="0.35">
      <c r="A7112" s="23"/>
    </row>
    <row r="7113" spans="1:1" x14ac:dyDescent="0.35">
      <c r="A7113" s="23"/>
    </row>
    <row r="7114" spans="1:1" x14ac:dyDescent="0.35">
      <c r="A7114" s="23"/>
    </row>
    <row r="7115" spans="1:1" x14ac:dyDescent="0.35">
      <c r="A7115" s="23"/>
    </row>
    <row r="7116" spans="1:1" x14ac:dyDescent="0.35">
      <c r="A7116" s="23"/>
    </row>
    <row r="7117" spans="1:1" x14ac:dyDescent="0.35">
      <c r="A7117" s="23"/>
    </row>
    <row r="7118" spans="1:1" x14ac:dyDescent="0.35">
      <c r="A7118" s="23"/>
    </row>
    <row r="7119" spans="1:1" x14ac:dyDescent="0.35">
      <c r="A7119" s="23"/>
    </row>
    <row r="7120" spans="1:1" x14ac:dyDescent="0.35">
      <c r="A7120" s="23"/>
    </row>
    <row r="7121" spans="1:1" x14ac:dyDescent="0.35">
      <c r="A7121" s="23"/>
    </row>
    <row r="7122" spans="1:1" x14ac:dyDescent="0.35">
      <c r="A7122" s="23"/>
    </row>
    <row r="7123" spans="1:1" x14ac:dyDescent="0.35">
      <c r="A7123" s="23"/>
    </row>
    <row r="7124" spans="1:1" x14ac:dyDescent="0.35">
      <c r="A7124" s="23"/>
    </row>
    <row r="7125" spans="1:1" x14ac:dyDescent="0.35">
      <c r="A7125" s="23"/>
    </row>
    <row r="7126" spans="1:1" x14ac:dyDescent="0.35">
      <c r="A7126" s="23"/>
    </row>
    <row r="7127" spans="1:1" x14ac:dyDescent="0.35">
      <c r="A7127" s="23"/>
    </row>
    <row r="7128" spans="1:1" x14ac:dyDescent="0.35">
      <c r="A7128" s="23"/>
    </row>
    <row r="7129" spans="1:1" x14ac:dyDescent="0.35">
      <c r="A7129" s="23"/>
    </row>
    <row r="7130" spans="1:1" x14ac:dyDescent="0.35">
      <c r="A7130" s="23"/>
    </row>
    <row r="7131" spans="1:1" x14ac:dyDescent="0.35">
      <c r="A7131" s="23"/>
    </row>
    <row r="7132" spans="1:1" x14ac:dyDescent="0.35">
      <c r="A7132" s="23"/>
    </row>
    <row r="7133" spans="1:1" x14ac:dyDescent="0.35">
      <c r="A7133" s="23"/>
    </row>
    <row r="7134" spans="1:1" x14ac:dyDescent="0.35">
      <c r="A7134" s="23"/>
    </row>
    <row r="7135" spans="1:1" x14ac:dyDescent="0.35">
      <c r="A7135" s="23"/>
    </row>
    <row r="7136" spans="1:1" x14ac:dyDescent="0.35">
      <c r="A7136" s="23"/>
    </row>
    <row r="7137" spans="1:1" x14ac:dyDescent="0.35">
      <c r="A7137" s="23"/>
    </row>
    <row r="7138" spans="1:1" x14ac:dyDescent="0.35">
      <c r="A7138" s="23"/>
    </row>
    <row r="7139" spans="1:1" x14ac:dyDescent="0.35">
      <c r="A7139" s="23"/>
    </row>
    <row r="7140" spans="1:1" x14ac:dyDescent="0.35">
      <c r="A7140" s="23"/>
    </row>
    <row r="7141" spans="1:1" x14ac:dyDescent="0.35">
      <c r="A7141" s="23"/>
    </row>
    <row r="7142" spans="1:1" x14ac:dyDescent="0.35">
      <c r="A7142" s="23"/>
    </row>
    <row r="7143" spans="1:1" x14ac:dyDescent="0.35">
      <c r="A7143" s="23"/>
    </row>
    <row r="7144" spans="1:1" x14ac:dyDescent="0.35">
      <c r="A7144" s="23"/>
    </row>
    <row r="7145" spans="1:1" x14ac:dyDescent="0.35">
      <c r="A7145" s="23"/>
    </row>
    <row r="7146" spans="1:1" x14ac:dyDescent="0.35">
      <c r="A7146" s="23"/>
    </row>
    <row r="7147" spans="1:1" x14ac:dyDescent="0.35">
      <c r="A7147" s="23"/>
    </row>
    <row r="7148" spans="1:1" x14ac:dyDescent="0.35">
      <c r="A7148" s="23"/>
    </row>
    <row r="7149" spans="1:1" x14ac:dyDescent="0.35">
      <c r="A7149" s="23"/>
    </row>
    <row r="7150" spans="1:1" x14ac:dyDescent="0.35">
      <c r="A7150" s="23"/>
    </row>
    <row r="7151" spans="1:1" x14ac:dyDescent="0.35">
      <c r="A7151" s="23"/>
    </row>
    <row r="7152" spans="1:1" x14ac:dyDescent="0.35">
      <c r="A7152" s="23"/>
    </row>
    <row r="7153" spans="1:1" x14ac:dyDescent="0.35">
      <c r="A7153" s="23"/>
    </row>
    <row r="7154" spans="1:1" x14ac:dyDescent="0.35">
      <c r="A7154" s="23"/>
    </row>
    <row r="7155" spans="1:1" x14ac:dyDescent="0.35">
      <c r="A7155" s="23"/>
    </row>
    <row r="7156" spans="1:1" x14ac:dyDescent="0.35">
      <c r="A7156" s="23"/>
    </row>
    <row r="7157" spans="1:1" x14ac:dyDescent="0.35">
      <c r="A7157" s="23"/>
    </row>
    <row r="7158" spans="1:1" x14ac:dyDescent="0.35">
      <c r="A7158" s="23"/>
    </row>
    <row r="7159" spans="1:1" x14ac:dyDescent="0.35">
      <c r="A7159" s="23"/>
    </row>
    <row r="7160" spans="1:1" x14ac:dyDescent="0.35">
      <c r="A7160" s="23"/>
    </row>
    <row r="7161" spans="1:1" x14ac:dyDescent="0.35">
      <c r="A7161" s="23"/>
    </row>
    <row r="7162" spans="1:1" x14ac:dyDescent="0.35">
      <c r="A7162" s="23"/>
    </row>
    <row r="7163" spans="1:1" x14ac:dyDescent="0.35">
      <c r="A7163" s="23"/>
    </row>
    <row r="7164" spans="1:1" x14ac:dyDescent="0.35">
      <c r="A7164" s="23"/>
    </row>
    <row r="7165" spans="1:1" x14ac:dyDescent="0.35">
      <c r="A7165" s="23"/>
    </row>
    <row r="7166" spans="1:1" x14ac:dyDescent="0.35">
      <c r="A7166" s="23"/>
    </row>
    <row r="7167" spans="1:1" x14ac:dyDescent="0.35">
      <c r="A7167" s="23"/>
    </row>
    <row r="7168" spans="1:1" x14ac:dyDescent="0.35">
      <c r="A7168" s="23"/>
    </row>
    <row r="7169" spans="1:1" x14ac:dyDescent="0.35">
      <c r="A7169" s="23"/>
    </row>
    <row r="7170" spans="1:1" x14ac:dyDescent="0.35">
      <c r="A7170" s="23"/>
    </row>
    <row r="7171" spans="1:1" x14ac:dyDescent="0.35">
      <c r="A7171" s="23"/>
    </row>
    <row r="7172" spans="1:1" x14ac:dyDescent="0.35">
      <c r="A7172" s="23"/>
    </row>
    <row r="7173" spans="1:1" x14ac:dyDescent="0.35">
      <c r="A7173" s="23"/>
    </row>
    <row r="7174" spans="1:1" x14ac:dyDescent="0.35">
      <c r="A7174" s="23"/>
    </row>
    <row r="7175" spans="1:1" x14ac:dyDescent="0.35">
      <c r="A7175" s="23"/>
    </row>
    <row r="7176" spans="1:1" x14ac:dyDescent="0.35">
      <c r="A7176" s="23"/>
    </row>
    <row r="7177" spans="1:1" x14ac:dyDescent="0.35">
      <c r="A7177" s="23"/>
    </row>
    <row r="7178" spans="1:1" x14ac:dyDescent="0.35">
      <c r="A7178" s="23"/>
    </row>
    <row r="7179" spans="1:1" x14ac:dyDescent="0.35">
      <c r="A7179" s="23"/>
    </row>
    <row r="7180" spans="1:1" x14ac:dyDescent="0.35">
      <c r="A7180" s="23"/>
    </row>
    <row r="7181" spans="1:1" x14ac:dyDescent="0.35">
      <c r="A7181" s="23"/>
    </row>
    <row r="7182" spans="1:1" x14ac:dyDescent="0.35">
      <c r="A7182" s="23"/>
    </row>
    <row r="7183" spans="1:1" x14ac:dyDescent="0.35">
      <c r="A7183" s="23"/>
    </row>
    <row r="7184" spans="1:1" x14ac:dyDescent="0.35">
      <c r="A7184" s="23"/>
    </row>
    <row r="7185" spans="1:1" x14ac:dyDescent="0.35">
      <c r="A7185" s="23"/>
    </row>
    <row r="7186" spans="1:1" x14ac:dyDescent="0.35">
      <c r="A7186" s="23"/>
    </row>
    <row r="7187" spans="1:1" x14ac:dyDescent="0.35">
      <c r="A7187" s="23"/>
    </row>
    <row r="7188" spans="1:1" x14ac:dyDescent="0.35">
      <c r="A7188" s="23"/>
    </row>
    <row r="7189" spans="1:1" x14ac:dyDescent="0.35">
      <c r="A7189" s="23"/>
    </row>
    <row r="7190" spans="1:1" x14ac:dyDescent="0.35">
      <c r="A7190" s="23"/>
    </row>
    <row r="7191" spans="1:1" x14ac:dyDescent="0.35">
      <c r="A7191" s="23"/>
    </row>
    <row r="7192" spans="1:1" x14ac:dyDescent="0.35">
      <c r="A7192" s="23"/>
    </row>
    <row r="7193" spans="1:1" x14ac:dyDescent="0.35">
      <c r="A7193" s="23"/>
    </row>
    <row r="7194" spans="1:1" x14ac:dyDescent="0.35">
      <c r="A7194" s="23"/>
    </row>
    <row r="7195" spans="1:1" x14ac:dyDescent="0.35">
      <c r="A7195" s="23"/>
    </row>
    <row r="7196" spans="1:1" x14ac:dyDescent="0.35">
      <c r="A7196" s="23"/>
    </row>
    <row r="7197" spans="1:1" x14ac:dyDescent="0.35">
      <c r="A7197" s="23"/>
    </row>
    <row r="7198" spans="1:1" x14ac:dyDescent="0.35">
      <c r="A7198" s="23"/>
    </row>
    <row r="7199" spans="1:1" x14ac:dyDescent="0.35">
      <c r="A7199" s="23"/>
    </row>
    <row r="7200" spans="1:1" x14ac:dyDescent="0.35">
      <c r="A7200" s="23"/>
    </row>
    <row r="7201" spans="1:1" x14ac:dyDescent="0.35">
      <c r="A7201" s="23"/>
    </row>
    <row r="7202" spans="1:1" x14ac:dyDescent="0.35">
      <c r="A7202" s="23"/>
    </row>
    <row r="7203" spans="1:1" x14ac:dyDescent="0.35">
      <c r="A7203" s="23"/>
    </row>
    <row r="7204" spans="1:1" x14ac:dyDescent="0.35">
      <c r="A7204" s="23"/>
    </row>
    <row r="7205" spans="1:1" x14ac:dyDescent="0.35">
      <c r="A7205" s="23"/>
    </row>
    <row r="7206" spans="1:1" x14ac:dyDescent="0.35">
      <c r="A7206" s="23"/>
    </row>
    <row r="7207" spans="1:1" x14ac:dyDescent="0.35">
      <c r="A7207" s="23"/>
    </row>
    <row r="7208" spans="1:1" x14ac:dyDescent="0.35">
      <c r="A7208" s="23"/>
    </row>
    <row r="7209" spans="1:1" x14ac:dyDescent="0.35">
      <c r="A7209" s="23"/>
    </row>
    <row r="7210" spans="1:1" x14ac:dyDescent="0.35">
      <c r="A7210" s="23"/>
    </row>
    <row r="7211" spans="1:1" x14ac:dyDescent="0.35">
      <c r="A7211" s="23"/>
    </row>
    <row r="7212" spans="1:1" x14ac:dyDescent="0.35">
      <c r="A7212" s="23"/>
    </row>
    <row r="7213" spans="1:1" x14ac:dyDescent="0.35">
      <c r="A7213" s="23"/>
    </row>
    <row r="7214" spans="1:1" x14ac:dyDescent="0.35">
      <c r="A7214" s="23"/>
    </row>
    <row r="7215" spans="1:1" x14ac:dyDescent="0.35">
      <c r="A7215" s="23"/>
    </row>
    <row r="7216" spans="1:1" x14ac:dyDescent="0.35">
      <c r="A7216" s="23"/>
    </row>
    <row r="7217" spans="1:1" x14ac:dyDescent="0.35">
      <c r="A7217" s="23"/>
    </row>
    <row r="7218" spans="1:1" x14ac:dyDescent="0.35">
      <c r="A7218" s="23"/>
    </row>
    <row r="7219" spans="1:1" x14ac:dyDescent="0.35">
      <c r="A7219" s="23"/>
    </row>
    <row r="7220" spans="1:1" x14ac:dyDescent="0.35">
      <c r="A7220" s="23"/>
    </row>
    <row r="7221" spans="1:1" x14ac:dyDescent="0.35">
      <c r="A7221" s="23"/>
    </row>
    <row r="7222" spans="1:1" x14ac:dyDescent="0.35">
      <c r="A7222" s="23"/>
    </row>
    <row r="7223" spans="1:1" x14ac:dyDescent="0.35">
      <c r="A7223" s="23"/>
    </row>
    <row r="7224" spans="1:1" x14ac:dyDescent="0.35">
      <c r="A7224" s="23"/>
    </row>
    <row r="7225" spans="1:1" x14ac:dyDescent="0.35">
      <c r="A7225" s="23"/>
    </row>
    <row r="7226" spans="1:1" x14ac:dyDescent="0.35">
      <c r="A7226" s="23"/>
    </row>
    <row r="7227" spans="1:1" x14ac:dyDescent="0.35">
      <c r="A7227" s="23"/>
    </row>
    <row r="7228" spans="1:1" x14ac:dyDescent="0.35">
      <c r="A7228" s="23"/>
    </row>
    <row r="7229" spans="1:1" x14ac:dyDescent="0.35">
      <c r="A7229" s="23"/>
    </row>
    <row r="7230" spans="1:1" x14ac:dyDescent="0.35">
      <c r="A7230" s="23"/>
    </row>
    <row r="7231" spans="1:1" x14ac:dyDescent="0.35">
      <c r="A7231" s="23"/>
    </row>
    <row r="7232" spans="1:1" x14ac:dyDescent="0.35">
      <c r="A7232" s="23"/>
    </row>
    <row r="7233" spans="1:1" x14ac:dyDescent="0.35">
      <c r="A7233" s="23"/>
    </row>
    <row r="7234" spans="1:1" x14ac:dyDescent="0.35">
      <c r="A7234" s="23"/>
    </row>
    <row r="7235" spans="1:1" x14ac:dyDescent="0.35">
      <c r="A7235" s="23"/>
    </row>
    <row r="7236" spans="1:1" x14ac:dyDescent="0.35">
      <c r="A7236" s="23"/>
    </row>
    <row r="7237" spans="1:1" x14ac:dyDescent="0.35">
      <c r="A7237" s="23"/>
    </row>
    <row r="7238" spans="1:1" x14ac:dyDescent="0.35">
      <c r="A7238" s="23"/>
    </row>
    <row r="7239" spans="1:1" x14ac:dyDescent="0.35">
      <c r="A7239" s="23"/>
    </row>
    <row r="7240" spans="1:1" x14ac:dyDescent="0.35">
      <c r="A7240" s="23"/>
    </row>
    <row r="7241" spans="1:1" x14ac:dyDescent="0.35">
      <c r="A7241" s="23"/>
    </row>
    <row r="7242" spans="1:1" x14ac:dyDescent="0.35">
      <c r="A7242" s="23"/>
    </row>
    <row r="7243" spans="1:1" x14ac:dyDescent="0.35">
      <c r="A7243" s="23"/>
    </row>
    <row r="7244" spans="1:1" x14ac:dyDescent="0.35">
      <c r="A7244" s="23"/>
    </row>
    <row r="7245" spans="1:1" x14ac:dyDescent="0.35">
      <c r="A7245" s="23"/>
    </row>
    <row r="7246" spans="1:1" x14ac:dyDescent="0.35">
      <c r="A7246" s="23"/>
    </row>
    <row r="7247" spans="1:1" x14ac:dyDescent="0.35">
      <c r="A7247" s="23"/>
    </row>
    <row r="7248" spans="1:1" x14ac:dyDescent="0.35">
      <c r="A7248" s="23"/>
    </row>
    <row r="7249" spans="1:1" x14ac:dyDescent="0.35">
      <c r="A7249" s="23"/>
    </row>
    <row r="7250" spans="1:1" x14ac:dyDescent="0.35">
      <c r="A7250" s="23"/>
    </row>
    <row r="7251" spans="1:1" x14ac:dyDescent="0.35">
      <c r="A7251" s="23"/>
    </row>
    <row r="7252" spans="1:1" x14ac:dyDescent="0.35">
      <c r="A7252" s="23"/>
    </row>
    <row r="7253" spans="1:1" x14ac:dyDescent="0.35">
      <c r="A7253" s="23"/>
    </row>
    <row r="7254" spans="1:1" x14ac:dyDescent="0.35">
      <c r="A7254" s="23"/>
    </row>
    <row r="7255" spans="1:1" x14ac:dyDescent="0.35">
      <c r="A7255" s="23"/>
    </row>
    <row r="7256" spans="1:1" x14ac:dyDescent="0.35">
      <c r="A7256" s="23"/>
    </row>
    <row r="7257" spans="1:1" x14ac:dyDescent="0.35">
      <c r="A7257" s="23"/>
    </row>
    <row r="7258" spans="1:1" x14ac:dyDescent="0.35">
      <c r="A7258" s="23"/>
    </row>
    <row r="7259" spans="1:1" x14ac:dyDescent="0.35">
      <c r="A7259" s="23"/>
    </row>
    <row r="7260" spans="1:1" x14ac:dyDescent="0.35">
      <c r="A7260" s="23"/>
    </row>
    <row r="7261" spans="1:1" x14ac:dyDescent="0.35">
      <c r="A7261" s="23"/>
    </row>
    <row r="7262" spans="1:1" x14ac:dyDescent="0.35">
      <c r="A7262" s="23"/>
    </row>
    <row r="7263" spans="1:1" x14ac:dyDescent="0.35">
      <c r="A7263" s="23"/>
    </row>
    <row r="7264" spans="1:1" x14ac:dyDescent="0.35">
      <c r="A7264" s="23"/>
    </row>
    <row r="7265" spans="1:1" x14ac:dyDescent="0.35">
      <c r="A7265" s="23"/>
    </row>
    <row r="7266" spans="1:1" x14ac:dyDescent="0.35">
      <c r="A7266" s="23"/>
    </row>
    <row r="7267" spans="1:1" x14ac:dyDescent="0.35">
      <c r="A7267" s="23"/>
    </row>
    <row r="7268" spans="1:1" x14ac:dyDescent="0.35">
      <c r="A7268" s="23"/>
    </row>
    <row r="7269" spans="1:1" x14ac:dyDescent="0.35">
      <c r="A7269" s="23"/>
    </row>
    <row r="7270" spans="1:1" x14ac:dyDescent="0.35">
      <c r="A7270" s="23"/>
    </row>
    <row r="7271" spans="1:1" x14ac:dyDescent="0.35">
      <c r="A7271" s="23"/>
    </row>
    <row r="7272" spans="1:1" x14ac:dyDescent="0.35">
      <c r="A7272" s="23"/>
    </row>
    <row r="7273" spans="1:1" x14ac:dyDescent="0.35">
      <c r="A7273" s="23"/>
    </row>
    <row r="7274" spans="1:1" x14ac:dyDescent="0.35">
      <c r="A7274" s="23"/>
    </row>
    <row r="7275" spans="1:1" x14ac:dyDescent="0.35">
      <c r="A7275" s="23"/>
    </row>
    <row r="7276" spans="1:1" x14ac:dyDescent="0.35">
      <c r="A7276" s="23"/>
    </row>
    <row r="7277" spans="1:1" x14ac:dyDescent="0.35">
      <c r="A7277" s="23"/>
    </row>
    <row r="7278" spans="1:1" x14ac:dyDescent="0.35">
      <c r="A7278" s="23"/>
    </row>
    <row r="7279" spans="1:1" x14ac:dyDescent="0.35">
      <c r="A7279" s="23"/>
    </row>
    <row r="7280" spans="1:1" x14ac:dyDescent="0.35">
      <c r="A7280" s="23"/>
    </row>
    <row r="7281" spans="1:1" x14ac:dyDescent="0.35">
      <c r="A7281" s="23"/>
    </row>
    <row r="7282" spans="1:1" x14ac:dyDescent="0.35">
      <c r="A7282" s="23"/>
    </row>
    <row r="7283" spans="1:1" x14ac:dyDescent="0.35">
      <c r="A7283" s="23"/>
    </row>
    <row r="7284" spans="1:1" x14ac:dyDescent="0.35">
      <c r="A7284" s="23"/>
    </row>
    <row r="7285" spans="1:1" x14ac:dyDescent="0.35">
      <c r="A7285" s="23"/>
    </row>
    <row r="7286" spans="1:1" x14ac:dyDescent="0.35">
      <c r="A7286" s="23"/>
    </row>
    <row r="7287" spans="1:1" x14ac:dyDescent="0.35">
      <c r="A7287" s="23"/>
    </row>
    <row r="7288" spans="1:1" x14ac:dyDescent="0.35">
      <c r="A7288" s="23"/>
    </row>
    <row r="7289" spans="1:1" x14ac:dyDescent="0.35">
      <c r="A7289" s="23"/>
    </row>
    <row r="7290" spans="1:1" x14ac:dyDescent="0.35">
      <c r="A7290" s="23"/>
    </row>
    <row r="7291" spans="1:1" x14ac:dyDescent="0.35">
      <c r="A7291" s="23"/>
    </row>
    <row r="7292" spans="1:1" x14ac:dyDescent="0.35">
      <c r="A7292" s="23"/>
    </row>
    <row r="7293" spans="1:1" x14ac:dyDescent="0.35">
      <c r="A7293" s="23"/>
    </row>
    <row r="7294" spans="1:1" x14ac:dyDescent="0.35">
      <c r="A7294" s="23"/>
    </row>
    <row r="7295" spans="1:1" x14ac:dyDescent="0.35">
      <c r="A7295" s="23"/>
    </row>
    <row r="7296" spans="1:1" x14ac:dyDescent="0.35">
      <c r="A7296" s="23"/>
    </row>
    <row r="7297" spans="1:1" x14ac:dyDescent="0.35">
      <c r="A7297" s="23"/>
    </row>
    <row r="7298" spans="1:1" x14ac:dyDescent="0.35">
      <c r="A7298" s="23"/>
    </row>
    <row r="7299" spans="1:1" x14ac:dyDescent="0.35">
      <c r="A7299" s="23"/>
    </row>
    <row r="7300" spans="1:1" x14ac:dyDescent="0.35">
      <c r="A7300" s="23"/>
    </row>
    <row r="7301" spans="1:1" x14ac:dyDescent="0.35">
      <c r="A7301" s="23"/>
    </row>
    <row r="7302" spans="1:1" x14ac:dyDescent="0.35">
      <c r="A7302" s="23"/>
    </row>
    <row r="7303" spans="1:1" x14ac:dyDescent="0.35">
      <c r="A7303" s="23"/>
    </row>
    <row r="7304" spans="1:1" x14ac:dyDescent="0.35">
      <c r="A7304" s="23"/>
    </row>
    <row r="7305" spans="1:1" x14ac:dyDescent="0.35">
      <c r="A7305" s="23"/>
    </row>
    <row r="7306" spans="1:1" x14ac:dyDescent="0.35">
      <c r="A7306" s="23"/>
    </row>
    <row r="7307" spans="1:1" x14ac:dyDescent="0.35">
      <c r="A7307" s="23"/>
    </row>
    <row r="7308" spans="1:1" x14ac:dyDescent="0.35">
      <c r="A7308" s="23"/>
    </row>
    <row r="7309" spans="1:1" x14ac:dyDescent="0.35">
      <c r="A7309" s="23"/>
    </row>
    <row r="7310" spans="1:1" x14ac:dyDescent="0.35">
      <c r="A7310" s="23"/>
    </row>
    <row r="7311" spans="1:1" x14ac:dyDescent="0.35">
      <c r="A7311" s="23"/>
    </row>
    <row r="7312" spans="1:1" x14ac:dyDescent="0.35">
      <c r="A7312" s="23"/>
    </row>
    <row r="7313" spans="1:1" x14ac:dyDescent="0.35">
      <c r="A7313" s="23"/>
    </row>
    <row r="7314" spans="1:1" x14ac:dyDescent="0.35">
      <c r="A7314" s="23"/>
    </row>
    <row r="7315" spans="1:1" x14ac:dyDescent="0.35">
      <c r="A7315" s="23"/>
    </row>
    <row r="7316" spans="1:1" x14ac:dyDescent="0.35">
      <c r="A7316" s="23"/>
    </row>
    <row r="7317" spans="1:1" x14ac:dyDescent="0.35">
      <c r="A7317" s="23"/>
    </row>
    <row r="7318" spans="1:1" x14ac:dyDescent="0.35">
      <c r="A7318" s="23"/>
    </row>
    <row r="7319" spans="1:1" x14ac:dyDescent="0.35">
      <c r="A7319" s="23"/>
    </row>
    <row r="7320" spans="1:1" x14ac:dyDescent="0.35">
      <c r="A7320" s="23"/>
    </row>
    <row r="7321" spans="1:1" x14ac:dyDescent="0.35">
      <c r="A7321" s="23"/>
    </row>
    <row r="7322" spans="1:1" x14ac:dyDescent="0.35">
      <c r="A7322" s="23"/>
    </row>
    <row r="7323" spans="1:1" x14ac:dyDescent="0.35">
      <c r="A7323" s="23"/>
    </row>
    <row r="7324" spans="1:1" x14ac:dyDescent="0.35">
      <c r="A7324" s="23"/>
    </row>
    <row r="7325" spans="1:1" x14ac:dyDescent="0.35">
      <c r="A7325" s="23"/>
    </row>
    <row r="7326" spans="1:1" x14ac:dyDescent="0.35">
      <c r="A7326" s="23"/>
    </row>
    <row r="7327" spans="1:1" x14ac:dyDescent="0.35">
      <c r="A7327" s="23"/>
    </row>
    <row r="7328" spans="1:1" x14ac:dyDescent="0.35">
      <c r="A7328" s="23"/>
    </row>
    <row r="7329" spans="1:1" x14ac:dyDescent="0.35">
      <c r="A7329" s="23"/>
    </row>
    <row r="7330" spans="1:1" x14ac:dyDescent="0.35">
      <c r="A7330" s="23"/>
    </row>
    <row r="7331" spans="1:1" x14ac:dyDescent="0.35">
      <c r="A7331" s="23"/>
    </row>
    <row r="7332" spans="1:1" x14ac:dyDescent="0.35">
      <c r="A7332" s="23"/>
    </row>
    <row r="7333" spans="1:1" x14ac:dyDescent="0.35">
      <c r="A7333" s="23"/>
    </row>
    <row r="7334" spans="1:1" x14ac:dyDescent="0.35">
      <c r="A7334" s="23"/>
    </row>
    <row r="7335" spans="1:1" x14ac:dyDescent="0.35">
      <c r="A7335" s="23"/>
    </row>
    <row r="7336" spans="1:1" x14ac:dyDescent="0.35">
      <c r="A7336" s="23"/>
    </row>
    <row r="7337" spans="1:1" x14ac:dyDescent="0.35">
      <c r="A7337" s="23"/>
    </row>
    <row r="7338" spans="1:1" x14ac:dyDescent="0.35">
      <c r="A7338" s="23"/>
    </row>
    <row r="7339" spans="1:1" x14ac:dyDescent="0.35">
      <c r="A7339" s="23"/>
    </row>
    <row r="7340" spans="1:1" x14ac:dyDescent="0.35">
      <c r="A7340" s="23"/>
    </row>
    <row r="7341" spans="1:1" x14ac:dyDescent="0.35">
      <c r="A7341" s="23"/>
    </row>
    <row r="7342" spans="1:1" x14ac:dyDescent="0.35">
      <c r="A7342" s="23"/>
    </row>
    <row r="7343" spans="1:1" x14ac:dyDescent="0.35">
      <c r="A7343" s="23"/>
    </row>
    <row r="7344" spans="1:1" x14ac:dyDescent="0.35">
      <c r="A7344" s="23"/>
    </row>
    <row r="7345" spans="1:1" x14ac:dyDescent="0.35">
      <c r="A7345" s="23"/>
    </row>
    <row r="7346" spans="1:1" x14ac:dyDescent="0.35">
      <c r="A7346" s="23"/>
    </row>
    <row r="7347" spans="1:1" x14ac:dyDescent="0.35">
      <c r="A7347" s="23"/>
    </row>
    <row r="7348" spans="1:1" x14ac:dyDescent="0.35">
      <c r="A7348" s="23"/>
    </row>
    <row r="7349" spans="1:1" x14ac:dyDescent="0.35">
      <c r="A7349" s="23"/>
    </row>
    <row r="7350" spans="1:1" x14ac:dyDescent="0.35">
      <c r="A7350" s="23"/>
    </row>
    <row r="7351" spans="1:1" x14ac:dyDescent="0.35">
      <c r="A7351" s="23"/>
    </row>
    <row r="7352" spans="1:1" x14ac:dyDescent="0.35">
      <c r="A7352" s="23"/>
    </row>
    <row r="7353" spans="1:1" x14ac:dyDescent="0.35">
      <c r="A7353" s="23"/>
    </row>
    <row r="7354" spans="1:1" x14ac:dyDescent="0.35">
      <c r="A7354" s="23"/>
    </row>
    <row r="7355" spans="1:1" x14ac:dyDescent="0.35">
      <c r="A7355" s="23"/>
    </row>
    <row r="7356" spans="1:1" x14ac:dyDescent="0.35">
      <c r="A7356" s="23"/>
    </row>
    <row r="7357" spans="1:1" x14ac:dyDescent="0.35">
      <c r="A7357" s="23"/>
    </row>
    <row r="7358" spans="1:1" x14ac:dyDescent="0.35">
      <c r="A7358" s="23"/>
    </row>
    <row r="7359" spans="1:1" x14ac:dyDescent="0.35">
      <c r="A7359" s="23"/>
    </row>
    <row r="7360" spans="1:1" x14ac:dyDescent="0.35">
      <c r="A7360" s="23"/>
    </row>
    <row r="7361" spans="1:1" x14ac:dyDescent="0.35">
      <c r="A7361" s="23"/>
    </row>
    <row r="7362" spans="1:1" x14ac:dyDescent="0.35">
      <c r="A7362" s="23"/>
    </row>
    <row r="7363" spans="1:1" x14ac:dyDescent="0.35">
      <c r="A7363" s="23"/>
    </row>
    <row r="7364" spans="1:1" x14ac:dyDescent="0.35">
      <c r="A7364" s="23"/>
    </row>
    <row r="7365" spans="1:1" x14ac:dyDescent="0.35">
      <c r="A7365" s="23"/>
    </row>
    <row r="7366" spans="1:1" x14ac:dyDescent="0.35">
      <c r="A7366" s="23"/>
    </row>
    <row r="7367" spans="1:1" x14ac:dyDescent="0.35">
      <c r="A7367" s="23"/>
    </row>
    <row r="7368" spans="1:1" x14ac:dyDescent="0.35">
      <c r="A7368" s="23"/>
    </row>
    <row r="7369" spans="1:1" x14ac:dyDescent="0.35">
      <c r="A7369" s="23"/>
    </row>
    <row r="7370" spans="1:1" x14ac:dyDescent="0.35">
      <c r="A7370" s="23"/>
    </row>
    <row r="7371" spans="1:1" x14ac:dyDescent="0.35">
      <c r="A7371" s="23"/>
    </row>
    <row r="7372" spans="1:1" x14ac:dyDescent="0.35">
      <c r="A7372" s="23"/>
    </row>
    <row r="7373" spans="1:1" x14ac:dyDescent="0.35">
      <c r="A7373" s="23"/>
    </row>
    <row r="7374" spans="1:1" x14ac:dyDescent="0.35">
      <c r="A7374" s="23"/>
    </row>
    <row r="7375" spans="1:1" x14ac:dyDescent="0.35">
      <c r="A7375" s="23"/>
    </row>
    <row r="7376" spans="1:1" x14ac:dyDescent="0.35">
      <c r="A7376" s="23"/>
    </row>
    <row r="7377" spans="1:1" x14ac:dyDescent="0.35">
      <c r="A7377" s="23"/>
    </row>
    <row r="7378" spans="1:1" x14ac:dyDescent="0.35">
      <c r="A7378" s="23"/>
    </row>
    <row r="7379" spans="1:1" x14ac:dyDescent="0.35">
      <c r="A7379" s="23"/>
    </row>
    <row r="7380" spans="1:1" x14ac:dyDescent="0.35">
      <c r="A7380" s="23"/>
    </row>
    <row r="7381" spans="1:1" x14ac:dyDescent="0.35">
      <c r="A7381" s="23"/>
    </row>
    <row r="7382" spans="1:1" x14ac:dyDescent="0.35">
      <c r="A7382" s="23"/>
    </row>
    <row r="7383" spans="1:1" x14ac:dyDescent="0.35">
      <c r="A7383" s="23"/>
    </row>
    <row r="7384" spans="1:1" x14ac:dyDescent="0.35">
      <c r="A7384" s="23"/>
    </row>
    <row r="7385" spans="1:1" x14ac:dyDescent="0.35">
      <c r="A7385" s="23"/>
    </row>
    <row r="7386" spans="1:1" x14ac:dyDescent="0.35">
      <c r="A7386" s="23"/>
    </row>
    <row r="7387" spans="1:1" x14ac:dyDescent="0.35">
      <c r="A7387" s="23"/>
    </row>
    <row r="7388" spans="1:1" x14ac:dyDescent="0.35">
      <c r="A7388" s="23"/>
    </row>
    <row r="7389" spans="1:1" x14ac:dyDescent="0.35">
      <c r="A7389" s="23"/>
    </row>
    <row r="7390" spans="1:1" x14ac:dyDescent="0.35">
      <c r="A7390" s="23"/>
    </row>
    <row r="7391" spans="1:1" x14ac:dyDescent="0.35">
      <c r="A7391" s="23"/>
    </row>
    <row r="7392" spans="1:1" x14ac:dyDescent="0.35">
      <c r="A7392" s="23"/>
    </row>
    <row r="7393" spans="1:1" x14ac:dyDescent="0.35">
      <c r="A7393" s="23"/>
    </row>
    <row r="7394" spans="1:1" x14ac:dyDescent="0.35">
      <c r="A7394" s="23"/>
    </row>
    <row r="7395" spans="1:1" x14ac:dyDescent="0.35">
      <c r="A7395" s="23"/>
    </row>
    <row r="7396" spans="1:1" x14ac:dyDescent="0.35">
      <c r="A7396" s="23"/>
    </row>
    <row r="7397" spans="1:1" x14ac:dyDescent="0.35">
      <c r="A7397" s="23"/>
    </row>
    <row r="7398" spans="1:1" x14ac:dyDescent="0.35">
      <c r="A7398" s="23"/>
    </row>
    <row r="7399" spans="1:1" x14ac:dyDescent="0.35">
      <c r="A7399" s="23"/>
    </row>
    <row r="7400" spans="1:1" x14ac:dyDescent="0.35">
      <c r="A7400" s="23"/>
    </row>
    <row r="7401" spans="1:1" x14ac:dyDescent="0.35">
      <c r="A7401" s="23"/>
    </row>
    <row r="7402" spans="1:1" x14ac:dyDescent="0.35">
      <c r="A7402" s="23"/>
    </row>
    <row r="7403" spans="1:1" x14ac:dyDescent="0.35">
      <c r="A7403" s="23"/>
    </row>
    <row r="7404" spans="1:1" x14ac:dyDescent="0.35">
      <c r="A7404" s="23"/>
    </row>
    <row r="7405" spans="1:1" x14ac:dyDescent="0.35">
      <c r="A7405" s="23"/>
    </row>
    <row r="7406" spans="1:1" x14ac:dyDescent="0.35">
      <c r="A7406" s="23"/>
    </row>
    <row r="7407" spans="1:1" x14ac:dyDescent="0.35">
      <c r="A7407" s="23"/>
    </row>
    <row r="7408" spans="1:1" x14ac:dyDescent="0.35">
      <c r="A7408" s="23"/>
    </row>
    <row r="7409" spans="1:1" x14ac:dyDescent="0.35">
      <c r="A7409" s="23"/>
    </row>
    <row r="7410" spans="1:1" x14ac:dyDescent="0.35">
      <c r="A7410" s="23"/>
    </row>
    <row r="7411" spans="1:1" x14ac:dyDescent="0.35">
      <c r="A7411" s="23"/>
    </row>
    <row r="7412" spans="1:1" x14ac:dyDescent="0.35">
      <c r="A7412" s="23"/>
    </row>
    <row r="7413" spans="1:1" x14ac:dyDescent="0.35">
      <c r="A7413" s="23"/>
    </row>
    <row r="7414" spans="1:1" x14ac:dyDescent="0.35">
      <c r="A7414" s="23"/>
    </row>
    <row r="7415" spans="1:1" x14ac:dyDescent="0.35">
      <c r="A7415" s="23"/>
    </row>
    <row r="7416" spans="1:1" x14ac:dyDescent="0.35">
      <c r="A7416" s="23"/>
    </row>
    <row r="7417" spans="1:1" x14ac:dyDescent="0.35">
      <c r="A7417" s="23"/>
    </row>
    <row r="7418" spans="1:1" x14ac:dyDescent="0.35">
      <c r="A7418" s="23"/>
    </row>
    <row r="7419" spans="1:1" x14ac:dyDescent="0.35">
      <c r="A7419" s="23"/>
    </row>
    <row r="7420" spans="1:1" x14ac:dyDescent="0.35">
      <c r="A7420" s="23"/>
    </row>
    <row r="7421" spans="1:1" x14ac:dyDescent="0.35">
      <c r="A7421" s="23"/>
    </row>
    <row r="7422" spans="1:1" x14ac:dyDescent="0.35">
      <c r="A7422" s="23"/>
    </row>
    <row r="7423" spans="1:1" x14ac:dyDescent="0.35">
      <c r="A7423" s="23"/>
    </row>
    <row r="7424" spans="1:1" x14ac:dyDescent="0.35">
      <c r="A7424" s="23"/>
    </row>
    <row r="7425" spans="1:1" x14ac:dyDescent="0.35">
      <c r="A7425" s="23"/>
    </row>
    <row r="7426" spans="1:1" x14ac:dyDescent="0.35">
      <c r="A7426" s="23"/>
    </row>
    <row r="7427" spans="1:1" x14ac:dyDescent="0.35">
      <c r="A7427" s="23"/>
    </row>
    <row r="7428" spans="1:1" x14ac:dyDescent="0.35">
      <c r="A7428" s="23"/>
    </row>
    <row r="7429" spans="1:1" x14ac:dyDescent="0.35">
      <c r="A7429" s="23"/>
    </row>
    <row r="7430" spans="1:1" x14ac:dyDescent="0.35">
      <c r="A7430" s="23"/>
    </row>
    <row r="7431" spans="1:1" x14ac:dyDescent="0.35">
      <c r="A7431" s="23"/>
    </row>
    <row r="7432" spans="1:1" x14ac:dyDescent="0.35">
      <c r="A7432" s="23"/>
    </row>
    <row r="7433" spans="1:1" x14ac:dyDescent="0.35">
      <c r="A7433" s="23"/>
    </row>
    <row r="7434" spans="1:1" x14ac:dyDescent="0.35">
      <c r="A7434" s="23"/>
    </row>
    <row r="7435" spans="1:1" x14ac:dyDescent="0.35">
      <c r="A7435" s="23"/>
    </row>
    <row r="7436" spans="1:1" x14ac:dyDescent="0.35">
      <c r="A7436" s="23"/>
    </row>
    <row r="7437" spans="1:1" x14ac:dyDescent="0.35">
      <c r="A7437" s="23"/>
    </row>
    <row r="7438" spans="1:1" x14ac:dyDescent="0.35">
      <c r="A7438" s="23"/>
    </row>
    <row r="7439" spans="1:1" x14ac:dyDescent="0.35">
      <c r="A7439" s="23"/>
    </row>
    <row r="7440" spans="1:1" x14ac:dyDescent="0.35">
      <c r="A7440" s="23"/>
    </row>
    <row r="7441" spans="1:1" x14ac:dyDescent="0.35">
      <c r="A7441" s="23"/>
    </row>
    <row r="7442" spans="1:1" x14ac:dyDescent="0.35">
      <c r="A7442" s="23"/>
    </row>
    <row r="7443" spans="1:1" x14ac:dyDescent="0.35">
      <c r="A7443" s="23"/>
    </row>
    <row r="7444" spans="1:1" x14ac:dyDescent="0.35">
      <c r="A7444" s="23"/>
    </row>
    <row r="7445" spans="1:1" x14ac:dyDescent="0.35">
      <c r="A7445" s="23"/>
    </row>
    <row r="7446" spans="1:1" x14ac:dyDescent="0.35">
      <c r="A7446" s="23"/>
    </row>
    <row r="7447" spans="1:1" x14ac:dyDescent="0.35">
      <c r="A7447" s="23"/>
    </row>
    <row r="7448" spans="1:1" x14ac:dyDescent="0.35">
      <c r="A7448" s="23"/>
    </row>
    <row r="7449" spans="1:1" x14ac:dyDescent="0.35">
      <c r="A7449" s="23"/>
    </row>
    <row r="7450" spans="1:1" x14ac:dyDescent="0.35">
      <c r="A7450" s="23"/>
    </row>
    <row r="7451" spans="1:1" x14ac:dyDescent="0.35">
      <c r="A7451" s="23"/>
    </row>
    <row r="7452" spans="1:1" x14ac:dyDescent="0.35">
      <c r="A7452" s="23"/>
    </row>
    <row r="7453" spans="1:1" x14ac:dyDescent="0.35">
      <c r="A7453" s="23"/>
    </row>
    <row r="7454" spans="1:1" x14ac:dyDescent="0.35">
      <c r="A7454" s="23"/>
    </row>
    <row r="7455" spans="1:1" x14ac:dyDescent="0.35">
      <c r="A7455" s="23"/>
    </row>
    <row r="7456" spans="1:1" x14ac:dyDescent="0.35">
      <c r="A7456" s="23"/>
    </row>
    <row r="7457" spans="1:1" x14ac:dyDescent="0.35">
      <c r="A7457" s="23"/>
    </row>
    <row r="7458" spans="1:1" x14ac:dyDescent="0.35">
      <c r="A7458" s="23"/>
    </row>
    <row r="7459" spans="1:1" x14ac:dyDescent="0.35">
      <c r="A7459" s="23"/>
    </row>
    <row r="7460" spans="1:1" x14ac:dyDescent="0.35">
      <c r="A7460" s="23"/>
    </row>
    <row r="7461" spans="1:1" x14ac:dyDescent="0.35">
      <c r="A7461" s="23"/>
    </row>
    <row r="7462" spans="1:1" x14ac:dyDescent="0.35">
      <c r="A7462" s="23"/>
    </row>
    <row r="7463" spans="1:1" x14ac:dyDescent="0.35">
      <c r="A7463" s="23"/>
    </row>
    <row r="7464" spans="1:1" x14ac:dyDescent="0.35">
      <c r="A7464" s="23"/>
    </row>
    <row r="7465" spans="1:1" x14ac:dyDescent="0.35">
      <c r="A7465" s="23"/>
    </row>
    <row r="7466" spans="1:1" x14ac:dyDescent="0.35">
      <c r="A7466" s="23"/>
    </row>
    <row r="7467" spans="1:1" x14ac:dyDescent="0.35">
      <c r="A7467" s="23"/>
    </row>
    <row r="7468" spans="1:1" x14ac:dyDescent="0.35">
      <c r="A7468" s="23"/>
    </row>
    <row r="7469" spans="1:1" x14ac:dyDescent="0.35">
      <c r="A7469" s="23"/>
    </row>
    <row r="7470" spans="1:1" x14ac:dyDescent="0.35">
      <c r="A7470" s="23"/>
    </row>
    <row r="7471" spans="1:1" x14ac:dyDescent="0.35">
      <c r="A7471" s="23"/>
    </row>
    <row r="7472" spans="1:1" x14ac:dyDescent="0.35">
      <c r="A7472" s="23"/>
    </row>
    <row r="7473" spans="1:1" x14ac:dyDescent="0.35">
      <c r="A7473" s="23"/>
    </row>
    <row r="7474" spans="1:1" x14ac:dyDescent="0.35">
      <c r="A7474" s="23"/>
    </row>
    <row r="7475" spans="1:1" x14ac:dyDescent="0.35">
      <c r="A7475" s="23"/>
    </row>
    <row r="7476" spans="1:1" x14ac:dyDescent="0.35">
      <c r="A7476" s="23"/>
    </row>
    <row r="7477" spans="1:1" x14ac:dyDescent="0.35">
      <c r="A7477" s="23"/>
    </row>
    <row r="7478" spans="1:1" x14ac:dyDescent="0.35">
      <c r="A7478" s="23"/>
    </row>
    <row r="7479" spans="1:1" x14ac:dyDescent="0.35">
      <c r="A7479" s="23"/>
    </row>
    <row r="7480" spans="1:1" x14ac:dyDescent="0.35">
      <c r="A7480" s="23"/>
    </row>
    <row r="7481" spans="1:1" x14ac:dyDescent="0.35">
      <c r="A7481" s="23"/>
    </row>
    <row r="7482" spans="1:1" x14ac:dyDescent="0.35">
      <c r="A7482" s="23"/>
    </row>
    <row r="7483" spans="1:1" x14ac:dyDescent="0.35">
      <c r="A7483" s="23"/>
    </row>
    <row r="7484" spans="1:1" x14ac:dyDescent="0.35">
      <c r="A7484" s="23"/>
    </row>
    <row r="7485" spans="1:1" x14ac:dyDescent="0.35">
      <c r="A7485" s="23"/>
    </row>
    <row r="7486" spans="1:1" x14ac:dyDescent="0.35">
      <c r="A7486" s="23"/>
    </row>
    <row r="7487" spans="1:1" x14ac:dyDescent="0.35">
      <c r="A7487" s="23"/>
    </row>
    <row r="7488" spans="1:1" x14ac:dyDescent="0.35">
      <c r="A7488" s="23"/>
    </row>
    <row r="7489" spans="1:1" x14ac:dyDescent="0.35">
      <c r="A7489" s="23"/>
    </row>
    <row r="7490" spans="1:1" x14ac:dyDescent="0.35">
      <c r="A7490" s="23"/>
    </row>
    <row r="7491" spans="1:1" x14ac:dyDescent="0.35">
      <c r="A7491" s="23"/>
    </row>
    <row r="7492" spans="1:1" x14ac:dyDescent="0.35">
      <c r="A7492" s="23"/>
    </row>
    <row r="7493" spans="1:1" x14ac:dyDescent="0.35">
      <c r="A7493" s="23"/>
    </row>
    <row r="7494" spans="1:1" x14ac:dyDescent="0.35">
      <c r="A7494" s="23"/>
    </row>
    <row r="7495" spans="1:1" x14ac:dyDescent="0.35">
      <c r="A7495" s="23"/>
    </row>
    <row r="7496" spans="1:1" x14ac:dyDescent="0.35">
      <c r="A7496" s="23"/>
    </row>
    <row r="7497" spans="1:1" x14ac:dyDescent="0.35">
      <c r="A7497" s="23"/>
    </row>
    <row r="7498" spans="1:1" x14ac:dyDescent="0.35">
      <c r="A7498" s="23"/>
    </row>
    <row r="7499" spans="1:1" x14ac:dyDescent="0.35">
      <c r="A7499" s="23"/>
    </row>
    <row r="7500" spans="1:1" x14ac:dyDescent="0.35">
      <c r="A7500" s="23"/>
    </row>
    <row r="7501" spans="1:1" x14ac:dyDescent="0.35">
      <c r="A7501" s="23"/>
    </row>
    <row r="7502" spans="1:1" x14ac:dyDescent="0.35">
      <c r="A7502" s="23"/>
    </row>
    <row r="7503" spans="1:1" x14ac:dyDescent="0.35">
      <c r="A7503" s="23"/>
    </row>
    <row r="7504" spans="1:1" x14ac:dyDescent="0.35">
      <c r="A7504" s="23"/>
    </row>
    <row r="7505" spans="1:1" x14ac:dyDescent="0.35">
      <c r="A7505" s="23"/>
    </row>
    <row r="7506" spans="1:1" x14ac:dyDescent="0.35">
      <c r="A7506" s="23"/>
    </row>
    <row r="7507" spans="1:1" x14ac:dyDescent="0.35">
      <c r="A7507" s="23"/>
    </row>
    <row r="7508" spans="1:1" x14ac:dyDescent="0.35">
      <c r="A7508" s="23"/>
    </row>
    <row r="7509" spans="1:1" x14ac:dyDescent="0.35">
      <c r="A7509" s="23"/>
    </row>
    <row r="7510" spans="1:1" x14ac:dyDescent="0.35">
      <c r="A7510" s="23"/>
    </row>
    <row r="7511" spans="1:1" x14ac:dyDescent="0.35">
      <c r="A7511" s="23"/>
    </row>
    <row r="7512" spans="1:1" x14ac:dyDescent="0.35">
      <c r="A7512" s="23"/>
    </row>
    <row r="7513" spans="1:1" x14ac:dyDescent="0.35">
      <c r="A7513" s="23"/>
    </row>
    <row r="7514" spans="1:1" x14ac:dyDescent="0.35">
      <c r="A7514" s="23"/>
    </row>
    <row r="7515" spans="1:1" x14ac:dyDescent="0.35">
      <c r="A7515" s="23"/>
    </row>
    <row r="7516" spans="1:1" x14ac:dyDescent="0.35">
      <c r="A7516" s="23"/>
    </row>
    <row r="7517" spans="1:1" x14ac:dyDescent="0.35">
      <c r="A7517" s="23"/>
    </row>
    <row r="7518" spans="1:1" x14ac:dyDescent="0.35">
      <c r="A7518" s="23"/>
    </row>
    <row r="7519" spans="1:1" x14ac:dyDescent="0.35">
      <c r="A7519" s="23"/>
    </row>
    <row r="7520" spans="1:1" x14ac:dyDescent="0.35">
      <c r="A7520" s="23"/>
    </row>
    <row r="7521" spans="1:1" x14ac:dyDescent="0.35">
      <c r="A7521" s="23"/>
    </row>
    <row r="7522" spans="1:1" x14ac:dyDescent="0.35">
      <c r="A7522" s="23"/>
    </row>
    <row r="7523" spans="1:1" x14ac:dyDescent="0.35">
      <c r="A7523" s="23"/>
    </row>
    <row r="7524" spans="1:1" x14ac:dyDescent="0.35">
      <c r="A7524" s="23"/>
    </row>
    <row r="7525" spans="1:1" x14ac:dyDescent="0.35">
      <c r="A7525" s="23"/>
    </row>
    <row r="7526" spans="1:1" x14ac:dyDescent="0.35">
      <c r="A7526" s="23"/>
    </row>
    <row r="7527" spans="1:1" x14ac:dyDescent="0.35">
      <c r="A7527" s="23"/>
    </row>
    <row r="7528" spans="1:1" x14ac:dyDescent="0.35">
      <c r="A7528" s="23"/>
    </row>
    <row r="7529" spans="1:1" x14ac:dyDescent="0.35">
      <c r="A7529" s="23"/>
    </row>
    <row r="7530" spans="1:1" x14ac:dyDescent="0.35">
      <c r="A7530" s="23"/>
    </row>
    <row r="7531" spans="1:1" x14ac:dyDescent="0.35">
      <c r="A7531" s="23"/>
    </row>
    <row r="7532" spans="1:1" x14ac:dyDescent="0.35">
      <c r="A7532" s="23"/>
    </row>
    <row r="7533" spans="1:1" x14ac:dyDescent="0.35">
      <c r="A7533" s="23"/>
    </row>
    <row r="7534" spans="1:1" x14ac:dyDescent="0.35">
      <c r="A7534" s="23"/>
    </row>
    <row r="7535" spans="1:1" x14ac:dyDescent="0.35">
      <c r="A7535" s="23"/>
    </row>
    <row r="7536" spans="1:1" x14ac:dyDescent="0.35">
      <c r="A7536" s="23"/>
    </row>
    <row r="7537" spans="1:1" x14ac:dyDescent="0.35">
      <c r="A7537" s="23"/>
    </row>
    <row r="7538" spans="1:1" x14ac:dyDescent="0.35">
      <c r="A7538" s="23"/>
    </row>
    <row r="7539" spans="1:1" x14ac:dyDescent="0.35">
      <c r="A7539" s="23"/>
    </row>
    <row r="7540" spans="1:1" x14ac:dyDescent="0.35">
      <c r="A7540" s="23"/>
    </row>
    <row r="7541" spans="1:1" x14ac:dyDescent="0.35">
      <c r="A7541" s="23"/>
    </row>
    <row r="7542" spans="1:1" x14ac:dyDescent="0.35">
      <c r="A7542" s="23"/>
    </row>
    <row r="7543" spans="1:1" x14ac:dyDescent="0.35">
      <c r="A7543" s="23"/>
    </row>
    <row r="7544" spans="1:1" x14ac:dyDescent="0.35">
      <c r="A7544" s="23"/>
    </row>
    <row r="7545" spans="1:1" x14ac:dyDescent="0.35">
      <c r="A7545" s="23"/>
    </row>
    <row r="7546" spans="1:1" x14ac:dyDescent="0.35">
      <c r="A7546" s="23"/>
    </row>
    <row r="7547" spans="1:1" x14ac:dyDescent="0.35">
      <c r="A7547" s="23"/>
    </row>
    <row r="7548" spans="1:1" x14ac:dyDescent="0.35">
      <c r="A7548" s="23"/>
    </row>
    <row r="7549" spans="1:1" x14ac:dyDescent="0.35">
      <c r="A7549" s="23"/>
    </row>
    <row r="7550" spans="1:1" x14ac:dyDescent="0.35">
      <c r="A7550" s="23"/>
    </row>
    <row r="7551" spans="1:1" x14ac:dyDescent="0.35">
      <c r="A7551" s="23"/>
    </row>
    <row r="7552" spans="1:1" x14ac:dyDescent="0.35">
      <c r="A7552" s="23"/>
    </row>
    <row r="7553" spans="1:1" x14ac:dyDescent="0.35">
      <c r="A7553" s="23"/>
    </row>
    <row r="7554" spans="1:1" x14ac:dyDescent="0.35">
      <c r="A7554" s="23"/>
    </row>
    <row r="7555" spans="1:1" x14ac:dyDescent="0.35">
      <c r="A7555" s="23"/>
    </row>
    <row r="7556" spans="1:1" x14ac:dyDescent="0.35">
      <c r="A7556" s="23"/>
    </row>
    <row r="7557" spans="1:1" x14ac:dyDescent="0.35">
      <c r="A7557" s="23"/>
    </row>
    <row r="7558" spans="1:1" x14ac:dyDescent="0.35">
      <c r="A7558" s="23"/>
    </row>
    <row r="7559" spans="1:1" x14ac:dyDescent="0.35">
      <c r="A7559" s="23"/>
    </row>
    <row r="7560" spans="1:1" x14ac:dyDescent="0.35">
      <c r="A7560" s="23"/>
    </row>
    <row r="7561" spans="1:1" x14ac:dyDescent="0.35">
      <c r="A7561" s="23"/>
    </row>
    <row r="7562" spans="1:1" x14ac:dyDescent="0.35">
      <c r="A7562" s="23"/>
    </row>
    <row r="7563" spans="1:1" x14ac:dyDescent="0.35">
      <c r="A7563" s="23"/>
    </row>
    <row r="7564" spans="1:1" x14ac:dyDescent="0.35">
      <c r="A7564" s="23"/>
    </row>
    <row r="7565" spans="1:1" x14ac:dyDescent="0.35">
      <c r="A7565" s="23"/>
    </row>
    <row r="7566" spans="1:1" x14ac:dyDescent="0.35">
      <c r="A7566" s="23"/>
    </row>
    <row r="7567" spans="1:1" x14ac:dyDescent="0.35">
      <c r="A7567" s="23"/>
    </row>
    <row r="7568" spans="1:1" x14ac:dyDescent="0.35">
      <c r="A7568" s="23"/>
    </row>
    <row r="7569" spans="1:1" x14ac:dyDescent="0.35">
      <c r="A7569" s="23"/>
    </row>
    <row r="7570" spans="1:1" x14ac:dyDescent="0.35">
      <c r="A7570" s="23"/>
    </row>
    <row r="7571" spans="1:1" x14ac:dyDescent="0.35">
      <c r="A7571" s="23"/>
    </row>
    <row r="7572" spans="1:1" x14ac:dyDescent="0.35">
      <c r="A7572" s="23"/>
    </row>
    <row r="7573" spans="1:1" x14ac:dyDescent="0.35">
      <c r="A7573" s="23"/>
    </row>
    <row r="7574" spans="1:1" x14ac:dyDescent="0.35">
      <c r="A7574" s="23"/>
    </row>
    <row r="7575" spans="1:1" x14ac:dyDescent="0.35">
      <c r="A7575" s="23"/>
    </row>
    <row r="7576" spans="1:1" x14ac:dyDescent="0.35">
      <c r="A7576" s="23"/>
    </row>
    <row r="7577" spans="1:1" x14ac:dyDescent="0.35">
      <c r="A7577" s="23"/>
    </row>
    <row r="7578" spans="1:1" x14ac:dyDescent="0.35">
      <c r="A7578" s="23"/>
    </row>
    <row r="7579" spans="1:1" x14ac:dyDescent="0.35">
      <c r="A7579" s="23"/>
    </row>
    <row r="7580" spans="1:1" x14ac:dyDescent="0.35">
      <c r="A7580" s="23"/>
    </row>
    <row r="7581" spans="1:1" x14ac:dyDescent="0.35">
      <c r="A7581" s="23"/>
    </row>
    <row r="7582" spans="1:1" x14ac:dyDescent="0.35">
      <c r="A7582" s="23"/>
    </row>
    <row r="7583" spans="1:1" x14ac:dyDescent="0.35">
      <c r="A7583" s="23"/>
    </row>
    <row r="7584" spans="1:1" x14ac:dyDescent="0.35">
      <c r="A7584" s="23"/>
    </row>
    <row r="7585" spans="1:1" x14ac:dyDescent="0.35">
      <c r="A7585" s="23"/>
    </row>
    <row r="7586" spans="1:1" x14ac:dyDescent="0.35">
      <c r="A7586" s="23"/>
    </row>
    <row r="7587" spans="1:1" x14ac:dyDescent="0.35">
      <c r="A7587" s="23"/>
    </row>
    <row r="7588" spans="1:1" x14ac:dyDescent="0.35">
      <c r="A7588" s="23"/>
    </row>
    <row r="7589" spans="1:1" x14ac:dyDescent="0.35">
      <c r="A7589" s="23"/>
    </row>
    <row r="7590" spans="1:1" x14ac:dyDescent="0.35">
      <c r="A7590" s="23"/>
    </row>
    <row r="7591" spans="1:1" x14ac:dyDescent="0.35">
      <c r="A7591" s="23"/>
    </row>
    <row r="7592" spans="1:1" x14ac:dyDescent="0.35">
      <c r="A7592" s="23"/>
    </row>
    <row r="7593" spans="1:1" x14ac:dyDescent="0.35">
      <c r="A7593" s="23"/>
    </row>
    <row r="7594" spans="1:1" x14ac:dyDescent="0.35">
      <c r="A7594" s="23"/>
    </row>
    <row r="7595" spans="1:1" x14ac:dyDescent="0.35">
      <c r="A7595" s="23"/>
    </row>
    <row r="7596" spans="1:1" x14ac:dyDescent="0.35">
      <c r="A7596" s="23"/>
    </row>
    <row r="7597" spans="1:1" x14ac:dyDescent="0.35">
      <c r="A7597" s="23"/>
    </row>
    <row r="7598" spans="1:1" x14ac:dyDescent="0.35">
      <c r="A7598" s="23"/>
    </row>
    <row r="7599" spans="1:1" x14ac:dyDescent="0.35">
      <c r="A7599" s="23"/>
    </row>
    <row r="7600" spans="1:1" x14ac:dyDescent="0.35">
      <c r="A7600" s="23"/>
    </row>
    <row r="7601" spans="1:1" x14ac:dyDescent="0.35">
      <c r="A7601" s="23"/>
    </row>
    <row r="7602" spans="1:1" x14ac:dyDescent="0.35">
      <c r="A7602" s="23"/>
    </row>
    <row r="7603" spans="1:1" x14ac:dyDescent="0.35">
      <c r="A7603" s="23"/>
    </row>
    <row r="7604" spans="1:1" x14ac:dyDescent="0.35">
      <c r="A7604" s="23"/>
    </row>
    <row r="7605" spans="1:1" x14ac:dyDescent="0.35">
      <c r="A7605" s="23"/>
    </row>
    <row r="7606" spans="1:1" x14ac:dyDescent="0.35">
      <c r="A7606" s="23"/>
    </row>
    <row r="7607" spans="1:1" x14ac:dyDescent="0.35">
      <c r="A7607" s="23"/>
    </row>
    <row r="7608" spans="1:1" x14ac:dyDescent="0.35">
      <c r="A7608" s="23"/>
    </row>
    <row r="7609" spans="1:1" x14ac:dyDescent="0.35">
      <c r="A7609" s="23"/>
    </row>
    <row r="7610" spans="1:1" x14ac:dyDescent="0.35">
      <c r="A7610" s="23"/>
    </row>
    <row r="7611" spans="1:1" x14ac:dyDescent="0.35">
      <c r="A7611" s="23"/>
    </row>
    <row r="7612" spans="1:1" x14ac:dyDescent="0.35">
      <c r="A7612" s="23"/>
    </row>
    <row r="7613" spans="1:1" x14ac:dyDescent="0.35">
      <c r="A7613" s="23"/>
    </row>
    <row r="7614" spans="1:1" x14ac:dyDescent="0.35">
      <c r="A7614" s="23"/>
    </row>
    <row r="7615" spans="1:1" x14ac:dyDescent="0.35">
      <c r="A7615" s="23"/>
    </row>
    <row r="7616" spans="1:1" x14ac:dyDescent="0.35">
      <c r="A7616" s="23"/>
    </row>
    <row r="7617" spans="1:1" x14ac:dyDescent="0.35">
      <c r="A7617" s="23"/>
    </row>
    <row r="7618" spans="1:1" x14ac:dyDescent="0.35">
      <c r="A7618" s="23"/>
    </row>
    <row r="7619" spans="1:1" x14ac:dyDescent="0.35">
      <c r="A7619" s="23"/>
    </row>
    <row r="7620" spans="1:1" x14ac:dyDescent="0.35">
      <c r="A7620" s="23"/>
    </row>
    <row r="7621" spans="1:1" x14ac:dyDescent="0.35">
      <c r="A7621" s="23"/>
    </row>
    <row r="7622" spans="1:1" x14ac:dyDescent="0.35">
      <c r="A7622" s="23"/>
    </row>
    <row r="7623" spans="1:1" x14ac:dyDescent="0.35">
      <c r="A7623" s="23"/>
    </row>
    <row r="7624" spans="1:1" x14ac:dyDescent="0.35">
      <c r="A7624" s="23"/>
    </row>
    <row r="7625" spans="1:1" x14ac:dyDescent="0.35">
      <c r="A7625" s="23"/>
    </row>
    <row r="7626" spans="1:1" x14ac:dyDescent="0.35">
      <c r="A7626" s="23"/>
    </row>
    <row r="7627" spans="1:1" x14ac:dyDescent="0.35">
      <c r="A7627" s="23"/>
    </row>
    <row r="7628" spans="1:1" x14ac:dyDescent="0.35">
      <c r="A7628" s="23"/>
    </row>
    <row r="7629" spans="1:1" x14ac:dyDescent="0.35">
      <c r="A7629" s="23"/>
    </row>
    <row r="7630" spans="1:1" x14ac:dyDescent="0.35">
      <c r="A7630" s="23"/>
    </row>
    <row r="7631" spans="1:1" x14ac:dyDescent="0.35">
      <c r="A7631" s="23"/>
    </row>
    <row r="7632" spans="1:1" x14ac:dyDescent="0.35">
      <c r="A7632" s="23"/>
    </row>
    <row r="7633" spans="1:1" x14ac:dyDescent="0.35">
      <c r="A7633" s="23"/>
    </row>
    <row r="7634" spans="1:1" x14ac:dyDescent="0.35">
      <c r="A7634" s="23"/>
    </row>
    <row r="7635" spans="1:1" x14ac:dyDescent="0.35">
      <c r="A7635" s="23"/>
    </row>
    <row r="7636" spans="1:1" x14ac:dyDescent="0.35">
      <c r="A7636" s="23"/>
    </row>
    <row r="7637" spans="1:1" x14ac:dyDescent="0.35">
      <c r="A7637" s="23"/>
    </row>
    <row r="7638" spans="1:1" x14ac:dyDescent="0.35">
      <c r="A7638" s="23"/>
    </row>
    <row r="7639" spans="1:1" x14ac:dyDescent="0.35">
      <c r="A7639" s="23"/>
    </row>
    <row r="7640" spans="1:1" x14ac:dyDescent="0.35">
      <c r="A7640" s="23"/>
    </row>
    <row r="7641" spans="1:1" x14ac:dyDescent="0.35">
      <c r="A7641" s="23"/>
    </row>
    <row r="7642" spans="1:1" x14ac:dyDescent="0.35">
      <c r="A7642" s="23"/>
    </row>
    <row r="7643" spans="1:1" x14ac:dyDescent="0.35">
      <c r="A7643" s="23"/>
    </row>
    <row r="7644" spans="1:1" x14ac:dyDescent="0.35">
      <c r="A7644" s="23"/>
    </row>
    <row r="7645" spans="1:1" x14ac:dyDescent="0.35">
      <c r="A7645" s="23"/>
    </row>
    <row r="7646" spans="1:1" x14ac:dyDescent="0.35">
      <c r="A7646" s="23"/>
    </row>
    <row r="7647" spans="1:1" x14ac:dyDescent="0.35">
      <c r="A7647" s="23"/>
    </row>
    <row r="7648" spans="1:1" x14ac:dyDescent="0.35">
      <c r="A7648" s="23"/>
    </row>
    <row r="7649" spans="1:1" x14ac:dyDescent="0.35">
      <c r="A7649" s="23"/>
    </row>
    <row r="7650" spans="1:1" x14ac:dyDescent="0.35">
      <c r="A7650" s="23"/>
    </row>
    <row r="7651" spans="1:1" x14ac:dyDescent="0.35">
      <c r="A7651" s="23"/>
    </row>
    <row r="7652" spans="1:1" x14ac:dyDescent="0.35">
      <c r="A7652" s="23"/>
    </row>
    <row r="7653" spans="1:1" x14ac:dyDescent="0.35">
      <c r="A7653" s="23"/>
    </row>
    <row r="7654" spans="1:1" x14ac:dyDescent="0.35">
      <c r="A7654" s="23"/>
    </row>
    <row r="7655" spans="1:1" x14ac:dyDescent="0.35">
      <c r="A7655" s="23"/>
    </row>
    <row r="7656" spans="1:1" x14ac:dyDescent="0.35">
      <c r="A7656" s="23"/>
    </row>
    <row r="7657" spans="1:1" x14ac:dyDescent="0.35">
      <c r="A7657" s="23"/>
    </row>
    <row r="7658" spans="1:1" x14ac:dyDescent="0.35">
      <c r="A7658" s="23"/>
    </row>
    <row r="7659" spans="1:1" x14ac:dyDescent="0.35">
      <c r="A7659" s="23"/>
    </row>
    <row r="7660" spans="1:1" x14ac:dyDescent="0.35">
      <c r="A7660" s="23"/>
    </row>
    <row r="7661" spans="1:1" x14ac:dyDescent="0.35">
      <c r="A7661" s="23"/>
    </row>
    <row r="7662" spans="1:1" x14ac:dyDescent="0.35">
      <c r="A7662" s="23"/>
    </row>
    <row r="7663" spans="1:1" x14ac:dyDescent="0.35">
      <c r="A7663" s="23"/>
    </row>
    <row r="7664" spans="1:1" x14ac:dyDescent="0.35">
      <c r="A7664" s="23"/>
    </row>
    <row r="7665" spans="1:1" x14ac:dyDescent="0.35">
      <c r="A7665" s="23"/>
    </row>
    <row r="7666" spans="1:1" x14ac:dyDescent="0.35">
      <c r="A7666" s="23"/>
    </row>
    <row r="7667" spans="1:1" x14ac:dyDescent="0.35">
      <c r="A7667" s="23"/>
    </row>
    <row r="7668" spans="1:1" x14ac:dyDescent="0.35">
      <c r="A7668" s="23"/>
    </row>
    <row r="7669" spans="1:1" x14ac:dyDescent="0.35">
      <c r="A7669" s="23"/>
    </row>
    <row r="7670" spans="1:1" x14ac:dyDescent="0.35">
      <c r="A7670" s="23"/>
    </row>
    <row r="7671" spans="1:1" x14ac:dyDescent="0.35">
      <c r="A7671" s="23"/>
    </row>
    <row r="7672" spans="1:1" x14ac:dyDescent="0.35">
      <c r="A7672" s="23"/>
    </row>
    <row r="7673" spans="1:1" x14ac:dyDescent="0.35">
      <c r="A7673" s="23"/>
    </row>
    <row r="7674" spans="1:1" x14ac:dyDescent="0.35">
      <c r="A7674" s="23"/>
    </row>
    <row r="7675" spans="1:1" x14ac:dyDescent="0.35">
      <c r="A7675" s="23"/>
    </row>
    <row r="7676" spans="1:1" x14ac:dyDescent="0.35">
      <c r="A7676" s="23"/>
    </row>
    <row r="7677" spans="1:1" x14ac:dyDescent="0.35">
      <c r="A7677" s="23"/>
    </row>
    <row r="7678" spans="1:1" x14ac:dyDescent="0.35">
      <c r="A7678" s="23"/>
    </row>
    <row r="7679" spans="1:1" x14ac:dyDescent="0.35">
      <c r="A7679" s="23"/>
    </row>
    <row r="7680" spans="1:1" x14ac:dyDescent="0.35">
      <c r="A7680" s="23"/>
    </row>
    <row r="7681" spans="1:1" x14ac:dyDescent="0.35">
      <c r="A7681" s="23"/>
    </row>
    <row r="7682" spans="1:1" x14ac:dyDescent="0.35">
      <c r="A7682" s="23"/>
    </row>
    <row r="7683" spans="1:1" x14ac:dyDescent="0.35">
      <c r="A7683" s="23"/>
    </row>
    <row r="7684" spans="1:1" x14ac:dyDescent="0.35">
      <c r="A7684" s="23"/>
    </row>
    <row r="7685" spans="1:1" x14ac:dyDescent="0.35">
      <c r="A7685" s="23"/>
    </row>
    <row r="7686" spans="1:1" x14ac:dyDescent="0.35">
      <c r="A7686" s="23"/>
    </row>
    <row r="7687" spans="1:1" x14ac:dyDescent="0.35">
      <c r="A7687" s="23"/>
    </row>
    <row r="7688" spans="1:1" x14ac:dyDescent="0.35">
      <c r="A7688" s="23"/>
    </row>
    <row r="7689" spans="1:1" x14ac:dyDescent="0.35">
      <c r="A7689" s="23"/>
    </row>
    <row r="7690" spans="1:1" x14ac:dyDescent="0.35">
      <c r="A7690" s="23"/>
    </row>
    <row r="7691" spans="1:1" x14ac:dyDescent="0.35">
      <c r="A7691" s="23"/>
    </row>
    <row r="7692" spans="1:1" x14ac:dyDescent="0.35">
      <c r="A7692" s="23"/>
    </row>
    <row r="7693" spans="1:1" x14ac:dyDescent="0.35">
      <c r="A7693" s="23"/>
    </row>
    <row r="7694" spans="1:1" x14ac:dyDescent="0.35">
      <c r="A7694" s="23"/>
    </row>
    <row r="7695" spans="1:1" x14ac:dyDescent="0.35">
      <c r="A7695" s="23"/>
    </row>
    <row r="7696" spans="1:1" x14ac:dyDescent="0.35">
      <c r="A7696" s="23"/>
    </row>
    <row r="7697" spans="1:1" x14ac:dyDescent="0.35">
      <c r="A7697" s="23"/>
    </row>
    <row r="7698" spans="1:1" x14ac:dyDescent="0.35">
      <c r="A7698" s="23"/>
    </row>
    <row r="7699" spans="1:1" x14ac:dyDescent="0.35">
      <c r="A7699" s="23"/>
    </row>
    <row r="7700" spans="1:1" x14ac:dyDescent="0.35">
      <c r="A7700" s="23"/>
    </row>
    <row r="7701" spans="1:1" x14ac:dyDescent="0.35">
      <c r="A7701" s="23"/>
    </row>
    <row r="7702" spans="1:1" x14ac:dyDescent="0.35">
      <c r="A7702" s="23"/>
    </row>
    <row r="7703" spans="1:1" x14ac:dyDescent="0.35">
      <c r="A7703" s="23"/>
    </row>
    <row r="7704" spans="1:1" x14ac:dyDescent="0.35">
      <c r="A7704" s="23"/>
    </row>
    <row r="7705" spans="1:1" x14ac:dyDescent="0.35">
      <c r="A7705" s="23"/>
    </row>
    <row r="7706" spans="1:1" x14ac:dyDescent="0.35">
      <c r="A7706" s="23"/>
    </row>
    <row r="7707" spans="1:1" x14ac:dyDescent="0.35">
      <c r="A7707" s="23"/>
    </row>
    <row r="7708" spans="1:1" x14ac:dyDescent="0.35">
      <c r="A7708" s="23"/>
    </row>
    <row r="7709" spans="1:1" x14ac:dyDescent="0.35">
      <c r="A7709" s="23"/>
    </row>
    <row r="7710" spans="1:1" x14ac:dyDescent="0.35">
      <c r="A7710" s="23"/>
    </row>
    <row r="7711" spans="1:1" x14ac:dyDescent="0.35">
      <c r="A7711" s="23"/>
    </row>
    <row r="7712" spans="1:1" x14ac:dyDescent="0.35">
      <c r="A7712" s="23"/>
    </row>
    <row r="7713" spans="1:1" x14ac:dyDescent="0.35">
      <c r="A7713" s="23"/>
    </row>
    <row r="7714" spans="1:1" x14ac:dyDescent="0.35">
      <c r="A7714" s="23"/>
    </row>
    <row r="7715" spans="1:1" x14ac:dyDescent="0.35">
      <c r="A7715" s="23"/>
    </row>
    <row r="7716" spans="1:1" x14ac:dyDescent="0.35">
      <c r="A7716" s="23"/>
    </row>
    <row r="7717" spans="1:1" x14ac:dyDescent="0.35">
      <c r="A7717" s="23"/>
    </row>
    <row r="7718" spans="1:1" x14ac:dyDescent="0.35">
      <c r="A7718" s="23"/>
    </row>
    <row r="7719" spans="1:1" x14ac:dyDescent="0.35">
      <c r="A7719" s="23"/>
    </row>
    <row r="7720" spans="1:1" x14ac:dyDescent="0.35">
      <c r="A7720" s="23"/>
    </row>
    <row r="7721" spans="1:1" x14ac:dyDescent="0.35">
      <c r="A7721" s="23"/>
    </row>
    <row r="7722" spans="1:1" x14ac:dyDescent="0.35">
      <c r="A7722" s="23"/>
    </row>
    <row r="7723" spans="1:1" x14ac:dyDescent="0.35">
      <c r="A7723" s="23"/>
    </row>
    <row r="7724" spans="1:1" x14ac:dyDescent="0.35">
      <c r="A7724" s="23"/>
    </row>
    <row r="7725" spans="1:1" x14ac:dyDescent="0.35">
      <c r="A7725" s="23"/>
    </row>
    <row r="7726" spans="1:1" x14ac:dyDescent="0.35">
      <c r="A7726" s="23"/>
    </row>
    <row r="7727" spans="1:1" x14ac:dyDescent="0.35">
      <c r="A7727" s="23"/>
    </row>
    <row r="7728" spans="1:1" x14ac:dyDescent="0.35">
      <c r="A7728" s="23"/>
    </row>
    <row r="7729" spans="1:1" x14ac:dyDescent="0.35">
      <c r="A7729" s="23"/>
    </row>
    <row r="7730" spans="1:1" x14ac:dyDescent="0.35">
      <c r="A7730" s="23"/>
    </row>
    <row r="7731" spans="1:1" x14ac:dyDescent="0.35">
      <c r="A7731" s="23"/>
    </row>
    <row r="7732" spans="1:1" x14ac:dyDescent="0.35">
      <c r="A7732" s="23"/>
    </row>
    <row r="7733" spans="1:1" x14ac:dyDescent="0.35">
      <c r="A7733" s="23"/>
    </row>
    <row r="7734" spans="1:1" x14ac:dyDescent="0.35">
      <c r="A7734" s="23"/>
    </row>
    <row r="7735" spans="1:1" x14ac:dyDescent="0.35">
      <c r="A7735" s="23"/>
    </row>
    <row r="7736" spans="1:1" x14ac:dyDescent="0.35">
      <c r="A7736" s="23"/>
    </row>
    <row r="7737" spans="1:1" x14ac:dyDescent="0.35">
      <c r="A7737" s="23"/>
    </row>
    <row r="7738" spans="1:1" x14ac:dyDescent="0.35">
      <c r="A7738" s="23"/>
    </row>
    <row r="7739" spans="1:1" x14ac:dyDescent="0.35">
      <c r="A7739" s="23"/>
    </row>
    <row r="7740" spans="1:1" x14ac:dyDescent="0.35">
      <c r="A7740" s="23"/>
    </row>
    <row r="7741" spans="1:1" x14ac:dyDescent="0.35">
      <c r="A7741" s="23"/>
    </row>
    <row r="7742" spans="1:1" x14ac:dyDescent="0.35">
      <c r="A7742" s="23"/>
    </row>
    <row r="7743" spans="1:1" x14ac:dyDescent="0.35">
      <c r="A7743" s="23"/>
    </row>
    <row r="7744" spans="1:1" x14ac:dyDescent="0.35">
      <c r="A7744" s="23"/>
    </row>
    <row r="7745" spans="1:1" x14ac:dyDescent="0.35">
      <c r="A7745" s="23"/>
    </row>
    <row r="7746" spans="1:1" x14ac:dyDescent="0.35">
      <c r="A7746" s="23"/>
    </row>
    <row r="7747" spans="1:1" x14ac:dyDescent="0.35">
      <c r="A7747" s="23"/>
    </row>
    <row r="7748" spans="1:1" x14ac:dyDescent="0.35">
      <c r="A7748" s="23"/>
    </row>
    <row r="7749" spans="1:1" x14ac:dyDescent="0.35">
      <c r="A7749" s="23"/>
    </row>
    <row r="7750" spans="1:1" x14ac:dyDescent="0.35">
      <c r="A7750" s="23"/>
    </row>
    <row r="7751" spans="1:1" x14ac:dyDescent="0.35">
      <c r="A7751" s="23"/>
    </row>
    <row r="7752" spans="1:1" x14ac:dyDescent="0.35">
      <c r="A7752" s="23"/>
    </row>
    <row r="7753" spans="1:1" x14ac:dyDescent="0.35">
      <c r="A7753" s="23"/>
    </row>
    <row r="7754" spans="1:1" x14ac:dyDescent="0.35">
      <c r="A7754" s="23"/>
    </row>
    <row r="7755" spans="1:1" x14ac:dyDescent="0.35">
      <c r="A7755" s="23"/>
    </row>
    <row r="7756" spans="1:1" x14ac:dyDescent="0.35">
      <c r="A7756" s="23"/>
    </row>
    <row r="7757" spans="1:1" x14ac:dyDescent="0.35">
      <c r="A7757" s="23"/>
    </row>
    <row r="7758" spans="1:1" x14ac:dyDescent="0.35">
      <c r="A7758" s="23"/>
    </row>
    <row r="7759" spans="1:1" x14ac:dyDescent="0.35">
      <c r="A7759" s="23"/>
    </row>
    <row r="7760" spans="1:1" x14ac:dyDescent="0.35">
      <c r="A7760" s="23"/>
    </row>
    <row r="7761" spans="1:1" x14ac:dyDescent="0.35">
      <c r="A7761" s="23"/>
    </row>
    <row r="7762" spans="1:1" x14ac:dyDescent="0.35">
      <c r="A7762" s="23"/>
    </row>
    <row r="7763" spans="1:1" x14ac:dyDescent="0.35">
      <c r="A7763" s="23"/>
    </row>
    <row r="7764" spans="1:1" x14ac:dyDescent="0.35">
      <c r="A7764" s="23"/>
    </row>
    <row r="7765" spans="1:1" x14ac:dyDescent="0.35">
      <c r="A7765" s="23"/>
    </row>
    <row r="7766" spans="1:1" x14ac:dyDescent="0.35">
      <c r="A7766" s="23"/>
    </row>
    <row r="7767" spans="1:1" x14ac:dyDescent="0.35">
      <c r="A7767" s="23"/>
    </row>
    <row r="7768" spans="1:1" x14ac:dyDescent="0.35">
      <c r="A7768" s="23"/>
    </row>
    <row r="7769" spans="1:1" x14ac:dyDescent="0.35">
      <c r="A7769" s="23"/>
    </row>
    <row r="7770" spans="1:1" x14ac:dyDescent="0.35">
      <c r="A7770" s="23"/>
    </row>
    <row r="7771" spans="1:1" x14ac:dyDescent="0.35">
      <c r="A7771" s="23"/>
    </row>
    <row r="7772" spans="1:1" x14ac:dyDescent="0.35">
      <c r="A7772" s="23"/>
    </row>
    <row r="7773" spans="1:1" x14ac:dyDescent="0.35">
      <c r="A7773" s="23"/>
    </row>
    <row r="7774" spans="1:1" x14ac:dyDescent="0.35">
      <c r="A7774" s="23"/>
    </row>
    <row r="7775" spans="1:1" x14ac:dyDescent="0.35">
      <c r="A7775" s="23"/>
    </row>
    <row r="7776" spans="1:1" x14ac:dyDescent="0.35">
      <c r="A7776" s="23"/>
    </row>
    <row r="7777" spans="1:1" x14ac:dyDescent="0.35">
      <c r="A7777" s="23"/>
    </row>
    <row r="7778" spans="1:1" x14ac:dyDescent="0.35">
      <c r="A7778" s="23"/>
    </row>
    <row r="7779" spans="1:1" x14ac:dyDescent="0.35">
      <c r="A7779" s="23"/>
    </row>
    <row r="7780" spans="1:1" x14ac:dyDescent="0.35">
      <c r="A7780" s="23"/>
    </row>
    <row r="7781" spans="1:1" x14ac:dyDescent="0.35">
      <c r="A7781" s="23"/>
    </row>
    <row r="7782" spans="1:1" x14ac:dyDescent="0.35">
      <c r="A7782" s="23"/>
    </row>
    <row r="7783" spans="1:1" x14ac:dyDescent="0.35">
      <c r="A7783" s="23"/>
    </row>
    <row r="7784" spans="1:1" x14ac:dyDescent="0.35">
      <c r="A7784" s="23"/>
    </row>
    <row r="7785" spans="1:1" x14ac:dyDescent="0.35">
      <c r="A7785" s="23"/>
    </row>
    <row r="7786" spans="1:1" x14ac:dyDescent="0.35">
      <c r="A7786" s="23"/>
    </row>
    <row r="7787" spans="1:1" x14ac:dyDescent="0.35">
      <c r="A7787" s="23"/>
    </row>
    <row r="7788" spans="1:1" x14ac:dyDescent="0.35">
      <c r="A7788" s="23"/>
    </row>
    <row r="7789" spans="1:1" x14ac:dyDescent="0.35">
      <c r="A7789" s="23"/>
    </row>
    <row r="7790" spans="1:1" x14ac:dyDescent="0.35">
      <c r="A7790" s="23"/>
    </row>
    <row r="7791" spans="1:1" x14ac:dyDescent="0.35">
      <c r="A7791" s="23"/>
    </row>
    <row r="7792" spans="1:1" x14ac:dyDescent="0.35">
      <c r="A7792" s="23"/>
    </row>
    <row r="7793" spans="1:1" x14ac:dyDescent="0.35">
      <c r="A7793" s="23"/>
    </row>
    <row r="7794" spans="1:1" x14ac:dyDescent="0.35">
      <c r="A7794" s="23"/>
    </row>
    <row r="7795" spans="1:1" x14ac:dyDescent="0.35">
      <c r="A7795" s="23"/>
    </row>
    <row r="7796" spans="1:1" x14ac:dyDescent="0.35">
      <c r="A7796" s="23"/>
    </row>
    <row r="7797" spans="1:1" x14ac:dyDescent="0.35">
      <c r="A7797" s="23"/>
    </row>
    <row r="7798" spans="1:1" x14ac:dyDescent="0.35">
      <c r="A7798" s="23"/>
    </row>
    <row r="7799" spans="1:1" x14ac:dyDescent="0.35">
      <c r="A7799" s="23"/>
    </row>
    <row r="7800" spans="1:1" x14ac:dyDescent="0.35">
      <c r="A7800" s="23"/>
    </row>
    <row r="7801" spans="1:1" x14ac:dyDescent="0.35">
      <c r="A7801" s="23"/>
    </row>
    <row r="7802" spans="1:1" x14ac:dyDescent="0.35">
      <c r="A7802" s="23"/>
    </row>
    <row r="7803" spans="1:1" x14ac:dyDescent="0.35">
      <c r="A7803" s="23"/>
    </row>
    <row r="7804" spans="1:1" x14ac:dyDescent="0.35">
      <c r="A7804" s="23"/>
    </row>
    <row r="7805" spans="1:1" x14ac:dyDescent="0.35">
      <c r="A7805" s="23"/>
    </row>
    <row r="7806" spans="1:1" x14ac:dyDescent="0.35">
      <c r="A7806" s="23"/>
    </row>
    <row r="7807" spans="1:1" x14ac:dyDescent="0.35">
      <c r="A7807" s="23"/>
    </row>
    <row r="7808" spans="1:1" x14ac:dyDescent="0.35">
      <c r="A7808" s="23"/>
    </row>
    <row r="7809" spans="1:1" x14ac:dyDescent="0.35">
      <c r="A7809" s="23"/>
    </row>
    <row r="7810" spans="1:1" x14ac:dyDescent="0.35">
      <c r="A7810" s="23"/>
    </row>
    <row r="7811" spans="1:1" x14ac:dyDescent="0.35">
      <c r="A7811" s="23"/>
    </row>
    <row r="7812" spans="1:1" x14ac:dyDescent="0.35">
      <c r="A7812" s="23"/>
    </row>
    <row r="7813" spans="1:1" x14ac:dyDescent="0.35">
      <c r="A7813" s="23"/>
    </row>
    <row r="7814" spans="1:1" x14ac:dyDescent="0.35">
      <c r="A7814" s="23"/>
    </row>
    <row r="7815" spans="1:1" x14ac:dyDescent="0.35">
      <c r="A7815" s="23"/>
    </row>
    <row r="7816" spans="1:1" x14ac:dyDescent="0.35">
      <c r="A7816" s="23"/>
    </row>
    <row r="7817" spans="1:1" x14ac:dyDescent="0.35">
      <c r="A7817" s="23"/>
    </row>
    <row r="7818" spans="1:1" x14ac:dyDescent="0.35">
      <c r="A7818" s="23"/>
    </row>
    <row r="7819" spans="1:1" x14ac:dyDescent="0.35">
      <c r="A7819" s="23"/>
    </row>
    <row r="7820" spans="1:1" x14ac:dyDescent="0.35">
      <c r="A7820" s="23"/>
    </row>
    <row r="7821" spans="1:1" x14ac:dyDescent="0.35">
      <c r="A7821" s="23"/>
    </row>
    <row r="7822" spans="1:1" x14ac:dyDescent="0.35">
      <c r="A7822" s="23"/>
    </row>
    <row r="7823" spans="1:1" x14ac:dyDescent="0.35">
      <c r="A7823" s="23"/>
    </row>
    <row r="7824" spans="1:1" x14ac:dyDescent="0.35">
      <c r="A7824" s="23"/>
    </row>
    <row r="7825" spans="1:1" x14ac:dyDescent="0.35">
      <c r="A7825" s="23"/>
    </row>
    <row r="7826" spans="1:1" x14ac:dyDescent="0.35">
      <c r="A7826" s="23"/>
    </row>
    <row r="7827" spans="1:1" x14ac:dyDescent="0.35">
      <c r="A7827" s="23"/>
    </row>
    <row r="7828" spans="1:1" x14ac:dyDescent="0.35">
      <c r="A7828" s="23"/>
    </row>
    <row r="7829" spans="1:1" x14ac:dyDescent="0.35">
      <c r="A7829" s="23"/>
    </row>
    <row r="7830" spans="1:1" x14ac:dyDescent="0.35">
      <c r="A7830" s="23"/>
    </row>
    <row r="7831" spans="1:1" x14ac:dyDescent="0.35">
      <c r="A7831" s="23"/>
    </row>
    <row r="7832" spans="1:1" x14ac:dyDescent="0.35">
      <c r="A7832" s="23"/>
    </row>
    <row r="7833" spans="1:1" x14ac:dyDescent="0.35">
      <c r="A7833" s="23"/>
    </row>
    <row r="7834" spans="1:1" x14ac:dyDescent="0.35">
      <c r="A7834" s="23"/>
    </row>
    <row r="7835" spans="1:1" x14ac:dyDescent="0.35">
      <c r="A7835" s="23"/>
    </row>
    <row r="7836" spans="1:1" x14ac:dyDescent="0.35">
      <c r="A7836" s="23"/>
    </row>
    <row r="7837" spans="1:1" x14ac:dyDescent="0.35">
      <c r="A7837" s="23"/>
    </row>
    <row r="7838" spans="1:1" x14ac:dyDescent="0.35">
      <c r="A7838" s="23"/>
    </row>
    <row r="7839" spans="1:1" x14ac:dyDescent="0.35">
      <c r="A7839" s="23"/>
    </row>
    <row r="7840" spans="1:1" x14ac:dyDescent="0.35">
      <c r="A7840" s="23"/>
    </row>
    <row r="7841" spans="1:1" x14ac:dyDescent="0.35">
      <c r="A7841" s="23"/>
    </row>
    <row r="7842" spans="1:1" x14ac:dyDescent="0.35">
      <c r="A7842" s="23"/>
    </row>
    <row r="7843" spans="1:1" x14ac:dyDescent="0.35">
      <c r="A7843" s="23"/>
    </row>
    <row r="7844" spans="1:1" x14ac:dyDescent="0.35">
      <c r="A7844" s="23"/>
    </row>
    <row r="7845" spans="1:1" x14ac:dyDescent="0.35">
      <c r="A7845" s="23"/>
    </row>
    <row r="7846" spans="1:1" x14ac:dyDescent="0.35">
      <c r="A7846" s="23"/>
    </row>
    <row r="7847" spans="1:1" x14ac:dyDescent="0.35">
      <c r="A7847" s="23"/>
    </row>
    <row r="7848" spans="1:1" x14ac:dyDescent="0.35">
      <c r="A7848" s="23"/>
    </row>
    <row r="7849" spans="1:1" x14ac:dyDescent="0.35">
      <c r="A7849" s="23"/>
    </row>
    <row r="7850" spans="1:1" x14ac:dyDescent="0.35">
      <c r="A7850" s="23"/>
    </row>
    <row r="7851" spans="1:1" x14ac:dyDescent="0.35">
      <c r="A7851" s="23"/>
    </row>
    <row r="7852" spans="1:1" x14ac:dyDescent="0.35">
      <c r="A7852" s="23"/>
    </row>
    <row r="7853" spans="1:1" x14ac:dyDescent="0.35">
      <c r="A7853" s="23"/>
    </row>
    <row r="7854" spans="1:1" x14ac:dyDescent="0.35">
      <c r="A7854" s="23"/>
    </row>
    <row r="7855" spans="1:1" x14ac:dyDescent="0.35">
      <c r="A7855" s="23"/>
    </row>
    <row r="7856" spans="1:1" x14ac:dyDescent="0.35">
      <c r="A7856" s="23"/>
    </row>
    <row r="7857" spans="1:1" x14ac:dyDescent="0.35">
      <c r="A7857" s="23"/>
    </row>
    <row r="7858" spans="1:1" x14ac:dyDescent="0.35">
      <c r="A7858" s="23"/>
    </row>
    <row r="7859" spans="1:1" x14ac:dyDescent="0.35">
      <c r="A7859" s="23"/>
    </row>
    <row r="7860" spans="1:1" x14ac:dyDescent="0.35">
      <c r="A7860" s="23"/>
    </row>
    <row r="7861" spans="1:1" x14ac:dyDescent="0.35">
      <c r="A7861" s="23"/>
    </row>
    <row r="7862" spans="1:1" x14ac:dyDescent="0.35">
      <c r="A7862" s="23"/>
    </row>
    <row r="7863" spans="1:1" x14ac:dyDescent="0.35">
      <c r="A7863" s="23"/>
    </row>
    <row r="7864" spans="1:1" x14ac:dyDescent="0.35">
      <c r="A7864" s="23"/>
    </row>
    <row r="7865" spans="1:1" x14ac:dyDescent="0.35">
      <c r="A7865" s="23"/>
    </row>
    <row r="7866" spans="1:1" x14ac:dyDescent="0.35">
      <c r="A7866" s="23"/>
    </row>
    <row r="7867" spans="1:1" x14ac:dyDescent="0.35">
      <c r="A7867" s="23"/>
    </row>
    <row r="7868" spans="1:1" x14ac:dyDescent="0.35">
      <c r="A7868" s="23"/>
    </row>
    <row r="7869" spans="1:1" x14ac:dyDescent="0.35">
      <c r="A7869" s="23"/>
    </row>
    <row r="7870" spans="1:1" x14ac:dyDescent="0.35">
      <c r="A7870" s="23"/>
    </row>
    <row r="7871" spans="1:1" x14ac:dyDescent="0.35">
      <c r="A7871" s="23"/>
    </row>
    <row r="7872" spans="1:1" x14ac:dyDescent="0.35">
      <c r="A7872" s="23"/>
    </row>
    <row r="7873" spans="1:1" x14ac:dyDescent="0.35">
      <c r="A7873" s="23"/>
    </row>
    <row r="7874" spans="1:1" x14ac:dyDescent="0.35">
      <c r="A7874" s="23"/>
    </row>
    <row r="7875" spans="1:1" x14ac:dyDescent="0.35">
      <c r="A7875" s="23"/>
    </row>
    <row r="7876" spans="1:1" x14ac:dyDescent="0.35">
      <c r="A7876" s="23"/>
    </row>
    <row r="7877" spans="1:1" x14ac:dyDescent="0.35">
      <c r="A7877" s="23"/>
    </row>
    <row r="7878" spans="1:1" x14ac:dyDescent="0.35">
      <c r="A7878" s="23"/>
    </row>
    <row r="7879" spans="1:1" x14ac:dyDescent="0.35">
      <c r="A7879" s="23"/>
    </row>
    <row r="7880" spans="1:1" x14ac:dyDescent="0.35">
      <c r="A7880" s="23"/>
    </row>
    <row r="7881" spans="1:1" x14ac:dyDescent="0.35">
      <c r="A7881" s="23"/>
    </row>
    <row r="7882" spans="1:1" x14ac:dyDescent="0.35">
      <c r="A7882" s="23"/>
    </row>
    <row r="7883" spans="1:1" x14ac:dyDescent="0.35">
      <c r="A7883" s="23"/>
    </row>
    <row r="7884" spans="1:1" x14ac:dyDescent="0.35">
      <c r="A7884" s="23"/>
    </row>
    <row r="7885" spans="1:1" x14ac:dyDescent="0.35">
      <c r="A7885" s="23"/>
    </row>
    <row r="7886" spans="1:1" x14ac:dyDescent="0.35">
      <c r="A7886" s="23"/>
    </row>
    <row r="7887" spans="1:1" x14ac:dyDescent="0.35">
      <c r="A7887" s="23"/>
    </row>
    <row r="7888" spans="1:1" x14ac:dyDescent="0.35">
      <c r="A7888" s="23"/>
    </row>
    <row r="7889" spans="1:1" x14ac:dyDescent="0.35">
      <c r="A7889" s="23"/>
    </row>
    <row r="7890" spans="1:1" x14ac:dyDescent="0.35">
      <c r="A7890" s="23"/>
    </row>
    <row r="7891" spans="1:1" x14ac:dyDescent="0.35">
      <c r="A7891" s="23"/>
    </row>
    <row r="7892" spans="1:1" x14ac:dyDescent="0.35">
      <c r="A7892" s="23"/>
    </row>
    <row r="7893" spans="1:1" x14ac:dyDescent="0.35">
      <c r="A7893" s="23"/>
    </row>
    <row r="7894" spans="1:1" x14ac:dyDescent="0.35">
      <c r="A7894" s="23"/>
    </row>
    <row r="7895" spans="1:1" x14ac:dyDescent="0.35">
      <c r="A7895" s="23"/>
    </row>
    <row r="7896" spans="1:1" x14ac:dyDescent="0.35">
      <c r="A7896" s="23"/>
    </row>
    <row r="7897" spans="1:1" x14ac:dyDescent="0.35">
      <c r="A7897" s="23"/>
    </row>
    <row r="7898" spans="1:1" x14ac:dyDescent="0.35">
      <c r="A7898" s="23"/>
    </row>
    <row r="7899" spans="1:1" x14ac:dyDescent="0.35">
      <c r="A7899" s="23"/>
    </row>
    <row r="7900" spans="1:1" x14ac:dyDescent="0.35">
      <c r="A7900" s="23"/>
    </row>
    <row r="7901" spans="1:1" x14ac:dyDescent="0.35">
      <c r="A7901" s="23"/>
    </row>
    <row r="7902" spans="1:1" x14ac:dyDescent="0.35">
      <c r="A7902" s="23"/>
    </row>
    <row r="7903" spans="1:1" x14ac:dyDescent="0.35">
      <c r="A7903" s="23"/>
    </row>
    <row r="7904" spans="1:1" x14ac:dyDescent="0.35">
      <c r="A7904" s="23"/>
    </row>
    <row r="7905" spans="1:1" x14ac:dyDescent="0.35">
      <c r="A7905" s="23"/>
    </row>
    <row r="7906" spans="1:1" x14ac:dyDescent="0.35">
      <c r="A7906" s="23"/>
    </row>
    <row r="7907" spans="1:1" x14ac:dyDescent="0.35">
      <c r="A7907" s="23"/>
    </row>
    <row r="7908" spans="1:1" x14ac:dyDescent="0.35">
      <c r="A7908" s="23"/>
    </row>
    <row r="7909" spans="1:1" x14ac:dyDescent="0.35">
      <c r="A7909" s="23"/>
    </row>
    <row r="7910" spans="1:1" x14ac:dyDescent="0.35">
      <c r="A7910" s="23"/>
    </row>
    <row r="7911" spans="1:1" x14ac:dyDescent="0.35">
      <c r="A7911" s="23"/>
    </row>
    <row r="7912" spans="1:1" x14ac:dyDescent="0.35">
      <c r="A7912" s="23"/>
    </row>
    <row r="7913" spans="1:1" x14ac:dyDescent="0.35">
      <c r="A7913" s="23"/>
    </row>
    <row r="7914" spans="1:1" x14ac:dyDescent="0.35">
      <c r="A7914" s="23"/>
    </row>
    <row r="7915" spans="1:1" x14ac:dyDescent="0.35">
      <c r="A7915" s="23"/>
    </row>
    <row r="7916" spans="1:1" x14ac:dyDescent="0.35">
      <c r="A7916" s="23"/>
    </row>
    <row r="7917" spans="1:1" x14ac:dyDescent="0.35">
      <c r="A7917" s="23"/>
    </row>
    <row r="7918" spans="1:1" x14ac:dyDescent="0.35">
      <c r="A7918" s="23"/>
    </row>
    <row r="7919" spans="1:1" x14ac:dyDescent="0.35">
      <c r="A7919" s="23"/>
    </row>
    <row r="7920" spans="1:1" x14ac:dyDescent="0.35">
      <c r="A7920" s="23"/>
    </row>
    <row r="7921" spans="1:1" x14ac:dyDescent="0.35">
      <c r="A7921" s="23"/>
    </row>
    <row r="7922" spans="1:1" x14ac:dyDescent="0.35">
      <c r="A7922" s="23"/>
    </row>
    <row r="7923" spans="1:1" x14ac:dyDescent="0.35">
      <c r="A7923" s="23"/>
    </row>
    <row r="7924" spans="1:1" x14ac:dyDescent="0.35">
      <c r="A7924" s="23"/>
    </row>
    <row r="7925" spans="1:1" x14ac:dyDescent="0.35">
      <c r="A7925" s="23"/>
    </row>
    <row r="7926" spans="1:1" x14ac:dyDescent="0.35">
      <c r="A7926" s="23"/>
    </row>
    <row r="7927" spans="1:1" x14ac:dyDescent="0.35">
      <c r="A7927" s="23"/>
    </row>
    <row r="7928" spans="1:1" x14ac:dyDescent="0.35">
      <c r="A7928" s="23"/>
    </row>
    <row r="7929" spans="1:1" x14ac:dyDescent="0.35">
      <c r="A7929" s="23"/>
    </row>
    <row r="7930" spans="1:1" x14ac:dyDescent="0.35">
      <c r="A7930" s="23"/>
    </row>
    <row r="7931" spans="1:1" x14ac:dyDescent="0.35">
      <c r="A7931" s="23"/>
    </row>
    <row r="7932" spans="1:1" x14ac:dyDescent="0.35">
      <c r="A7932" s="23"/>
    </row>
    <row r="7933" spans="1:1" x14ac:dyDescent="0.35">
      <c r="A7933" s="23"/>
    </row>
    <row r="7934" spans="1:1" x14ac:dyDescent="0.35">
      <c r="A7934" s="23"/>
    </row>
    <row r="7935" spans="1:1" x14ac:dyDescent="0.35">
      <c r="A7935" s="23"/>
    </row>
    <row r="7936" spans="1:1" x14ac:dyDescent="0.35">
      <c r="A7936" s="23"/>
    </row>
    <row r="7937" spans="1:1" x14ac:dyDescent="0.35">
      <c r="A7937" s="23"/>
    </row>
    <row r="7938" spans="1:1" x14ac:dyDescent="0.35">
      <c r="A7938" s="23"/>
    </row>
    <row r="7939" spans="1:1" x14ac:dyDescent="0.35">
      <c r="A7939" s="23"/>
    </row>
    <row r="7940" spans="1:1" x14ac:dyDescent="0.35">
      <c r="A7940" s="23"/>
    </row>
    <row r="7941" spans="1:1" x14ac:dyDescent="0.35">
      <c r="A7941" s="23"/>
    </row>
    <row r="7942" spans="1:1" x14ac:dyDescent="0.35">
      <c r="A7942" s="23"/>
    </row>
    <row r="7943" spans="1:1" x14ac:dyDescent="0.35">
      <c r="A7943" s="23"/>
    </row>
    <row r="7944" spans="1:1" x14ac:dyDescent="0.35">
      <c r="A7944" s="23"/>
    </row>
    <row r="7945" spans="1:1" x14ac:dyDescent="0.35">
      <c r="A7945" s="23"/>
    </row>
    <row r="7946" spans="1:1" x14ac:dyDescent="0.35">
      <c r="A7946" s="23"/>
    </row>
    <row r="7947" spans="1:1" x14ac:dyDescent="0.35">
      <c r="A7947" s="23"/>
    </row>
    <row r="7948" spans="1:1" x14ac:dyDescent="0.35">
      <c r="A7948" s="23"/>
    </row>
    <row r="7949" spans="1:1" x14ac:dyDescent="0.35">
      <c r="A7949" s="23"/>
    </row>
    <row r="7950" spans="1:1" x14ac:dyDescent="0.35">
      <c r="A7950" s="23"/>
    </row>
    <row r="7951" spans="1:1" x14ac:dyDescent="0.35">
      <c r="A7951" s="23"/>
    </row>
    <row r="7952" spans="1:1" x14ac:dyDescent="0.35">
      <c r="A7952" s="23"/>
    </row>
    <row r="7953" spans="1:1" x14ac:dyDescent="0.35">
      <c r="A7953" s="23"/>
    </row>
    <row r="7954" spans="1:1" x14ac:dyDescent="0.35">
      <c r="A7954" s="23"/>
    </row>
    <row r="7955" spans="1:1" x14ac:dyDescent="0.35">
      <c r="A7955" s="23"/>
    </row>
    <row r="7956" spans="1:1" x14ac:dyDescent="0.35">
      <c r="A7956" s="23"/>
    </row>
    <row r="7957" spans="1:1" x14ac:dyDescent="0.35">
      <c r="A7957" s="23"/>
    </row>
    <row r="7958" spans="1:1" x14ac:dyDescent="0.35">
      <c r="A7958" s="23"/>
    </row>
    <row r="7959" spans="1:1" x14ac:dyDescent="0.35">
      <c r="A7959" s="23"/>
    </row>
    <row r="7960" spans="1:1" x14ac:dyDescent="0.35">
      <c r="A7960" s="23"/>
    </row>
    <row r="7961" spans="1:1" x14ac:dyDescent="0.35">
      <c r="A7961" s="23"/>
    </row>
    <row r="7962" spans="1:1" x14ac:dyDescent="0.35">
      <c r="A7962" s="23"/>
    </row>
    <row r="7963" spans="1:1" x14ac:dyDescent="0.35">
      <c r="A7963" s="23"/>
    </row>
    <row r="7964" spans="1:1" x14ac:dyDescent="0.35">
      <c r="A7964" s="23"/>
    </row>
    <row r="7965" spans="1:1" x14ac:dyDescent="0.35">
      <c r="A7965" s="23"/>
    </row>
    <row r="7966" spans="1:1" x14ac:dyDescent="0.35">
      <c r="A7966" s="23"/>
    </row>
    <row r="7967" spans="1:1" x14ac:dyDescent="0.35">
      <c r="A7967" s="23"/>
    </row>
    <row r="7968" spans="1:1" x14ac:dyDescent="0.35">
      <c r="A7968" s="23"/>
    </row>
    <row r="7969" spans="1:1" x14ac:dyDescent="0.35">
      <c r="A7969" s="23"/>
    </row>
    <row r="7970" spans="1:1" x14ac:dyDescent="0.35">
      <c r="A7970" s="23"/>
    </row>
    <row r="7971" spans="1:1" x14ac:dyDescent="0.35">
      <c r="A7971" s="23"/>
    </row>
    <row r="7972" spans="1:1" x14ac:dyDescent="0.35">
      <c r="A7972" s="23"/>
    </row>
    <row r="7973" spans="1:1" x14ac:dyDescent="0.35">
      <c r="A7973" s="23"/>
    </row>
    <row r="7974" spans="1:1" x14ac:dyDescent="0.35">
      <c r="A7974" s="23"/>
    </row>
    <row r="7975" spans="1:1" x14ac:dyDescent="0.35">
      <c r="A7975" s="23"/>
    </row>
    <row r="7976" spans="1:1" x14ac:dyDescent="0.35">
      <c r="A7976" s="23"/>
    </row>
    <row r="7977" spans="1:1" x14ac:dyDescent="0.35">
      <c r="A7977" s="23"/>
    </row>
    <row r="7978" spans="1:1" x14ac:dyDescent="0.35">
      <c r="A7978" s="23"/>
    </row>
    <row r="7979" spans="1:1" x14ac:dyDescent="0.35">
      <c r="A7979" s="23"/>
    </row>
    <row r="7980" spans="1:1" x14ac:dyDescent="0.35">
      <c r="A7980" s="23"/>
    </row>
    <row r="7981" spans="1:1" x14ac:dyDescent="0.35">
      <c r="A7981" s="23"/>
    </row>
    <row r="7982" spans="1:1" x14ac:dyDescent="0.35">
      <c r="A7982" s="23"/>
    </row>
    <row r="7983" spans="1:1" x14ac:dyDescent="0.35">
      <c r="A7983" s="23"/>
    </row>
    <row r="7984" spans="1:1" x14ac:dyDescent="0.35">
      <c r="A7984" s="23"/>
    </row>
    <row r="7985" spans="1:1" x14ac:dyDescent="0.35">
      <c r="A7985" s="23"/>
    </row>
    <row r="7986" spans="1:1" x14ac:dyDescent="0.35">
      <c r="A7986" s="23"/>
    </row>
    <row r="7987" spans="1:1" x14ac:dyDescent="0.35">
      <c r="A7987" s="23"/>
    </row>
    <row r="7988" spans="1:1" x14ac:dyDescent="0.35">
      <c r="A7988" s="23"/>
    </row>
    <row r="7989" spans="1:1" x14ac:dyDescent="0.35">
      <c r="A7989" s="23"/>
    </row>
    <row r="7990" spans="1:1" x14ac:dyDescent="0.35">
      <c r="A7990" s="23"/>
    </row>
    <row r="7991" spans="1:1" x14ac:dyDescent="0.35">
      <c r="A7991" s="23"/>
    </row>
    <row r="7992" spans="1:1" x14ac:dyDescent="0.35">
      <c r="A7992" s="23"/>
    </row>
    <row r="7993" spans="1:1" x14ac:dyDescent="0.35">
      <c r="A7993" s="23"/>
    </row>
    <row r="7994" spans="1:1" x14ac:dyDescent="0.35">
      <c r="A7994" s="23"/>
    </row>
    <row r="7995" spans="1:1" x14ac:dyDescent="0.35">
      <c r="A7995" s="23"/>
    </row>
    <row r="7996" spans="1:1" x14ac:dyDescent="0.35">
      <c r="A7996" s="23"/>
    </row>
    <row r="7997" spans="1:1" x14ac:dyDescent="0.35">
      <c r="A7997" s="23"/>
    </row>
    <row r="7998" spans="1:1" x14ac:dyDescent="0.35">
      <c r="A7998" s="23"/>
    </row>
    <row r="7999" spans="1:1" x14ac:dyDescent="0.35">
      <c r="A7999" s="23"/>
    </row>
    <row r="8000" spans="1:1" x14ac:dyDescent="0.35">
      <c r="A8000" s="23"/>
    </row>
    <row r="8001" spans="1:1" x14ac:dyDescent="0.35">
      <c r="A8001" s="23"/>
    </row>
    <row r="8002" spans="1:1" x14ac:dyDescent="0.35">
      <c r="A8002" s="23"/>
    </row>
    <row r="8003" spans="1:1" x14ac:dyDescent="0.35">
      <c r="A8003" s="23"/>
    </row>
    <row r="8004" spans="1:1" x14ac:dyDescent="0.35">
      <c r="A8004" s="23"/>
    </row>
    <row r="8005" spans="1:1" x14ac:dyDescent="0.35">
      <c r="A8005" s="23"/>
    </row>
    <row r="8006" spans="1:1" x14ac:dyDescent="0.35">
      <c r="A8006" s="23"/>
    </row>
    <row r="8007" spans="1:1" x14ac:dyDescent="0.35">
      <c r="A8007" s="23"/>
    </row>
    <row r="8008" spans="1:1" x14ac:dyDescent="0.35">
      <c r="A8008" s="23"/>
    </row>
    <row r="8009" spans="1:1" x14ac:dyDescent="0.35">
      <c r="A8009" s="23"/>
    </row>
    <row r="8010" spans="1:1" x14ac:dyDescent="0.35">
      <c r="A8010" s="23"/>
    </row>
    <row r="8011" spans="1:1" x14ac:dyDescent="0.35">
      <c r="A8011" s="23"/>
    </row>
    <row r="8012" spans="1:1" x14ac:dyDescent="0.35">
      <c r="A8012" s="23"/>
    </row>
    <row r="8013" spans="1:1" x14ac:dyDescent="0.35">
      <c r="A8013" s="23"/>
    </row>
    <row r="8014" spans="1:1" x14ac:dyDescent="0.35">
      <c r="A8014" s="23"/>
    </row>
    <row r="8015" spans="1:1" x14ac:dyDescent="0.35">
      <c r="A8015" s="23"/>
    </row>
    <row r="8016" spans="1:1" x14ac:dyDescent="0.35">
      <c r="A8016" s="23"/>
    </row>
    <row r="8017" spans="1:1" x14ac:dyDescent="0.35">
      <c r="A8017" s="23"/>
    </row>
    <row r="8018" spans="1:1" x14ac:dyDescent="0.35">
      <c r="A8018" s="23"/>
    </row>
    <row r="8019" spans="1:1" x14ac:dyDescent="0.35">
      <c r="A8019" s="23"/>
    </row>
    <row r="8020" spans="1:1" x14ac:dyDescent="0.35">
      <c r="A8020" s="23"/>
    </row>
    <row r="8021" spans="1:1" x14ac:dyDescent="0.35">
      <c r="A8021" s="23"/>
    </row>
    <row r="8022" spans="1:1" x14ac:dyDescent="0.35">
      <c r="A8022" s="23"/>
    </row>
    <row r="8023" spans="1:1" x14ac:dyDescent="0.35">
      <c r="A8023" s="23"/>
    </row>
    <row r="8024" spans="1:1" x14ac:dyDescent="0.35">
      <c r="A8024" s="23"/>
    </row>
    <row r="8025" spans="1:1" x14ac:dyDescent="0.35">
      <c r="A8025" s="23"/>
    </row>
    <row r="8026" spans="1:1" x14ac:dyDescent="0.35">
      <c r="A8026" s="23"/>
    </row>
    <row r="8027" spans="1:1" x14ac:dyDescent="0.35">
      <c r="A8027" s="23"/>
    </row>
    <row r="8028" spans="1:1" x14ac:dyDescent="0.35">
      <c r="A8028" s="23"/>
    </row>
    <row r="8029" spans="1:1" x14ac:dyDescent="0.35">
      <c r="A8029" s="23"/>
    </row>
    <row r="8030" spans="1:1" x14ac:dyDescent="0.35">
      <c r="A8030" s="23"/>
    </row>
    <row r="8031" spans="1:1" x14ac:dyDescent="0.35">
      <c r="A8031" s="23"/>
    </row>
    <row r="8032" spans="1:1" x14ac:dyDescent="0.35">
      <c r="A8032" s="23"/>
    </row>
    <row r="8033" spans="1:1" x14ac:dyDescent="0.35">
      <c r="A8033" s="23"/>
    </row>
    <row r="8034" spans="1:1" x14ac:dyDescent="0.35">
      <c r="A8034" s="23"/>
    </row>
    <row r="8035" spans="1:1" x14ac:dyDescent="0.35">
      <c r="A8035" s="23"/>
    </row>
    <row r="8036" spans="1:1" x14ac:dyDescent="0.35">
      <c r="A8036" s="23"/>
    </row>
    <row r="8037" spans="1:1" x14ac:dyDescent="0.35">
      <c r="A8037" s="23"/>
    </row>
    <row r="8038" spans="1:1" x14ac:dyDescent="0.35">
      <c r="A8038" s="23"/>
    </row>
    <row r="8039" spans="1:1" x14ac:dyDescent="0.35">
      <c r="A8039" s="23"/>
    </row>
    <row r="8040" spans="1:1" x14ac:dyDescent="0.35">
      <c r="A8040" s="23"/>
    </row>
    <row r="8041" spans="1:1" x14ac:dyDescent="0.35">
      <c r="A8041" s="23"/>
    </row>
    <row r="8042" spans="1:1" x14ac:dyDescent="0.35">
      <c r="A8042" s="23"/>
    </row>
    <row r="8043" spans="1:1" x14ac:dyDescent="0.35">
      <c r="A8043" s="23"/>
    </row>
    <row r="8044" spans="1:1" x14ac:dyDescent="0.35">
      <c r="A8044" s="23"/>
    </row>
    <row r="8045" spans="1:1" x14ac:dyDescent="0.35">
      <c r="A8045" s="23"/>
    </row>
    <row r="8046" spans="1:1" x14ac:dyDescent="0.35">
      <c r="A8046" s="23"/>
    </row>
    <row r="8047" spans="1:1" x14ac:dyDescent="0.35">
      <c r="A8047" s="23"/>
    </row>
    <row r="8048" spans="1:1" x14ac:dyDescent="0.35">
      <c r="A8048" s="23"/>
    </row>
    <row r="8049" spans="1:1" x14ac:dyDescent="0.35">
      <c r="A8049" s="23"/>
    </row>
    <row r="8050" spans="1:1" x14ac:dyDescent="0.35">
      <c r="A8050" s="23"/>
    </row>
    <row r="8051" spans="1:1" x14ac:dyDescent="0.35">
      <c r="A8051" s="23"/>
    </row>
    <row r="8052" spans="1:1" x14ac:dyDescent="0.35">
      <c r="A8052" s="23"/>
    </row>
    <row r="8053" spans="1:1" x14ac:dyDescent="0.35">
      <c r="A8053" s="23"/>
    </row>
    <row r="8054" spans="1:1" x14ac:dyDescent="0.35">
      <c r="A8054" s="23"/>
    </row>
    <row r="8055" spans="1:1" x14ac:dyDescent="0.35">
      <c r="A8055" s="23"/>
    </row>
    <row r="8056" spans="1:1" x14ac:dyDescent="0.35">
      <c r="A8056" s="23"/>
    </row>
    <row r="8057" spans="1:1" x14ac:dyDescent="0.35">
      <c r="A8057" s="23"/>
    </row>
    <row r="8058" spans="1:1" x14ac:dyDescent="0.35">
      <c r="A8058" s="23"/>
    </row>
    <row r="8059" spans="1:1" x14ac:dyDescent="0.35">
      <c r="A8059" s="23"/>
    </row>
    <row r="8060" spans="1:1" x14ac:dyDescent="0.35">
      <c r="A8060" s="23"/>
    </row>
    <row r="8061" spans="1:1" x14ac:dyDescent="0.35">
      <c r="A8061" s="23"/>
    </row>
    <row r="8062" spans="1:1" x14ac:dyDescent="0.35">
      <c r="A8062" s="23"/>
    </row>
    <row r="8063" spans="1:1" x14ac:dyDescent="0.35">
      <c r="A8063" s="23"/>
    </row>
    <row r="8064" spans="1:1" x14ac:dyDescent="0.35">
      <c r="A8064" s="23"/>
    </row>
    <row r="8065" spans="1:1" x14ac:dyDescent="0.35">
      <c r="A8065" s="23"/>
    </row>
    <row r="8066" spans="1:1" x14ac:dyDescent="0.35">
      <c r="A8066" s="23"/>
    </row>
    <row r="8067" spans="1:1" x14ac:dyDescent="0.35">
      <c r="A8067" s="23"/>
    </row>
    <row r="8068" spans="1:1" x14ac:dyDescent="0.35">
      <c r="A8068" s="23"/>
    </row>
    <row r="8069" spans="1:1" x14ac:dyDescent="0.35">
      <c r="A8069" s="23"/>
    </row>
    <row r="8070" spans="1:1" x14ac:dyDescent="0.35">
      <c r="A8070" s="23"/>
    </row>
    <row r="8071" spans="1:1" x14ac:dyDescent="0.35">
      <c r="A8071" s="23"/>
    </row>
    <row r="8072" spans="1:1" x14ac:dyDescent="0.35">
      <c r="A8072" s="23"/>
    </row>
    <row r="8073" spans="1:1" x14ac:dyDescent="0.35">
      <c r="A8073" s="23"/>
    </row>
    <row r="8074" spans="1:1" x14ac:dyDescent="0.35">
      <c r="A8074" s="23"/>
    </row>
    <row r="8075" spans="1:1" x14ac:dyDescent="0.35">
      <c r="A8075" s="23"/>
    </row>
    <row r="8076" spans="1:1" x14ac:dyDescent="0.35">
      <c r="A8076" s="23"/>
    </row>
    <row r="8077" spans="1:1" x14ac:dyDescent="0.35">
      <c r="A8077" s="23"/>
    </row>
    <row r="8078" spans="1:1" x14ac:dyDescent="0.35">
      <c r="A8078" s="23"/>
    </row>
    <row r="8079" spans="1:1" x14ac:dyDescent="0.35">
      <c r="A8079" s="23"/>
    </row>
    <row r="8080" spans="1:1" x14ac:dyDescent="0.35">
      <c r="A8080" s="23"/>
    </row>
    <row r="8081" spans="1:1" x14ac:dyDescent="0.35">
      <c r="A8081" s="23"/>
    </row>
    <row r="8082" spans="1:1" x14ac:dyDescent="0.35">
      <c r="A8082" s="23"/>
    </row>
    <row r="8083" spans="1:1" x14ac:dyDescent="0.35">
      <c r="A8083" s="23"/>
    </row>
    <row r="8084" spans="1:1" x14ac:dyDescent="0.35">
      <c r="A8084" s="23"/>
    </row>
    <row r="8085" spans="1:1" x14ac:dyDescent="0.35">
      <c r="A8085" s="23"/>
    </row>
    <row r="8086" spans="1:1" x14ac:dyDescent="0.35">
      <c r="A8086" s="23"/>
    </row>
    <row r="8087" spans="1:1" x14ac:dyDescent="0.35">
      <c r="A8087" s="23"/>
    </row>
    <row r="8088" spans="1:1" x14ac:dyDescent="0.35">
      <c r="A8088" s="23"/>
    </row>
    <row r="8089" spans="1:1" x14ac:dyDescent="0.35">
      <c r="A8089" s="23"/>
    </row>
    <row r="8090" spans="1:1" x14ac:dyDescent="0.35">
      <c r="A8090" s="23"/>
    </row>
    <row r="8091" spans="1:1" x14ac:dyDescent="0.35">
      <c r="A8091" s="23"/>
    </row>
    <row r="8092" spans="1:1" x14ac:dyDescent="0.35">
      <c r="A8092" s="23"/>
    </row>
    <row r="8093" spans="1:1" x14ac:dyDescent="0.35">
      <c r="A8093" s="23"/>
    </row>
    <row r="8094" spans="1:1" x14ac:dyDescent="0.35">
      <c r="A8094" s="23"/>
    </row>
    <row r="8095" spans="1:1" x14ac:dyDescent="0.35">
      <c r="A8095" s="23"/>
    </row>
    <row r="8096" spans="1:1" x14ac:dyDescent="0.35">
      <c r="A8096" s="23"/>
    </row>
    <row r="8097" spans="1:1" x14ac:dyDescent="0.35">
      <c r="A8097" s="23"/>
    </row>
    <row r="8098" spans="1:1" x14ac:dyDescent="0.35">
      <c r="A8098" s="23"/>
    </row>
    <row r="8099" spans="1:1" x14ac:dyDescent="0.35">
      <c r="A8099" s="23"/>
    </row>
    <row r="8100" spans="1:1" x14ac:dyDescent="0.35">
      <c r="A8100" s="23"/>
    </row>
    <row r="8101" spans="1:1" x14ac:dyDescent="0.35">
      <c r="A8101" s="23"/>
    </row>
    <row r="8102" spans="1:1" x14ac:dyDescent="0.35">
      <c r="A8102" s="23"/>
    </row>
    <row r="8103" spans="1:1" x14ac:dyDescent="0.35">
      <c r="A8103" s="23"/>
    </row>
    <row r="8104" spans="1:1" x14ac:dyDescent="0.35">
      <c r="A8104" s="23"/>
    </row>
    <row r="8105" spans="1:1" x14ac:dyDescent="0.35">
      <c r="A8105" s="23"/>
    </row>
    <row r="8106" spans="1:1" x14ac:dyDescent="0.35">
      <c r="A8106" s="23"/>
    </row>
    <row r="8107" spans="1:1" x14ac:dyDescent="0.35">
      <c r="A8107" s="23"/>
    </row>
    <row r="8108" spans="1:1" x14ac:dyDescent="0.35">
      <c r="A8108" s="23"/>
    </row>
    <row r="8109" spans="1:1" x14ac:dyDescent="0.35">
      <c r="A8109" s="23"/>
    </row>
    <row r="8110" spans="1:1" x14ac:dyDescent="0.35">
      <c r="A8110" s="23"/>
    </row>
    <row r="8111" spans="1:1" x14ac:dyDescent="0.35">
      <c r="A8111" s="23"/>
    </row>
    <row r="8112" spans="1:1" x14ac:dyDescent="0.35">
      <c r="A8112" s="23"/>
    </row>
    <row r="8113" spans="1:1" x14ac:dyDescent="0.35">
      <c r="A8113" s="23"/>
    </row>
    <row r="8114" spans="1:1" x14ac:dyDescent="0.35">
      <c r="A8114" s="23"/>
    </row>
    <row r="8115" spans="1:1" x14ac:dyDescent="0.35">
      <c r="A8115" s="23"/>
    </row>
    <row r="8116" spans="1:1" x14ac:dyDescent="0.35">
      <c r="A8116" s="23"/>
    </row>
    <row r="8117" spans="1:1" x14ac:dyDescent="0.35">
      <c r="A8117" s="23"/>
    </row>
    <row r="8118" spans="1:1" x14ac:dyDescent="0.35">
      <c r="A8118" s="23"/>
    </row>
    <row r="8119" spans="1:1" x14ac:dyDescent="0.35">
      <c r="A8119" s="23"/>
    </row>
    <row r="8120" spans="1:1" x14ac:dyDescent="0.35">
      <c r="A8120" s="23"/>
    </row>
    <row r="8121" spans="1:1" x14ac:dyDescent="0.35">
      <c r="A8121" s="23"/>
    </row>
    <row r="8122" spans="1:1" x14ac:dyDescent="0.35">
      <c r="A8122" s="23"/>
    </row>
    <row r="8123" spans="1:1" x14ac:dyDescent="0.35">
      <c r="A8123" s="23"/>
    </row>
    <row r="8124" spans="1:1" x14ac:dyDescent="0.35">
      <c r="A8124" s="23"/>
    </row>
    <row r="8125" spans="1:1" x14ac:dyDescent="0.35">
      <c r="A8125" s="23"/>
    </row>
    <row r="8126" spans="1:1" x14ac:dyDescent="0.35">
      <c r="A8126" s="23"/>
    </row>
    <row r="8127" spans="1:1" x14ac:dyDescent="0.35">
      <c r="A8127" s="23"/>
    </row>
    <row r="8128" spans="1:1" x14ac:dyDescent="0.35">
      <c r="A8128" s="23"/>
    </row>
    <row r="8129" spans="1:1" x14ac:dyDescent="0.35">
      <c r="A8129" s="23"/>
    </row>
    <row r="8130" spans="1:1" x14ac:dyDescent="0.35">
      <c r="A8130" s="23"/>
    </row>
    <row r="8131" spans="1:1" x14ac:dyDescent="0.35">
      <c r="A8131" s="23"/>
    </row>
    <row r="8132" spans="1:1" x14ac:dyDescent="0.35">
      <c r="A8132" s="23"/>
    </row>
    <row r="8133" spans="1:1" x14ac:dyDescent="0.35">
      <c r="A8133" s="23"/>
    </row>
    <row r="8134" spans="1:1" x14ac:dyDescent="0.35">
      <c r="A8134" s="23"/>
    </row>
    <row r="8135" spans="1:1" x14ac:dyDescent="0.35">
      <c r="A8135" s="23"/>
    </row>
    <row r="8136" spans="1:1" x14ac:dyDescent="0.35">
      <c r="A8136" s="23"/>
    </row>
    <row r="8137" spans="1:1" x14ac:dyDescent="0.35">
      <c r="A8137" s="23"/>
    </row>
    <row r="8138" spans="1:1" x14ac:dyDescent="0.35">
      <c r="A8138" s="23"/>
    </row>
    <row r="8139" spans="1:1" x14ac:dyDescent="0.35">
      <c r="A8139" s="23"/>
    </row>
    <row r="8140" spans="1:1" x14ac:dyDescent="0.35">
      <c r="A8140" s="23"/>
    </row>
    <row r="8141" spans="1:1" x14ac:dyDescent="0.35">
      <c r="A8141" s="23"/>
    </row>
    <row r="8142" spans="1:1" x14ac:dyDescent="0.35">
      <c r="A8142" s="23"/>
    </row>
    <row r="8143" spans="1:1" x14ac:dyDescent="0.35">
      <c r="A8143" s="23"/>
    </row>
    <row r="8144" spans="1:1" x14ac:dyDescent="0.35">
      <c r="A8144" s="23"/>
    </row>
    <row r="8145" spans="1:1" x14ac:dyDescent="0.35">
      <c r="A8145" s="23"/>
    </row>
    <row r="8146" spans="1:1" x14ac:dyDescent="0.35">
      <c r="A8146" s="23"/>
    </row>
    <row r="8147" spans="1:1" x14ac:dyDescent="0.35">
      <c r="A8147" s="23"/>
    </row>
    <row r="8148" spans="1:1" x14ac:dyDescent="0.35">
      <c r="A8148" s="23"/>
    </row>
    <row r="8149" spans="1:1" x14ac:dyDescent="0.35">
      <c r="A8149" s="23"/>
    </row>
    <row r="8150" spans="1:1" x14ac:dyDescent="0.35">
      <c r="A8150" s="23"/>
    </row>
    <row r="8151" spans="1:1" x14ac:dyDescent="0.35">
      <c r="A8151" s="23"/>
    </row>
    <row r="8152" spans="1:1" x14ac:dyDescent="0.35">
      <c r="A8152" s="23"/>
    </row>
    <row r="8153" spans="1:1" x14ac:dyDescent="0.35">
      <c r="A8153" s="23"/>
    </row>
    <row r="8154" spans="1:1" x14ac:dyDescent="0.35">
      <c r="A8154" s="23"/>
    </row>
    <row r="8155" spans="1:1" x14ac:dyDescent="0.35">
      <c r="A8155" s="23"/>
    </row>
    <row r="8156" spans="1:1" x14ac:dyDescent="0.35">
      <c r="A8156" s="23"/>
    </row>
    <row r="8157" spans="1:1" x14ac:dyDescent="0.35">
      <c r="A8157" s="23"/>
    </row>
    <row r="8158" spans="1:1" x14ac:dyDescent="0.35">
      <c r="A8158" s="23"/>
    </row>
    <row r="8159" spans="1:1" x14ac:dyDescent="0.35">
      <c r="A8159" s="23"/>
    </row>
    <row r="8160" spans="1:1" x14ac:dyDescent="0.35">
      <c r="A8160" s="23"/>
    </row>
    <row r="8161" spans="1:1" x14ac:dyDescent="0.35">
      <c r="A8161" s="23"/>
    </row>
    <row r="8162" spans="1:1" x14ac:dyDescent="0.35">
      <c r="A8162" s="23"/>
    </row>
    <row r="8163" spans="1:1" x14ac:dyDescent="0.35">
      <c r="A8163" s="23"/>
    </row>
    <row r="8164" spans="1:1" x14ac:dyDescent="0.35">
      <c r="A8164" s="23"/>
    </row>
    <row r="8165" spans="1:1" x14ac:dyDescent="0.35">
      <c r="A8165" s="23"/>
    </row>
    <row r="8166" spans="1:1" x14ac:dyDescent="0.35">
      <c r="A8166" s="23"/>
    </row>
    <row r="8167" spans="1:1" x14ac:dyDescent="0.35">
      <c r="A8167" s="23"/>
    </row>
    <row r="8168" spans="1:1" x14ac:dyDescent="0.35">
      <c r="A8168" s="23"/>
    </row>
    <row r="8169" spans="1:1" x14ac:dyDescent="0.35">
      <c r="A8169" s="23"/>
    </row>
    <row r="8170" spans="1:1" x14ac:dyDescent="0.35">
      <c r="A8170" s="23"/>
    </row>
    <row r="8171" spans="1:1" x14ac:dyDescent="0.35">
      <c r="A8171" s="23"/>
    </row>
    <row r="8172" spans="1:1" x14ac:dyDescent="0.35">
      <c r="A8172" s="23"/>
    </row>
    <row r="8173" spans="1:1" x14ac:dyDescent="0.35">
      <c r="A8173" s="23"/>
    </row>
    <row r="8174" spans="1:1" x14ac:dyDescent="0.35">
      <c r="A8174" s="23"/>
    </row>
    <row r="8175" spans="1:1" x14ac:dyDescent="0.35">
      <c r="A8175" s="23"/>
    </row>
    <row r="8176" spans="1:1" x14ac:dyDescent="0.35">
      <c r="A8176" s="23"/>
    </row>
    <row r="8177" spans="1:1" x14ac:dyDescent="0.35">
      <c r="A8177" s="23"/>
    </row>
    <row r="8178" spans="1:1" x14ac:dyDescent="0.35">
      <c r="A8178" s="23"/>
    </row>
    <row r="8179" spans="1:1" x14ac:dyDescent="0.35">
      <c r="A8179" s="23"/>
    </row>
    <row r="8180" spans="1:1" x14ac:dyDescent="0.35">
      <c r="A8180" s="23"/>
    </row>
    <row r="8181" spans="1:1" x14ac:dyDescent="0.35">
      <c r="A8181" s="23"/>
    </row>
    <row r="8182" spans="1:1" x14ac:dyDescent="0.35">
      <c r="A8182" s="23"/>
    </row>
    <row r="8183" spans="1:1" x14ac:dyDescent="0.35">
      <c r="A8183" s="23"/>
    </row>
    <row r="8184" spans="1:1" x14ac:dyDescent="0.35">
      <c r="A8184" s="23"/>
    </row>
    <row r="8185" spans="1:1" x14ac:dyDescent="0.35">
      <c r="A8185" s="23"/>
    </row>
    <row r="8186" spans="1:1" x14ac:dyDescent="0.35">
      <c r="A8186" s="23"/>
    </row>
    <row r="8187" spans="1:1" x14ac:dyDescent="0.35">
      <c r="A8187" s="23"/>
    </row>
    <row r="8188" spans="1:1" x14ac:dyDescent="0.35">
      <c r="A8188" s="23"/>
    </row>
    <row r="8189" spans="1:1" x14ac:dyDescent="0.35">
      <c r="A8189" s="23"/>
    </row>
    <row r="8190" spans="1:1" x14ac:dyDescent="0.35">
      <c r="A8190" s="23"/>
    </row>
    <row r="8191" spans="1:1" x14ac:dyDescent="0.35">
      <c r="A8191" s="23"/>
    </row>
    <row r="8192" spans="1:1" x14ac:dyDescent="0.35">
      <c r="A8192" s="23"/>
    </row>
    <row r="8193" spans="1:1" x14ac:dyDescent="0.35">
      <c r="A8193" s="23"/>
    </row>
    <row r="8194" spans="1:1" x14ac:dyDescent="0.35">
      <c r="A8194" s="23"/>
    </row>
    <row r="8195" spans="1:1" x14ac:dyDescent="0.35">
      <c r="A8195" s="23"/>
    </row>
    <row r="8196" spans="1:1" x14ac:dyDescent="0.35">
      <c r="A8196" s="23"/>
    </row>
    <row r="8197" spans="1:1" x14ac:dyDescent="0.35">
      <c r="A8197" s="23"/>
    </row>
    <row r="8198" spans="1:1" x14ac:dyDescent="0.35">
      <c r="A8198" s="23"/>
    </row>
    <row r="8199" spans="1:1" x14ac:dyDescent="0.35">
      <c r="A8199" s="23"/>
    </row>
    <row r="8200" spans="1:1" x14ac:dyDescent="0.35">
      <c r="A8200" s="23"/>
    </row>
    <row r="8201" spans="1:1" x14ac:dyDescent="0.35">
      <c r="A8201" s="23"/>
    </row>
    <row r="8202" spans="1:1" x14ac:dyDescent="0.35">
      <c r="A8202" s="23"/>
    </row>
    <row r="8203" spans="1:1" x14ac:dyDescent="0.35">
      <c r="A8203" s="23"/>
    </row>
    <row r="8204" spans="1:1" x14ac:dyDescent="0.35">
      <c r="A8204" s="23"/>
    </row>
    <row r="8205" spans="1:1" x14ac:dyDescent="0.35">
      <c r="A8205" s="23"/>
    </row>
    <row r="8206" spans="1:1" x14ac:dyDescent="0.35">
      <c r="A8206" s="23"/>
    </row>
    <row r="8207" spans="1:1" x14ac:dyDescent="0.35">
      <c r="A8207" s="23"/>
    </row>
    <row r="8208" spans="1:1" x14ac:dyDescent="0.35">
      <c r="A8208" s="23"/>
    </row>
    <row r="8209" spans="1:1" x14ac:dyDescent="0.35">
      <c r="A8209" s="23"/>
    </row>
    <row r="8210" spans="1:1" x14ac:dyDescent="0.35">
      <c r="A8210" s="23"/>
    </row>
    <row r="8211" spans="1:1" x14ac:dyDescent="0.35">
      <c r="A8211" s="23"/>
    </row>
    <row r="8212" spans="1:1" x14ac:dyDescent="0.35">
      <c r="A8212" s="23"/>
    </row>
    <row r="8213" spans="1:1" x14ac:dyDescent="0.35">
      <c r="A8213" s="23"/>
    </row>
    <row r="8214" spans="1:1" x14ac:dyDescent="0.35">
      <c r="A8214" s="23"/>
    </row>
    <row r="8215" spans="1:1" x14ac:dyDescent="0.35">
      <c r="A8215" s="23"/>
    </row>
    <row r="8216" spans="1:1" x14ac:dyDescent="0.35">
      <c r="A8216" s="23"/>
    </row>
    <row r="8217" spans="1:1" x14ac:dyDescent="0.35">
      <c r="A8217" s="23"/>
    </row>
    <row r="8218" spans="1:1" x14ac:dyDescent="0.35">
      <c r="A8218" s="23"/>
    </row>
    <row r="8219" spans="1:1" x14ac:dyDescent="0.35">
      <c r="A8219" s="23"/>
    </row>
    <row r="8220" spans="1:1" x14ac:dyDescent="0.35">
      <c r="A8220" s="23"/>
    </row>
    <row r="8221" spans="1:1" x14ac:dyDescent="0.35">
      <c r="A8221" s="23"/>
    </row>
    <row r="8222" spans="1:1" x14ac:dyDescent="0.35">
      <c r="A8222" s="23"/>
    </row>
    <row r="8223" spans="1:1" x14ac:dyDescent="0.35">
      <c r="A8223" s="23"/>
    </row>
    <row r="8224" spans="1:1" x14ac:dyDescent="0.35">
      <c r="A8224" s="23"/>
    </row>
    <row r="8225" spans="1:1" x14ac:dyDescent="0.35">
      <c r="A8225" s="23"/>
    </row>
    <row r="8226" spans="1:1" x14ac:dyDescent="0.35">
      <c r="A8226" s="23"/>
    </row>
    <row r="8227" spans="1:1" x14ac:dyDescent="0.35">
      <c r="A8227" s="23"/>
    </row>
    <row r="8228" spans="1:1" x14ac:dyDescent="0.35">
      <c r="A8228" s="23"/>
    </row>
    <row r="8229" spans="1:1" x14ac:dyDescent="0.35">
      <c r="A8229" s="23"/>
    </row>
    <row r="8230" spans="1:1" x14ac:dyDescent="0.35">
      <c r="A8230" s="23"/>
    </row>
    <row r="8231" spans="1:1" x14ac:dyDescent="0.35">
      <c r="A8231" s="23"/>
    </row>
    <row r="8232" spans="1:1" x14ac:dyDescent="0.35">
      <c r="A8232" s="23"/>
    </row>
    <row r="8233" spans="1:1" x14ac:dyDescent="0.35">
      <c r="A8233" s="23"/>
    </row>
    <row r="8234" spans="1:1" x14ac:dyDescent="0.35">
      <c r="A8234" s="23"/>
    </row>
    <row r="8235" spans="1:1" x14ac:dyDescent="0.35">
      <c r="A8235" s="23"/>
    </row>
    <row r="8236" spans="1:1" x14ac:dyDescent="0.35">
      <c r="A8236" s="23"/>
    </row>
    <row r="8237" spans="1:1" x14ac:dyDescent="0.35">
      <c r="A8237" s="23"/>
    </row>
    <row r="8238" spans="1:1" x14ac:dyDescent="0.35">
      <c r="A8238" s="23"/>
    </row>
    <row r="8239" spans="1:1" x14ac:dyDescent="0.35">
      <c r="A8239" s="23"/>
    </row>
    <row r="8240" spans="1:1" x14ac:dyDescent="0.35">
      <c r="A8240" s="23"/>
    </row>
    <row r="8241" spans="1:1" x14ac:dyDescent="0.35">
      <c r="A8241" s="23"/>
    </row>
    <row r="8242" spans="1:1" x14ac:dyDescent="0.35">
      <c r="A8242" s="23"/>
    </row>
    <row r="8243" spans="1:1" x14ac:dyDescent="0.35">
      <c r="A8243" s="23"/>
    </row>
    <row r="8244" spans="1:1" x14ac:dyDescent="0.35">
      <c r="A8244" s="23"/>
    </row>
    <row r="8245" spans="1:1" x14ac:dyDescent="0.35">
      <c r="A8245" s="23"/>
    </row>
    <row r="8246" spans="1:1" x14ac:dyDescent="0.35">
      <c r="A8246" s="23"/>
    </row>
    <row r="8247" spans="1:1" x14ac:dyDescent="0.35">
      <c r="A8247" s="23"/>
    </row>
    <row r="8248" spans="1:1" x14ac:dyDescent="0.35">
      <c r="A8248" s="23"/>
    </row>
    <row r="8249" spans="1:1" x14ac:dyDescent="0.35">
      <c r="A8249" s="23"/>
    </row>
    <row r="8250" spans="1:1" x14ac:dyDescent="0.35">
      <c r="A8250" s="23"/>
    </row>
    <row r="8251" spans="1:1" x14ac:dyDescent="0.35">
      <c r="A8251" s="23"/>
    </row>
    <row r="8252" spans="1:1" x14ac:dyDescent="0.35">
      <c r="A8252" s="23"/>
    </row>
    <row r="8253" spans="1:1" x14ac:dyDescent="0.35">
      <c r="A8253" s="23"/>
    </row>
    <row r="8254" spans="1:1" x14ac:dyDescent="0.35">
      <c r="A8254" s="23"/>
    </row>
    <row r="8255" spans="1:1" x14ac:dyDescent="0.35">
      <c r="A8255" s="23"/>
    </row>
    <row r="8256" spans="1:1" x14ac:dyDescent="0.35">
      <c r="A8256" s="23"/>
    </row>
    <row r="8257" spans="1:1" x14ac:dyDescent="0.35">
      <c r="A8257" s="23"/>
    </row>
    <row r="8258" spans="1:1" x14ac:dyDescent="0.35">
      <c r="A8258" s="23"/>
    </row>
    <row r="8259" spans="1:1" x14ac:dyDescent="0.35">
      <c r="A8259" s="23"/>
    </row>
    <row r="8260" spans="1:1" x14ac:dyDescent="0.35">
      <c r="A8260" s="23"/>
    </row>
    <row r="8261" spans="1:1" x14ac:dyDescent="0.35">
      <c r="A8261" s="23"/>
    </row>
    <row r="8262" spans="1:1" x14ac:dyDescent="0.35">
      <c r="A8262" s="23"/>
    </row>
    <row r="8263" spans="1:1" x14ac:dyDescent="0.35">
      <c r="A8263" s="23"/>
    </row>
    <row r="8264" spans="1:1" x14ac:dyDescent="0.35">
      <c r="A8264" s="23"/>
    </row>
    <row r="8265" spans="1:1" x14ac:dyDescent="0.35">
      <c r="A8265" s="23"/>
    </row>
    <row r="8266" spans="1:1" x14ac:dyDescent="0.35">
      <c r="A8266" s="23"/>
    </row>
    <row r="8267" spans="1:1" x14ac:dyDescent="0.35">
      <c r="A8267" s="23"/>
    </row>
    <row r="8268" spans="1:1" x14ac:dyDescent="0.35">
      <c r="A8268" s="23"/>
    </row>
    <row r="8269" spans="1:1" x14ac:dyDescent="0.35">
      <c r="A8269" s="23"/>
    </row>
    <row r="8270" spans="1:1" x14ac:dyDescent="0.35">
      <c r="A8270" s="23"/>
    </row>
    <row r="8271" spans="1:1" x14ac:dyDescent="0.35">
      <c r="A8271" s="23"/>
    </row>
    <row r="8272" spans="1:1" x14ac:dyDescent="0.35">
      <c r="A8272" s="23"/>
    </row>
    <row r="8273" spans="1:1" x14ac:dyDescent="0.35">
      <c r="A8273" s="23"/>
    </row>
    <row r="8274" spans="1:1" x14ac:dyDescent="0.35">
      <c r="A8274" s="23"/>
    </row>
    <row r="8275" spans="1:1" x14ac:dyDescent="0.35">
      <c r="A8275" s="23"/>
    </row>
    <row r="8276" spans="1:1" x14ac:dyDescent="0.35">
      <c r="A8276" s="23"/>
    </row>
    <row r="8277" spans="1:1" x14ac:dyDescent="0.35">
      <c r="A8277" s="23"/>
    </row>
    <row r="8278" spans="1:1" x14ac:dyDescent="0.35">
      <c r="A8278" s="23"/>
    </row>
    <row r="8279" spans="1:1" x14ac:dyDescent="0.35">
      <c r="A8279" s="23"/>
    </row>
    <row r="8280" spans="1:1" x14ac:dyDescent="0.35">
      <c r="A8280" s="23"/>
    </row>
    <row r="8281" spans="1:1" x14ac:dyDescent="0.35">
      <c r="A8281" s="23"/>
    </row>
    <row r="8282" spans="1:1" x14ac:dyDescent="0.35">
      <c r="A8282" s="23"/>
    </row>
    <row r="8283" spans="1:1" x14ac:dyDescent="0.35">
      <c r="A8283" s="23"/>
    </row>
    <row r="8284" spans="1:1" x14ac:dyDescent="0.35">
      <c r="A8284" s="23"/>
    </row>
    <row r="8285" spans="1:1" x14ac:dyDescent="0.35">
      <c r="A8285" s="23"/>
    </row>
    <row r="8286" spans="1:1" x14ac:dyDescent="0.35">
      <c r="A8286" s="23"/>
    </row>
    <row r="8287" spans="1:1" x14ac:dyDescent="0.35">
      <c r="A8287" s="23"/>
    </row>
    <row r="8288" spans="1:1" x14ac:dyDescent="0.35">
      <c r="A8288" s="23"/>
    </row>
    <row r="8289" spans="1:1" x14ac:dyDescent="0.35">
      <c r="A8289" s="23"/>
    </row>
    <row r="8290" spans="1:1" x14ac:dyDescent="0.35">
      <c r="A8290" s="23"/>
    </row>
    <row r="8291" spans="1:1" x14ac:dyDescent="0.35">
      <c r="A8291" s="23"/>
    </row>
    <row r="8292" spans="1:1" x14ac:dyDescent="0.35">
      <c r="A8292" s="23"/>
    </row>
    <row r="8293" spans="1:1" x14ac:dyDescent="0.35">
      <c r="A8293" s="23"/>
    </row>
    <row r="8294" spans="1:1" x14ac:dyDescent="0.35">
      <c r="A8294" s="23"/>
    </row>
    <row r="8295" spans="1:1" x14ac:dyDescent="0.35">
      <c r="A8295" s="23"/>
    </row>
    <row r="8296" spans="1:1" x14ac:dyDescent="0.35">
      <c r="A8296" s="23"/>
    </row>
    <row r="8297" spans="1:1" x14ac:dyDescent="0.35">
      <c r="A8297" s="23"/>
    </row>
    <row r="8298" spans="1:1" x14ac:dyDescent="0.35">
      <c r="A8298" s="23"/>
    </row>
    <row r="8299" spans="1:1" x14ac:dyDescent="0.35">
      <c r="A8299" s="23"/>
    </row>
    <row r="8300" spans="1:1" x14ac:dyDescent="0.35">
      <c r="A8300" s="23"/>
    </row>
    <row r="8301" spans="1:1" x14ac:dyDescent="0.35">
      <c r="A8301" s="23"/>
    </row>
    <row r="8302" spans="1:1" x14ac:dyDescent="0.35">
      <c r="A8302" s="23"/>
    </row>
    <row r="8303" spans="1:1" x14ac:dyDescent="0.35">
      <c r="A8303" s="23"/>
    </row>
    <row r="8304" spans="1:1" x14ac:dyDescent="0.35">
      <c r="A8304" s="23"/>
    </row>
    <row r="8305" spans="1:1" x14ac:dyDescent="0.35">
      <c r="A8305" s="23"/>
    </row>
    <row r="8306" spans="1:1" x14ac:dyDescent="0.35">
      <c r="A8306" s="23"/>
    </row>
    <row r="8307" spans="1:1" x14ac:dyDescent="0.35">
      <c r="A8307" s="23"/>
    </row>
    <row r="8308" spans="1:1" x14ac:dyDescent="0.35">
      <c r="A8308" s="23"/>
    </row>
    <row r="8309" spans="1:1" x14ac:dyDescent="0.35">
      <c r="A8309" s="23"/>
    </row>
    <row r="8310" spans="1:1" x14ac:dyDescent="0.35">
      <c r="A8310" s="23"/>
    </row>
    <row r="8311" spans="1:1" x14ac:dyDescent="0.35">
      <c r="A8311" s="23"/>
    </row>
    <row r="8312" spans="1:1" x14ac:dyDescent="0.35">
      <c r="A8312" s="23"/>
    </row>
    <row r="8313" spans="1:1" x14ac:dyDescent="0.35">
      <c r="A8313" s="23"/>
    </row>
    <row r="8314" spans="1:1" x14ac:dyDescent="0.35">
      <c r="A8314" s="23"/>
    </row>
    <row r="8315" spans="1:1" x14ac:dyDescent="0.35">
      <c r="A8315" s="23"/>
    </row>
    <row r="8316" spans="1:1" x14ac:dyDescent="0.35">
      <c r="A8316" s="23"/>
    </row>
    <row r="8317" spans="1:1" x14ac:dyDescent="0.35">
      <c r="A8317" s="23"/>
    </row>
    <row r="8318" spans="1:1" x14ac:dyDescent="0.35">
      <c r="A8318" s="23"/>
    </row>
    <row r="8319" spans="1:1" x14ac:dyDescent="0.35">
      <c r="A8319" s="23"/>
    </row>
    <row r="8320" spans="1:1" x14ac:dyDescent="0.35">
      <c r="A8320" s="23"/>
    </row>
    <row r="8321" spans="1:1" x14ac:dyDescent="0.35">
      <c r="A8321" s="23"/>
    </row>
    <row r="8322" spans="1:1" x14ac:dyDescent="0.35">
      <c r="A8322" s="23"/>
    </row>
    <row r="8323" spans="1:1" x14ac:dyDescent="0.35">
      <c r="A8323" s="23"/>
    </row>
    <row r="8324" spans="1:1" x14ac:dyDescent="0.35">
      <c r="A8324" s="23"/>
    </row>
    <row r="8325" spans="1:1" x14ac:dyDescent="0.35">
      <c r="A8325" s="23"/>
    </row>
    <row r="8326" spans="1:1" x14ac:dyDescent="0.35">
      <c r="A8326" s="23"/>
    </row>
    <row r="8327" spans="1:1" x14ac:dyDescent="0.35">
      <c r="A8327" s="23"/>
    </row>
    <row r="8328" spans="1:1" x14ac:dyDescent="0.35">
      <c r="A8328" s="23"/>
    </row>
    <row r="8329" spans="1:1" x14ac:dyDescent="0.35">
      <c r="A8329" s="23"/>
    </row>
    <row r="8330" spans="1:1" x14ac:dyDescent="0.35">
      <c r="A8330" s="23"/>
    </row>
    <row r="8331" spans="1:1" x14ac:dyDescent="0.35">
      <c r="A8331" s="23"/>
    </row>
    <row r="8332" spans="1:1" x14ac:dyDescent="0.35">
      <c r="A8332" s="23"/>
    </row>
    <row r="8333" spans="1:1" x14ac:dyDescent="0.35">
      <c r="A8333" s="23"/>
    </row>
    <row r="8334" spans="1:1" x14ac:dyDescent="0.35">
      <c r="A8334" s="23"/>
    </row>
    <row r="8335" spans="1:1" x14ac:dyDescent="0.35">
      <c r="A8335" s="23"/>
    </row>
    <row r="8336" spans="1:1" x14ac:dyDescent="0.35">
      <c r="A8336" s="23"/>
    </row>
    <row r="8337" spans="1:1" x14ac:dyDescent="0.35">
      <c r="A8337" s="23"/>
    </row>
    <row r="8338" spans="1:1" x14ac:dyDescent="0.35">
      <c r="A8338" s="23"/>
    </row>
    <row r="8339" spans="1:1" x14ac:dyDescent="0.35">
      <c r="A8339" s="23"/>
    </row>
    <row r="8340" spans="1:1" x14ac:dyDescent="0.35">
      <c r="A8340" s="23"/>
    </row>
    <row r="8341" spans="1:1" x14ac:dyDescent="0.35">
      <c r="A8341" s="23"/>
    </row>
    <row r="8342" spans="1:1" x14ac:dyDescent="0.35">
      <c r="A8342" s="23"/>
    </row>
    <row r="8343" spans="1:1" x14ac:dyDescent="0.35">
      <c r="A8343" s="23"/>
    </row>
    <row r="8344" spans="1:1" x14ac:dyDescent="0.35">
      <c r="A8344" s="23"/>
    </row>
    <row r="8345" spans="1:1" x14ac:dyDescent="0.35">
      <c r="A8345" s="23"/>
    </row>
    <row r="8346" spans="1:1" x14ac:dyDescent="0.35">
      <c r="A8346" s="23"/>
    </row>
    <row r="8347" spans="1:1" x14ac:dyDescent="0.35">
      <c r="A8347" s="23"/>
    </row>
    <row r="8348" spans="1:1" x14ac:dyDescent="0.35">
      <c r="A8348" s="23"/>
    </row>
    <row r="8349" spans="1:1" x14ac:dyDescent="0.35">
      <c r="A8349" s="23"/>
    </row>
    <row r="8350" spans="1:1" x14ac:dyDescent="0.35">
      <c r="A8350" s="23"/>
    </row>
    <row r="8351" spans="1:1" x14ac:dyDescent="0.35">
      <c r="A8351" s="23"/>
    </row>
    <row r="8352" spans="1:1" x14ac:dyDescent="0.35">
      <c r="A8352" s="23"/>
    </row>
    <row r="8353" spans="1:1" x14ac:dyDescent="0.35">
      <c r="A8353" s="23"/>
    </row>
    <row r="8354" spans="1:1" x14ac:dyDescent="0.35">
      <c r="A8354" s="23"/>
    </row>
    <row r="8355" spans="1:1" x14ac:dyDescent="0.35">
      <c r="A8355" s="23"/>
    </row>
    <row r="8356" spans="1:1" x14ac:dyDescent="0.35">
      <c r="A8356" s="23"/>
    </row>
    <row r="8357" spans="1:1" x14ac:dyDescent="0.35">
      <c r="A8357" s="23"/>
    </row>
    <row r="8358" spans="1:1" x14ac:dyDescent="0.35">
      <c r="A8358" s="23"/>
    </row>
    <row r="8359" spans="1:1" x14ac:dyDescent="0.35">
      <c r="A8359" s="23"/>
    </row>
    <row r="8360" spans="1:1" x14ac:dyDescent="0.35">
      <c r="A8360" s="23"/>
    </row>
    <row r="8361" spans="1:1" x14ac:dyDescent="0.35">
      <c r="A8361" s="23"/>
    </row>
    <row r="8362" spans="1:1" x14ac:dyDescent="0.35">
      <c r="A8362" s="23"/>
    </row>
    <row r="8363" spans="1:1" x14ac:dyDescent="0.35">
      <c r="A8363" s="23"/>
    </row>
    <row r="8364" spans="1:1" x14ac:dyDescent="0.35">
      <c r="A8364" s="23"/>
    </row>
    <row r="8365" spans="1:1" x14ac:dyDescent="0.35">
      <c r="A8365" s="23"/>
    </row>
    <row r="8366" spans="1:1" x14ac:dyDescent="0.35">
      <c r="A8366" s="23"/>
    </row>
    <row r="8367" spans="1:1" x14ac:dyDescent="0.35">
      <c r="A8367" s="23"/>
    </row>
    <row r="8368" spans="1:1" x14ac:dyDescent="0.35">
      <c r="A8368" s="23"/>
    </row>
    <row r="8369" spans="1:1" x14ac:dyDescent="0.35">
      <c r="A8369" s="23"/>
    </row>
    <row r="8370" spans="1:1" x14ac:dyDescent="0.35">
      <c r="A8370" s="23"/>
    </row>
    <row r="8371" spans="1:1" x14ac:dyDescent="0.35">
      <c r="A8371" s="23"/>
    </row>
    <row r="8372" spans="1:1" x14ac:dyDescent="0.35">
      <c r="A8372" s="23"/>
    </row>
    <row r="8373" spans="1:1" x14ac:dyDescent="0.35">
      <c r="A8373" s="23"/>
    </row>
    <row r="8374" spans="1:1" x14ac:dyDescent="0.35">
      <c r="A8374" s="23"/>
    </row>
    <row r="8375" spans="1:1" x14ac:dyDescent="0.35">
      <c r="A8375" s="23"/>
    </row>
    <row r="8376" spans="1:1" x14ac:dyDescent="0.35">
      <c r="A8376" s="23"/>
    </row>
    <row r="8377" spans="1:1" x14ac:dyDescent="0.35">
      <c r="A8377" s="23"/>
    </row>
    <row r="8378" spans="1:1" x14ac:dyDescent="0.35">
      <c r="A8378" s="23"/>
    </row>
    <row r="8379" spans="1:1" x14ac:dyDescent="0.35">
      <c r="A8379" s="23"/>
    </row>
    <row r="8380" spans="1:1" x14ac:dyDescent="0.35">
      <c r="A8380" s="23"/>
    </row>
    <row r="8381" spans="1:1" x14ac:dyDescent="0.35">
      <c r="A8381" s="23"/>
    </row>
    <row r="8382" spans="1:1" x14ac:dyDescent="0.35">
      <c r="A8382" s="23"/>
    </row>
    <row r="8383" spans="1:1" x14ac:dyDescent="0.35">
      <c r="A8383" s="23"/>
    </row>
    <row r="8384" spans="1:1" x14ac:dyDescent="0.35">
      <c r="A8384" s="23"/>
    </row>
    <row r="8385" spans="1:1" x14ac:dyDescent="0.35">
      <c r="A8385" s="23"/>
    </row>
    <row r="8386" spans="1:1" x14ac:dyDescent="0.35">
      <c r="A8386" s="23"/>
    </row>
    <row r="8387" spans="1:1" x14ac:dyDescent="0.35">
      <c r="A8387" s="23"/>
    </row>
    <row r="8388" spans="1:1" x14ac:dyDescent="0.35">
      <c r="A8388" s="23"/>
    </row>
    <row r="8389" spans="1:1" x14ac:dyDescent="0.35">
      <c r="A8389" s="23"/>
    </row>
    <row r="8390" spans="1:1" x14ac:dyDescent="0.35">
      <c r="A8390" s="23"/>
    </row>
    <row r="8391" spans="1:1" x14ac:dyDescent="0.35">
      <c r="A8391" s="23"/>
    </row>
    <row r="8392" spans="1:1" x14ac:dyDescent="0.35">
      <c r="A8392" s="23"/>
    </row>
    <row r="8393" spans="1:1" x14ac:dyDescent="0.35">
      <c r="A8393" s="23"/>
    </row>
    <row r="8394" spans="1:1" x14ac:dyDescent="0.35">
      <c r="A8394" s="23"/>
    </row>
    <row r="8395" spans="1:1" x14ac:dyDescent="0.35">
      <c r="A8395" s="23"/>
    </row>
    <row r="8396" spans="1:1" x14ac:dyDescent="0.35">
      <c r="A8396" s="23"/>
    </row>
    <row r="8397" spans="1:1" x14ac:dyDescent="0.35">
      <c r="A8397" s="23"/>
    </row>
    <row r="8398" spans="1:1" x14ac:dyDescent="0.35">
      <c r="A8398" s="23"/>
    </row>
    <row r="8399" spans="1:1" x14ac:dyDescent="0.35">
      <c r="A8399" s="23"/>
    </row>
    <row r="8400" spans="1:1" x14ac:dyDescent="0.35">
      <c r="A8400" s="23"/>
    </row>
    <row r="8401" spans="1:1" x14ac:dyDescent="0.35">
      <c r="A8401" s="23"/>
    </row>
    <row r="8402" spans="1:1" x14ac:dyDescent="0.35">
      <c r="A8402" s="23"/>
    </row>
    <row r="8403" spans="1:1" x14ac:dyDescent="0.35">
      <c r="A8403" s="23"/>
    </row>
    <row r="8404" spans="1:1" x14ac:dyDescent="0.35">
      <c r="A8404" s="23"/>
    </row>
    <row r="8405" spans="1:1" x14ac:dyDescent="0.35">
      <c r="A8405" s="23"/>
    </row>
    <row r="8406" spans="1:1" x14ac:dyDescent="0.35">
      <c r="A8406" s="23"/>
    </row>
    <row r="8407" spans="1:1" x14ac:dyDescent="0.35">
      <c r="A8407" s="23"/>
    </row>
    <row r="8408" spans="1:1" x14ac:dyDescent="0.35">
      <c r="A8408" s="23"/>
    </row>
    <row r="8409" spans="1:1" x14ac:dyDescent="0.35">
      <c r="A8409" s="23"/>
    </row>
    <row r="8410" spans="1:1" x14ac:dyDescent="0.35">
      <c r="A8410" s="23"/>
    </row>
    <row r="8411" spans="1:1" x14ac:dyDescent="0.35">
      <c r="A8411" s="23"/>
    </row>
    <row r="8412" spans="1:1" x14ac:dyDescent="0.35">
      <c r="A8412" s="23"/>
    </row>
    <row r="8413" spans="1:1" x14ac:dyDescent="0.35">
      <c r="A8413" s="23"/>
    </row>
    <row r="8414" spans="1:1" x14ac:dyDescent="0.35">
      <c r="A8414" s="23"/>
    </row>
    <row r="8415" spans="1:1" x14ac:dyDescent="0.35">
      <c r="A8415" s="23"/>
    </row>
    <row r="8416" spans="1:1" x14ac:dyDescent="0.35">
      <c r="A8416" s="23"/>
    </row>
    <row r="8417" spans="1:1" x14ac:dyDescent="0.35">
      <c r="A8417" s="23"/>
    </row>
    <row r="8418" spans="1:1" x14ac:dyDescent="0.35">
      <c r="A8418" s="23"/>
    </row>
    <row r="8419" spans="1:1" x14ac:dyDescent="0.35">
      <c r="A8419" s="23"/>
    </row>
    <row r="8420" spans="1:1" x14ac:dyDescent="0.35">
      <c r="A8420" s="23"/>
    </row>
    <row r="8421" spans="1:1" x14ac:dyDescent="0.35">
      <c r="A8421" s="23"/>
    </row>
    <row r="8422" spans="1:1" x14ac:dyDescent="0.35">
      <c r="A8422" s="23"/>
    </row>
    <row r="8423" spans="1:1" x14ac:dyDescent="0.35">
      <c r="A8423" s="23"/>
    </row>
    <row r="8424" spans="1:1" x14ac:dyDescent="0.35">
      <c r="A8424" s="23"/>
    </row>
    <row r="8425" spans="1:1" x14ac:dyDescent="0.35">
      <c r="A8425" s="23"/>
    </row>
    <row r="8426" spans="1:1" x14ac:dyDescent="0.35">
      <c r="A8426" s="23"/>
    </row>
    <row r="8427" spans="1:1" x14ac:dyDescent="0.35">
      <c r="A8427" s="23"/>
    </row>
    <row r="8428" spans="1:1" x14ac:dyDescent="0.35">
      <c r="A8428" s="23"/>
    </row>
    <row r="8429" spans="1:1" x14ac:dyDescent="0.35">
      <c r="A8429" s="23"/>
    </row>
    <row r="8430" spans="1:1" x14ac:dyDescent="0.35">
      <c r="A8430" s="23"/>
    </row>
    <row r="8431" spans="1:1" x14ac:dyDescent="0.35">
      <c r="A8431" s="23"/>
    </row>
    <row r="8432" spans="1:1" x14ac:dyDescent="0.35">
      <c r="A8432" s="23"/>
    </row>
    <row r="8433" spans="1:1" x14ac:dyDescent="0.35">
      <c r="A8433" s="23"/>
    </row>
    <row r="8434" spans="1:1" x14ac:dyDescent="0.35">
      <c r="A8434" s="23"/>
    </row>
    <row r="8435" spans="1:1" x14ac:dyDescent="0.35">
      <c r="A8435" s="23"/>
    </row>
    <row r="8436" spans="1:1" x14ac:dyDescent="0.35">
      <c r="A8436" s="23"/>
    </row>
    <row r="8437" spans="1:1" x14ac:dyDescent="0.35">
      <c r="A8437" s="23"/>
    </row>
    <row r="8438" spans="1:1" x14ac:dyDescent="0.35">
      <c r="A8438" s="23"/>
    </row>
    <row r="8439" spans="1:1" x14ac:dyDescent="0.35">
      <c r="A8439" s="23"/>
    </row>
    <row r="8440" spans="1:1" x14ac:dyDescent="0.35">
      <c r="A8440" s="23"/>
    </row>
    <row r="8441" spans="1:1" x14ac:dyDescent="0.35">
      <c r="A8441" s="23"/>
    </row>
    <row r="8442" spans="1:1" x14ac:dyDescent="0.35">
      <c r="A8442" s="23"/>
    </row>
    <row r="8443" spans="1:1" x14ac:dyDescent="0.35">
      <c r="A8443" s="23"/>
    </row>
    <row r="8444" spans="1:1" x14ac:dyDescent="0.35">
      <c r="A8444" s="23"/>
    </row>
    <row r="8445" spans="1:1" x14ac:dyDescent="0.35">
      <c r="A8445" s="23"/>
    </row>
    <row r="8446" spans="1:1" x14ac:dyDescent="0.35">
      <c r="A8446" s="23"/>
    </row>
    <row r="8447" spans="1:1" x14ac:dyDescent="0.35">
      <c r="A8447" s="23"/>
    </row>
    <row r="8448" spans="1:1" x14ac:dyDescent="0.35">
      <c r="A8448" s="23"/>
    </row>
    <row r="8449" spans="1:1" x14ac:dyDescent="0.35">
      <c r="A8449" s="23"/>
    </row>
    <row r="8450" spans="1:1" x14ac:dyDescent="0.35">
      <c r="A8450" s="23"/>
    </row>
    <row r="8451" spans="1:1" x14ac:dyDescent="0.35">
      <c r="A8451" s="23"/>
    </row>
    <row r="8452" spans="1:1" x14ac:dyDescent="0.35">
      <c r="A8452" s="23"/>
    </row>
    <row r="8453" spans="1:1" x14ac:dyDescent="0.35">
      <c r="A8453" s="23"/>
    </row>
    <row r="8454" spans="1:1" x14ac:dyDescent="0.35">
      <c r="A8454" s="23"/>
    </row>
    <row r="8455" spans="1:1" x14ac:dyDescent="0.35">
      <c r="A8455" s="23"/>
    </row>
    <row r="8456" spans="1:1" x14ac:dyDescent="0.35">
      <c r="A8456" s="23"/>
    </row>
    <row r="8457" spans="1:1" x14ac:dyDescent="0.35">
      <c r="A8457" s="23"/>
    </row>
    <row r="8458" spans="1:1" x14ac:dyDescent="0.35">
      <c r="A8458" s="23"/>
    </row>
    <row r="8459" spans="1:1" x14ac:dyDescent="0.35">
      <c r="A8459" s="23"/>
    </row>
    <row r="8460" spans="1:1" x14ac:dyDescent="0.35">
      <c r="A8460" s="23"/>
    </row>
    <row r="8461" spans="1:1" x14ac:dyDescent="0.35">
      <c r="A8461" s="23"/>
    </row>
    <row r="8462" spans="1:1" x14ac:dyDescent="0.35">
      <c r="A8462" s="23"/>
    </row>
    <row r="8463" spans="1:1" x14ac:dyDescent="0.35">
      <c r="A8463" s="23"/>
    </row>
    <row r="8464" spans="1:1" x14ac:dyDescent="0.35">
      <c r="A8464" s="23"/>
    </row>
    <row r="8465" spans="1:1" x14ac:dyDescent="0.35">
      <c r="A8465" s="23"/>
    </row>
    <row r="8466" spans="1:1" x14ac:dyDescent="0.35">
      <c r="A8466" s="23"/>
    </row>
    <row r="8467" spans="1:1" x14ac:dyDescent="0.35">
      <c r="A8467" s="23"/>
    </row>
    <row r="8468" spans="1:1" x14ac:dyDescent="0.35">
      <c r="A8468" s="23"/>
    </row>
    <row r="8469" spans="1:1" x14ac:dyDescent="0.35">
      <c r="A8469" s="23"/>
    </row>
    <row r="8470" spans="1:1" x14ac:dyDescent="0.35">
      <c r="A8470" s="23"/>
    </row>
    <row r="8471" spans="1:1" x14ac:dyDescent="0.35">
      <c r="A8471" s="23"/>
    </row>
    <row r="8472" spans="1:1" x14ac:dyDescent="0.35">
      <c r="A8472" s="23"/>
    </row>
    <row r="8473" spans="1:1" x14ac:dyDescent="0.35">
      <c r="A8473" s="23"/>
    </row>
    <row r="8474" spans="1:1" x14ac:dyDescent="0.35">
      <c r="A8474" s="23"/>
    </row>
    <row r="8475" spans="1:1" x14ac:dyDescent="0.35">
      <c r="A8475" s="23"/>
    </row>
    <row r="8476" spans="1:1" x14ac:dyDescent="0.35">
      <c r="A8476" s="23"/>
    </row>
    <row r="8477" spans="1:1" x14ac:dyDescent="0.35">
      <c r="A8477" s="23"/>
    </row>
    <row r="8478" spans="1:1" x14ac:dyDescent="0.35">
      <c r="A8478" s="23"/>
    </row>
    <row r="8479" spans="1:1" x14ac:dyDescent="0.35">
      <c r="A8479" s="23"/>
    </row>
    <row r="8480" spans="1:1" x14ac:dyDescent="0.35">
      <c r="A8480" s="23"/>
    </row>
    <row r="8481" spans="1:1" x14ac:dyDescent="0.35">
      <c r="A8481" s="23"/>
    </row>
    <row r="8482" spans="1:1" x14ac:dyDescent="0.35">
      <c r="A8482" s="23"/>
    </row>
    <row r="8483" spans="1:1" x14ac:dyDescent="0.35">
      <c r="A8483" s="23"/>
    </row>
    <row r="8484" spans="1:1" x14ac:dyDescent="0.35">
      <c r="A8484" s="23"/>
    </row>
    <row r="8485" spans="1:1" x14ac:dyDescent="0.35">
      <c r="A8485" s="23"/>
    </row>
    <row r="8486" spans="1:1" x14ac:dyDescent="0.35">
      <c r="A8486" s="23"/>
    </row>
    <row r="8487" spans="1:1" x14ac:dyDescent="0.35">
      <c r="A8487" s="23"/>
    </row>
    <row r="8488" spans="1:1" x14ac:dyDescent="0.35">
      <c r="A8488" s="23"/>
    </row>
    <row r="8489" spans="1:1" x14ac:dyDescent="0.35">
      <c r="A8489" s="23"/>
    </row>
    <row r="8490" spans="1:1" x14ac:dyDescent="0.35">
      <c r="A8490" s="23"/>
    </row>
    <row r="8491" spans="1:1" x14ac:dyDescent="0.35">
      <c r="A8491" s="23"/>
    </row>
    <row r="8492" spans="1:1" x14ac:dyDescent="0.35">
      <c r="A8492" s="23"/>
    </row>
    <row r="8493" spans="1:1" x14ac:dyDescent="0.35">
      <c r="A8493" s="23"/>
    </row>
    <row r="8494" spans="1:1" x14ac:dyDescent="0.35">
      <c r="A8494" s="23"/>
    </row>
    <row r="8495" spans="1:1" x14ac:dyDescent="0.35">
      <c r="A8495" s="23"/>
    </row>
    <row r="8496" spans="1:1" x14ac:dyDescent="0.35">
      <c r="A8496" s="23"/>
    </row>
    <row r="8497" spans="1:1" x14ac:dyDescent="0.35">
      <c r="A8497" s="23"/>
    </row>
    <row r="8498" spans="1:1" x14ac:dyDescent="0.35">
      <c r="A8498" s="23"/>
    </row>
    <row r="8499" spans="1:1" x14ac:dyDescent="0.35">
      <c r="A8499" s="23"/>
    </row>
    <row r="8500" spans="1:1" x14ac:dyDescent="0.35">
      <c r="A8500" s="23"/>
    </row>
    <row r="8501" spans="1:1" x14ac:dyDescent="0.35">
      <c r="A8501" s="23"/>
    </row>
    <row r="8502" spans="1:1" x14ac:dyDescent="0.35">
      <c r="A8502" s="23"/>
    </row>
    <row r="8503" spans="1:1" x14ac:dyDescent="0.35">
      <c r="A8503" s="23"/>
    </row>
    <row r="8504" spans="1:1" x14ac:dyDescent="0.35">
      <c r="A8504" s="23"/>
    </row>
    <row r="8505" spans="1:1" x14ac:dyDescent="0.35">
      <c r="A8505" s="23"/>
    </row>
    <row r="8506" spans="1:1" x14ac:dyDescent="0.35">
      <c r="A8506" s="23"/>
    </row>
    <row r="8507" spans="1:1" x14ac:dyDescent="0.35">
      <c r="A8507" s="23"/>
    </row>
    <row r="8508" spans="1:1" x14ac:dyDescent="0.35">
      <c r="A8508" s="23"/>
    </row>
    <row r="8509" spans="1:1" x14ac:dyDescent="0.35">
      <c r="A8509" s="23"/>
    </row>
    <row r="8510" spans="1:1" x14ac:dyDescent="0.35">
      <c r="A8510" s="23"/>
    </row>
    <row r="8511" spans="1:1" x14ac:dyDescent="0.35">
      <c r="A8511" s="23"/>
    </row>
    <row r="8512" spans="1:1" x14ac:dyDescent="0.35">
      <c r="A8512" s="23"/>
    </row>
    <row r="8513" spans="1:1" x14ac:dyDescent="0.35">
      <c r="A8513" s="23"/>
    </row>
    <row r="8514" spans="1:1" x14ac:dyDescent="0.35">
      <c r="A8514" s="23"/>
    </row>
    <row r="8515" spans="1:1" x14ac:dyDescent="0.35">
      <c r="A8515" s="23"/>
    </row>
    <row r="8516" spans="1:1" x14ac:dyDescent="0.35">
      <c r="A8516" s="23"/>
    </row>
    <row r="8517" spans="1:1" x14ac:dyDescent="0.35">
      <c r="A8517" s="23"/>
    </row>
    <row r="8518" spans="1:1" x14ac:dyDescent="0.35">
      <c r="A8518" s="23"/>
    </row>
    <row r="8519" spans="1:1" x14ac:dyDescent="0.35">
      <c r="A8519" s="23"/>
    </row>
    <row r="8520" spans="1:1" x14ac:dyDescent="0.35">
      <c r="A8520" s="23"/>
    </row>
    <row r="8521" spans="1:1" x14ac:dyDescent="0.35">
      <c r="A8521" s="23"/>
    </row>
    <row r="8522" spans="1:1" x14ac:dyDescent="0.35">
      <c r="A8522" s="23"/>
    </row>
    <row r="8523" spans="1:1" x14ac:dyDescent="0.35">
      <c r="A8523" s="23"/>
    </row>
    <row r="8524" spans="1:1" x14ac:dyDescent="0.35">
      <c r="A8524" s="23"/>
    </row>
    <row r="8525" spans="1:1" x14ac:dyDescent="0.35">
      <c r="A8525" s="23"/>
    </row>
    <row r="8526" spans="1:1" x14ac:dyDescent="0.35">
      <c r="A8526" s="23"/>
    </row>
    <row r="8527" spans="1:1" x14ac:dyDescent="0.35">
      <c r="A8527" s="23"/>
    </row>
    <row r="8528" spans="1:1" x14ac:dyDescent="0.35">
      <c r="A8528" s="23"/>
    </row>
    <row r="8529" spans="1:1" x14ac:dyDescent="0.35">
      <c r="A8529" s="23"/>
    </row>
    <row r="8530" spans="1:1" x14ac:dyDescent="0.35">
      <c r="A8530" s="23"/>
    </row>
    <row r="8531" spans="1:1" x14ac:dyDescent="0.35">
      <c r="A8531" s="23"/>
    </row>
    <row r="8532" spans="1:1" x14ac:dyDescent="0.35">
      <c r="A8532" s="23"/>
    </row>
    <row r="8533" spans="1:1" x14ac:dyDescent="0.35">
      <c r="A8533" s="23"/>
    </row>
    <row r="8534" spans="1:1" x14ac:dyDescent="0.35">
      <c r="A8534" s="23"/>
    </row>
    <row r="8535" spans="1:1" x14ac:dyDescent="0.35">
      <c r="A8535" s="23"/>
    </row>
    <row r="8536" spans="1:1" x14ac:dyDescent="0.35">
      <c r="A8536" s="23"/>
    </row>
    <row r="8537" spans="1:1" x14ac:dyDescent="0.35">
      <c r="A8537" s="23"/>
    </row>
    <row r="8538" spans="1:1" x14ac:dyDescent="0.35">
      <c r="A8538" s="23"/>
    </row>
    <row r="8539" spans="1:1" x14ac:dyDescent="0.35">
      <c r="A8539" s="23"/>
    </row>
    <row r="8540" spans="1:1" x14ac:dyDescent="0.35">
      <c r="A8540" s="23"/>
    </row>
    <row r="8541" spans="1:1" x14ac:dyDescent="0.35">
      <c r="A8541" s="23"/>
    </row>
    <row r="8542" spans="1:1" x14ac:dyDescent="0.35">
      <c r="A8542" s="23"/>
    </row>
    <row r="8543" spans="1:1" x14ac:dyDescent="0.35">
      <c r="A8543" s="23"/>
    </row>
    <row r="8544" spans="1:1" x14ac:dyDescent="0.35">
      <c r="A8544" s="23"/>
    </row>
    <row r="8545" spans="1:1" x14ac:dyDescent="0.35">
      <c r="A8545" s="23"/>
    </row>
    <row r="8546" spans="1:1" x14ac:dyDescent="0.35">
      <c r="A8546" s="23"/>
    </row>
    <row r="8547" spans="1:1" x14ac:dyDescent="0.35">
      <c r="A8547" s="23"/>
    </row>
    <row r="8548" spans="1:1" x14ac:dyDescent="0.35">
      <c r="A8548" s="23"/>
    </row>
    <row r="8549" spans="1:1" x14ac:dyDescent="0.35">
      <c r="A8549" s="23"/>
    </row>
    <row r="8550" spans="1:1" x14ac:dyDescent="0.35">
      <c r="A8550" s="23"/>
    </row>
    <row r="8551" spans="1:1" x14ac:dyDescent="0.35">
      <c r="A8551" s="23"/>
    </row>
    <row r="8552" spans="1:1" x14ac:dyDescent="0.35">
      <c r="A8552" s="23"/>
    </row>
    <row r="8553" spans="1:1" x14ac:dyDescent="0.35">
      <c r="A8553" s="23"/>
    </row>
    <row r="8554" spans="1:1" x14ac:dyDescent="0.35">
      <c r="A8554" s="23"/>
    </row>
    <row r="8555" spans="1:1" x14ac:dyDescent="0.35">
      <c r="A8555" s="23"/>
    </row>
    <row r="8556" spans="1:1" x14ac:dyDescent="0.35">
      <c r="A8556" s="23"/>
    </row>
    <row r="8557" spans="1:1" x14ac:dyDescent="0.35">
      <c r="A8557" s="23"/>
    </row>
    <row r="8558" spans="1:1" x14ac:dyDescent="0.35">
      <c r="A8558" s="23"/>
    </row>
    <row r="8559" spans="1:1" x14ac:dyDescent="0.35">
      <c r="A8559" s="23"/>
    </row>
    <row r="8560" spans="1:1" x14ac:dyDescent="0.35">
      <c r="A8560" s="23"/>
    </row>
    <row r="8561" spans="1:1" x14ac:dyDescent="0.35">
      <c r="A8561" s="23"/>
    </row>
    <row r="8562" spans="1:1" x14ac:dyDescent="0.35">
      <c r="A8562" s="23"/>
    </row>
    <row r="8563" spans="1:1" x14ac:dyDescent="0.35">
      <c r="A8563" s="23"/>
    </row>
    <row r="8564" spans="1:1" x14ac:dyDescent="0.35">
      <c r="A8564" s="23"/>
    </row>
    <row r="8565" spans="1:1" x14ac:dyDescent="0.35">
      <c r="A8565" s="23"/>
    </row>
    <row r="8566" spans="1:1" x14ac:dyDescent="0.35">
      <c r="A8566" s="23"/>
    </row>
    <row r="8567" spans="1:1" x14ac:dyDescent="0.35">
      <c r="A8567" s="23"/>
    </row>
    <row r="8568" spans="1:1" x14ac:dyDescent="0.35">
      <c r="A8568" s="23"/>
    </row>
    <row r="8569" spans="1:1" x14ac:dyDescent="0.35">
      <c r="A8569" s="23"/>
    </row>
    <row r="8570" spans="1:1" x14ac:dyDescent="0.35">
      <c r="A8570" s="23"/>
    </row>
    <row r="8571" spans="1:1" x14ac:dyDescent="0.35">
      <c r="A8571" s="23"/>
    </row>
    <row r="8572" spans="1:1" x14ac:dyDescent="0.35">
      <c r="A8572" s="23"/>
    </row>
    <row r="8573" spans="1:1" x14ac:dyDescent="0.35">
      <c r="A8573" s="23"/>
    </row>
    <row r="8574" spans="1:1" x14ac:dyDescent="0.35">
      <c r="A8574" s="23"/>
    </row>
    <row r="8575" spans="1:1" x14ac:dyDescent="0.35">
      <c r="A8575" s="23"/>
    </row>
    <row r="8576" spans="1:1" x14ac:dyDescent="0.35">
      <c r="A8576" s="23"/>
    </row>
    <row r="8577" spans="1:1" x14ac:dyDescent="0.35">
      <c r="A8577" s="23"/>
    </row>
    <row r="8578" spans="1:1" x14ac:dyDescent="0.35">
      <c r="A8578" s="23"/>
    </row>
    <row r="8579" spans="1:1" x14ac:dyDescent="0.35">
      <c r="A8579" s="23"/>
    </row>
    <row r="8580" spans="1:1" x14ac:dyDescent="0.35">
      <c r="A8580" s="23"/>
    </row>
    <row r="8581" spans="1:1" x14ac:dyDescent="0.35">
      <c r="A8581" s="23"/>
    </row>
    <row r="8582" spans="1:1" x14ac:dyDescent="0.35">
      <c r="A8582" s="23"/>
    </row>
    <row r="8583" spans="1:1" x14ac:dyDescent="0.35">
      <c r="A8583" s="23"/>
    </row>
    <row r="8584" spans="1:1" x14ac:dyDescent="0.35">
      <c r="A8584" s="23"/>
    </row>
    <row r="8585" spans="1:1" x14ac:dyDescent="0.35">
      <c r="A8585" s="23"/>
    </row>
    <row r="8586" spans="1:1" x14ac:dyDescent="0.35">
      <c r="A8586" s="23"/>
    </row>
    <row r="8587" spans="1:1" x14ac:dyDescent="0.35">
      <c r="A8587" s="23"/>
    </row>
    <row r="8588" spans="1:1" x14ac:dyDescent="0.35">
      <c r="A8588" s="23"/>
    </row>
    <row r="8589" spans="1:1" x14ac:dyDescent="0.35">
      <c r="A8589" s="23"/>
    </row>
    <row r="8590" spans="1:1" x14ac:dyDescent="0.35">
      <c r="A8590" s="23"/>
    </row>
    <row r="8591" spans="1:1" x14ac:dyDescent="0.35">
      <c r="A8591" s="23"/>
    </row>
    <row r="8592" spans="1:1" x14ac:dyDescent="0.35">
      <c r="A8592" s="23"/>
    </row>
    <row r="8593" spans="1:1" x14ac:dyDescent="0.35">
      <c r="A8593" s="23"/>
    </row>
    <row r="8594" spans="1:1" x14ac:dyDescent="0.35">
      <c r="A8594" s="23"/>
    </row>
    <row r="8595" spans="1:1" x14ac:dyDescent="0.35">
      <c r="A8595" s="23"/>
    </row>
    <row r="8596" spans="1:1" x14ac:dyDescent="0.35">
      <c r="A8596" s="23"/>
    </row>
    <row r="8597" spans="1:1" x14ac:dyDescent="0.35">
      <c r="A8597" s="23"/>
    </row>
    <row r="8598" spans="1:1" x14ac:dyDescent="0.35">
      <c r="A8598" s="23"/>
    </row>
    <row r="8599" spans="1:1" x14ac:dyDescent="0.35">
      <c r="A8599" s="23"/>
    </row>
    <row r="8600" spans="1:1" x14ac:dyDescent="0.35">
      <c r="A8600" s="23"/>
    </row>
    <row r="8601" spans="1:1" x14ac:dyDescent="0.35">
      <c r="A8601" s="23"/>
    </row>
    <row r="8602" spans="1:1" x14ac:dyDescent="0.35">
      <c r="A8602" s="23"/>
    </row>
    <row r="8603" spans="1:1" x14ac:dyDescent="0.35">
      <c r="A8603" s="23"/>
    </row>
    <row r="8604" spans="1:1" x14ac:dyDescent="0.35">
      <c r="A8604" s="23"/>
    </row>
    <row r="8605" spans="1:1" x14ac:dyDescent="0.35">
      <c r="A8605" s="23"/>
    </row>
    <row r="8606" spans="1:1" x14ac:dyDescent="0.35">
      <c r="A8606" s="23"/>
    </row>
    <row r="8607" spans="1:1" x14ac:dyDescent="0.35">
      <c r="A8607" s="23"/>
    </row>
    <row r="8608" spans="1:1" x14ac:dyDescent="0.35">
      <c r="A8608" s="23"/>
    </row>
    <row r="8609" spans="1:1" x14ac:dyDescent="0.35">
      <c r="A8609" s="23"/>
    </row>
    <row r="8610" spans="1:1" x14ac:dyDescent="0.35">
      <c r="A8610" s="23"/>
    </row>
    <row r="8611" spans="1:1" x14ac:dyDescent="0.35">
      <c r="A8611" s="23"/>
    </row>
    <row r="8612" spans="1:1" x14ac:dyDescent="0.35">
      <c r="A8612" s="23"/>
    </row>
    <row r="8613" spans="1:1" x14ac:dyDescent="0.35">
      <c r="A8613" s="23"/>
    </row>
    <row r="8614" spans="1:1" x14ac:dyDescent="0.35">
      <c r="A8614" s="23"/>
    </row>
    <row r="8615" spans="1:1" x14ac:dyDescent="0.35">
      <c r="A8615" s="23"/>
    </row>
    <row r="8616" spans="1:1" x14ac:dyDescent="0.35">
      <c r="A8616" s="23"/>
    </row>
    <row r="8617" spans="1:1" x14ac:dyDescent="0.35">
      <c r="A8617" s="23"/>
    </row>
    <row r="8618" spans="1:1" x14ac:dyDescent="0.35">
      <c r="A8618" s="23"/>
    </row>
    <row r="8619" spans="1:1" x14ac:dyDescent="0.35">
      <c r="A8619" s="23"/>
    </row>
    <row r="8620" spans="1:1" x14ac:dyDescent="0.35">
      <c r="A8620" s="23"/>
    </row>
    <row r="8621" spans="1:1" x14ac:dyDescent="0.35">
      <c r="A8621" s="23"/>
    </row>
    <row r="8622" spans="1:1" x14ac:dyDescent="0.35">
      <c r="A8622" s="23"/>
    </row>
    <row r="8623" spans="1:1" x14ac:dyDescent="0.35">
      <c r="A8623" s="23"/>
    </row>
    <row r="8624" spans="1:1" x14ac:dyDescent="0.35">
      <c r="A8624" s="23"/>
    </row>
    <row r="8625" spans="1:1" x14ac:dyDescent="0.35">
      <c r="A8625" s="23"/>
    </row>
    <row r="8626" spans="1:1" x14ac:dyDescent="0.35">
      <c r="A8626" s="23"/>
    </row>
    <row r="8627" spans="1:1" x14ac:dyDescent="0.35">
      <c r="A8627" s="23"/>
    </row>
    <row r="8628" spans="1:1" x14ac:dyDescent="0.35">
      <c r="A8628" s="23"/>
    </row>
    <row r="8629" spans="1:1" x14ac:dyDescent="0.35">
      <c r="A8629" s="23"/>
    </row>
    <row r="8630" spans="1:1" x14ac:dyDescent="0.35">
      <c r="A8630" s="23"/>
    </row>
    <row r="8631" spans="1:1" x14ac:dyDescent="0.35">
      <c r="A8631" s="23"/>
    </row>
    <row r="8632" spans="1:1" x14ac:dyDescent="0.35">
      <c r="A8632" s="23"/>
    </row>
    <row r="8633" spans="1:1" x14ac:dyDescent="0.35">
      <c r="A8633" s="23"/>
    </row>
    <row r="8634" spans="1:1" x14ac:dyDescent="0.35">
      <c r="A8634" s="23"/>
    </row>
    <row r="8635" spans="1:1" x14ac:dyDescent="0.35">
      <c r="A8635" s="23"/>
    </row>
    <row r="8636" spans="1:1" x14ac:dyDescent="0.35">
      <c r="A8636" s="23"/>
    </row>
    <row r="8637" spans="1:1" x14ac:dyDescent="0.35">
      <c r="A8637" s="23"/>
    </row>
    <row r="8638" spans="1:1" x14ac:dyDescent="0.35">
      <c r="A8638" s="23"/>
    </row>
    <row r="8639" spans="1:1" x14ac:dyDescent="0.35">
      <c r="A8639" s="23"/>
    </row>
    <row r="8640" spans="1:1" x14ac:dyDescent="0.35">
      <c r="A8640" s="23"/>
    </row>
    <row r="8641" spans="1:1" x14ac:dyDescent="0.35">
      <c r="A8641" s="23"/>
    </row>
    <row r="8642" spans="1:1" x14ac:dyDescent="0.35">
      <c r="A8642" s="23"/>
    </row>
    <row r="8643" spans="1:1" x14ac:dyDescent="0.35">
      <c r="A8643" s="23"/>
    </row>
    <row r="8644" spans="1:1" x14ac:dyDescent="0.35">
      <c r="A8644" s="23"/>
    </row>
    <row r="8645" spans="1:1" x14ac:dyDescent="0.35">
      <c r="A8645" s="23"/>
    </row>
    <row r="8646" spans="1:1" x14ac:dyDescent="0.35">
      <c r="A8646" s="23"/>
    </row>
    <row r="8647" spans="1:1" x14ac:dyDescent="0.35">
      <c r="A8647" s="23"/>
    </row>
    <row r="8648" spans="1:1" x14ac:dyDescent="0.35">
      <c r="A8648" s="23"/>
    </row>
    <row r="8649" spans="1:1" x14ac:dyDescent="0.35">
      <c r="A8649" s="23"/>
    </row>
    <row r="8650" spans="1:1" x14ac:dyDescent="0.35">
      <c r="A8650" s="23"/>
    </row>
    <row r="8651" spans="1:1" x14ac:dyDescent="0.35">
      <c r="A8651" s="23"/>
    </row>
    <row r="8652" spans="1:1" x14ac:dyDescent="0.35">
      <c r="A8652" s="23"/>
    </row>
    <row r="8653" spans="1:1" x14ac:dyDescent="0.35">
      <c r="A8653" s="23"/>
    </row>
    <row r="8654" spans="1:1" x14ac:dyDescent="0.35">
      <c r="A8654" s="23"/>
    </row>
    <row r="8655" spans="1:1" x14ac:dyDescent="0.35">
      <c r="A8655" s="23"/>
    </row>
    <row r="8656" spans="1:1" x14ac:dyDescent="0.35">
      <c r="A8656" s="23"/>
    </row>
    <row r="8657" spans="1:1" x14ac:dyDescent="0.35">
      <c r="A8657" s="23"/>
    </row>
    <row r="8658" spans="1:1" x14ac:dyDescent="0.35">
      <c r="A8658" s="23"/>
    </row>
    <row r="8659" spans="1:1" x14ac:dyDescent="0.35">
      <c r="A8659" s="23"/>
    </row>
    <row r="8660" spans="1:1" x14ac:dyDescent="0.35">
      <c r="A8660" s="23"/>
    </row>
    <row r="8661" spans="1:1" x14ac:dyDescent="0.35">
      <c r="A8661" s="23"/>
    </row>
    <row r="8662" spans="1:1" x14ac:dyDescent="0.35">
      <c r="A8662" s="23"/>
    </row>
    <row r="8663" spans="1:1" x14ac:dyDescent="0.35">
      <c r="A8663" s="23"/>
    </row>
    <row r="8664" spans="1:1" x14ac:dyDescent="0.35">
      <c r="A8664" s="23"/>
    </row>
    <row r="8665" spans="1:1" x14ac:dyDescent="0.35">
      <c r="A8665" s="23"/>
    </row>
    <row r="8666" spans="1:1" x14ac:dyDescent="0.35">
      <c r="A8666" s="23"/>
    </row>
    <row r="8667" spans="1:1" x14ac:dyDescent="0.35">
      <c r="A8667" s="23"/>
    </row>
    <row r="8668" spans="1:1" x14ac:dyDescent="0.35">
      <c r="A8668" s="23"/>
    </row>
    <row r="8669" spans="1:1" x14ac:dyDescent="0.35">
      <c r="A8669" s="23"/>
    </row>
    <row r="8670" spans="1:1" x14ac:dyDescent="0.35">
      <c r="A8670" s="23"/>
    </row>
    <row r="8671" spans="1:1" x14ac:dyDescent="0.35">
      <c r="A8671" s="23"/>
    </row>
    <row r="8672" spans="1:1" x14ac:dyDescent="0.35">
      <c r="A8672" s="23"/>
    </row>
    <row r="8673" spans="1:1" x14ac:dyDescent="0.35">
      <c r="A8673" s="23"/>
    </row>
    <row r="8674" spans="1:1" x14ac:dyDescent="0.35">
      <c r="A8674" s="23"/>
    </row>
    <row r="8675" spans="1:1" x14ac:dyDescent="0.35">
      <c r="A8675" s="23"/>
    </row>
    <row r="8676" spans="1:1" x14ac:dyDescent="0.35">
      <c r="A8676" s="23"/>
    </row>
    <row r="8677" spans="1:1" x14ac:dyDescent="0.35">
      <c r="A8677" s="23"/>
    </row>
    <row r="8678" spans="1:1" x14ac:dyDescent="0.35">
      <c r="A8678" s="23"/>
    </row>
    <row r="8679" spans="1:1" x14ac:dyDescent="0.35">
      <c r="A8679" s="23"/>
    </row>
    <row r="8680" spans="1:1" x14ac:dyDescent="0.35">
      <c r="A8680" s="23"/>
    </row>
    <row r="8681" spans="1:1" x14ac:dyDescent="0.35">
      <c r="A8681" s="23"/>
    </row>
    <row r="8682" spans="1:1" x14ac:dyDescent="0.35">
      <c r="A8682" s="23"/>
    </row>
    <row r="8683" spans="1:1" x14ac:dyDescent="0.35">
      <c r="A8683" s="23"/>
    </row>
    <row r="8684" spans="1:1" x14ac:dyDescent="0.35">
      <c r="A8684" s="23"/>
    </row>
    <row r="8685" spans="1:1" x14ac:dyDescent="0.35">
      <c r="A8685" s="23"/>
    </row>
    <row r="8686" spans="1:1" x14ac:dyDescent="0.35">
      <c r="A8686" s="23"/>
    </row>
    <row r="8687" spans="1:1" x14ac:dyDescent="0.35">
      <c r="A8687" s="23"/>
    </row>
    <row r="8688" spans="1:1" x14ac:dyDescent="0.35">
      <c r="A8688" s="23"/>
    </row>
    <row r="8689" spans="1:1" x14ac:dyDescent="0.35">
      <c r="A8689" s="23"/>
    </row>
    <row r="8690" spans="1:1" x14ac:dyDescent="0.35">
      <c r="A8690" s="23"/>
    </row>
    <row r="8691" spans="1:1" x14ac:dyDescent="0.35">
      <c r="A8691" s="23"/>
    </row>
    <row r="8692" spans="1:1" x14ac:dyDescent="0.35">
      <c r="A8692" s="23"/>
    </row>
    <row r="8693" spans="1:1" x14ac:dyDescent="0.35">
      <c r="A8693" s="23"/>
    </row>
    <row r="8694" spans="1:1" x14ac:dyDescent="0.35">
      <c r="A8694" s="23"/>
    </row>
    <row r="8695" spans="1:1" x14ac:dyDescent="0.35">
      <c r="A8695" s="23"/>
    </row>
    <row r="8696" spans="1:1" x14ac:dyDescent="0.35">
      <c r="A8696" s="23"/>
    </row>
    <row r="8697" spans="1:1" x14ac:dyDescent="0.35">
      <c r="A8697" s="23"/>
    </row>
    <row r="8698" spans="1:1" x14ac:dyDescent="0.35">
      <c r="A8698" s="23"/>
    </row>
    <row r="8699" spans="1:1" x14ac:dyDescent="0.35">
      <c r="A8699" s="23"/>
    </row>
    <row r="8700" spans="1:1" x14ac:dyDescent="0.35">
      <c r="A8700" s="23"/>
    </row>
    <row r="8701" spans="1:1" x14ac:dyDescent="0.35">
      <c r="A8701" s="23"/>
    </row>
    <row r="8702" spans="1:1" x14ac:dyDescent="0.35">
      <c r="A8702" s="23"/>
    </row>
    <row r="8703" spans="1:1" x14ac:dyDescent="0.35">
      <c r="A8703" s="23"/>
    </row>
    <row r="8704" spans="1:1" x14ac:dyDescent="0.35">
      <c r="A8704" s="23"/>
    </row>
    <row r="8705" spans="1:1" x14ac:dyDescent="0.35">
      <c r="A8705" s="23"/>
    </row>
    <row r="8706" spans="1:1" x14ac:dyDescent="0.35">
      <c r="A8706" s="23"/>
    </row>
    <row r="8707" spans="1:1" x14ac:dyDescent="0.35">
      <c r="A8707" s="23"/>
    </row>
    <row r="8708" spans="1:1" x14ac:dyDescent="0.35">
      <c r="A8708" s="23"/>
    </row>
    <row r="8709" spans="1:1" x14ac:dyDescent="0.35">
      <c r="A8709" s="23"/>
    </row>
    <row r="8710" spans="1:1" x14ac:dyDescent="0.35">
      <c r="A8710" s="23"/>
    </row>
    <row r="8711" spans="1:1" x14ac:dyDescent="0.35">
      <c r="A8711" s="23"/>
    </row>
    <row r="8712" spans="1:1" x14ac:dyDescent="0.35">
      <c r="A8712" s="23"/>
    </row>
    <row r="8713" spans="1:1" x14ac:dyDescent="0.35">
      <c r="A8713" s="23"/>
    </row>
    <row r="8714" spans="1:1" x14ac:dyDescent="0.35">
      <c r="A8714" s="23"/>
    </row>
    <row r="8715" spans="1:1" x14ac:dyDescent="0.35">
      <c r="A8715" s="23"/>
    </row>
    <row r="8716" spans="1:1" x14ac:dyDescent="0.35">
      <c r="A8716" s="23"/>
    </row>
    <row r="8717" spans="1:1" x14ac:dyDescent="0.35">
      <c r="A8717" s="23"/>
    </row>
    <row r="8718" spans="1:1" x14ac:dyDescent="0.35">
      <c r="A8718" s="23"/>
    </row>
    <row r="8719" spans="1:1" x14ac:dyDescent="0.35">
      <c r="A8719" s="23"/>
    </row>
    <row r="8720" spans="1:1" x14ac:dyDescent="0.35">
      <c r="A8720" s="23"/>
    </row>
    <row r="8721" spans="1:1" x14ac:dyDescent="0.35">
      <c r="A8721" s="23"/>
    </row>
    <row r="8722" spans="1:1" x14ac:dyDescent="0.35">
      <c r="A8722" s="23"/>
    </row>
    <row r="8723" spans="1:1" x14ac:dyDescent="0.35">
      <c r="A8723" s="23"/>
    </row>
    <row r="8724" spans="1:1" x14ac:dyDescent="0.35">
      <c r="A8724" s="23"/>
    </row>
    <row r="8725" spans="1:1" x14ac:dyDescent="0.35">
      <c r="A8725" s="23"/>
    </row>
    <row r="8726" spans="1:1" x14ac:dyDescent="0.35">
      <c r="A8726" s="23"/>
    </row>
    <row r="8727" spans="1:1" x14ac:dyDescent="0.35">
      <c r="A8727" s="23"/>
    </row>
    <row r="8728" spans="1:1" x14ac:dyDescent="0.35">
      <c r="A8728" s="23"/>
    </row>
    <row r="8729" spans="1:1" x14ac:dyDescent="0.35">
      <c r="A8729" s="23"/>
    </row>
    <row r="8730" spans="1:1" x14ac:dyDescent="0.35">
      <c r="A8730" s="23"/>
    </row>
    <row r="8731" spans="1:1" x14ac:dyDescent="0.35">
      <c r="A8731" s="23"/>
    </row>
    <row r="8732" spans="1:1" x14ac:dyDescent="0.35">
      <c r="A8732" s="23"/>
    </row>
    <row r="8733" spans="1:1" x14ac:dyDescent="0.35">
      <c r="A8733" s="23"/>
    </row>
    <row r="8734" spans="1:1" x14ac:dyDescent="0.35">
      <c r="A8734" s="23"/>
    </row>
    <row r="8735" spans="1:1" x14ac:dyDescent="0.35">
      <c r="A8735" s="23"/>
    </row>
    <row r="8736" spans="1:1" x14ac:dyDescent="0.35">
      <c r="A8736" s="23"/>
    </row>
    <row r="8737" spans="1:1" x14ac:dyDescent="0.35">
      <c r="A8737" s="23"/>
    </row>
    <row r="8738" spans="1:1" x14ac:dyDescent="0.35">
      <c r="A8738" s="23"/>
    </row>
    <row r="8739" spans="1:1" x14ac:dyDescent="0.35">
      <c r="A8739" s="23"/>
    </row>
    <row r="8740" spans="1:1" x14ac:dyDescent="0.35">
      <c r="A8740" s="23"/>
    </row>
    <row r="8741" spans="1:1" x14ac:dyDescent="0.35">
      <c r="A8741" s="23"/>
    </row>
    <row r="8742" spans="1:1" x14ac:dyDescent="0.35">
      <c r="A8742" s="23"/>
    </row>
    <row r="8743" spans="1:1" x14ac:dyDescent="0.35">
      <c r="A8743" s="23"/>
    </row>
    <row r="8744" spans="1:1" x14ac:dyDescent="0.35">
      <c r="A8744" s="23"/>
    </row>
    <row r="8745" spans="1:1" x14ac:dyDescent="0.35">
      <c r="A8745" s="23"/>
    </row>
    <row r="8746" spans="1:1" x14ac:dyDescent="0.35">
      <c r="A8746" s="23"/>
    </row>
    <row r="8747" spans="1:1" x14ac:dyDescent="0.35">
      <c r="A8747" s="23"/>
    </row>
    <row r="8748" spans="1:1" x14ac:dyDescent="0.35">
      <c r="A8748" s="23"/>
    </row>
    <row r="8749" spans="1:1" x14ac:dyDescent="0.35">
      <c r="A8749" s="23"/>
    </row>
    <row r="8750" spans="1:1" x14ac:dyDescent="0.35">
      <c r="A8750" s="23"/>
    </row>
    <row r="8751" spans="1:1" x14ac:dyDescent="0.35">
      <c r="A8751" s="23"/>
    </row>
    <row r="8752" spans="1:1" x14ac:dyDescent="0.35">
      <c r="A8752" s="23"/>
    </row>
    <row r="8753" spans="1:1" x14ac:dyDescent="0.35">
      <c r="A8753" s="23"/>
    </row>
    <row r="8754" spans="1:1" x14ac:dyDescent="0.35">
      <c r="A8754" s="23"/>
    </row>
    <row r="8755" spans="1:1" x14ac:dyDescent="0.35">
      <c r="A8755" s="23"/>
    </row>
    <row r="8756" spans="1:1" x14ac:dyDescent="0.35">
      <c r="A8756" s="23"/>
    </row>
    <row r="8757" spans="1:1" x14ac:dyDescent="0.35">
      <c r="A8757" s="23"/>
    </row>
    <row r="8758" spans="1:1" x14ac:dyDescent="0.35">
      <c r="A8758" s="23"/>
    </row>
    <row r="8759" spans="1:1" x14ac:dyDescent="0.35">
      <c r="A8759" s="23"/>
    </row>
    <row r="8760" spans="1:1" x14ac:dyDescent="0.35">
      <c r="A8760" s="23"/>
    </row>
    <row r="8761" spans="1:1" x14ac:dyDescent="0.35">
      <c r="A8761" s="23"/>
    </row>
    <row r="8762" spans="1:1" x14ac:dyDescent="0.35">
      <c r="A8762" s="23"/>
    </row>
    <row r="8763" spans="1:1" x14ac:dyDescent="0.35">
      <c r="A8763" s="23"/>
    </row>
    <row r="8764" spans="1:1" x14ac:dyDescent="0.35">
      <c r="A8764" s="23"/>
    </row>
    <row r="8765" spans="1:1" x14ac:dyDescent="0.35">
      <c r="A8765" s="23"/>
    </row>
    <row r="8766" spans="1:1" x14ac:dyDescent="0.35">
      <c r="A8766" s="23"/>
    </row>
    <row r="8767" spans="1:1" x14ac:dyDescent="0.35">
      <c r="A8767" s="23"/>
    </row>
    <row r="8768" spans="1:1" x14ac:dyDescent="0.35">
      <c r="A8768" s="23"/>
    </row>
    <row r="8769" spans="1:1" x14ac:dyDescent="0.35">
      <c r="A8769" s="23"/>
    </row>
    <row r="8770" spans="1:1" x14ac:dyDescent="0.35">
      <c r="A8770" s="23"/>
    </row>
    <row r="8771" spans="1:1" x14ac:dyDescent="0.35">
      <c r="A8771" s="23"/>
    </row>
    <row r="8772" spans="1:1" x14ac:dyDescent="0.35">
      <c r="A8772" s="23"/>
    </row>
    <row r="8773" spans="1:1" x14ac:dyDescent="0.35">
      <c r="A8773" s="23"/>
    </row>
    <row r="8774" spans="1:1" x14ac:dyDescent="0.35">
      <c r="A8774" s="23"/>
    </row>
    <row r="8775" spans="1:1" x14ac:dyDescent="0.35">
      <c r="A8775" s="23"/>
    </row>
    <row r="8776" spans="1:1" x14ac:dyDescent="0.35">
      <c r="A8776" s="23"/>
    </row>
    <row r="8777" spans="1:1" x14ac:dyDescent="0.35">
      <c r="A8777" s="23"/>
    </row>
    <row r="8778" spans="1:1" x14ac:dyDescent="0.35">
      <c r="A8778" s="23"/>
    </row>
    <row r="8779" spans="1:1" x14ac:dyDescent="0.35">
      <c r="A8779" s="23"/>
    </row>
    <row r="8780" spans="1:1" x14ac:dyDescent="0.35">
      <c r="A8780" s="23"/>
    </row>
    <row r="8781" spans="1:1" x14ac:dyDescent="0.35">
      <c r="A8781" s="23"/>
    </row>
    <row r="8782" spans="1:1" x14ac:dyDescent="0.35">
      <c r="A8782" s="23"/>
    </row>
    <row r="8783" spans="1:1" x14ac:dyDescent="0.35">
      <c r="A8783" s="23"/>
    </row>
    <row r="8784" spans="1:1" x14ac:dyDescent="0.35">
      <c r="A8784" s="23"/>
    </row>
    <row r="8785" spans="1:1" x14ac:dyDescent="0.35">
      <c r="A8785" s="23"/>
    </row>
    <row r="8786" spans="1:1" x14ac:dyDescent="0.35">
      <c r="A8786" s="23"/>
    </row>
    <row r="8787" spans="1:1" x14ac:dyDescent="0.35">
      <c r="A8787" s="23"/>
    </row>
    <row r="8788" spans="1:1" x14ac:dyDescent="0.35">
      <c r="A8788" s="23"/>
    </row>
    <row r="8789" spans="1:1" x14ac:dyDescent="0.35">
      <c r="A8789" s="23"/>
    </row>
    <row r="8790" spans="1:1" x14ac:dyDescent="0.35">
      <c r="A8790" s="23"/>
    </row>
    <row r="8791" spans="1:1" x14ac:dyDescent="0.35">
      <c r="A8791" s="23"/>
    </row>
    <row r="8792" spans="1:1" x14ac:dyDescent="0.35">
      <c r="A8792" s="23"/>
    </row>
    <row r="8793" spans="1:1" x14ac:dyDescent="0.35">
      <c r="A8793" s="23"/>
    </row>
    <row r="8794" spans="1:1" x14ac:dyDescent="0.35">
      <c r="A8794" s="23"/>
    </row>
    <row r="8795" spans="1:1" x14ac:dyDescent="0.35">
      <c r="A8795" s="23"/>
    </row>
    <row r="8796" spans="1:1" x14ac:dyDescent="0.35">
      <c r="A8796" s="23"/>
    </row>
    <row r="8797" spans="1:1" x14ac:dyDescent="0.35">
      <c r="A8797" s="23"/>
    </row>
    <row r="8798" spans="1:1" x14ac:dyDescent="0.35">
      <c r="A8798" s="23"/>
    </row>
    <row r="8799" spans="1:1" x14ac:dyDescent="0.35">
      <c r="A8799" s="23"/>
    </row>
    <row r="8800" spans="1:1" x14ac:dyDescent="0.35">
      <c r="A8800" s="23"/>
    </row>
    <row r="8801" spans="1:1" x14ac:dyDescent="0.35">
      <c r="A8801" s="23"/>
    </row>
    <row r="8802" spans="1:1" x14ac:dyDescent="0.35">
      <c r="A8802" s="23"/>
    </row>
    <row r="8803" spans="1:1" x14ac:dyDescent="0.35">
      <c r="A8803" s="23"/>
    </row>
    <row r="8804" spans="1:1" x14ac:dyDescent="0.35">
      <c r="A8804" s="23"/>
    </row>
    <row r="8805" spans="1:1" x14ac:dyDescent="0.35">
      <c r="A8805" s="23"/>
    </row>
    <row r="8806" spans="1:1" x14ac:dyDescent="0.35">
      <c r="A8806" s="23"/>
    </row>
    <row r="8807" spans="1:1" x14ac:dyDescent="0.35">
      <c r="A8807" s="23"/>
    </row>
    <row r="8808" spans="1:1" x14ac:dyDescent="0.35">
      <c r="A8808" s="23"/>
    </row>
    <row r="8809" spans="1:1" x14ac:dyDescent="0.35">
      <c r="A8809" s="23"/>
    </row>
    <row r="8810" spans="1:1" x14ac:dyDescent="0.35">
      <c r="A8810" s="23"/>
    </row>
    <row r="8811" spans="1:1" x14ac:dyDescent="0.35">
      <c r="A8811" s="23"/>
    </row>
    <row r="8812" spans="1:1" x14ac:dyDescent="0.35">
      <c r="A8812" s="23"/>
    </row>
    <row r="8813" spans="1:1" x14ac:dyDescent="0.35">
      <c r="A8813" s="23"/>
    </row>
    <row r="8814" spans="1:1" x14ac:dyDescent="0.35">
      <c r="A8814" s="23"/>
    </row>
    <row r="8815" spans="1:1" x14ac:dyDescent="0.35">
      <c r="A8815" s="23"/>
    </row>
    <row r="8816" spans="1:1" x14ac:dyDescent="0.35">
      <c r="A8816" s="23"/>
    </row>
    <row r="8817" spans="1:1" x14ac:dyDescent="0.35">
      <c r="A8817" s="23"/>
    </row>
    <row r="8818" spans="1:1" x14ac:dyDescent="0.35">
      <c r="A8818" s="23"/>
    </row>
    <row r="8819" spans="1:1" x14ac:dyDescent="0.35">
      <c r="A8819" s="23"/>
    </row>
    <row r="8820" spans="1:1" x14ac:dyDescent="0.35">
      <c r="A8820" s="23"/>
    </row>
    <row r="8821" spans="1:1" x14ac:dyDescent="0.35">
      <c r="A8821" s="23"/>
    </row>
    <row r="8822" spans="1:1" x14ac:dyDescent="0.35">
      <c r="A8822" s="23"/>
    </row>
    <row r="8823" spans="1:1" x14ac:dyDescent="0.35">
      <c r="A8823" s="23"/>
    </row>
    <row r="8824" spans="1:1" x14ac:dyDescent="0.35">
      <c r="A8824" s="23"/>
    </row>
    <row r="8825" spans="1:1" x14ac:dyDescent="0.35">
      <c r="A8825" s="23"/>
    </row>
    <row r="8826" spans="1:1" x14ac:dyDescent="0.35">
      <c r="A8826" s="23"/>
    </row>
    <row r="8827" spans="1:1" x14ac:dyDescent="0.35">
      <c r="A8827" s="23"/>
    </row>
    <row r="8828" spans="1:1" x14ac:dyDescent="0.35">
      <c r="A8828" s="23"/>
    </row>
    <row r="8829" spans="1:1" x14ac:dyDescent="0.35">
      <c r="A8829" s="23"/>
    </row>
    <row r="8830" spans="1:1" x14ac:dyDescent="0.35">
      <c r="A8830" s="23"/>
    </row>
    <row r="8831" spans="1:1" x14ac:dyDescent="0.35">
      <c r="A8831" s="23"/>
    </row>
    <row r="8832" spans="1:1" x14ac:dyDescent="0.35">
      <c r="A8832" s="23"/>
    </row>
    <row r="8833" spans="1:1" x14ac:dyDescent="0.35">
      <c r="A8833" s="23"/>
    </row>
    <row r="8834" spans="1:1" x14ac:dyDescent="0.35">
      <c r="A8834" s="23"/>
    </row>
    <row r="8835" spans="1:1" x14ac:dyDescent="0.35">
      <c r="A8835" s="23"/>
    </row>
    <row r="8836" spans="1:1" x14ac:dyDescent="0.35">
      <c r="A8836" s="23"/>
    </row>
    <row r="8837" spans="1:1" x14ac:dyDescent="0.35">
      <c r="A8837" s="23"/>
    </row>
    <row r="8838" spans="1:1" x14ac:dyDescent="0.35">
      <c r="A8838" s="23"/>
    </row>
    <row r="8839" spans="1:1" x14ac:dyDescent="0.35">
      <c r="A8839" s="23"/>
    </row>
    <row r="8840" spans="1:1" x14ac:dyDescent="0.35">
      <c r="A8840" s="23"/>
    </row>
    <row r="8841" spans="1:1" x14ac:dyDescent="0.35">
      <c r="A8841" s="23"/>
    </row>
    <row r="8842" spans="1:1" x14ac:dyDescent="0.35">
      <c r="A8842" s="23"/>
    </row>
    <row r="8843" spans="1:1" x14ac:dyDescent="0.35">
      <c r="A8843" s="23"/>
    </row>
    <row r="8844" spans="1:1" x14ac:dyDescent="0.35">
      <c r="A8844" s="23"/>
    </row>
    <row r="8845" spans="1:1" x14ac:dyDescent="0.35">
      <c r="A8845" s="23"/>
    </row>
    <row r="8846" spans="1:1" x14ac:dyDescent="0.35">
      <c r="A8846" s="23"/>
    </row>
    <row r="8847" spans="1:1" x14ac:dyDescent="0.35">
      <c r="A8847" s="23"/>
    </row>
    <row r="8848" spans="1:1" x14ac:dyDescent="0.35">
      <c r="A8848" s="23"/>
    </row>
    <row r="8849" spans="1:1" x14ac:dyDescent="0.35">
      <c r="A8849" s="23"/>
    </row>
    <row r="8850" spans="1:1" x14ac:dyDescent="0.35">
      <c r="A8850" s="23"/>
    </row>
    <row r="8851" spans="1:1" x14ac:dyDescent="0.35">
      <c r="A8851" s="23"/>
    </row>
    <row r="8852" spans="1:1" x14ac:dyDescent="0.35">
      <c r="A8852" s="23"/>
    </row>
    <row r="8853" spans="1:1" x14ac:dyDescent="0.35">
      <c r="A8853" s="23"/>
    </row>
    <row r="8854" spans="1:1" x14ac:dyDescent="0.35">
      <c r="A8854" s="23"/>
    </row>
    <row r="8855" spans="1:1" x14ac:dyDescent="0.35">
      <c r="A8855" s="23"/>
    </row>
    <row r="8856" spans="1:1" x14ac:dyDescent="0.35">
      <c r="A8856" s="23"/>
    </row>
    <row r="8857" spans="1:1" x14ac:dyDescent="0.35">
      <c r="A8857" s="23"/>
    </row>
    <row r="8858" spans="1:1" x14ac:dyDescent="0.35">
      <c r="A8858" s="23"/>
    </row>
    <row r="8859" spans="1:1" x14ac:dyDescent="0.35">
      <c r="A8859" s="23"/>
    </row>
    <row r="8860" spans="1:1" x14ac:dyDescent="0.35">
      <c r="A8860" s="23"/>
    </row>
    <row r="8861" spans="1:1" x14ac:dyDescent="0.35">
      <c r="A8861" s="23"/>
    </row>
    <row r="8862" spans="1:1" x14ac:dyDescent="0.35">
      <c r="A8862" s="23"/>
    </row>
    <row r="8863" spans="1:1" x14ac:dyDescent="0.35">
      <c r="A8863" s="23"/>
    </row>
    <row r="8864" spans="1:1" x14ac:dyDescent="0.35">
      <c r="A8864" s="23"/>
    </row>
    <row r="8865" spans="1:1" x14ac:dyDescent="0.35">
      <c r="A8865" s="23"/>
    </row>
    <row r="8866" spans="1:1" x14ac:dyDescent="0.35">
      <c r="A8866" s="23"/>
    </row>
    <row r="8867" spans="1:1" x14ac:dyDescent="0.35">
      <c r="A8867" s="23"/>
    </row>
    <row r="8868" spans="1:1" x14ac:dyDescent="0.35">
      <c r="A8868" s="23"/>
    </row>
    <row r="8869" spans="1:1" x14ac:dyDescent="0.35">
      <c r="A8869" s="23"/>
    </row>
    <row r="8870" spans="1:1" x14ac:dyDescent="0.35">
      <c r="A8870" s="23"/>
    </row>
    <row r="8871" spans="1:1" x14ac:dyDescent="0.35">
      <c r="A8871" s="23"/>
    </row>
    <row r="8872" spans="1:1" x14ac:dyDescent="0.35">
      <c r="A8872" s="23"/>
    </row>
    <row r="8873" spans="1:1" x14ac:dyDescent="0.35">
      <c r="A8873" s="23"/>
    </row>
    <row r="8874" spans="1:1" x14ac:dyDescent="0.35">
      <c r="A8874" s="23"/>
    </row>
    <row r="8875" spans="1:1" x14ac:dyDescent="0.35">
      <c r="A8875" s="23"/>
    </row>
    <row r="8876" spans="1:1" x14ac:dyDescent="0.35">
      <c r="A8876" s="23"/>
    </row>
    <row r="8877" spans="1:1" x14ac:dyDescent="0.35">
      <c r="A8877" s="23"/>
    </row>
    <row r="8878" spans="1:1" x14ac:dyDescent="0.35">
      <c r="A8878" s="23"/>
    </row>
    <row r="8879" spans="1:1" x14ac:dyDescent="0.35">
      <c r="A8879" s="23"/>
    </row>
    <row r="8880" spans="1:1" x14ac:dyDescent="0.35">
      <c r="A8880" s="23"/>
    </row>
    <row r="8881" spans="1:1" x14ac:dyDescent="0.35">
      <c r="A8881" s="23"/>
    </row>
    <row r="8882" spans="1:1" x14ac:dyDescent="0.35">
      <c r="A8882" s="23"/>
    </row>
    <row r="8883" spans="1:1" x14ac:dyDescent="0.35">
      <c r="A8883" s="23"/>
    </row>
    <row r="8884" spans="1:1" x14ac:dyDescent="0.35">
      <c r="A8884" s="23"/>
    </row>
    <row r="8885" spans="1:1" x14ac:dyDescent="0.35">
      <c r="A8885" s="23"/>
    </row>
    <row r="8886" spans="1:1" x14ac:dyDescent="0.35">
      <c r="A8886" s="23"/>
    </row>
    <row r="8887" spans="1:1" x14ac:dyDescent="0.35">
      <c r="A8887" s="23"/>
    </row>
    <row r="8888" spans="1:1" x14ac:dyDescent="0.35">
      <c r="A8888" s="23"/>
    </row>
    <row r="8889" spans="1:1" x14ac:dyDescent="0.35">
      <c r="A8889" s="23"/>
    </row>
    <row r="8890" spans="1:1" x14ac:dyDescent="0.35">
      <c r="A8890" s="23"/>
    </row>
    <row r="8891" spans="1:1" x14ac:dyDescent="0.35">
      <c r="A8891" s="23"/>
    </row>
    <row r="8892" spans="1:1" x14ac:dyDescent="0.35">
      <c r="A8892" s="23"/>
    </row>
    <row r="8893" spans="1:1" x14ac:dyDescent="0.35">
      <c r="A8893" s="23"/>
    </row>
    <row r="8894" spans="1:1" x14ac:dyDescent="0.35">
      <c r="A8894" s="23"/>
    </row>
    <row r="8895" spans="1:1" x14ac:dyDescent="0.35">
      <c r="A8895" s="23"/>
    </row>
    <row r="8896" spans="1:1" x14ac:dyDescent="0.35">
      <c r="A8896" s="23"/>
    </row>
    <row r="8897" spans="1:1" x14ac:dyDescent="0.35">
      <c r="A8897" s="23"/>
    </row>
    <row r="8898" spans="1:1" x14ac:dyDescent="0.35">
      <c r="A8898" s="23"/>
    </row>
    <row r="8899" spans="1:1" x14ac:dyDescent="0.35">
      <c r="A8899" s="23"/>
    </row>
    <row r="8900" spans="1:1" x14ac:dyDescent="0.35">
      <c r="A8900" s="23"/>
    </row>
    <row r="8901" spans="1:1" x14ac:dyDescent="0.35">
      <c r="A8901" s="23"/>
    </row>
    <row r="8902" spans="1:1" x14ac:dyDescent="0.35">
      <c r="A8902" s="23"/>
    </row>
    <row r="8903" spans="1:1" x14ac:dyDescent="0.35">
      <c r="A8903" s="23"/>
    </row>
    <row r="8904" spans="1:1" x14ac:dyDescent="0.35">
      <c r="A8904" s="23"/>
    </row>
    <row r="8905" spans="1:1" x14ac:dyDescent="0.35">
      <c r="A8905" s="23"/>
    </row>
    <row r="8906" spans="1:1" x14ac:dyDescent="0.35">
      <c r="A8906" s="23"/>
    </row>
    <row r="8907" spans="1:1" x14ac:dyDescent="0.35">
      <c r="A8907" s="23"/>
    </row>
    <row r="8908" spans="1:1" x14ac:dyDescent="0.35">
      <c r="A8908" s="23"/>
    </row>
    <row r="8909" spans="1:1" x14ac:dyDescent="0.35">
      <c r="A8909" s="23"/>
    </row>
    <row r="8910" spans="1:1" x14ac:dyDescent="0.35">
      <c r="A8910" s="23"/>
    </row>
    <row r="8911" spans="1:1" x14ac:dyDescent="0.35">
      <c r="A8911" s="23"/>
    </row>
    <row r="8912" spans="1:1" x14ac:dyDescent="0.35">
      <c r="A8912" s="23"/>
    </row>
    <row r="8913" spans="1:1" x14ac:dyDescent="0.35">
      <c r="A8913" s="23"/>
    </row>
    <row r="8914" spans="1:1" x14ac:dyDescent="0.35">
      <c r="A8914" s="23"/>
    </row>
    <row r="8915" spans="1:1" x14ac:dyDescent="0.35">
      <c r="A8915" s="23"/>
    </row>
    <row r="8916" spans="1:1" x14ac:dyDescent="0.35">
      <c r="A8916" s="23"/>
    </row>
    <row r="8917" spans="1:1" x14ac:dyDescent="0.35">
      <c r="A8917" s="23"/>
    </row>
    <row r="8918" spans="1:1" x14ac:dyDescent="0.35">
      <c r="A8918" s="23"/>
    </row>
    <row r="8919" spans="1:1" x14ac:dyDescent="0.35">
      <c r="A8919" s="23"/>
    </row>
    <row r="8920" spans="1:1" x14ac:dyDescent="0.35">
      <c r="A8920" s="23"/>
    </row>
    <row r="8921" spans="1:1" x14ac:dyDescent="0.35">
      <c r="A8921" s="23"/>
    </row>
    <row r="8922" spans="1:1" x14ac:dyDescent="0.35">
      <c r="A8922" s="23"/>
    </row>
    <row r="8923" spans="1:1" x14ac:dyDescent="0.35">
      <c r="A8923" s="23"/>
    </row>
    <row r="8924" spans="1:1" x14ac:dyDescent="0.35">
      <c r="A8924" s="23"/>
    </row>
    <row r="8925" spans="1:1" x14ac:dyDescent="0.35">
      <c r="A8925" s="23"/>
    </row>
    <row r="8926" spans="1:1" x14ac:dyDescent="0.35">
      <c r="A8926" s="23"/>
    </row>
    <row r="8927" spans="1:1" x14ac:dyDescent="0.35">
      <c r="A8927" s="23"/>
    </row>
    <row r="8928" spans="1:1" x14ac:dyDescent="0.35">
      <c r="A8928" s="23"/>
    </row>
    <row r="8929" spans="1:1" x14ac:dyDescent="0.35">
      <c r="A8929" s="23"/>
    </row>
    <row r="8930" spans="1:1" x14ac:dyDescent="0.35">
      <c r="A8930" s="23"/>
    </row>
    <row r="8931" spans="1:1" x14ac:dyDescent="0.35">
      <c r="A8931" s="23"/>
    </row>
    <row r="8932" spans="1:1" x14ac:dyDescent="0.35">
      <c r="A8932" s="23"/>
    </row>
    <row r="8933" spans="1:1" x14ac:dyDescent="0.35">
      <c r="A8933" s="23"/>
    </row>
    <row r="8934" spans="1:1" x14ac:dyDescent="0.35">
      <c r="A8934" s="23"/>
    </row>
    <row r="8935" spans="1:1" x14ac:dyDescent="0.35">
      <c r="A8935" s="23"/>
    </row>
    <row r="8936" spans="1:1" x14ac:dyDescent="0.35">
      <c r="A8936" s="23"/>
    </row>
    <row r="8937" spans="1:1" x14ac:dyDescent="0.35">
      <c r="A8937" s="23"/>
    </row>
    <row r="8938" spans="1:1" x14ac:dyDescent="0.35">
      <c r="A8938" s="23"/>
    </row>
    <row r="8939" spans="1:1" x14ac:dyDescent="0.35">
      <c r="A8939" s="23"/>
    </row>
    <row r="8940" spans="1:1" x14ac:dyDescent="0.35">
      <c r="A8940" s="23"/>
    </row>
    <row r="8941" spans="1:1" x14ac:dyDescent="0.35">
      <c r="A8941" s="23"/>
    </row>
    <row r="8942" spans="1:1" x14ac:dyDescent="0.35">
      <c r="A8942" s="23"/>
    </row>
    <row r="8943" spans="1:1" x14ac:dyDescent="0.35">
      <c r="A8943" s="23"/>
    </row>
    <row r="8944" spans="1:1" x14ac:dyDescent="0.35">
      <c r="A8944" s="23"/>
    </row>
    <row r="8945" spans="1:1" x14ac:dyDescent="0.35">
      <c r="A8945" s="23"/>
    </row>
    <row r="8946" spans="1:1" x14ac:dyDescent="0.35">
      <c r="A8946" s="23"/>
    </row>
    <row r="8947" spans="1:1" x14ac:dyDescent="0.35">
      <c r="A8947" s="23"/>
    </row>
    <row r="8948" spans="1:1" x14ac:dyDescent="0.35">
      <c r="A8948" s="23"/>
    </row>
    <row r="8949" spans="1:1" x14ac:dyDescent="0.35">
      <c r="A8949" s="23"/>
    </row>
    <row r="8950" spans="1:1" x14ac:dyDescent="0.35">
      <c r="A8950" s="23"/>
    </row>
    <row r="8951" spans="1:1" x14ac:dyDescent="0.35">
      <c r="A8951" s="23"/>
    </row>
    <row r="8952" spans="1:1" x14ac:dyDescent="0.35">
      <c r="A8952" s="23"/>
    </row>
    <row r="8953" spans="1:1" x14ac:dyDescent="0.35">
      <c r="A8953" s="23"/>
    </row>
    <row r="8954" spans="1:1" x14ac:dyDescent="0.35">
      <c r="A8954" s="23"/>
    </row>
    <row r="8955" spans="1:1" x14ac:dyDescent="0.35">
      <c r="A8955" s="23"/>
    </row>
    <row r="8956" spans="1:1" x14ac:dyDescent="0.35">
      <c r="A8956" s="23"/>
    </row>
    <row r="8957" spans="1:1" x14ac:dyDescent="0.35">
      <c r="A8957" s="23"/>
    </row>
    <row r="8958" spans="1:1" x14ac:dyDescent="0.35">
      <c r="A8958" s="23"/>
    </row>
    <row r="8959" spans="1:1" x14ac:dyDescent="0.35">
      <c r="A8959" s="23"/>
    </row>
    <row r="8960" spans="1:1" x14ac:dyDescent="0.35">
      <c r="A8960" s="23"/>
    </row>
    <row r="8961" spans="1:1" x14ac:dyDescent="0.35">
      <c r="A8961" s="23"/>
    </row>
    <row r="8962" spans="1:1" x14ac:dyDescent="0.35">
      <c r="A8962" s="23"/>
    </row>
    <row r="8963" spans="1:1" x14ac:dyDescent="0.35">
      <c r="A8963" s="23"/>
    </row>
    <row r="8964" spans="1:1" x14ac:dyDescent="0.35">
      <c r="A8964" s="23"/>
    </row>
    <row r="8965" spans="1:1" x14ac:dyDescent="0.35">
      <c r="A8965" s="23"/>
    </row>
    <row r="8966" spans="1:1" x14ac:dyDescent="0.35">
      <c r="A8966" s="23"/>
    </row>
    <row r="8967" spans="1:1" x14ac:dyDescent="0.35">
      <c r="A8967" s="23"/>
    </row>
    <row r="8968" spans="1:1" x14ac:dyDescent="0.35">
      <c r="A8968" s="23"/>
    </row>
    <row r="8969" spans="1:1" x14ac:dyDescent="0.35">
      <c r="A8969" s="23"/>
    </row>
    <row r="8970" spans="1:1" x14ac:dyDescent="0.35">
      <c r="A8970" s="23"/>
    </row>
    <row r="8971" spans="1:1" x14ac:dyDescent="0.35">
      <c r="A8971" s="23"/>
    </row>
    <row r="8972" spans="1:1" x14ac:dyDescent="0.35">
      <c r="A8972" s="23"/>
    </row>
    <row r="8973" spans="1:1" x14ac:dyDescent="0.35">
      <c r="A8973" s="23"/>
    </row>
    <row r="8974" spans="1:1" x14ac:dyDescent="0.35">
      <c r="A8974" s="23"/>
    </row>
    <row r="8975" spans="1:1" x14ac:dyDescent="0.35">
      <c r="A8975" s="23"/>
    </row>
    <row r="8976" spans="1:1" x14ac:dyDescent="0.35">
      <c r="A8976" s="23"/>
    </row>
    <row r="8977" spans="1:1" x14ac:dyDescent="0.35">
      <c r="A8977" s="23"/>
    </row>
    <row r="8978" spans="1:1" x14ac:dyDescent="0.35">
      <c r="A8978" s="23"/>
    </row>
    <row r="8979" spans="1:1" x14ac:dyDescent="0.35">
      <c r="A8979" s="23"/>
    </row>
    <row r="8980" spans="1:1" x14ac:dyDescent="0.35">
      <c r="A8980" s="23"/>
    </row>
    <row r="8981" spans="1:1" x14ac:dyDescent="0.35">
      <c r="A8981" s="23"/>
    </row>
    <row r="8982" spans="1:1" x14ac:dyDescent="0.35">
      <c r="A8982" s="23"/>
    </row>
    <row r="8983" spans="1:1" x14ac:dyDescent="0.35">
      <c r="A8983" s="23"/>
    </row>
    <row r="8984" spans="1:1" x14ac:dyDescent="0.35">
      <c r="A8984" s="23"/>
    </row>
    <row r="8985" spans="1:1" x14ac:dyDescent="0.35">
      <c r="A8985" s="23"/>
    </row>
    <row r="8986" spans="1:1" x14ac:dyDescent="0.35">
      <c r="A8986" s="23"/>
    </row>
    <row r="8987" spans="1:1" x14ac:dyDescent="0.35">
      <c r="A8987" s="23"/>
    </row>
    <row r="8988" spans="1:1" x14ac:dyDescent="0.35">
      <c r="A8988" s="23"/>
    </row>
    <row r="8989" spans="1:1" x14ac:dyDescent="0.35">
      <c r="A8989" s="23"/>
    </row>
    <row r="8990" spans="1:1" x14ac:dyDescent="0.35">
      <c r="A8990" s="23"/>
    </row>
    <row r="8991" spans="1:1" x14ac:dyDescent="0.35">
      <c r="A8991" s="23"/>
    </row>
    <row r="8992" spans="1:1" x14ac:dyDescent="0.35">
      <c r="A8992" s="23"/>
    </row>
    <row r="8993" spans="1:1" x14ac:dyDescent="0.35">
      <c r="A8993" s="23"/>
    </row>
    <row r="8994" spans="1:1" x14ac:dyDescent="0.35">
      <c r="A8994" s="23"/>
    </row>
    <row r="8995" spans="1:1" x14ac:dyDescent="0.35">
      <c r="A8995" s="23"/>
    </row>
    <row r="8996" spans="1:1" x14ac:dyDescent="0.35">
      <c r="A8996" s="23"/>
    </row>
    <row r="8997" spans="1:1" x14ac:dyDescent="0.35">
      <c r="A8997" s="23"/>
    </row>
    <row r="8998" spans="1:1" x14ac:dyDescent="0.35">
      <c r="A8998" s="23"/>
    </row>
    <row r="8999" spans="1:1" x14ac:dyDescent="0.35">
      <c r="A8999" s="23"/>
    </row>
    <row r="9000" spans="1:1" x14ac:dyDescent="0.35">
      <c r="A9000" s="23"/>
    </row>
    <row r="9001" spans="1:1" x14ac:dyDescent="0.35">
      <c r="A9001" s="23"/>
    </row>
    <row r="9002" spans="1:1" x14ac:dyDescent="0.35">
      <c r="A9002" s="23"/>
    </row>
    <row r="9003" spans="1:1" x14ac:dyDescent="0.35">
      <c r="A9003" s="23"/>
    </row>
    <row r="9004" spans="1:1" x14ac:dyDescent="0.35">
      <c r="A9004" s="23"/>
    </row>
    <row r="9005" spans="1:1" x14ac:dyDescent="0.35">
      <c r="A9005" s="23"/>
    </row>
    <row r="9006" spans="1:1" x14ac:dyDescent="0.35">
      <c r="A9006" s="23"/>
    </row>
    <row r="9007" spans="1:1" x14ac:dyDescent="0.35">
      <c r="A9007" s="23"/>
    </row>
    <row r="9008" spans="1:1" x14ac:dyDescent="0.35">
      <c r="A9008" s="23"/>
    </row>
    <row r="9009" spans="1:1" x14ac:dyDescent="0.35">
      <c r="A9009" s="23"/>
    </row>
    <row r="9010" spans="1:1" x14ac:dyDescent="0.35">
      <c r="A9010" s="23"/>
    </row>
    <row r="9011" spans="1:1" x14ac:dyDescent="0.35">
      <c r="A9011" s="23"/>
    </row>
    <row r="9012" spans="1:1" x14ac:dyDescent="0.35">
      <c r="A9012" s="23"/>
    </row>
    <row r="9013" spans="1:1" x14ac:dyDescent="0.35">
      <c r="A9013" s="23"/>
    </row>
    <row r="9014" spans="1:1" x14ac:dyDescent="0.35">
      <c r="A9014" s="23"/>
    </row>
    <row r="9015" spans="1:1" x14ac:dyDescent="0.35">
      <c r="A9015" s="23"/>
    </row>
    <row r="9016" spans="1:1" x14ac:dyDescent="0.35">
      <c r="A9016" s="23"/>
    </row>
    <row r="9017" spans="1:1" x14ac:dyDescent="0.35">
      <c r="A9017" s="23"/>
    </row>
    <row r="9018" spans="1:1" x14ac:dyDescent="0.35">
      <c r="A9018" s="23"/>
    </row>
    <row r="9019" spans="1:1" x14ac:dyDescent="0.35">
      <c r="A9019" s="23"/>
    </row>
    <row r="9020" spans="1:1" x14ac:dyDescent="0.35">
      <c r="A9020" s="23"/>
    </row>
    <row r="9021" spans="1:1" x14ac:dyDescent="0.35">
      <c r="A9021" s="23"/>
    </row>
    <row r="9022" spans="1:1" x14ac:dyDescent="0.35">
      <c r="A9022" s="23"/>
    </row>
    <row r="9023" spans="1:1" x14ac:dyDescent="0.35">
      <c r="A9023" s="23"/>
    </row>
    <row r="9024" spans="1:1" x14ac:dyDescent="0.35">
      <c r="A9024" s="23"/>
    </row>
    <row r="9025" spans="1:1" x14ac:dyDescent="0.35">
      <c r="A9025" s="23"/>
    </row>
    <row r="9026" spans="1:1" x14ac:dyDescent="0.35">
      <c r="A9026" s="23"/>
    </row>
    <row r="9027" spans="1:1" x14ac:dyDescent="0.35">
      <c r="A9027" s="23"/>
    </row>
    <row r="9028" spans="1:1" x14ac:dyDescent="0.35">
      <c r="A9028" s="23"/>
    </row>
    <row r="9029" spans="1:1" x14ac:dyDescent="0.35">
      <c r="A9029" s="23"/>
    </row>
    <row r="9030" spans="1:1" x14ac:dyDescent="0.35">
      <c r="A9030" s="23"/>
    </row>
    <row r="9031" spans="1:1" x14ac:dyDescent="0.35">
      <c r="A9031" s="23"/>
    </row>
    <row r="9032" spans="1:1" x14ac:dyDescent="0.35">
      <c r="A9032" s="23"/>
    </row>
    <row r="9033" spans="1:1" x14ac:dyDescent="0.35">
      <c r="A9033" s="23"/>
    </row>
    <row r="9034" spans="1:1" x14ac:dyDescent="0.35">
      <c r="A9034" s="23"/>
    </row>
    <row r="9035" spans="1:1" x14ac:dyDescent="0.35">
      <c r="A9035" s="23"/>
    </row>
    <row r="9036" spans="1:1" x14ac:dyDescent="0.35">
      <c r="A9036" s="23"/>
    </row>
    <row r="9037" spans="1:1" x14ac:dyDescent="0.35">
      <c r="A9037" s="23"/>
    </row>
    <row r="9038" spans="1:1" x14ac:dyDescent="0.35">
      <c r="A9038" s="23"/>
    </row>
    <row r="9039" spans="1:1" x14ac:dyDescent="0.35">
      <c r="A9039" s="23"/>
    </row>
    <row r="9040" spans="1:1" x14ac:dyDescent="0.35">
      <c r="A9040" s="23"/>
    </row>
    <row r="9041" spans="1:1" x14ac:dyDescent="0.35">
      <c r="A9041" s="23"/>
    </row>
    <row r="9042" spans="1:1" x14ac:dyDescent="0.35">
      <c r="A9042" s="23"/>
    </row>
    <row r="9043" spans="1:1" x14ac:dyDescent="0.35">
      <c r="A9043" s="23"/>
    </row>
    <row r="9044" spans="1:1" x14ac:dyDescent="0.35">
      <c r="A9044" s="23"/>
    </row>
    <row r="9045" spans="1:1" x14ac:dyDescent="0.35">
      <c r="A9045" s="23"/>
    </row>
    <row r="9046" spans="1:1" x14ac:dyDescent="0.35">
      <c r="A9046" s="23"/>
    </row>
    <row r="9047" spans="1:1" x14ac:dyDescent="0.35">
      <c r="A9047" s="23"/>
    </row>
    <row r="9048" spans="1:1" x14ac:dyDescent="0.35">
      <c r="A9048" s="23"/>
    </row>
    <row r="9049" spans="1:1" x14ac:dyDescent="0.35">
      <c r="A9049" s="23"/>
    </row>
    <row r="9050" spans="1:1" x14ac:dyDescent="0.35">
      <c r="A9050" s="23"/>
    </row>
    <row r="9051" spans="1:1" x14ac:dyDescent="0.35">
      <c r="A9051" s="23"/>
    </row>
    <row r="9052" spans="1:1" x14ac:dyDescent="0.35">
      <c r="A9052" s="23"/>
    </row>
    <row r="9053" spans="1:1" x14ac:dyDescent="0.35">
      <c r="A9053" s="23"/>
    </row>
    <row r="9054" spans="1:1" x14ac:dyDescent="0.35">
      <c r="A9054" s="23"/>
    </row>
    <row r="9055" spans="1:1" x14ac:dyDescent="0.35">
      <c r="A9055" s="23"/>
    </row>
    <row r="9056" spans="1:1" x14ac:dyDescent="0.35">
      <c r="A9056" s="23"/>
    </row>
    <row r="9057" spans="1:1" x14ac:dyDescent="0.35">
      <c r="A9057" s="23"/>
    </row>
    <row r="9058" spans="1:1" x14ac:dyDescent="0.35">
      <c r="A9058" s="23"/>
    </row>
    <row r="9059" spans="1:1" x14ac:dyDescent="0.35">
      <c r="A9059" s="23"/>
    </row>
    <row r="9060" spans="1:1" x14ac:dyDescent="0.35">
      <c r="A9060" s="23"/>
    </row>
    <row r="9061" spans="1:1" x14ac:dyDescent="0.35">
      <c r="A9061" s="23"/>
    </row>
    <row r="9062" spans="1:1" x14ac:dyDescent="0.35">
      <c r="A9062" s="23"/>
    </row>
    <row r="9063" spans="1:1" x14ac:dyDescent="0.35">
      <c r="A9063" s="23"/>
    </row>
    <row r="9064" spans="1:1" x14ac:dyDescent="0.35">
      <c r="A9064" s="23"/>
    </row>
    <row r="9065" spans="1:1" x14ac:dyDescent="0.35">
      <c r="A9065" s="23"/>
    </row>
    <row r="9066" spans="1:1" x14ac:dyDescent="0.35">
      <c r="A9066" s="23"/>
    </row>
    <row r="9067" spans="1:1" x14ac:dyDescent="0.35">
      <c r="A9067" s="23"/>
    </row>
    <row r="9068" spans="1:1" x14ac:dyDescent="0.35">
      <c r="A9068" s="23"/>
    </row>
    <row r="9069" spans="1:1" x14ac:dyDescent="0.35">
      <c r="A9069" s="23"/>
    </row>
    <row r="9070" spans="1:1" x14ac:dyDescent="0.35">
      <c r="A9070" s="23"/>
    </row>
    <row r="9071" spans="1:1" x14ac:dyDescent="0.35">
      <c r="A9071" s="23"/>
    </row>
    <row r="9072" spans="1:1" x14ac:dyDescent="0.35">
      <c r="A9072" s="23"/>
    </row>
    <row r="9073" spans="1:7" x14ac:dyDescent="0.35">
      <c r="A9073" s="23"/>
    </row>
    <row r="9078" spans="1:7" x14ac:dyDescent="0.3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heetViews>
  <sheetFormatPr defaultColWidth="11.453125" defaultRowHeight="14.5" x14ac:dyDescent="0.35"/>
  <cols>
    <col min="1" max="9" width="19" customWidth="1"/>
    <col min="10" max="13" width="25.7265625" customWidth="1"/>
    <col min="14" max="17" width="19" customWidth="1"/>
  </cols>
  <sheetData>
    <row r="1" spans="1:17" x14ac:dyDescent="0.35">
      <c r="A1" t="s">
        <v>80</v>
      </c>
      <c r="B1" t="s">
        <v>81</v>
      </c>
      <c r="C1" t="s">
        <v>82</v>
      </c>
      <c r="D1" t="s">
        <v>83</v>
      </c>
      <c r="E1" t="s">
        <v>84</v>
      </c>
      <c r="F1" t="s">
        <v>85</v>
      </c>
      <c r="G1" t="s">
        <v>86</v>
      </c>
      <c r="H1" t="s">
        <v>87</v>
      </c>
      <c r="I1" t="s">
        <v>88</v>
      </c>
      <c r="J1" t="s">
        <v>90</v>
      </c>
      <c r="K1" t="s">
        <v>89</v>
      </c>
      <c r="L1" t="s">
        <v>92</v>
      </c>
      <c r="M1" t="s">
        <v>91</v>
      </c>
      <c r="N1" t="s">
        <v>94</v>
      </c>
      <c r="O1" t="s">
        <v>93</v>
      </c>
      <c r="P1" t="s">
        <v>95</v>
      </c>
      <c r="Q1" t="s">
        <v>96</v>
      </c>
    </row>
    <row r="6806" spans="1:1" x14ac:dyDescent="0.35">
      <c r="A6806" s="23"/>
    </row>
    <row r="6807" spans="1:1" x14ac:dyDescent="0.35">
      <c r="A6807" s="23"/>
    </row>
    <row r="6808" spans="1:1" x14ac:dyDescent="0.35">
      <c r="A6808" s="23"/>
    </row>
    <row r="6809" spans="1:1" x14ac:dyDescent="0.35">
      <c r="A6809" s="23"/>
    </row>
    <row r="6810" spans="1:1" x14ac:dyDescent="0.35">
      <c r="A6810" s="23"/>
    </row>
    <row r="6811" spans="1:1" x14ac:dyDescent="0.35">
      <c r="A6811" s="23"/>
    </row>
    <row r="6812" spans="1:1" x14ac:dyDescent="0.35">
      <c r="A6812" s="23"/>
    </row>
    <row r="6813" spans="1:1" x14ac:dyDescent="0.35">
      <c r="A6813" s="23"/>
    </row>
    <row r="6814" spans="1:1" x14ac:dyDescent="0.35">
      <c r="A6814" s="23"/>
    </row>
    <row r="6815" spans="1:1" x14ac:dyDescent="0.35">
      <c r="A6815" s="23"/>
    </row>
    <row r="6816" spans="1:1" x14ac:dyDescent="0.35">
      <c r="A6816" s="23"/>
    </row>
    <row r="6817" spans="1:1" x14ac:dyDescent="0.35">
      <c r="A6817" s="23"/>
    </row>
    <row r="6818" spans="1:1" x14ac:dyDescent="0.35">
      <c r="A6818" s="23"/>
    </row>
    <row r="6819" spans="1:1" x14ac:dyDescent="0.35">
      <c r="A6819" s="23"/>
    </row>
    <row r="6820" spans="1:1" x14ac:dyDescent="0.35">
      <c r="A6820" s="23"/>
    </row>
    <row r="6821" spans="1:1" x14ac:dyDescent="0.35">
      <c r="A6821" s="23"/>
    </row>
    <row r="6822" spans="1:1" x14ac:dyDescent="0.35">
      <c r="A6822" s="23"/>
    </row>
    <row r="6823" spans="1:1" x14ac:dyDescent="0.35">
      <c r="A6823" s="23"/>
    </row>
    <row r="6824" spans="1:1" x14ac:dyDescent="0.35">
      <c r="A6824" s="23"/>
    </row>
    <row r="6825" spans="1:1" x14ac:dyDescent="0.35">
      <c r="A6825" s="23"/>
    </row>
    <row r="6826" spans="1:1" x14ac:dyDescent="0.35">
      <c r="A6826" s="23"/>
    </row>
    <row r="6827" spans="1:1" x14ac:dyDescent="0.35">
      <c r="A6827" s="23"/>
    </row>
    <row r="6828" spans="1:1" x14ac:dyDescent="0.35">
      <c r="A6828" s="23"/>
    </row>
    <row r="6829" spans="1:1" x14ac:dyDescent="0.35">
      <c r="A6829" s="23"/>
    </row>
    <row r="6830" spans="1:1" x14ac:dyDescent="0.35">
      <c r="A6830" s="23"/>
    </row>
    <row r="6831" spans="1:1" x14ac:dyDescent="0.35">
      <c r="A6831" s="23"/>
    </row>
    <row r="6832" spans="1:1" x14ac:dyDescent="0.35">
      <c r="A6832" s="23"/>
    </row>
    <row r="6833" spans="1:1" x14ac:dyDescent="0.35">
      <c r="A6833" s="23"/>
    </row>
    <row r="6834" spans="1:1" x14ac:dyDescent="0.35">
      <c r="A6834" s="23"/>
    </row>
    <row r="6835" spans="1:1" x14ac:dyDescent="0.35">
      <c r="A6835" s="23"/>
    </row>
    <row r="6836" spans="1:1" x14ac:dyDescent="0.35">
      <c r="A6836" s="23"/>
    </row>
    <row r="6837" spans="1:1" x14ac:dyDescent="0.35">
      <c r="A6837" s="23"/>
    </row>
    <row r="6838" spans="1:1" x14ac:dyDescent="0.35">
      <c r="A6838" s="23"/>
    </row>
    <row r="6839" spans="1:1" x14ac:dyDescent="0.35">
      <c r="A6839" s="23"/>
    </row>
    <row r="6840" spans="1:1" x14ac:dyDescent="0.35">
      <c r="A6840" s="23"/>
    </row>
    <row r="6841" spans="1:1" x14ac:dyDescent="0.35">
      <c r="A6841" s="23"/>
    </row>
    <row r="6842" spans="1:1" x14ac:dyDescent="0.35">
      <c r="A6842" s="23"/>
    </row>
    <row r="6843" spans="1:1" x14ac:dyDescent="0.35">
      <c r="A6843" s="23"/>
    </row>
    <row r="6844" spans="1:1" x14ac:dyDescent="0.35">
      <c r="A6844" s="23"/>
    </row>
    <row r="6845" spans="1:1" x14ac:dyDescent="0.35">
      <c r="A6845" s="23"/>
    </row>
    <row r="6846" spans="1:1" x14ac:dyDescent="0.35">
      <c r="A6846" s="23"/>
    </row>
    <row r="6847" spans="1:1" x14ac:dyDescent="0.35">
      <c r="A6847" s="23"/>
    </row>
    <row r="6848" spans="1:1" x14ac:dyDescent="0.35">
      <c r="A6848" s="23"/>
    </row>
    <row r="6849" spans="1:1" x14ac:dyDescent="0.35">
      <c r="A6849" s="23"/>
    </row>
    <row r="6850" spans="1:1" x14ac:dyDescent="0.35">
      <c r="A6850" s="23"/>
    </row>
    <row r="6851" spans="1:1" x14ac:dyDescent="0.35">
      <c r="A6851" s="23"/>
    </row>
    <row r="6852" spans="1:1" x14ac:dyDescent="0.35">
      <c r="A6852" s="23"/>
    </row>
    <row r="6853" spans="1:1" x14ac:dyDescent="0.35">
      <c r="A6853" s="23"/>
    </row>
    <row r="6854" spans="1:1" x14ac:dyDescent="0.35">
      <c r="A6854" s="23"/>
    </row>
    <row r="6855" spans="1:1" x14ac:dyDescent="0.35">
      <c r="A6855" s="23"/>
    </row>
    <row r="6856" spans="1:1" x14ac:dyDescent="0.35">
      <c r="A6856" s="23"/>
    </row>
    <row r="6857" spans="1:1" x14ac:dyDescent="0.35">
      <c r="A6857" s="23"/>
    </row>
    <row r="6858" spans="1:1" x14ac:dyDescent="0.35">
      <c r="A6858" s="23"/>
    </row>
    <row r="6859" spans="1:1" x14ac:dyDescent="0.35">
      <c r="A6859" s="23"/>
    </row>
    <row r="6860" spans="1:1" x14ac:dyDescent="0.35">
      <c r="A6860" s="23"/>
    </row>
    <row r="6861" spans="1:1" x14ac:dyDescent="0.35">
      <c r="A6861" s="23"/>
    </row>
    <row r="6862" spans="1:1" x14ac:dyDescent="0.35">
      <c r="A6862" s="23"/>
    </row>
    <row r="6863" spans="1:1" x14ac:dyDescent="0.35">
      <c r="A6863" s="23"/>
    </row>
    <row r="6864" spans="1:1" x14ac:dyDescent="0.35">
      <c r="A6864" s="23"/>
    </row>
    <row r="6865" spans="1:1" x14ac:dyDescent="0.35">
      <c r="A6865" s="23"/>
    </row>
    <row r="6866" spans="1:1" x14ac:dyDescent="0.35">
      <c r="A6866" s="23"/>
    </row>
    <row r="6867" spans="1:1" x14ac:dyDescent="0.35">
      <c r="A6867" s="23"/>
    </row>
    <row r="6868" spans="1:1" x14ac:dyDescent="0.35">
      <c r="A6868" s="23"/>
    </row>
    <row r="6869" spans="1:1" x14ac:dyDescent="0.35">
      <c r="A6869" s="23"/>
    </row>
    <row r="6870" spans="1:1" x14ac:dyDescent="0.35">
      <c r="A6870" s="23"/>
    </row>
    <row r="6871" spans="1:1" x14ac:dyDescent="0.35">
      <c r="A6871" s="23"/>
    </row>
    <row r="6872" spans="1:1" x14ac:dyDescent="0.35">
      <c r="A6872" s="23"/>
    </row>
    <row r="6873" spans="1:1" x14ac:dyDescent="0.35">
      <c r="A6873" s="23"/>
    </row>
    <row r="6874" spans="1:1" x14ac:dyDescent="0.35">
      <c r="A6874" s="23"/>
    </row>
    <row r="6875" spans="1:1" x14ac:dyDescent="0.35">
      <c r="A6875" s="23"/>
    </row>
    <row r="6876" spans="1:1" x14ac:dyDescent="0.35">
      <c r="A6876" s="23"/>
    </row>
    <row r="6877" spans="1:1" x14ac:dyDescent="0.35">
      <c r="A6877" s="23"/>
    </row>
    <row r="6878" spans="1:1" x14ac:dyDescent="0.35">
      <c r="A6878" s="23"/>
    </row>
    <row r="6879" spans="1:1" x14ac:dyDescent="0.35">
      <c r="A6879" s="23"/>
    </row>
    <row r="6880" spans="1:1" x14ac:dyDescent="0.35">
      <c r="A6880" s="23"/>
    </row>
    <row r="6881" spans="1:1" x14ac:dyDescent="0.35">
      <c r="A6881" s="23"/>
    </row>
    <row r="6882" spans="1:1" x14ac:dyDescent="0.35">
      <c r="A6882" s="23"/>
    </row>
    <row r="6883" spans="1:1" x14ac:dyDescent="0.35">
      <c r="A6883" s="23"/>
    </row>
    <row r="6884" spans="1:1" x14ac:dyDescent="0.35">
      <c r="A6884" s="23"/>
    </row>
    <row r="6885" spans="1:1" x14ac:dyDescent="0.35">
      <c r="A6885" s="23"/>
    </row>
    <row r="6886" spans="1:1" x14ac:dyDescent="0.35">
      <c r="A6886" s="23"/>
    </row>
    <row r="6887" spans="1:1" x14ac:dyDescent="0.35">
      <c r="A6887" s="23"/>
    </row>
    <row r="6888" spans="1:1" x14ac:dyDescent="0.35">
      <c r="A6888" s="23"/>
    </row>
    <row r="6889" spans="1:1" x14ac:dyDescent="0.35">
      <c r="A6889" s="23"/>
    </row>
    <row r="6890" spans="1:1" x14ac:dyDescent="0.35">
      <c r="A6890" s="23"/>
    </row>
    <row r="6891" spans="1:1" x14ac:dyDescent="0.35">
      <c r="A6891" s="23"/>
    </row>
    <row r="6892" spans="1:1" x14ac:dyDescent="0.35">
      <c r="A6892" s="23"/>
    </row>
    <row r="6893" spans="1:1" x14ac:dyDescent="0.35">
      <c r="A6893" s="23"/>
    </row>
    <row r="6894" spans="1:1" x14ac:dyDescent="0.35">
      <c r="A6894" s="23"/>
    </row>
    <row r="6895" spans="1:1" x14ac:dyDescent="0.35">
      <c r="A6895" s="23"/>
    </row>
    <row r="6896" spans="1:1" x14ac:dyDescent="0.35">
      <c r="A6896" s="23"/>
    </row>
    <row r="6897" spans="1:1" x14ac:dyDescent="0.35">
      <c r="A6897" s="23"/>
    </row>
    <row r="6898" spans="1:1" x14ac:dyDescent="0.35">
      <c r="A6898" s="23"/>
    </row>
    <row r="6899" spans="1:1" x14ac:dyDescent="0.35">
      <c r="A6899" s="23"/>
    </row>
    <row r="6900" spans="1:1" x14ac:dyDescent="0.35">
      <c r="A6900" s="23"/>
    </row>
    <row r="6901" spans="1:1" x14ac:dyDescent="0.35">
      <c r="A6901" s="23"/>
    </row>
    <row r="6902" spans="1:1" x14ac:dyDescent="0.35">
      <c r="A6902" s="23"/>
    </row>
    <row r="6903" spans="1:1" x14ac:dyDescent="0.35">
      <c r="A6903" s="23"/>
    </row>
    <row r="6904" spans="1:1" x14ac:dyDescent="0.35">
      <c r="A6904" s="23"/>
    </row>
    <row r="6905" spans="1:1" x14ac:dyDescent="0.35">
      <c r="A6905" s="23"/>
    </row>
    <row r="6906" spans="1:1" x14ac:dyDescent="0.35">
      <c r="A6906" s="23"/>
    </row>
    <row r="6907" spans="1:1" x14ac:dyDescent="0.35">
      <c r="A6907" s="23"/>
    </row>
    <row r="6908" spans="1:1" x14ac:dyDescent="0.35">
      <c r="A6908" s="23"/>
    </row>
    <row r="6909" spans="1:1" x14ac:dyDescent="0.35">
      <c r="A6909" s="23"/>
    </row>
    <row r="6910" spans="1:1" x14ac:dyDescent="0.35">
      <c r="A6910" s="23"/>
    </row>
    <row r="6911" spans="1:1" x14ac:dyDescent="0.35">
      <c r="A6911" s="23"/>
    </row>
    <row r="6912" spans="1:1" x14ac:dyDescent="0.35">
      <c r="A6912" s="23"/>
    </row>
    <row r="6913" spans="1:1" x14ac:dyDescent="0.35">
      <c r="A6913" s="23"/>
    </row>
    <row r="6914" spans="1:1" x14ac:dyDescent="0.35">
      <c r="A6914" s="23"/>
    </row>
    <row r="6915" spans="1:1" x14ac:dyDescent="0.35">
      <c r="A6915" s="23"/>
    </row>
    <row r="6916" spans="1:1" x14ac:dyDescent="0.35">
      <c r="A6916" s="23"/>
    </row>
    <row r="6917" spans="1:1" x14ac:dyDescent="0.35">
      <c r="A6917" s="23"/>
    </row>
    <row r="6918" spans="1:1" x14ac:dyDescent="0.35">
      <c r="A6918" s="23"/>
    </row>
    <row r="6919" spans="1:1" x14ac:dyDescent="0.35">
      <c r="A6919" s="23"/>
    </row>
    <row r="6920" spans="1:1" x14ac:dyDescent="0.35">
      <c r="A6920" s="23"/>
    </row>
    <row r="6921" spans="1:1" x14ac:dyDescent="0.35">
      <c r="A6921" s="23"/>
    </row>
    <row r="6922" spans="1:1" x14ac:dyDescent="0.35">
      <c r="A6922" s="23"/>
    </row>
    <row r="6923" spans="1:1" x14ac:dyDescent="0.35">
      <c r="A6923" s="23"/>
    </row>
    <row r="6924" spans="1:1" x14ac:dyDescent="0.35">
      <c r="A6924" s="23"/>
    </row>
    <row r="6925" spans="1:1" x14ac:dyDescent="0.35">
      <c r="A6925" s="23"/>
    </row>
    <row r="6926" spans="1:1" x14ac:dyDescent="0.35">
      <c r="A6926" s="23"/>
    </row>
    <row r="6927" spans="1:1" x14ac:dyDescent="0.35">
      <c r="A6927" s="23"/>
    </row>
    <row r="6928" spans="1:1" x14ac:dyDescent="0.35">
      <c r="A6928" s="23"/>
    </row>
    <row r="6929" spans="1:1" x14ac:dyDescent="0.35">
      <c r="A6929" s="23"/>
    </row>
    <row r="6930" spans="1:1" x14ac:dyDescent="0.35">
      <c r="A6930" s="23"/>
    </row>
    <row r="6931" spans="1:1" x14ac:dyDescent="0.35">
      <c r="A6931" s="23"/>
    </row>
    <row r="6932" spans="1:1" x14ac:dyDescent="0.35">
      <c r="A6932" s="23"/>
    </row>
    <row r="6933" spans="1:1" x14ac:dyDescent="0.35">
      <c r="A6933" s="23"/>
    </row>
    <row r="6934" spans="1:1" x14ac:dyDescent="0.35">
      <c r="A6934" s="23"/>
    </row>
    <row r="6935" spans="1:1" x14ac:dyDescent="0.35">
      <c r="A6935" s="23"/>
    </row>
    <row r="6936" spans="1:1" x14ac:dyDescent="0.35">
      <c r="A6936" s="23"/>
    </row>
    <row r="6937" spans="1:1" x14ac:dyDescent="0.35">
      <c r="A6937" s="23"/>
    </row>
    <row r="6938" spans="1:1" x14ac:dyDescent="0.35">
      <c r="A6938" s="23"/>
    </row>
    <row r="6939" spans="1:1" x14ac:dyDescent="0.35">
      <c r="A6939" s="23"/>
    </row>
    <row r="6940" spans="1:1" x14ac:dyDescent="0.35">
      <c r="A6940" s="23"/>
    </row>
    <row r="6941" spans="1:1" x14ac:dyDescent="0.35">
      <c r="A6941" s="23"/>
    </row>
    <row r="6942" spans="1:1" x14ac:dyDescent="0.35">
      <c r="A6942" s="23"/>
    </row>
    <row r="6943" spans="1:1" x14ac:dyDescent="0.35">
      <c r="A6943" s="23"/>
    </row>
    <row r="6944" spans="1:1" x14ac:dyDescent="0.35">
      <c r="A6944" s="23"/>
    </row>
    <row r="6945" spans="1:1" x14ac:dyDescent="0.35">
      <c r="A6945" s="23"/>
    </row>
    <row r="6946" spans="1:1" x14ac:dyDescent="0.35">
      <c r="A6946" s="23"/>
    </row>
    <row r="6947" spans="1:1" x14ac:dyDescent="0.35">
      <c r="A6947" s="23"/>
    </row>
    <row r="6948" spans="1:1" x14ac:dyDescent="0.35">
      <c r="A6948" s="23"/>
    </row>
    <row r="6949" spans="1:1" x14ac:dyDescent="0.35">
      <c r="A6949" s="23"/>
    </row>
    <row r="6950" spans="1:1" x14ac:dyDescent="0.35">
      <c r="A6950" s="23"/>
    </row>
    <row r="6951" spans="1:1" x14ac:dyDescent="0.35">
      <c r="A6951" s="23"/>
    </row>
    <row r="6952" spans="1:1" x14ac:dyDescent="0.35">
      <c r="A6952" s="23"/>
    </row>
    <row r="6953" spans="1:1" x14ac:dyDescent="0.35">
      <c r="A6953" s="23"/>
    </row>
    <row r="6954" spans="1:1" x14ac:dyDescent="0.35">
      <c r="A6954" s="23"/>
    </row>
    <row r="6955" spans="1:1" x14ac:dyDescent="0.35">
      <c r="A6955" s="23"/>
    </row>
    <row r="6956" spans="1:1" x14ac:dyDescent="0.35">
      <c r="A6956" s="23"/>
    </row>
    <row r="6957" spans="1:1" x14ac:dyDescent="0.35">
      <c r="A6957" s="23"/>
    </row>
    <row r="6958" spans="1:1" x14ac:dyDescent="0.35">
      <c r="A6958" s="23"/>
    </row>
    <row r="6959" spans="1:1" x14ac:dyDescent="0.35">
      <c r="A6959" s="23"/>
    </row>
    <row r="6960" spans="1:1" x14ac:dyDescent="0.35">
      <c r="A6960" s="23"/>
    </row>
    <row r="6961" spans="1:1" x14ac:dyDescent="0.35">
      <c r="A6961" s="23"/>
    </row>
    <row r="6962" spans="1:1" x14ac:dyDescent="0.35">
      <c r="A6962" s="23"/>
    </row>
    <row r="6963" spans="1:1" x14ac:dyDescent="0.35">
      <c r="A6963" s="23"/>
    </row>
    <row r="6964" spans="1:1" x14ac:dyDescent="0.35">
      <c r="A6964" s="23"/>
    </row>
    <row r="6965" spans="1:1" x14ac:dyDescent="0.35">
      <c r="A6965" s="23"/>
    </row>
    <row r="6966" spans="1:1" x14ac:dyDescent="0.35">
      <c r="A6966" s="23"/>
    </row>
    <row r="6967" spans="1:1" x14ac:dyDescent="0.35">
      <c r="A6967" s="23"/>
    </row>
    <row r="6968" spans="1:1" x14ac:dyDescent="0.35">
      <c r="A6968" s="23"/>
    </row>
    <row r="6969" spans="1:1" x14ac:dyDescent="0.35">
      <c r="A6969" s="23"/>
    </row>
    <row r="6970" spans="1:1" x14ac:dyDescent="0.35">
      <c r="A6970" s="23"/>
    </row>
    <row r="6971" spans="1:1" x14ac:dyDescent="0.35">
      <c r="A6971" s="23"/>
    </row>
    <row r="6972" spans="1:1" x14ac:dyDescent="0.35">
      <c r="A6972" s="23"/>
    </row>
    <row r="6973" spans="1:1" x14ac:dyDescent="0.35">
      <c r="A6973" s="23"/>
    </row>
    <row r="6974" spans="1:1" x14ac:dyDescent="0.35">
      <c r="A6974" s="23"/>
    </row>
    <row r="6975" spans="1:1" x14ac:dyDescent="0.35">
      <c r="A6975" s="23"/>
    </row>
    <row r="6976" spans="1:1" x14ac:dyDescent="0.35">
      <c r="A6976" s="23"/>
    </row>
    <row r="6977" spans="1:1" x14ac:dyDescent="0.35">
      <c r="A6977" s="23"/>
    </row>
    <row r="6978" spans="1:1" x14ac:dyDescent="0.35">
      <c r="A6978" s="23"/>
    </row>
    <row r="6979" spans="1:1" x14ac:dyDescent="0.35">
      <c r="A6979" s="23"/>
    </row>
    <row r="6980" spans="1:1" x14ac:dyDescent="0.35">
      <c r="A6980" s="23"/>
    </row>
    <row r="6981" spans="1:1" x14ac:dyDescent="0.35">
      <c r="A6981" s="23"/>
    </row>
    <row r="6982" spans="1:1" x14ac:dyDescent="0.35">
      <c r="A6982" s="23"/>
    </row>
    <row r="6983" spans="1:1" x14ac:dyDescent="0.35">
      <c r="A6983" s="23"/>
    </row>
    <row r="6984" spans="1:1" x14ac:dyDescent="0.35">
      <c r="A6984" s="23"/>
    </row>
    <row r="6985" spans="1:1" x14ac:dyDescent="0.35">
      <c r="A6985" s="23"/>
    </row>
    <row r="6986" spans="1:1" x14ac:dyDescent="0.35">
      <c r="A6986" s="23"/>
    </row>
    <row r="6987" spans="1:1" x14ac:dyDescent="0.35">
      <c r="A6987" s="23"/>
    </row>
    <row r="6988" spans="1:1" x14ac:dyDescent="0.35">
      <c r="A6988" s="23"/>
    </row>
    <row r="6989" spans="1:1" x14ac:dyDescent="0.35">
      <c r="A6989" s="23"/>
    </row>
    <row r="6990" spans="1:1" x14ac:dyDescent="0.35">
      <c r="A6990" s="23"/>
    </row>
    <row r="6991" spans="1:1" x14ac:dyDescent="0.35">
      <c r="A6991" s="23"/>
    </row>
    <row r="6992" spans="1:1" x14ac:dyDescent="0.35">
      <c r="A6992" s="23"/>
    </row>
    <row r="6993" spans="1:1" x14ac:dyDescent="0.35">
      <c r="A6993" s="23"/>
    </row>
    <row r="6994" spans="1:1" x14ac:dyDescent="0.35">
      <c r="A6994" s="23"/>
    </row>
    <row r="6995" spans="1:1" x14ac:dyDescent="0.35">
      <c r="A6995" s="23"/>
    </row>
    <row r="6996" spans="1:1" x14ac:dyDescent="0.35">
      <c r="A6996" s="23"/>
    </row>
    <row r="6997" spans="1:1" x14ac:dyDescent="0.35">
      <c r="A6997" s="23"/>
    </row>
    <row r="6998" spans="1:1" x14ac:dyDescent="0.35">
      <c r="A6998" s="23"/>
    </row>
    <row r="6999" spans="1:1" x14ac:dyDescent="0.35">
      <c r="A6999" s="23"/>
    </row>
    <row r="7000" spans="1:1" x14ac:dyDescent="0.35">
      <c r="A7000" s="23"/>
    </row>
    <row r="7001" spans="1:1" x14ac:dyDescent="0.35">
      <c r="A7001" s="23"/>
    </row>
    <row r="7002" spans="1:1" x14ac:dyDescent="0.35">
      <c r="A7002" s="23"/>
    </row>
    <row r="7003" spans="1:1" x14ac:dyDescent="0.35">
      <c r="A7003" s="23"/>
    </row>
    <row r="7004" spans="1:1" x14ac:dyDescent="0.35">
      <c r="A7004" s="23"/>
    </row>
    <row r="7005" spans="1:1" x14ac:dyDescent="0.35">
      <c r="A7005" s="23"/>
    </row>
    <row r="7006" spans="1:1" x14ac:dyDescent="0.35">
      <c r="A7006" s="23"/>
    </row>
    <row r="7007" spans="1:1" x14ac:dyDescent="0.35">
      <c r="A7007" s="23"/>
    </row>
    <row r="7008" spans="1:1" x14ac:dyDescent="0.35">
      <c r="A7008" s="23"/>
    </row>
    <row r="7009" spans="1:1" x14ac:dyDescent="0.35">
      <c r="A7009" s="23"/>
    </row>
    <row r="7010" spans="1:1" x14ac:dyDescent="0.35">
      <c r="A7010" s="23"/>
    </row>
    <row r="7011" spans="1:1" x14ac:dyDescent="0.35">
      <c r="A7011" s="23"/>
    </row>
    <row r="7012" spans="1:1" x14ac:dyDescent="0.35">
      <c r="A7012" s="23"/>
    </row>
    <row r="7013" spans="1:1" x14ac:dyDescent="0.35">
      <c r="A7013" s="23"/>
    </row>
    <row r="7014" spans="1:1" x14ac:dyDescent="0.35">
      <c r="A7014" s="23"/>
    </row>
    <row r="7015" spans="1:1" x14ac:dyDescent="0.35">
      <c r="A7015" s="23"/>
    </row>
    <row r="7016" spans="1:1" x14ac:dyDescent="0.35">
      <c r="A7016" s="23"/>
    </row>
    <row r="7017" spans="1:1" x14ac:dyDescent="0.35">
      <c r="A7017" s="23"/>
    </row>
    <row r="7018" spans="1:1" x14ac:dyDescent="0.35">
      <c r="A7018" s="23"/>
    </row>
    <row r="7019" spans="1:1" x14ac:dyDescent="0.35">
      <c r="A7019" s="23"/>
    </row>
    <row r="7020" spans="1:1" x14ac:dyDescent="0.35">
      <c r="A7020" s="23"/>
    </row>
    <row r="7021" spans="1:1" x14ac:dyDescent="0.35">
      <c r="A7021" s="23"/>
    </row>
    <row r="7022" spans="1:1" x14ac:dyDescent="0.35">
      <c r="A7022" s="23"/>
    </row>
    <row r="7023" spans="1:1" x14ac:dyDescent="0.35">
      <c r="A7023" s="23"/>
    </row>
    <row r="7024" spans="1:1" x14ac:dyDescent="0.35">
      <c r="A7024" s="23"/>
    </row>
    <row r="7025" spans="1:1" x14ac:dyDescent="0.35">
      <c r="A7025" s="23"/>
    </row>
    <row r="7026" spans="1:1" x14ac:dyDescent="0.35">
      <c r="A7026" s="23"/>
    </row>
    <row r="7027" spans="1:1" x14ac:dyDescent="0.35">
      <c r="A7027" s="23"/>
    </row>
    <row r="7028" spans="1:1" x14ac:dyDescent="0.35">
      <c r="A7028" s="23"/>
    </row>
    <row r="7029" spans="1:1" x14ac:dyDescent="0.35">
      <c r="A7029" s="23"/>
    </row>
    <row r="7030" spans="1:1" x14ac:dyDescent="0.35">
      <c r="A7030" s="23"/>
    </row>
    <row r="7031" spans="1:1" x14ac:dyDescent="0.35">
      <c r="A7031" s="23"/>
    </row>
    <row r="7032" spans="1:1" x14ac:dyDescent="0.35">
      <c r="A7032" s="23"/>
    </row>
    <row r="7033" spans="1:1" x14ac:dyDescent="0.35">
      <c r="A7033" s="23"/>
    </row>
    <row r="7034" spans="1:1" x14ac:dyDescent="0.35">
      <c r="A7034" s="23"/>
    </row>
    <row r="7035" spans="1:1" x14ac:dyDescent="0.35">
      <c r="A7035" s="23"/>
    </row>
    <row r="7036" spans="1:1" x14ac:dyDescent="0.35">
      <c r="A7036" s="23"/>
    </row>
    <row r="7037" spans="1:1" x14ac:dyDescent="0.35">
      <c r="A7037" s="23"/>
    </row>
    <row r="7038" spans="1:1" x14ac:dyDescent="0.35">
      <c r="A7038" s="23"/>
    </row>
    <row r="7039" spans="1:1" x14ac:dyDescent="0.35">
      <c r="A7039" s="23"/>
    </row>
    <row r="7040" spans="1:1" x14ac:dyDescent="0.35">
      <c r="A7040" s="23"/>
    </row>
    <row r="7041" spans="1:1" x14ac:dyDescent="0.35">
      <c r="A7041" s="23"/>
    </row>
    <row r="7042" spans="1:1" x14ac:dyDescent="0.35">
      <c r="A7042" s="23"/>
    </row>
    <row r="7043" spans="1:1" x14ac:dyDescent="0.35">
      <c r="A7043" s="23"/>
    </row>
    <row r="7044" spans="1:1" x14ac:dyDescent="0.35">
      <c r="A7044" s="23"/>
    </row>
    <row r="7045" spans="1:1" x14ac:dyDescent="0.35">
      <c r="A7045" s="23"/>
    </row>
    <row r="7046" spans="1:1" x14ac:dyDescent="0.35">
      <c r="A7046" s="23"/>
    </row>
    <row r="7047" spans="1:1" x14ac:dyDescent="0.35">
      <c r="A7047" s="23"/>
    </row>
    <row r="7048" spans="1:1" x14ac:dyDescent="0.35">
      <c r="A7048" s="23"/>
    </row>
    <row r="7049" spans="1:1" x14ac:dyDescent="0.35">
      <c r="A7049" s="23"/>
    </row>
    <row r="7050" spans="1:1" x14ac:dyDescent="0.35">
      <c r="A7050" s="23"/>
    </row>
    <row r="7051" spans="1:1" x14ac:dyDescent="0.35">
      <c r="A7051" s="23"/>
    </row>
    <row r="7052" spans="1:1" x14ac:dyDescent="0.35">
      <c r="A7052" s="23"/>
    </row>
    <row r="7053" spans="1:1" x14ac:dyDescent="0.35">
      <c r="A7053" s="23"/>
    </row>
    <row r="7054" spans="1:1" x14ac:dyDescent="0.35">
      <c r="A7054" s="23"/>
    </row>
    <row r="7055" spans="1:1" x14ac:dyDescent="0.35">
      <c r="A7055" s="23"/>
    </row>
    <row r="7056" spans="1:1" x14ac:dyDescent="0.35">
      <c r="A7056" s="23"/>
    </row>
    <row r="7057" spans="1:1" x14ac:dyDescent="0.35">
      <c r="A7057" s="23"/>
    </row>
    <row r="7058" spans="1:1" x14ac:dyDescent="0.35">
      <c r="A7058" s="23"/>
    </row>
    <row r="7059" spans="1:1" x14ac:dyDescent="0.35">
      <c r="A7059" s="23"/>
    </row>
    <row r="7060" spans="1:1" x14ac:dyDescent="0.35">
      <c r="A7060" s="23"/>
    </row>
    <row r="7061" spans="1:1" x14ac:dyDescent="0.35">
      <c r="A7061" s="23"/>
    </row>
    <row r="7062" spans="1:1" x14ac:dyDescent="0.35">
      <c r="A7062" s="23"/>
    </row>
    <row r="7063" spans="1:1" x14ac:dyDescent="0.35">
      <c r="A7063" s="23"/>
    </row>
    <row r="7064" spans="1:1" x14ac:dyDescent="0.35">
      <c r="A7064" s="23"/>
    </row>
    <row r="7065" spans="1:1" x14ac:dyDescent="0.35">
      <c r="A7065" s="23"/>
    </row>
    <row r="7066" spans="1:1" x14ac:dyDescent="0.35">
      <c r="A7066" s="23"/>
    </row>
    <row r="7067" spans="1:1" x14ac:dyDescent="0.35">
      <c r="A7067" s="23"/>
    </row>
    <row r="7068" spans="1:1" x14ac:dyDescent="0.35">
      <c r="A7068" s="23"/>
    </row>
    <row r="7069" spans="1:1" x14ac:dyDescent="0.35">
      <c r="A7069" s="23"/>
    </row>
    <row r="7070" spans="1:1" x14ac:dyDescent="0.35">
      <c r="A7070" s="23"/>
    </row>
    <row r="7071" spans="1:1" x14ac:dyDescent="0.35">
      <c r="A7071" s="23"/>
    </row>
    <row r="7072" spans="1:1" x14ac:dyDescent="0.35">
      <c r="A7072" s="23"/>
    </row>
    <row r="7073" spans="1:1" x14ac:dyDescent="0.35">
      <c r="A7073" s="23"/>
    </row>
    <row r="7074" spans="1:1" x14ac:dyDescent="0.35">
      <c r="A7074" s="23"/>
    </row>
    <row r="7075" spans="1:1" x14ac:dyDescent="0.35">
      <c r="A7075" s="23"/>
    </row>
    <row r="7076" spans="1:1" x14ac:dyDescent="0.35">
      <c r="A7076" s="23"/>
    </row>
    <row r="7077" spans="1:1" x14ac:dyDescent="0.35">
      <c r="A7077" s="23"/>
    </row>
    <row r="7078" spans="1:1" x14ac:dyDescent="0.35">
      <c r="A7078" s="23"/>
    </row>
    <row r="7079" spans="1:1" x14ac:dyDescent="0.35">
      <c r="A7079" s="23"/>
    </row>
    <row r="7080" spans="1:1" x14ac:dyDescent="0.35">
      <c r="A7080" s="23"/>
    </row>
    <row r="7081" spans="1:1" x14ac:dyDescent="0.35">
      <c r="A7081" s="23"/>
    </row>
    <row r="7082" spans="1:1" x14ac:dyDescent="0.35">
      <c r="A7082" s="23"/>
    </row>
    <row r="7083" spans="1:1" x14ac:dyDescent="0.35">
      <c r="A7083" s="23"/>
    </row>
    <row r="7084" spans="1:1" x14ac:dyDescent="0.35">
      <c r="A7084" s="23"/>
    </row>
    <row r="7085" spans="1:1" x14ac:dyDescent="0.35">
      <c r="A7085" s="23"/>
    </row>
    <row r="7086" spans="1:1" x14ac:dyDescent="0.35">
      <c r="A7086" s="23"/>
    </row>
    <row r="7087" spans="1:1" x14ac:dyDescent="0.35">
      <c r="A7087" s="23"/>
    </row>
    <row r="7088" spans="1:1" x14ac:dyDescent="0.35">
      <c r="A7088" s="23"/>
    </row>
    <row r="7089" spans="1:1" x14ac:dyDescent="0.35">
      <c r="A7089" s="23"/>
    </row>
    <row r="7090" spans="1:1" x14ac:dyDescent="0.35">
      <c r="A7090" s="23"/>
    </row>
    <row r="7091" spans="1:1" x14ac:dyDescent="0.35">
      <c r="A7091" s="23"/>
    </row>
    <row r="7092" spans="1:1" x14ac:dyDescent="0.35">
      <c r="A7092" s="23"/>
    </row>
    <row r="7093" spans="1:1" x14ac:dyDescent="0.35">
      <c r="A7093" s="23"/>
    </row>
    <row r="7094" spans="1:1" x14ac:dyDescent="0.35">
      <c r="A7094" s="23"/>
    </row>
    <row r="7095" spans="1:1" x14ac:dyDescent="0.35">
      <c r="A7095" s="23"/>
    </row>
    <row r="7096" spans="1:1" x14ac:dyDescent="0.35">
      <c r="A7096" s="23"/>
    </row>
    <row r="7097" spans="1:1" x14ac:dyDescent="0.35">
      <c r="A7097" s="23"/>
    </row>
    <row r="7098" spans="1:1" x14ac:dyDescent="0.35">
      <c r="A7098" s="23"/>
    </row>
    <row r="7099" spans="1:1" x14ac:dyDescent="0.35">
      <c r="A7099" s="23"/>
    </row>
    <row r="7100" spans="1:1" x14ac:dyDescent="0.35">
      <c r="A7100" s="23"/>
    </row>
    <row r="7101" spans="1:1" x14ac:dyDescent="0.35">
      <c r="A7101" s="23"/>
    </row>
    <row r="7102" spans="1:1" x14ac:dyDescent="0.35">
      <c r="A7102" s="23"/>
    </row>
    <row r="7103" spans="1:1" x14ac:dyDescent="0.35">
      <c r="A7103" s="23"/>
    </row>
    <row r="7104" spans="1:1" x14ac:dyDescent="0.35">
      <c r="A7104" s="23"/>
    </row>
    <row r="7105" spans="1:1" x14ac:dyDescent="0.35">
      <c r="A7105" s="23"/>
    </row>
    <row r="7106" spans="1:1" x14ac:dyDescent="0.35">
      <c r="A7106" s="23"/>
    </row>
    <row r="7107" spans="1:1" x14ac:dyDescent="0.35">
      <c r="A7107" s="23"/>
    </row>
    <row r="7108" spans="1:1" x14ac:dyDescent="0.35">
      <c r="A7108" s="23"/>
    </row>
    <row r="7109" spans="1:1" x14ac:dyDescent="0.35">
      <c r="A7109" s="23"/>
    </row>
    <row r="7110" spans="1:1" x14ac:dyDescent="0.35">
      <c r="A7110" s="23"/>
    </row>
    <row r="7111" spans="1:1" x14ac:dyDescent="0.35">
      <c r="A7111" s="23"/>
    </row>
    <row r="7112" spans="1:1" x14ac:dyDescent="0.35">
      <c r="A7112" s="23"/>
    </row>
    <row r="7113" spans="1:1" x14ac:dyDescent="0.35">
      <c r="A7113" s="23"/>
    </row>
    <row r="7114" spans="1:1" x14ac:dyDescent="0.35">
      <c r="A7114" s="23"/>
    </row>
    <row r="7115" spans="1:1" x14ac:dyDescent="0.35">
      <c r="A7115" s="23"/>
    </row>
    <row r="7116" spans="1:1" x14ac:dyDescent="0.35">
      <c r="A7116" s="23"/>
    </row>
    <row r="7117" spans="1:1" x14ac:dyDescent="0.35">
      <c r="A7117" s="23"/>
    </row>
    <row r="7118" spans="1:1" x14ac:dyDescent="0.35">
      <c r="A7118" s="23"/>
    </row>
    <row r="7119" spans="1:1" x14ac:dyDescent="0.35">
      <c r="A7119" s="23"/>
    </row>
    <row r="7120" spans="1:1" x14ac:dyDescent="0.35">
      <c r="A7120" s="23"/>
    </row>
    <row r="7121" spans="1:1" x14ac:dyDescent="0.35">
      <c r="A7121" s="23"/>
    </row>
    <row r="7122" spans="1:1" x14ac:dyDescent="0.35">
      <c r="A7122" s="23"/>
    </row>
    <row r="7123" spans="1:1" x14ac:dyDescent="0.35">
      <c r="A7123" s="23"/>
    </row>
    <row r="7124" spans="1:1" x14ac:dyDescent="0.35">
      <c r="A7124" s="23"/>
    </row>
    <row r="7125" spans="1:1" x14ac:dyDescent="0.35">
      <c r="A7125" s="23"/>
    </row>
    <row r="7126" spans="1:1" x14ac:dyDescent="0.35">
      <c r="A7126" s="23"/>
    </row>
    <row r="7127" spans="1:1" x14ac:dyDescent="0.35">
      <c r="A7127" s="23"/>
    </row>
    <row r="7128" spans="1:1" x14ac:dyDescent="0.35">
      <c r="A7128" s="23"/>
    </row>
    <row r="7129" spans="1:1" x14ac:dyDescent="0.35">
      <c r="A7129" s="23"/>
    </row>
    <row r="7130" spans="1:1" x14ac:dyDescent="0.35">
      <c r="A7130" s="23"/>
    </row>
    <row r="7131" spans="1:1" x14ac:dyDescent="0.35">
      <c r="A7131" s="23"/>
    </row>
    <row r="7132" spans="1:1" x14ac:dyDescent="0.35">
      <c r="A7132" s="23"/>
    </row>
    <row r="7133" spans="1:1" x14ac:dyDescent="0.35">
      <c r="A7133" s="23"/>
    </row>
    <row r="7134" spans="1:1" x14ac:dyDescent="0.35">
      <c r="A7134" s="23"/>
    </row>
    <row r="7135" spans="1:1" x14ac:dyDescent="0.35">
      <c r="A7135" s="23"/>
    </row>
    <row r="7136" spans="1:1" x14ac:dyDescent="0.35">
      <c r="A7136" s="23"/>
    </row>
    <row r="7137" spans="1:1" x14ac:dyDescent="0.35">
      <c r="A7137" s="23"/>
    </row>
    <row r="7138" spans="1:1" x14ac:dyDescent="0.35">
      <c r="A7138" s="23"/>
    </row>
    <row r="7139" spans="1:1" x14ac:dyDescent="0.35">
      <c r="A7139" s="23"/>
    </row>
    <row r="7140" spans="1:1" x14ac:dyDescent="0.35">
      <c r="A7140" s="23"/>
    </row>
    <row r="7141" spans="1:1" x14ac:dyDescent="0.35">
      <c r="A7141" s="23"/>
    </row>
    <row r="7142" spans="1:1" x14ac:dyDescent="0.35">
      <c r="A7142" s="23"/>
    </row>
    <row r="7143" spans="1:1" x14ac:dyDescent="0.35">
      <c r="A7143" s="23"/>
    </row>
    <row r="7144" spans="1:1" x14ac:dyDescent="0.35">
      <c r="A7144" s="23"/>
    </row>
    <row r="7145" spans="1:1" x14ac:dyDescent="0.35">
      <c r="A7145" s="23"/>
    </row>
    <row r="7146" spans="1:1" x14ac:dyDescent="0.35">
      <c r="A7146" s="23"/>
    </row>
    <row r="7147" spans="1:1" x14ac:dyDescent="0.35">
      <c r="A7147" s="23"/>
    </row>
    <row r="7148" spans="1:1" x14ac:dyDescent="0.35">
      <c r="A7148" s="23"/>
    </row>
    <row r="7149" spans="1:1" x14ac:dyDescent="0.35">
      <c r="A7149" s="23"/>
    </row>
    <row r="7150" spans="1:1" x14ac:dyDescent="0.35">
      <c r="A7150" s="23"/>
    </row>
    <row r="7151" spans="1:1" x14ac:dyDescent="0.35">
      <c r="A7151" s="23"/>
    </row>
    <row r="7152" spans="1:1" x14ac:dyDescent="0.35">
      <c r="A7152" s="23"/>
    </row>
    <row r="7153" spans="1:1" x14ac:dyDescent="0.35">
      <c r="A7153" s="23"/>
    </row>
    <row r="7154" spans="1:1" x14ac:dyDescent="0.35">
      <c r="A7154" s="23"/>
    </row>
    <row r="7155" spans="1:1" x14ac:dyDescent="0.35">
      <c r="A7155" s="23"/>
    </row>
    <row r="7156" spans="1:1" x14ac:dyDescent="0.35">
      <c r="A7156" s="23"/>
    </row>
    <row r="7157" spans="1:1" x14ac:dyDescent="0.35">
      <c r="A7157" s="23"/>
    </row>
    <row r="7158" spans="1:1" x14ac:dyDescent="0.35">
      <c r="A7158" s="23"/>
    </row>
    <row r="7159" spans="1:1" x14ac:dyDescent="0.35">
      <c r="A7159" s="23"/>
    </row>
    <row r="7160" spans="1:1" x14ac:dyDescent="0.35">
      <c r="A7160" s="23"/>
    </row>
    <row r="7161" spans="1:1" x14ac:dyDescent="0.35">
      <c r="A7161" s="23"/>
    </row>
    <row r="7162" spans="1:1" x14ac:dyDescent="0.35">
      <c r="A7162" s="23"/>
    </row>
    <row r="7163" spans="1:1" x14ac:dyDescent="0.35">
      <c r="A7163" s="23"/>
    </row>
    <row r="7164" spans="1:1" x14ac:dyDescent="0.35">
      <c r="A7164" s="23"/>
    </row>
    <row r="7165" spans="1:1" x14ac:dyDescent="0.35">
      <c r="A7165" s="23"/>
    </row>
    <row r="7166" spans="1:1" x14ac:dyDescent="0.35">
      <c r="A7166" s="23"/>
    </row>
    <row r="7167" spans="1:1" x14ac:dyDescent="0.35">
      <c r="A7167" s="23"/>
    </row>
    <row r="7168" spans="1:1" x14ac:dyDescent="0.35">
      <c r="A7168" s="23"/>
    </row>
    <row r="7169" spans="1:1" x14ac:dyDescent="0.35">
      <c r="A7169" s="23"/>
    </row>
    <row r="7170" spans="1:1" x14ac:dyDescent="0.35">
      <c r="A7170" s="23"/>
    </row>
    <row r="7171" spans="1:1" x14ac:dyDescent="0.35">
      <c r="A7171" s="23"/>
    </row>
    <row r="7172" spans="1:1" x14ac:dyDescent="0.35">
      <c r="A7172" s="23"/>
    </row>
    <row r="7173" spans="1:1" x14ac:dyDescent="0.35">
      <c r="A7173" s="23"/>
    </row>
    <row r="7174" spans="1:1" x14ac:dyDescent="0.35">
      <c r="A7174" s="23"/>
    </row>
    <row r="7175" spans="1:1" x14ac:dyDescent="0.35">
      <c r="A7175" s="23"/>
    </row>
    <row r="7176" spans="1:1" x14ac:dyDescent="0.35">
      <c r="A7176" s="23"/>
    </row>
    <row r="7177" spans="1:1" x14ac:dyDescent="0.35">
      <c r="A7177" s="23"/>
    </row>
    <row r="7178" spans="1:1" x14ac:dyDescent="0.35">
      <c r="A7178" s="23"/>
    </row>
    <row r="7179" spans="1:1" x14ac:dyDescent="0.35">
      <c r="A7179" s="23"/>
    </row>
    <row r="7180" spans="1:1" x14ac:dyDescent="0.35">
      <c r="A7180" s="23"/>
    </row>
    <row r="7181" spans="1:1" x14ac:dyDescent="0.35">
      <c r="A7181" s="23"/>
    </row>
    <row r="7182" spans="1:1" x14ac:dyDescent="0.35">
      <c r="A7182" s="23"/>
    </row>
    <row r="7183" spans="1:1" x14ac:dyDescent="0.35">
      <c r="A7183" s="23"/>
    </row>
    <row r="7184" spans="1:1" x14ac:dyDescent="0.35">
      <c r="A7184" s="23"/>
    </row>
    <row r="7185" spans="1:1" x14ac:dyDescent="0.35">
      <c r="A7185" s="23"/>
    </row>
    <row r="7186" spans="1:1" x14ac:dyDescent="0.35">
      <c r="A7186" s="23"/>
    </row>
    <row r="7187" spans="1:1" x14ac:dyDescent="0.35">
      <c r="A7187" s="23"/>
    </row>
    <row r="7188" spans="1:1" x14ac:dyDescent="0.35">
      <c r="A7188" s="23"/>
    </row>
    <row r="7189" spans="1:1" x14ac:dyDescent="0.35">
      <c r="A7189" s="23"/>
    </row>
    <row r="7190" spans="1:1" x14ac:dyDescent="0.35">
      <c r="A7190" s="23"/>
    </row>
    <row r="7191" spans="1:1" x14ac:dyDescent="0.35">
      <c r="A7191" s="23"/>
    </row>
    <row r="7192" spans="1:1" x14ac:dyDescent="0.35">
      <c r="A7192" s="23"/>
    </row>
    <row r="7193" spans="1:1" x14ac:dyDescent="0.35">
      <c r="A7193" s="23"/>
    </row>
    <row r="7194" spans="1:1" x14ac:dyDescent="0.35">
      <c r="A7194" s="23"/>
    </row>
    <row r="7195" spans="1:1" x14ac:dyDescent="0.35">
      <c r="A7195" s="23"/>
    </row>
    <row r="7196" spans="1:1" x14ac:dyDescent="0.35">
      <c r="A7196" s="23"/>
    </row>
    <row r="7197" spans="1:1" x14ac:dyDescent="0.35">
      <c r="A7197" s="23"/>
    </row>
    <row r="7198" spans="1:1" x14ac:dyDescent="0.35">
      <c r="A7198" s="23"/>
    </row>
    <row r="7199" spans="1:1" x14ac:dyDescent="0.35">
      <c r="A7199" s="23"/>
    </row>
    <row r="7200" spans="1:1" x14ac:dyDescent="0.35">
      <c r="A7200" s="23"/>
    </row>
    <row r="7201" spans="1:1" x14ac:dyDescent="0.35">
      <c r="A7201" s="23"/>
    </row>
    <row r="7202" spans="1:1" x14ac:dyDescent="0.35">
      <c r="A7202" s="23"/>
    </row>
    <row r="7203" spans="1:1" x14ac:dyDescent="0.35">
      <c r="A7203" s="23"/>
    </row>
    <row r="7204" spans="1:1" x14ac:dyDescent="0.35">
      <c r="A7204" s="23"/>
    </row>
    <row r="7205" spans="1:1" x14ac:dyDescent="0.35">
      <c r="A7205" s="23"/>
    </row>
    <row r="7206" spans="1:1" x14ac:dyDescent="0.35">
      <c r="A7206" s="23"/>
    </row>
    <row r="7207" spans="1:1" x14ac:dyDescent="0.35">
      <c r="A7207" s="23"/>
    </row>
    <row r="7208" spans="1:1" x14ac:dyDescent="0.35">
      <c r="A7208" s="23"/>
    </row>
    <row r="7209" spans="1:1" x14ac:dyDescent="0.35">
      <c r="A7209" s="23"/>
    </row>
    <row r="7210" spans="1:1" x14ac:dyDescent="0.35">
      <c r="A7210" s="23"/>
    </row>
    <row r="7211" spans="1:1" x14ac:dyDescent="0.35">
      <c r="A7211" s="23"/>
    </row>
    <row r="7212" spans="1:1" x14ac:dyDescent="0.35">
      <c r="A7212" s="23"/>
    </row>
    <row r="7213" spans="1:1" x14ac:dyDescent="0.35">
      <c r="A7213" s="23"/>
    </row>
    <row r="7214" spans="1:1" x14ac:dyDescent="0.35">
      <c r="A7214" s="23"/>
    </row>
    <row r="7215" spans="1:1" x14ac:dyDescent="0.35">
      <c r="A7215" s="23"/>
    </row>
    <row r="7216" spans="1:1" x14ac:dyDescent="0.35">
      <c r="A7216" s="23"/>
    </row>
    <row r="7217" spans="1:1" x14ac:dyDescent="0.35">
      <c r="A7217" s="23"/>
    </row>
    <row r="7218" spans="1:1" x14ac:dyDescent="0.35">
      <c r="A7218" s="23"/>
    </row>
    <row r="7219" spans="1:1" x14ac:dyDescent="0.35">
      <c r="A7219" s="23"/>
    </row>
    <row r="7220" spans="1:1" x14ac:dyDescent="0.35">
      <c r="A7220" s="23"/>
    </row>
    <row r="7221" spans="1:1" x14ac:dyDescent="0.35">
      <c r="A7221" s="23"/>
    </row>
    <row r="7222" spans="1:1" x14ac:dyDescent="0.35">
      <c r="A7222" s="23"/>
    </row>
    <row r="7223" spans="1:1" x14ac:dyDescent="0.35">
      <c r="A7223" s="23"/>
    </row>
    <row r="7224" spans="1:1" x14ac:dyDescent="0.35">
      <c r="A7224" s="23"/>
    </row>
    <row r="7225" spans="1:1" x14ac:dyDescent="0.35">
      <c r="A7225" s="23"/>
    </row>
    <row r="7226" spans="1:1" x14ac:dyDescent="0.35">
      <c r="A7226" s="23"/>
    </row>
    <row r="7227" spans="1:1" x14ac:dyDescent="0.35">
      <c r="A7227" s="23"/>
    </row>
    <row r="7228" spans="1:1" x14ac:dyDescent="0.35">
      <c r="A7228" s="23"/>
    </row>
    <row r="7229" spans="1:1" x14ac:dyDescent="0.35">
      <c r="A7229" s="23"/>
    </row>
    <row r="7230" spans="1:1" x14ac:dyDescent="0.35">
      <c r="A7230" s="23"/>
    </row>
    <row r="7231" spans="1:1" x14ac:dyDescent="0.35">
      <c r="A7231" s="23"/>
    </row>
    <row r="7232" spans="1:1" x14ac:dyDescent="0.35">
      <c r="A7232" s="23"/>
    </row>
    <row r="7233" spans="1:1" x14ac:dyDescent="0.35">
      <c r="A7233" s="23"/>
    </row>
    <row r="7234" spans="1:1" x14ac:dyDescent="0.35">
      <c r="A7234" s="23"/>
    </row>
    <row r="7235" spans="1:1" x14ac:dyDescent="0.35">
      <c r="A7235" s="23"/>
    </row>
    <row r="7236" spans="1:1" x14ac:dyDescent="0.35">
      <c r="A7236" s="23"/>
    </row>
    <row r="7237" spans="1:1" x14ac:dyDescent="0.35">
      <c r="A7237" s="23"/>
    </row>
    <row r="7238" spans="1:1" x14ac:dyDescent="0.35">
      <c r="A7238" s="23"/>
    </row>
    <row r="7239" spans="1:1" x14ac:dyDescent="0.35">
      <c r="A7239" s="23"/>
    </row>
    <row r="7240" spans="1:1" x14ac:dyDescent="0.35">
      <c r="A7240" s="23"/>
    </row>
    <row r="7241" spans="1:1" x14ac:dyDescent="0.35">
      <c r="A7241" s="23"/>
    </row>
    <row r="7242" spans="1:1" x14ac:dyDescent="0.35">
      <c r="A7242" s="23"/>
    </row>
    <row r="7243" spans="1:1" x14ac:dyDescent="0.35">
      <c r="A7243" s="23"/>
    </row>
    <row r="7244" spans="1:1" x14ac:dyDescent="0.35">
      <c r="A7244" s="23"/>
    </row>
    <row r="7245" spans="1:1" x14ac:dyDescent="0.35">
      <c r="A7245" s="23"/>
    </row>
    <row r="7246" spans="1:1" x14ac:dyDescent="0.35">
      <c r="A7246" s="23"/>
    </row>
    <row r="7247" spans="1:1" x14ac:dyDescent="0.35">
      <c r="A7247" s="23"/>
    </row>
    <row r="7248" spans="1:1" x14ac:dyDescent="0.35">
      <c r="A7248" s="23"/>
    </row>
    <row r="7249" spans="1:1" x14ac:dyDescent="0.35">
      <c r="A7249" s="23"/>
    </row>
    <row r="7250" spans="1:1" x14ac:dyDescent="0.35">
      <c r="A7250" s="23"/>
    </row>
    <row r="7251" spans="1:1" x14ac:dyDescent="0.35">
      <c r="A7251" s="23"/>
    </row>
    <row r="7252" spans="1:1" x14ac:dyDescent="0.35">
      <c r="A7252" s="23"/>
    </row>
    <row r="7253" spans="1:1" x14ac:dyDescent="0.35">
      <c r="A7253" s="23"/>
    </row>
    <row r="7254" spans="1:1" x14ac:dyDescent="0.35">
      <c r="A7254" s="23"/>
    </row>
    <row r="7255" spans="1:1" x14ac:dyDescent="0.35">
      <c r="A7255" s="23"/>
    </row>
    <row r="7256" spans="1:1" x14ac:dyDescent="0.35">
      <c r="A7256" s="23"/>
    </row>
    <row r="7257" spans="1:1" x14ac:dyDescent="0.35">
      <c r="A7257" s="23"/>
    </row>
    <row r="7258" spans="1:1" x14ac:dyDescent="0.35">
      <c r="A7258" s="23"/>
    </row>
    <row r="7259" spans="1:1" x14ac:dyDescent="0.35">
      <c r="A7259" s="23"/>
    </row>
    <row r="7260" spans="1:1" x14ac:dyDescent="0.35">
      <c r="A7260" s="23"/>
    </row>
    <row r="7261" spans="1:1" x14ac:dyDescent="0.35">
      <c r="A7261" s="23"/>
    </row>
    <row r="7262" spans="1:1" x14ac:dyDescent="0.35">
      <c r="A7262" s="23"/>
    </row>
    <row r="7263" spans="1:1" x14ac:dyDescent="0.35">
      <c r="A7263" s="23"/>
    </row>
    <row r="7264" spans="1:1" x14ac:dyDescent="0.35">
      <c r="A7264" s="23"/>
    </row>
    <row r="7265" spans="1:1" x14ac:dyDescent="0.35">
      <c r="A7265" s="23"/>
    </row>
    <row r="7266" spans="1:1" x14ac:dyDescent="0.35">
      <c r="A7266" s="23"/>
    </row>
    <row r="7267" spans="1:1" x14ac:dyDescent="0.35">
      <c r="A7267" s="23"/>
    </row>
    <row r="7268" spans="1:1" x14ac:dyDescent="0.35">
      <c r="A7268" s="23"/>
    </row>
    <row r="7269" spans="1:1" x14ac:dyDescent="0.35">
      <c r="A7269" s="23"/>
    </row>
    <row r="7270" spans="1:1" x14ac:dyDescent="0.35">
      <c r="A7270" s="23"/>
    </row>
    <row r="7271" spans="1:1" x14ac:dyDescent="0.35">
      <c r="A7271" s="23"/>
    </row>
    <row r="7272" spans="1:1" x14ac:dyDescent="0.35">
      <c r="A7272" s="23"/>
    </row>
    <row r="7273" spans="1:1" x14ac:dyDescent="0.35">
      <c r="A7273" s="23"/>
    </row>
    <row r="7274" spans="1:1" x14ac:dyDescent="0.35">
      <c r="A7274" s="23"/>
    </row>
    <row r="7275" spans="1:1" x14ac:dyDescent="0.35">
      <c r="A7275" s="23"/>
    </row>
    <row r="7276" spans="1:1" x14ac:dyDescent="0.35">
      <c r="A7276" s="23"/>
    </row>
    <row r="7277" spans="1:1" x14ac:dyDescent="0.35">
      <c r="A7277" s="23"/>
    </row>
    <row r="7278" spans="1:1" x14ac:dyDescent="0.35">
      <c r="A7278" s="23"/>
    </row>
    <row r="7279" spans="1:1" x14ac:dyDescent="0.35">
      <c r="A7279" s="23"/>
    </row>
    <row r="7280" spans="1:1" x14ac:dyDescent="0.35">
      <c r="A7280" s="23"/>
    </row>
    <row r="7281" spans="1:1" x14ac:dyDescent="0.35">
      <c r="A7281" s="23"/>
    </row>
    <row r="7282" spans="1:1" x14ac:dyDescent="0.35">
      <c r="A7282" s="23"/>
    </row>
    <row r="7283" spans="1:1" x14ac:dyDescent="0.35">
      <c r="A7283" s="23"/>
    </row>
    <row r="7284" spans="1:1" x14ac:dyDescent="0.35">
      <c r="A7284" s="23"/>
    </row>
    <row r="7285" spans="1:1" x14ac:dyDescent="0.35">
      <c r="A7285" s="23"/>
    </row>
    <row r="7286" spans="1:1" x14ac:dyDescent="0.35">
      <c r="A7286" s="23"/>
    </row>
    <row r="7287" spans="1:1" x14ac:dyDescent="0.35">
      <c r="A7287" s="23"/>
    </row>
    <row r="7288" spans="1:1" x14ac:dyDescent="0.35">
      <c r="A7288" s="23"/>
    </row>
    <row r="7289" spans="1:1" x14ac:dyDescent="0.35">
      <c r="A7289" s="23"/>
    </row>
    <row r="7290" spans="1:1" x14ac:dyDescent="0.35">
      <c r="A7290" s="23"/>
    </row>
    <row r="7291" spans="1:1" x14ac:dyDescent="0.35">
      <c r="A7291" s="23"/>
    </row>
    <row r="7292" spans="1:1" x14ac:dyDescent="0.35">
      <c r="A7292" s="23"/>
    </row>
    <row r="7293" spans="1:1" x14ac:dyDescent="0.35">
      <c r="A7293" s="23"/>
    </row>
    <row r="7294" spans="1:1" x14ac:dyDescent="0.35">
      <c r="A7294" s="23"/>
    </row>
    <row r="7295" spans="1:1" x14ac:dyDescent="0.35">
      <c r="A7295" s="23"/>
    </row>
    <row r="7296" spans="1:1" x14ac:dyDescent="0.35">
      <c r="A7296" s="23"/>
    </row>
    <row r="7297" spans="1:1" x14ac:dyDescent="0.35">
      <c r="A7297" s="23"/>
    </row>
    <row r="7298" spans="1:1" x14ac:dyDescent="0.35">
      <c r="A7298" s="23"/>
    </row>
    <row r="7299" spans="1:1" x14ac:dyDescent="0.35">
      <c r="A7299" s="23"/>
    </row>
    <row r="7300" spans="1:1" x14ac:dyDescent="0.35">
      <c r="A7300" s="23"/>
    </row>
    <row r="7301" spans="1:1" x14ac:dyDescent="0.35">
      <c r="A7301" s="23"/>
    </row>
    <row r="7302" spans="1:1" x14ac:dyDescent="0.35">
      <c r="A7302" s="23"/>
    </row>
    <row r="7303" spans="1:1" x14ac:dyDescent="0.35">
      <c r="A7303" s="23"/>
    </row>
    <row r="7304" spans="1:1" x14ac:dyDescent="0.35">
      <c r="A7304" s="23"/>
    </row>
    <row r="7305" spans="1:1" x14ac:dyDescent="0.35">
      <c r="A7305" s="23"/>
    </row>
    <row r="7306" spans="1:1" x14ac:dyDescent="0.35">
      <c r="A7306" s="23"/>
    </row>
    <row r="7307" spans="1:1" x14ac:dyDescent="0.35">
      <c r="A7307" s="23"/>
    </row>
    <row r="7308" spans="1:1" x14ac:dyDescent="0.35">
      <c r="A7308" s="23"/>
    </row>
    <row r="7309" spans="1:1" x14ac:dyDescent="0.35">
      <c r="A7309" s="23"/>
    </row>
    <row r="7310" spans="1:1" x14ac:dyDescent="0.35">
      <c r="A7310" s="23"/>
    </row>
    <row r="7311" spans="1:1" x14ac:dyDescent="0.35">
      <c r="A7311" s="23"/>
    </row>
    <row r="7312" spans="1:1" x14ac:dyDescent="0.35">
      <c r="A7312" s="23"/>
    </row>
    <row r="7313" spans="1:1" x14ac:dyDescent="0.35">
      <c r="A7313" s="23"/>
    </row>
    <row r="7314" spans="1:1" x14ac:dyDescent="0.35">
      <c r="A7314" s="23"/>
    </row>
    <row r="7315" spans="1:1" x14ac:dyDescent="0.35">
      <c r="A7315" s="23"/>
    </row>
    <row r="7316" spans="1:1" x14ac:dyDescent="0.35">
      <c r="A7316" s="23"/>
    </row>
    <row r="7317" spans="1:1" x14ac:dyDescent="0.35">
      <c r="A7317" s="23"/>
    </row>
    <row r="7318" spans="1:1" x14ac:dyDescent="0.35">
      <c r="A7318" s="23"/>
    </row>
    <row r="7319" spans="1:1" x14ac:dyDescent="0.35">
      <c r="A7319" s="23"/>
    </row>
    <row r="7320" spans="1:1" x14ac:dyDescent="0.35">
      <c r="A7320" s="23"/>
    </row>
    <row r="7321" spans="1:1" x14ac:dyDescent="0.35">
      <c r="A7321" s="23"/>
    </row>
    <row r="7322" spans="1:1" x14ac:dyDescent="0.35">
      <c r="A7322" s="23"/>
    </row>
    <row r="7323" spans="1:1" x14ac:dyDescent="0.35">
      <c r="A7323" s="23"/>
    </row>
    <row r="7324" spans="1:1" x14ac:dyDescent="0.35">
      <c r="A7324" s="23"/>
    </row>
    <row r="7325" spans="1:1" x14ac:dyDescent="0.35">
      <c r="A7325" s="23"/>
    </row>
    <row r="7326" spans="1:1" x14ac:dyDescent="0.35">
      <c r="A7326" s="23"/>
    </row>
    <row r="7327" spans="1:1" x14ac:dyDescent="0.35">
      <c r="A7327" s="23"/>
    </row>
    <row r="7328" spans="1:1" x14ac:dyDescent="0.35">
      <c r="A7328" s="23"/>
    </row>
    <row r="7329" spans="1:1" x14ac:dyDescent="0.35">
      <c r="A7329" s="23"/>
    </row>
    <row r="7330" spans="1:1" x14ac:dyDescent="0.35">
      <c r="A7330" s="23"/>
    </row>
    <row r="7331" spans="1:1" x14ac:dyDescent="0.35">
      <c r="A7331" s="23"/>
    </row>
    <row r="7332" spans="1:1" x14ac:dyDescent="0.35">
      <c r="A7332" s="23"/>
    </row>
    <row r="7333" spans="1:1" x14ac:dyDescent="0.35">
      <c r="A7333" s="23"/>
    </row>
    <row r="7334" spans="1:1" x14ac:dyDescent="0.35">
      <c r="A7334" s="23"/>
    </row>
    <row r="7335" spans="1:1" x14ac:dyDescent="0.35">
      <c r="A7335" s="23"/>
    </row>
    <row r="7336" spans="1:1" x14ac:dyDescent="0.35">
      <c r="A7336" s="23"/>
    </row>
    <row r="7337" spans="1:1" x14ac:dyDescent="0.35">
      <c r="A7337" s="23"/>
    </row>
    <row r="7338" spans="1:1" x14ac:dyDescent="0.35">
      <c r="A7338" s="23"/>
    </row>
    <row r="7339" spans="1:1" x14ac:dyDescent="0.35">
      <c r="A7339" s="23"/>
    </row>
    <row r="7340" spans="1:1" x14ac:dyDescent="0.35">
      <c r="A7340" s="23"/>
    </row>
    <row r="7341" spans="1:1" x14ac:dyDescent="0.35">
      <c r="A7341" s="23"/>
    </row>
    <row r="7342" spans="1:1" x14ac:dyDescent="0.35">
      <c r="A7342" s="23"/>
    </row>
    <row r="7343" spans="1:1" x14ac:dyDescent="0.35">
      <c r="A7343" s="23"/>
    </row>
    <row r="7344" spans="1:1" x14ac:dyDescent="0.35">
      <c r="A7344" s="23"/>
    </row>
    <row r="7345" spans="1:1" x14ac:dyDescent="0.35">
      <c r="A7345" s="23"/>
    </row>
    <row r="7346" spans="1:1" x14ac:dyDescent="0.35">
      <c r="A7346" s="23"/>
    </row>
    <row r="7347" spans="1:1" x14ac:dyDescent="0.35">
      <c r="A7347" s="23"/>
    </row>
    <row r="7348" spans="1:1" x14ac:dyDescent="0.35">
      <c r="A7348" s="23"/>
    </row>
    <row r="7349" spans="1:1" x14ac:dyDescent="0.35">
      <c r="A7349" s="23"/>
    </row>
    <row r="7350" spans="1:1" x14ac:dyDescent="0.35">
      <c r="A7350" s="23"/>
    </row>
    <row r="7351" spans="1:1" x14ac:dyDescent="0.35">
      <c r="A7351" s="23"/>
    </row>
    <row r="7352" spans="1:1" x14ac:dyDescent="0.35">
      <c r="A7352" s="23"/>
    </row>
    <row r="7353" spans="1:1" x14ac:dyDescent="0.35">
      <c r="A7353" s="23"/>
    </row>
    <row r="7354" spans="1:1" x14ac:dyDescent="0.35">
      <c r="A7354" s="23"/>
    </row>
    <row r="7355" spans="1:1" x14ac:dyDescent="0.35">
      <c r="A7355" s="23"/>
    </row>
    <row r="7356" spans="1:1" x14ac:dyDescent="0.35">
      <c r="A7356" s="23"/>
    </row>
    <row r="7357" spans="1:1" x14ac:dyDescent="0.35">
      <c r="A7357" s="23"/>
    </row>
    <row r="7358" spans="1:1" x14ac:dyDescent="0.35">
      <c r="A7358" s="23"/>
    </row>
    <row r="7359" spans="1:1" x14ac:dyDescent="0.35">
      <c r="A7359" s="23"/>
    </row>
    <row r="7360" spans="1:1" x14ac:dyDescent="0.35">
      <c r="A7360" s="23"/>
    </row>
    <row r="7361" spans="1:1" x14ac:dyDescent="0.35">
      <c r="A7361" s="23"/>
    </row>
    <row r="7362" spans="1:1" x14ac:dyDescent="0.35">
      <c r="A7362" s="23"/>
    </row>
    <row r="7363" spans="1:1" x14ac:dyDescent="0.35">
      <c r="A7363" s="23"/>
    </row>
    <row r="7364" spans="1:1" x14ac:dyDescent="0.35">
      <c r="A7364" s="23"/>
    </row>
    <row r="7365" spans="1:1" x14ac:dyDescent="0.35">
      <c r="A7365" s="23"/>
    </row>
    <row r="7366" spans="1:1" x14ac:dyDescent="0.35">
      <c r="A7366" s="23"/>
    </row>
    <row r="7367" spans="1:1" x14ac:dyDescent="0.35">
      <c r="A7367" s="23"/>
    </row>
    <row r="7368" spans="1:1" x14ac:dyDescent="0.35">
      <c r="A7368" s="23"/>
    </row>
    <row r="7369" spans="1:1" x14ac:dyDescent="0.35">
      <c r="A7369" s="23"/>
    </row>
    <row r="7370" spans="1:1" x14ac:dyDescent="0.35">
      <c r="A7370" s="23"/>
    </row>
    <row r="7371" spans="1:1" x14ac:dyDescent="0.35">
      <c r="A7371" s="23"/>
    </row>
    <row r="7372" spans="1:1" x14ac:dyDescent="0.35">
      <c r="A7372" s="23"/>
    </row>
    <row r="7373" spans="1:1" x14ac:dyDescent="0.35">
      <c r="A7373" s="23"/>
    </row>
    <row r="7374" spans="1:1" x14ac:dyDescent="0.35">
      <c r="A7374" s="23"/>
    </row>
    <row r="7375" spans="1:1" x14ac:dyDescent="0.35">
      <c r="A7375" s="23"/>
    </row>
    <row r="7376" spans="1:1" x14ac:dyDescent="0.35">
      <c r="A7376" s="23"/>
    </row>
    <row r="7377" spans="1:1" x14ac:dyDescent="0.35">
      <c r="A7377" s="23"/>
    </row>
    <row r="7378" spans="1:1" x14ac:dyDescent="0.35">
      <c r="A7378" s="23"/>
    </row>
    <row r="7379" spans="1:1" x14ac:dyDescent="0.35">
      <c r="A7379" s="23"/>
    </row>
    <row r="7380" spans="1:1" x14ac:dyDescent="0.35">
      <c r="A7380" s="23"/>
    </row>
    <row r="7381" spans="1:1" x14ac:dyDescent="0.35">
      <c r="A7381" s="23"/>
    </row>
    <row r="7382" spans="1:1" x14ac:dyDescent="0.35">
      <c r="A7382" s="23"/>
    </row>
    <row r="7383" spans="1:1" x14ac:dyDescent="0.35">
      <c r="A7383" s="23"/>
    </row>
    <row r="7384" spans="1:1" x14ac:dyDescent="0.35">
      <c r="A7384" s="23"/>
    </row>
    <row r="7385" spans="1:1" x14ac:dyDescent="0.35">
      <c r="A7385" s="23"/>
    </row>
    <row r="7386" spans="1:1" x14ac:dyDescent="0.35">
      <c r="A7386" s="23"/>
    </row>
    <row r="7387" spans="1:1" x14ac:dyDescent="0.35">
      <c r="A7387" s="23"/>
    </row>
    <row r="7388" spans="1:1" x14ac:dyDescent="0.35">
      <c r="A7388" s="23"/>
    </row>
    <row r="7389" spans="1:1" x14ac:dyDescent="0.35">
      <c r="A7389" s="23"/>
    </row>
    <row r="7390" spans="1:1" x14ac:dyDescent="0.35">
      <c r="A7390" s="23"/>
    </row>
    <row r="7391" spans="1:1" x14ac:dyDescent="0.35">
      <c r="A7391" s="23"/>
    </row>
    <row r="7392" spans="1:1" x14ac:dyDescent="0.35">
      <c r="A7392" s="23"/>
    </row>
    <row r="7393" spans="1:1" x14ac:dyDescent="0.35">
      <c r="A7393" s="23"/>
    </row>
    <row r="7394" spans="1:1" x14ac:dyDescent="0.35">
      <c r="A7394" s="23"/>
    </row>
    <row r="7395" spans="1:1" x14ac:dyDescent="0.35">
      <c r="A7395" s="23"/>
    </row>
    <row r="7396" spans="1:1" x14ac:dyDescent="0.35">
      <c r="A7396" s="23"/>
    </row>
    <row r="7397" spans="1:1" x14ac:dyDescent="0.35">
      <c r="A7397" s="23"/>
    </row>
    <row r="7398" spans="1:1" x14ac:dyDescent="0.35">
      <c r="A7398" s="23"/>
    </row>
    <row r="7399" spans="1:1" x14ac:dyDescent="0.35">
      <c r="A7399" s="23"/>
    </row>
    <row r="7400" spans="1:1" x14ac:dyDescent="0.35">
      <c r="A7400" s="23"/>
    </row>
    <row r="7401" spans="1:1" x14ac:dyDescent="0.35">
      <c r="A7401" s="23"/>
    </row>
    <row r="7402" spans="1:1" x14ac:dyDescent="0.35">
      <c r="A7402" s="23"/>
    </row>
    <row r="7403" spans="1:1" x14ac:dyDescent="0.35">
      <c r="A7403" s="23"/>
    </row>
    <row r="7404" spans="1:1" x14ac:dyDescent="0.35">
      <c r="A7404" s="23"/>
    </row>
    <row r="7405" spans="1:1" x14ac:dyDescent="0.35">
      <c r="A7405" s="23"/>
    </row>
    <row r="7406" spans="1:1" x14ac:dyDescent="0.35">
      <c r="A7406" s="23"/>
    </row>
    <row r="7407" spans="1:1" x14ac:dyDescent="0.35">
      <c r="A7407" s="23"/>
    </row>
    <row r="7408" spans="1:1" x14ac:dyDescent="0.35">
      <c r="A7408" s="23"/>
    </row>
    <row r="7409" spans="1:1" x14ac:dyDescent="0.35">
      <c r="A7409" s="23"/>
    </row>
    <row r="7410" spans="1:1" x14ac:dyDescent="0.35">
      <c r="A7410" s="23"/>
    </row>
    <row r="7411" spans="1:1" x14ac:dyDescent="0.35">
      <c r="A7411" s="23"/>
    </row>
    <row r="7412" spans="1:1" x14ac:dyDescent="0.35">
      <c r="A7412" s="23"/>
    </row>
    <row r="7413" spans="1:1" x14ac:dyDescent="0.35">
      <c r="A7413" s="23"/>
    </row>
    <row r="7414" spans="1:1" x14ac:dyDescent="0.35">
      <c r="A7414" s="23"/>
    </row>
    <row r="7415" spans="1:1" x14ac:dyDescent="0.35">
      <c r="A7415" s="23"/>
    </row>
    <row r="7416" spans="1:1" x14ac:dyDescent="0.35">
      <c r="A7416" s="23"/>
    </row>
    <row r="7417" spans="1:1" x14ac:dyDescent="0.35">
      <c r="A7417" s="23"/>
    </row>
    <row r="7418" spans="1:1" x14ac:dyDescent="0.35">
      <c r="A7418" s="23"/>
    </row>
    <row r="7419" spans="1:1" x14ac:dyDescent="0.35">
      <c r="A7419" s="23"/>
    </row>
    <row r="7420" spans="1:1" x14ac:dyDescent="0.35">
      <c r="A7420" s="23"/>
    </row>
    <row r="7421" spans="1:1" x14ac:dyDescent="0.35">
      <c r="A7421" s="23"/>
    </row>
    <row r="7422" spans="1:1" x14ac:dyDescent="0.35">
      <c r="A7422" s="23"/>
    </row>
    <row r="7423" spans="1:1" x14ac:dyDescent="0.35">
      <c r="A7423" s="23"/>
    </row>
    <row r="7424" spans="1:1" x14ac:dyDescent="0.35">
      <c r="A7424" s="23"/>
    </row>
    <row r="7425" spans="1:1" x14ac:dyDescent="0.35">
      <c r="A7425" s="23"/>
    </row>
    <row r="7426" spans="1:1" x14ac:dyDescent="0.35">
      <c r="A7426" s="23"/>
    </row>
    <row r="7427" spans="1:1" x14ac:dyDescent="0.35">
      <c r="A7427" s="23"/>
    </row>
    <row r="7428" spans="1:1" x14ac:dyDescent="0.35">
      <c r="A7428" s="23"/>
    </row>
    <row r="7429" spans="1:1" x14ac:dyDescent="0.35">
      <c r="A7429" s="23"/>
    </row>
    <row r="7430" spans="1:1" x14ac:dyDescent="0.35">
      <c r="A7430" s="23"/>
    </row>
    <row r="7431" spans="1:1" x14ac:dyDescent="0.35">
      <c r="A7431" s="23"/>
    </row>
    <row r="7432" spans="1:1" x14ac:dyDescent="0.35">
      <c r="A7432" s="23"/>
    </row>
    <row r="7433" spans="1:1" x14ac:dyDescent="0.35">
      <c r="A7433" s="23"/>
    </row>
    <row r="7434" spans="1:1" x14ac:dyDescent="0.35">
      <c r="A7434" s="23"/>
    </row>
    <row r="7435" spans="1:1" x14ac:dyDescent="0.35">
      <c r="A7435" s="23"/>
    </row>
    <row r="7436" spans="1:1" x14ac:dyDescent="0.35">
      <c r="A7436" s="23"/>
    </row>
    <row r="7437" spans="1:1" x14ac:dyDescent="0.35">
      <c r="A7437" s="23"/>
    </row>
    <row r="7438" spans="1:1" x14ac:dyDescent="0.35">
      <c r="A7438" s="23"/>
    </row>
    <row r="7439" spans="1:1" x14ac:dyDescent="0.35">
      <c r="A7439" s="23"/>
    </row>
    <row r="7440" spans="1:1" x14ac:dyDescent="0.35">
      <c r="A7440" s="23"/>
    </row>
    <row r="7441" spans="1:1" x14ac:dyDescent="0.35">
      <c r="A7441" s="23"/>
    </row>
    <row r="7442" spans="1:1" x14ac:dyDescent="0.35">
      <c r="A7442" s="23"/>
    </row>
    <row r="7443" spans="1:1" x14ac:dyDescent="0.35">
      <c r="A7443" s="23"/>
    </row>
    <row r="7444" spans="1:1" x14ac:dyDescent="0.35">
      <c r="A7444" s="23"/>
    </row>
    <row r="7445" spans="1:1" x14ac:dyDescent="0.35">
      <c r="A7445" s="23"/>
    </row>
    <row r="7446" spans="1:1" x14ac:dyDescent="0.35">
      <c r="A7446" s="23"/>
    </row>
    <row r="7447" spans="1:1" x14ac:dyDescent="0.35">
      <c r="A7447" s="23"/>
    </row>
    <row r="7448" spans="1:1" x14ac:dyDescent="0.35">
      <c r="A7448" s="23"/>
    </row>
    <row r="7449" spans="1:1" x14ac:dyDescent="0.35">
      <c r="A7449" s="23"/>
    </row>
    <row r="7450" spans="1:1" x14ac:dyDescent="0.35">
      <c r="A7450" s="23"/>
    </row>
    <row r="7451" spans="1:1" x14ac:dyDescent="0.35">
      <c r="A7451" s="23"/>
    </row>
    <row r="7452" spans="1:1" x14ac:dyDescent="0.35">
      <c r="A7452" s="23"/>
    </row>
    <row r="7453" spans="1:1" x14ac:dyDescent="0.35">
      <c r="A7453" s="23"/>
    </row>
    <row r="7454" spans="1:1" x14ac:dyDescent="0.35">
      <c r="A7454" s="23"/>
    </row>
    <row r="7455" spans="1:1" x14ac:dyDescent="0.35">
      <c r="A7455" s="23"/>
    </row>
    <row r="7456" spans="1:1" x14ac:dyDescent="0.35">
      <c r="A7456" s="23"/>
    </row>
    <row r="7457" spans="1:1" x14ac:dyDescent="0.35">
      <c r="A7457" s="23"/>
    </row>
    <row r="7458" spans="1:1" x14ac:dyDescent="0.35">
      <c r="A7458" s="23"/>
    </row>
    <row r="7459" spans="1:1" x14ac:dyDescent="0.35">
      <c r="A7459" s="23"/>
    </row>
    <row r="7460" spans="1:1" x14ac:dyDescent="0.35">
      <c r="A7460" s="23"/>
    </row>
    <row r="7461" spans="1:1" x14ac:dyDescent="0.35">
      <c r="A7461" s="23"/>
    </row>
    <row r="7462" spans="1:1" x14ac:dyDescent="0.35">
      <c r="A7462" s="23"/>
    </row>
    <row r="7463" spans="1:1" x14ac:dyDescent="0.35">
      <c r="A7463" s="23"/>
    </row>
    <row r="7464" spans="1:1" x14ac:dyDescent="0.35">
      <c r="A7464" s="23"/>
    </row>
    <row r="7465" spans="1:1" x14ac:dyDescent="0.35">
      <c r="A7465" s="23"/>
    </row>
    <row r="7466" spans="1:1" x14ac:dyDescent="0.35">
      <c r="A7466" s="23"/>
    </row>
    <row r="7467" spans="1:1" x14ac:dyDescent="0.35">
      <c r="A7467" s="23"/>
    </row>
    <row r="7468" spans="1:1" x14ac:dyDescent="0.35">
      <c r="A7468" s="23"/>
    </row>
    <row r="7469" spans="1:1" x14ac:dyDescent="0.35">
      <c r="A7469" s="23"/>
    </row>
    <row r="7470" spans="1:1" x14ac:dyDescent="0.35">
      <c r="A7470" s="23"/>
    </row>
    <row r="7471" spans="1:1" x14ac:dyDescent="0.35">
      <c r="A7471" s="23"/>
    </row>
    <row r="7472" spans="1:1" x14ac:dyDescent="0.35">
      <c r="A7472" s="23"/>
    </row>
    <row r="7473" spans="1:1" x14ac:dyDescent="0.35">
      <c r="A7473" s="23"/>
    </row>
    <row r="7474" spans="1:1" x14ac:dyDescent="0.35">
      <c r="A7474" s="23"/>
    </row>
    <row r="7475" spans="1:1" x14ac:dyDescent="0.35">
      <c r="A7475" s="23"/>
    </row>
    <row r="7476" spans="1:1" x14ac:dyDescent="0.35">
      <c r="A7476" s="23"/>
    </row>
    <row r="7477" spans="1:1" x14ac:dyDescent="0.35">
      <c r="A7477" s="23"/>
    </row>
    <row r="7478" spans="1:1" x14ac:dyDescent="0.35">
      <c r="A7478" s="23"/>
    </row>
    <row r="7479" spans="1:1" x14ac:dyDescent="0.35">
      <c r="A7479" s="23"/>
    </row>
    <row r="7480" spans="1:1" x14ac:dyDescent="0.35">
      <c r="A7480" s="23"/>
    </row>
    <row r="7481" spans="1:1" x14ac:dyDescent="0.35">
      <c r="A7481" s="23"/>
    </row>
    <row r="7482" spans="1:1" x14ac:dyDescent="0.35">
      <c r="A7482" s="23"/>
    </row>
    <row r="7483" spans="1:1" x14ac:dyDescent="0.35">
      <c r="A7483" s="23"/>
    </row>
    <row r="7484" spans="1:1" x14ac:dyDescent="0.35">
      <c r="A7484" s="23"/>
    </row>
    <row r="7485" spans="1:1" x14ac:dyDescent="0.35">
      <c r="A7485" s="23"/>
    </row>
    <row r="7486" spans="1:1" x14ac:dyDescent="0.35">
      <c r="A7486" s="23"/>
    </row>
    <row r="7487" spans="1:1" x14ac:dyDescent="0.35">
      <c r="A7487" s="23"/>
    </row>
    <row r="7488" spans="1:1" x14ac:dyDescent="0.35">
      <c r="A7488" s="23"/>
    </row>
    <row r="7489" spans="1:1" x14ac:dyDescent="0.35">
      <c r="A7489" s="23"/>
    </row>
    <row r="7490" spans="1:1" x14ac:dyDescent="0.35">
      <c r="A7490" s="23"/>
    </row>
    <row r="7491" spans="1:1" x14ac:dyDescent="0.35">
      <c r="A7491" s="23"/>
    </row>
    <row r="7492" spans="1:1" x14ac:dyDescent="0.35">
      <c r="A7492" s="23"/>
    </row>
    <row r="7493" spans="1:1" x14ac:dyDescent="0.35">
      <c r="A7493" s="23"/>
    </row>
    <row r="7494" spans="1:1" x14ac:dyDescent="0.35">
      <c r="A7494" s="23"/>
    </row>
    <row r="7495" spans="1:1" x14ac:dyDescent="0.35">
      <c r="A7495" s="23"/>
    </row>
    <row r="7496" spans="1:1" x14ac:dyDescent="0.35">
      <c r="A7496" s="23"/>
    </row>
    <row r="7497" spans="1:1" x14ac:dyDescent="0.35">
      <c r="A7497" s="23"/>
    </row>
    <row r="7498" spans="1:1" x14ac:dyDescent="0.35">
      <c r="A7498" s="23"/>
    </row>
    <row r="7499" spans="1:1" x14ac:dyDescent="0.35">
      <c r="A7499" s="23"/>
    </row>
    <row r="7500" spans="1:1" x14ac:dyDescent="0.35">
      <c r="A7500" s="23"/>
    </row>
    <row r="7501" spans="1:1" x14ac:dyDescent="0.35">
      <c r="A7501" s="23"/>
    </row>
    <row r="7502" spans="1:1" x14ac:dyDescent="0.35">
      <c r="A7502" s="23"/>
    </row>
    <row r="7503" spans="1:1" x14ac:dyDescent="0.35">
      <c r="A7503" s="23"/>
    </row>
    <row r="7504" spans="1:1" x14ac:dyDescent="0.35">
      <c r="A7504" s="23"/>
    </row>
    <row r="7505" spans="1:1" x14ac:dyDescent="0.35">
      <c r="A7505" s="23"/>
    </row>
    <row r="7506" spans="1:1" x14ac:dyDescent="0.35">
      <c r="A7506" s="23"/>
    </row>
    <row r="7507" spans="1:1" x14ac:dyDescent="0.35">
      <c r="A7507" s="23"/>
    </row>
    <row r="7508" spans="1:1" x14ac:dyDescent="0.35">
      <c r="A7508" s="23"/>
    </row>
    <row r="7509" spans="1:1" x14ac:dyDescent="0.35">
      <c r="A7509" s="23"/>
    </row>
    <row r="7510" spans="1:1" x14ac:dyDescent="0.35">
      <c r="A7510" s="23"/>
    </row>
    <row r="7511" spans="1:1" x14ac:dyDescent="0.35">
      <c r="A7511" s="23"/>
    </row>
    <row r="7512" spans="1:1" x14ac:dyDescent="0.35">
      <c r="A7512" s="23"/>
    </row>
    <row r="7513" spans="1:1" x14ac:dyDescent="0.35">
      <c r="A7513" s="23"/>
    </row>
    <row r="7514" spans="1:1" x14ac:dyDescent="0.35">
      <c r="A7514" s="23"/>
    </row>
    <row r="7515" spans="1:1" x14ac:dyDescent="0.35">
      <c r="A7515" s="23"/>
    </row>
    <row r="7516" spans="1:1" x14ac:dyDescent="0.35">
      <c r="A7516" s="23"/>
    </row>
    <row r="7517" spans="1:1" x14ac:dyDescent="0.35">
      <c r="A7517" s="23"/>
    </row>
    <row r="7518" spans="1:1" x14ac:dyDescent="0.35">
      <c r="A7518" s="23"/>
    </row>
    <row r="7519" spans="1:1" x14ac:dyDescent="0.35">
      <c r="A7519" s="23"/>
    </row>
    <row r="7520" spans="1:1" x14ac:dyDescent="0.35">
      <c r="A7520" s="23"/>
    </row>
    <row r="7521" spans="1:1" x14ac:dyDescent="0.35">
      <c r="A7521" s="23"/>
    </row>
    <row r="7522" spans="1:1" x14ac:dyDescent="0.35">
      <c r="A7522" s="23"/>
    </row>
    <row r="7523" spans="1:1" x14ac:dyDescent="0.35">
      <c r="A7523" s="23"/>
    </row>
    <row r="7524" spans="1:1" x14ac:dyDescent="0.35">
      <c r="A7524" s="23"/>
    </row>
    <row r="7525" spans="1:1" x14ac:dyDescent="0.35">
      <c r="A7525" s="23"/>
    </row>
    <row r="7526" spans="1:1" x14ac:dyDescent="0.35">
      <c r="A7526" s="23"/>
    </row>
    <row r="7527" spans="1:1" x14ac:dyDescent="0.35">
      <c r="A7527" s="23"/>
    </row>
    <row r="7528" spans="1:1" x14ac:dyDescent="0.35">
      <c r="A7528" s="23"/>
    </row>
    <row r="7529" spans="1:1" x14ac:dyDescent="0.35">
      <c r="A7529" s="23"/>
    </row>
    <row r="7530" spans="1:1" x14ac:dyDescent="0.35">
      <c r="A7530" s="23"/>
    </row>
    <row r="7531" spans="1:1" x14ac:dyDescent="0.35">
      <c r="A7531" s="23"/>
    </row>
    <row r="7532" spans="1:1" x14ac:dyDescent="0.35">
      <c r="A7532" s="23"/>
    </row>
    <row r="7533" spans="1:1" x14ac:dyDescent="0.35">
      <c r="A7533" s="23"/>
    </row>
    <row r="7534" spans="1:1" x14ac:dyDescent="0.35">
      <c r="A7534" s="23"/>
    </row>
    <row r="7535" spans="1:1" x14ac:dyDescent="0.35">
      <c r="A7535" s="23"/>
    </row>
    <row r="7536" spans="1:1" x14ac:dyDescent="0.35">
      <c r="A7536" s="23"/>
    </row>
    <row r="7537" spans="1:1" x14ac:dyDescent="0.35">
      <c r="A7537" s="23"/>
    </row>
    <row r="7538" spans="1:1" x14ac:dyDescent="0.35">
      <c r="A7538" s="23"/>
    </row>
    <row r="7539" spans="1:1" x14ac:dyDescent="0.35">
      <c r="A7539" s="23"/>
    </row>
    <row r="7540" spans="1:1" x14ac:dyDescent="0.35">
      <c r="A7540" s="23"/>
    </row>
    <row r="7541" spans="1:1" x14ac:dyDescent="0.35">
      <c r="A7541" s="23"/>
    </row>
    <row r="7542" spans="1:1" x14ac:dyDescent="0.35">
      <c r="A7542" s="23"/>
    </row>
    <row r="7543" spans="1:1" x14ac:dyDescent="0.35">
      <c r="A7543" s="23"/>
    </row>
    <row r="7544" spans="1:1" x14ac:dyDescent="0.35">
      <c r="A7544" s="23"/>
    </row>
    <row r="7545" spans="1:1" x14ac:dyDescent="0.35">
      <c r="A7545" s="23"/>
    </row>
    <row r="7546" spans="1:1" x14ac:dyDescent="0.35">
      <c r="A7546" s="23"/>
    </row>
    <row r="7547" spans="1:1" x14ac:dyDescent="0.35">
      <c r="A7547" s="23"/>
    </row>
    <row r="7548" spans="1:1" x14ac:dyDescent="0.35">
      <c r="A7548" s="23"/>
    </row>
    <row r="7549" spans="1:1" x14ac:dyDescent="0.35">
      <c r="A7549" s="23"/>
    </row>
    <row r="7550" spans="1:1" x14ac:dyDescent="0.35">
      <c r="A7550" s="23"/>
    </row>
    <row r="7551" spans="1:1" x14ac:dyDescent="0.35">
      <c r="A7551" s="23"/>
    </row>
    <row r="7552" spans="1:1" x14ac:dyDescent="0.35">
      <c r="A7552" s="23"/>
    </row>
    <row r="7553" spans="1:1" x14ac:dyDescent="0.35">
      <c r="A7553" s="23"/>
    </row>
    <row r="7554" spans="1:1" x14ac:dyDescent="0.35">
      <c r="A7554" s="23"/>
    </row>
    <row r="7555" spans="1:1" x14ac:dyDescent="0.35">
      <c r="A7555" s="23"/>
    </row>
    <row r="7556" spans="1:1" x14ac:dyDescent="0.35">
      <c r="A7556" s="23"/>
    </row>
    <row r="7557" spans="1:1" x14ac:dyDescent="0.35">
      <c r="A7557" s="23"/>
    </row>
    <row r="7558" spans="1:1" x14ac:dyDescent="0.35">
      <c r="A7558" s="23"/>
    </row>
    <row r="7559" spans="1:1" x14ac:dyDescent="0.35">
      <c r="A7559" s="23"/>
    </row>
    <row r="7560" spans="1:1" x14ac:dyDescent="0.35">
      <c r="A7560" s="23"/>
    </row>
    <row r="7561" spans="1:1" x14ac:dyDescent="0.35">
      <c r="A7561" s="23"/>
    </row>
    <row r="7562" spans="1:1" x14ac:dyDescent="0.35">
      <c r="A7562" s="23"/>
    </row>
    <row r="7563" spans="1:1" x14ac:dyDescent="0.35">
      <c r="A7563" s="23"/>
    </row>
    <row r="7564" spans="1:1" x14ac:dyDescent="0.35">
      <c r="A7564" s="23"/>
    </row>
    <row r="7565" spans="1:1" x14ac:dyDescent="0.35">
      <c r="A7565" s="23"/>
    </row>
    <row r="7566" spans="1:1" x14ac:dyDescent="0.35">
      <c r="A7566" s="23"/>
    </row>
    <row r="7567" spans="1:1" x14ac:dyDescent="0.35">
      <c r="A7567" s="23"/>
    </row>
    <row r="7568" spans="1:1" x14ac:dyDescent="0.35">
      <c r="A7568" s="23"/>
    </row>
    <row r="7569" spans="1:1" x14ac:dyDescent="0.35">
      <c r="A7569" s="23"/>
    </row>
    <row r="7570" spans="1:1" x14ac:dyDescent="0.35">
      <c r="A7570" s="23"/>
    </row>
    <row r="7571" spans="1:1" x14ac:dyDescent="0.35">
      <c r="A7571" s="23"/>
    </row>
    <row r="7572" spans="1:1" x14ac:dyDescent="0.35">
      <c r="A7572" s="23"/>
    </row>
    <row r="7573" spans="1:1" x14ac:dyDescent="0.35">
      <c r="A7573" s="23"/>
    </row>
    <row r="7574" spans="1:1" x14ac:dyDescent="0.35">
      <c r="A7574" s="23"/>
    </row>
    <row r="7575" spans="1:1" x14ac:dyDescent="0.35">
      <c r="A7575" s="23"/>
    </row>
    <row r="7576" spans="1:1" x14ac:dyDescent="0.35">
      <c r="A7576" s="23"/>
    </row>
    <row r="7577" spans="1:1" x14ac:dyDescent="0.35">
      <c r="A7577" s="23"/>
    </row>
    <row r="7578" spans="1:1" x14ac:dyDescent="0.35">
      <c r="A7578" s="23"/>
    </row>
    <row r="7579" spans="1:1" x14ac:dyDescent="0.35">
      <c r="A7579" s="23"/>
    </row>
    <row r="7580" spans="1:1" x14ac:dyDescent="0.35">
      <c r="A7580" s="23"/>
    </row>
    <row r="7581" spans="1:1" x14ac:dyDescent="0.35">
      <c r="A7581" s="23"/>
    </row>
    <row r="7582" spans="1:1" x14ac:dyDescent="0.35">
      <c r="A7582" s="23"/>
    </row>
    <row r="7583" spans="1:1" x14ac:dyDescent="0.35">
      <c r="A7583" s="23"/>
    </row>
    <row r="7584" spans="1:1" x14ac:dyDescent="0.35">
      <c r="A7584" s="23"/>
    </row>
    <row r="7585" spans="1:1" x14ac:dyDescent="0.35">
      <c r="A7585" s="23"/>
    </row>
    <row r="7586" spans="1:1" x14ac:dyDescent="0.35">
      <c r="A7586" s="23"/>
    </row>
    <row r="7587" spans="1:1" x14ac:dyDescent="0.35">
      <c r="A7587" s="23"/>
    </row>
    <row r="7588" spans="1:1" x14ac:dyDescent="0.35">
      <c r="A7588" s="23"/>
    </row>
    <row r="7589" spans="1:1" x14ac:dyDescent="0.35">
      <c r="A7589" s="23"/>
    </row>
    <row r="7590" spans="1:1" x14ac:dyDescent="0.35">
      <c r="A7590" s="23"/>
    </row>
    <row r="7591" spans="1:1" x14ac:dyDescent="0.35">
      <c r="A7591" s="23"/>
    </row>
    <row r="7592" spans="1:1" x14ac:dyDescent="0.35">
      <c r="A7592" s="23"/>
    </row>
    <row r="7593" spans="1:1" x14ac:dyDescent="0.35">
      <c r="A7593" s="23"/>
    </row>
    <row r="7594" spans="1:1" x14ac:dyDescent="0.35">
      <c r="A7594" s="23"/>
    </row>
    <row r="7595" spans="1:1" x14ac:dyDescent="0.35">
      <c r="A7595" s="23"/>
    </row>
    <row r="7596" spans="1:1" x14ac:dyDescent="0.35">
      <c r="A7596" s="23"/>
    </row>
    <row r="7597" spans="1:1" x14ac:dyDescent="0.35">
      <c r="A7597" s="23"/>
    </row>
    <row r="7598" spans="1:1" x14ac:dyDescent="0.35">
      <c r="A7598" s="23"/>
    </row>
    <row r="7599" spans="1:1" x14ac:dyDescent="0.35">
      <c r="A7599" s="23"/>
    </row>
    <row r="7600" spans="1:1" x14ac:dyDescent="0.35">
      <c r="A7600" s="23"/>
    </row>
    <row r="7601" spans="1:1" x14ac:dyDescent="0.35">
      <c r="A7601" s="23"/>
    </row>
    <row r="7602" spans="1:1" x14ac:dyDescent="0.35">
      <c r="A7602" s="23"/>
    </row>
    <row r="7603" spans="1:1" x14ac:dyDescent="0.35">
      <c r="A7603" s="23"/>
    </row>
    <row r="7604" spans="1:1" x14ac:dyDescent="0.35">
      <c r="A7604" s="23"/>
    </row>
    <row r="7605" spans="1:1" x14ac:dyDescent="0.35">
      <c r="A7605" s="23"/>
    </row>
    <row r="7606" spans="1:1" x14ac:dyDescent="0.35">
      <c r="A7606" s="23"/>
    </row>
    <row r="7607" spans="1:1" x14ac:dyDescent="0.35">
      <c r="A7607" s="23"/>
    </row>
    <row r="7608" spans="1:1" x14ac:dyDescent="0.35">
      <c r="A7608" s="23"/>
    </row>
    <row r="7609" spans="1:1" x14ac:dyDescent="0.35">
      <c r="A7609" s="23"/>
    </row>
    <row r="7610" spans="1:1" x14ac:dyDescent="0.35">
      <c r="A7610" s="23"/>
    </row>
    <row r="7611" spans="1:1" x14ac:dyDescent="0.35">
      <c r="A7611" s="23"/>
    </row>
    <row r="7612" spans="1:1" x14ac:dyDescent="0.35">
      <c r="A7612" s="23"/>
    </row>
    <row r="7613" spans="1:1" x14ac:dyDescent="0.35">
      <c r="A7613" s="23"/>
    </row>
    <row r="7614" spans="1:1" x14ac:dyDescent="0.35">
      <c r="A7614" s="23"/>
    </row>
    <row r="7615" spans="1:1" x14ac:dyDescent="0.35">
      <c r="A7615" s="23"/>
    </row>
    <row r="7616" spans="1:1" x14ac:dyDescent="0.35">
      <c r="A7616" s="23"/>
    </row>
    <row r="7617" spans="1:1" x14ac:dyDescent="0.35">
      <c r="A7617" s="23"/>
    </row>
    <row r="7618" spans="1:1" x14ac:dyDescent="0.35">
      <c r="A7618" s="23"/>
    </row>
    <row r="7619" spans="1:1" x14ac:dyDescent="0.35">
      <c r="A7619" s="23"/>
    </row>
    <row r="7620" spans="1:1" x14ac:dyDescent="0.35">
      <c r="A7620" s="23"/>
    </row>
    <row r="7621" spans="1:1" x14ac:dyDescent="0.35">
      <c r="A7621" s="23"/>
    </row>
    <row r="7622" spans="1:1" x14ac:dyDescent="0.35">
      <c r="A7622" s="23"/>
    </row>
    <row r="7623" spans="1:1" x14ac:dyDescent="0.35">
      <c r="A7623" s="23"/>
    </row>
    <row r="7624" spans="1:1" x14ac:dyDescent="0.35">
      <c r="A7624" s="23"/>
    </row>
    <row r="7625" spans="1:1" x14ac:dyDescent="0.35">
      <c r="A7625" s="23"/>
    </row>
    <row r="7626" spans="1:1" x14ac:dyDescent="0.35">
      <c r="A7626" s="23"/>
    </row>
    <row r="7627" spans="1:1" x14ac:dyDescent="0.35">
      <c r="A7627" s="23"/>
    </row>
    <row r="7628" spans="1:1" x14ac:dyDescent="0.35">
      <c r="A7628" s="23"/>
    </row>
    <row r="7629" spans="1:1" x14ac:dyDescent="0.35">
      <c r="A7629" s="23"/>
    </row>
    <row r="7630" spans="1:1" x14ac:dyDescent="0.35">
      <c r="A7630" s="23"/>
    </row>
    <row r="7631" spans="1:1" x14ac:dyDescent="0.35">
      <c r="A7631" s="23"/>
    </row>
    <row r="7632" spans="1:1" x14ac:dyDescent="0.35">
      <c r="A7632" s="23"/>
    </row>
    <row r="7633" spans="1:1" x14ac:dyDescent="0.35">
      <c r="A7633" s="23"/>
    </row>
    <row r="7634" spans="1:1" x14ac:dyDescent="0.35">
      <c r="A7634" s="23"/>
    </row>
    <row r="7635" spans="1:1" x14ac:dyDescent="0.35">
      <c r="A7635" s="23"/>
    </row>
    <row r="7636" spans="1:1" x14ac:dyDescent="0.35">
      <c r="A7636" s="23"/>
    </row>
    <row r="7637" spans="1:1" x14ac:dyDescent="0.35">
      <c r="A7637" s="23"/>
    </row>
    <row r="7638" spans="1:1" x14ac:dyDescent="0.35">
      <c r="A7638" s="23"/>
    </row>
    <row r="7639" spans="1:1" x14ac:dyDescent="0.35">
      <c r="A7639" s="23"/>
    </row>
    <row r="7640" spans="1:1" x14ac:dyDescent="0.35">
      <c r="A7640" s="23"/>
    </row>
    <row r="7641" spans="1:1" x14ac:dyDescent="0.35">
      <c r="A7641" s="23"/>
    </row>
    <row r="7642" spans="1:1" x14ac:dyDescent="0.35">
      <c r="A7642" s="23"/>
    </row>
    <row r="7643" spans="1:1" x14ac:dyDescent="0.35">
      <c r="A7643" s="23"/>
    </row>
    <row r="7644" spans="1:1" x14ac:dyDescent="0.35">
      <c r="A7644" s="23"/>
    </row>
    <row r="7645" spans="1:1" x14ac:dyDescent="0.35">
      <c r="A7645" s="23"/>
    </row>
    <row r="7646" spans="1:1" x14ac:dyDescent="0.35">
      <c r="A7646" s="23"/>
    </row>
    <row r="7647" spans="1:1" x14ac:dyDescent="0.35">
      <c r="A7647" s="23"/>
    </row>
    <row r="7648" spans="1:1" x14ac:dyDescent="0.35">
      <c r="A7648" s="23"/>
    </row>
    <row r="7649" spans="1:1" x14ac:dyDescent="0.35">
      <c r="A7649" s="23"/>
    </row>
    <row r="7650" spans="1:1" x14ac:dyDescent="0.35">
      <c r="A7650" s="23"/>
    </row>
    <row r="7651" spans="1:1" x14ac:dyDescent="0.35">
      <c r="A7651" s="23"/>
    </row>
    <row r="7652" spans="1:1" x14ac:dyDescent="0.35">
      <c r="A7652" s="23"/>
    </row>
    <row r="7653" spans="1:1" x14ac:dyDescent="0.35">
      <c r="A7653" s="23"/>
    </row>
    <row r="7654" spans="1:1" x14ac:dyDescent="0.35">
      <c r="A7654" s="23"/>
    </row>
    <row r="7655" spans="1:1" x14ac:dyDescent="0.35">
      <c r="A7655" s="23"/>
    </row>
    <row r="7656" spans="1:1" x14ac:dyDescent="0.35">
      <c r="A7656" s="23"/>
    </row>
    <row r="7657" spans="1:1" x14ac:dyDescent="0.35">
      <c r="A7657" s="23"/>
    </row>
    <row r="7658" spans="1:1" x14ac:dyDescent="0.35">
      <c r="A7658" s="23"/>
    </row>
    <row r="7659" spans="1:1" x14ac:dyDescent="0.35">
      <c r="A7659" s="23"/>
    </row>
    <row r="7660" spans="1:1" x14ac:dyDescent="0.35">
      <c r="A7660" s="23"/>
    </row>
    <row r="7661" spans="1:1" x14ac:dyDescent="0.35">
      <c r="A7661" s="23"/>
    </row>
    <row r="7662" spans="1:1" x14ac:dyDescent="0.35">
      <c r="A7662" s="23"/>
    </row>
    <row r="7663" spans="1:1" x14ac:dyDescent="0.35">
      <c r="A7663" s="23"/>
    </row>
    <row r="7664" spans="1:1" x14ac:dyDescent="0.35">
      <c r="A7664" s="23"/>
    </row>
    <row r="7665" spans="1:1" x14ac:dyDescent="0.35">
      <c r="A7665" s="23"/>
    </row>
    <row r="7666" spans="1:1" x14ac:dyDescent="0.35">
      <c r="A7666" s="23"/>
    </row>
    <row r="7667" spans="1:1" x14ac:dyDescent="0.35">
      <c r="A7667" s="23"/>
    </row>
    <row r="7668" spans="1:1" x14ac:dyDescent="0.35">
      <c r="A7668" s="23"/>
    </row>
    <row r="7669" spans="1:1" x14ac:dyDescent="0.35">
      <c r="A7669" s="23"/>
    </row>
    <row r="7670" spans="1:1" x14ac:dyDescent="0.35">
      <c r="A7670" s="23"/>
    </row>
    <row r="7671" spans="1:1" x14ac:dyDescent="0.35">
      <c r="A7671" s="23"/>
    </row>
    <row r="7672" spans="1:1" x14ac:dyDescent="0.35">
      <c r="A7672" s="23"/>
    </row>
    <row r="7673" spans="1:1" x14ac:dyDescent="0.35">
      <c r="A7673" s="23"/>
    </row>
    <row r="7674" spans="1:1" x14ac:dyDescent="0.35">
      <c r="A7674" s="23"/>
    </row>
    <row r="7675" spans="1:1" x14ac:dyDescent="0.35">
      <c r="A7675" s="23"/>
    </row>
    <row r="7676" spans="1:1" x14ac:dyDescent="0.35">
      <c r="A7676" s="23"/>
    </row>
    <row r="7677" spans="1:1" x14ac:dyDescent="0.35">
      <c r="A7677" s="23"/>
    </row>
    <row r="7678" spans="1:1" x14ac:dyDescent="0.35">
      <c r="A7678" s="23"/>
    </row>
    <row r="7679" spans="1:1" x14ac:dyDescent="0.35">
      <c r="A7679" s="23"/>
    </row>
    <row r="7680" spans="1:1" x14ac:dyDescent="0.35">
      <c r="A7680" s="23"/>
    </row>
    <row r="7681" spans="1:1" x14ac:dyDescent="0.35">
      <c r="A7681" s="23"/>
    </row>
    <row r="7682" spans="1:1" x14ac:dyDescent="0.35">
      <c r="A7682" s="23"/>
    </row>
    <row r="7683" spans="1:1" x14ac:dyDescent="0.35">
      <c r="A7683" s="23"/>
    </row>
    <row r="7684" spans="1:1" x14ac:dyDescent="0.35">
      <c r="A7684" s="23"/>
    </row>
    <row r="7685" spans="1:1" x14ac:dyDescent="0.35">
      <c r="A7685" s="23"/>
    </row>
    <row r="7686" spans="1:1" x14ac:dyDescent="0.35">
      <c r="A7686" s="23"/>
    </row>
    <row r="7687" spans="1:1" x14ac:dyDescent="0.35">
      <c r="A7687" s="23"/>
    </row>
    <row r="7688" spans="1:1" x14ac:dyDescent="0.35">
      <c r="A7688" s="23"/>
    </row>
    <row r="7689" spans="1:1" x14ac:dyDescent="0.35">
      <c r="A7689" s="23"/>
    </row>
    <row r="7690" spans="1:1" x14ac:dyDescent="0.35">
      <c r="A7690" s="23"/>
    </row>
    <row r="7691" spans="1:1" x14ac:dyDescent="0.35">
      <c r="A7691" s="23"/>
    </row>
    <row r="7692" spans="1:1" x14ac:dyDescent="0.35">
      <c r="A7692" s="23"/>
    </row>
    <row r="7693" spans="1:1" x14ac:dyDescent="0.35">
      <c r="A7693" s="23"/>
    </row>
    <row r="7694" spans="1:1" x14ac:dyDescent="0.35">
      <c r="A7694" s="23"/>
    </row>
    <row r="7695" spans="1:1" x14ac:dyDescent="0.35">
      <c r="A7695" s="23"/>
    </row>
    <row r="7696" spans="1:1" x14ac:dyDescent="0.35">
      <c r="A7696" s="23"/>
    </row>
    <row r="7697" spans="1:1" x14ac:dyDescent="0.35">
      <c r="A7697" s="23"/>
    </row>
    <row r="7698" spans="1:1" x14ac:dyDescent="0.35">
      <c r="A7698" s="23"/>
    </row>
    <row r="7699" spans="1:1" x14ac:dyDescent="0.35">
      <c r="A7699" s="23"/>
    </row>
    <row r="7700" spans="1:1" x14ac:dyDescent="0.35">
      <c r="A7700" s="23"/>
    </row>
    <row r="7701" spans="1:1" x14ac:dyDescent="0.35">
      <c r="A7701" s="23"/>
    </row>
    <row r="7702" spans="1:1" x14ac:dyDescent="0.35">
      <c r="A7702" s="23"/>
    </row>
    <row r="7703" spans="1:1" x14ac:dyDescent="0.35">
      <c r="A7703" s="23"/>
    </row>
    <row r="7704" spans="1:1" x14ac:dyDescent="0.35">
      <c r="A7704" s="23"/>
    </row>
    <row r="7705" spans="1:1" x14ac:dyDescent="0.35">
      <c r="A7705" s="23"/>
    </row>
    <row r="7706" spans="1:1" x14ac:dyDescent="0.35">
      <c r="A7706" s="23"/>
    </row>
    <row r="7707" spans="1:1" x14ac:dyDescent="0.35">
      <c r="A7707" s="23"/>
    </row>
    <row r="7708" spans="1:1" x14ac:dyDescent="0.35">
      <c r="A7708" s="23"/>
    </row>
    <row r="7709" spans="1:1" x14ac:dyDescent="0.35">
      <c r="A7709" s="23"/>
    </row>
    <row r="7710" spans="1:1" x14ac:dyDescent="0.35">
      <c r="A7710" s="23"/>
    </row>
    <row r="7711" spans="1:1" x14ac:dyDescent="0.35">
      <c r="A7711" s="23"/>
    </row>
    <row r="7712" spans="1:1" x14ac:dyDescent="0.35">
      <c r="A7712" s="23"/>
    </row>
    <row r="7713" spans="1:1" x14ac:dyDescent="0.35">
      <c r="A7713" s="23"/>
    </row>
    <row r="7714" spans="1:1" x14ac:dyDescent="0.35">
      <c r="A7714" s="23"/>
    </row>
    <row r="7715" spans="1:1" x14ac:dyDescent="0.35">
      <c r="A7715" s="23"/>
    </row>
    <row r="7716" spans="1:1" x14ac:dyDescent="0.35">
      <c r="A7716" s="23"/>
    </row>
    <row r="7717" spans="1:1" x14ac:dyDescent="0.35">
      <c r="A7717" s="23"/>
    </row>
    <row r="7718" spans="1:1" x14ac:dyDescent="0.35">
      <c r="A7718" s="23"/>
    </row>
    <row r="7719" spans="1:1" x14ac:dyDescent="0.35">
      <c r="A7719" s="23"/>
    </row>
    <row r="7720" spans="1:1" x14ac:dyDescent="0.35">
      <c r="A7720" s="23"/>
    </row>
    <row r="7721" spans="1:1" x14ac:dyDescent="0.35">
      <c r="A7721" s="23"/>
    </row>
    <row r="7722" spans="1:1" x14ac:dyDescent="0.35">
      <c r="A7722" s="23"/>
    </row>
    <row r="7723" spans="1:1" x14ac:dyDescent="0.35">
      <c r="A7723" s="23"/>
    </row>
    <row r="7724" spans="1:1" x14ac:dyDescent="0.35">
      <c r="A7724" s="23"/>
    </row>
    <row r="7725" spans="1:1" x14ac:dyDescent="0.35">
      <c r="A7725" s="23"/>
    </row>
    <row r="7726" spans="1:1" x14ac:dyDescent="0.35">
      <c r="A7726" s="23"/>
    </row>
    <row r="7727" spans="1:1" x14ac:dyDescent="0.35">
      <c r="A7727" s="23"/>
    </row>
    <row r="7728" spans="1:1" x14ac:dyDescent="0.35">
      <c r="A7728" s="23"/>
    </row>
    <row r="7729" spans="1:1" x14ac:dyDescent="0.35">
      <c r="A7729" s="23"/>
    </row>
    <row r="7730" spans="1:1" x14ac:dyDescent="0.35">
      <c r="A7730" s="23"/>
    </row>
    <row r="7731" spans="1:1" x14ac:dyDescent="0.35">
      <c r="A7731" s="23"/>
    </row>
    <row r="7732" spans="1:1" x14ac:dyDescent="0.35">
      <c r="A7732" s="23"/>
    </row>
    <row r="7733" spans="1:1" x14ac:dyDescent="0.35">
      <c r="A7733" s="23"/>
    </row>
    <row r="7734" spans="1:1" x14ac:dyDescent="0.35">
      <c r="A7734" s="23"/>
    </row>
    <row r="7735" spans="1:1" x14ac:dyDescent="0.35">
      <c r="A7735" s="23"/>
    </row>
    <row r="7736" spans="1:1" x14ac:dyDescent="0.35">
      <c r="A7736" s="23"/>
    </row>
    <row r="7737" spans="1:1" x14ac:dyDescent="0.35">
      <c r="A7737" s="23"/>
    </row>
    <row r="7738" spans="1:1" x14ac:dyDescent="0.35">
      <c r="A7738" s="23"/>
    </row>
    <row r="7739" spans="1:1" x14ac:dyDescent="0.35">
      <c r="A7739" s="23"/>
    </row>
    <row r="7740" spans="1:1" x14ac:dyDescent="0.35">
      <c r="A7740" s="23"/>
    </row>
    <row r="7741" spans="1:1" x14ac:dyDescent="0.35">
      <c r="A7741" s="23"/>
    </row>
    <row r="7742" spans="1:1" x14ac:dyDescent="0.35">
      <c r="A7742" s="23"/>
    </row>
    <row r="7743" spans="1:1" x14ac:dyDescent="0.35">
      <c r="A7743" s="23"/>
    </row>
    <row r="7744" spans="1:1" x14ac:dyDescent="0.35">
      <c r="A7744" s="23"/>
    </row>
    <row r="7745" spans="1:1" x14ac:dyDescent="0.35">
      <c r="A7745" s="23"/>
    </row>
    <row r="7746" spans="1:1" x14ac:dyDescent="0.35">
      <c r="A7746" s="23"/>
    </row>
    <row r="7747" spans="1:1" x14ac:dyDescent="0.35">
      <c r="A7747" s="23"/>
    </row>
    <row r="7748" spans="1:1" x14ac:dyDescent="0.35">
      <c r="A7748" s="23"/>
    </row>
    <row r="7749" spans="1:1" x14ac:dyDescent="0.35">
      <c r="A7749" s="23"/>
    </row>
    <row r="7750" spans="1:1" x14ac:dyDescent="0.35">
      <c r="A7750" s="23"/>
    </row>
    <row r="7751" spans="1:1" x14ac:dyDescent="0.35">
      <c r="A7751" s="23"/>
    </row>
    <row r="7752" spans="1:1" x14ac:dyDescent="0.35">
      <c r="A7752" s="23"/>
    </row>
    <row r="7753" spans="1:1" x14ac:dyDescent="0.35">
      <c r="A7753" s="23"/>
    </row>
    <row r="7754" spans="1:1" x14ac:dyDescent="0.35">
      <c r="A7754" s="23"/>
    </row>
    <row r="7755" spans="1:1" x14ac:dyDescent="0.35">
      <c r="A7755" s="23"/>
    </row>
    <row r="7756" spans="1:1" x14ac:dyDescent="0.35">
      <c r="A7756" s="23"/>
    </row>
    <row r="7757" spans="1:1" x14ac:dyDescent="0.35">
      <c r="A7757" s="23"/>
    </row>
    <row r="7758" spans="1:1" x14ac:dyDescent="0.35">
      <c r="A7758" s="23"/>
    </row>
    <row r="7759" spans="1:1" x14ac:dyDescent="0.35">
      <c r="A7759" s="23"/>
    </row>
    <row r="7760" spans="1:1" x14ac:dyDescent="0.35">
      <c r="A7760" s="23"/>
    </row>
    <row r="7761" spans="1:1" x14ac:dyDescent="0.35">
      <c r="A7761" s="23"/>
    </row>
    <row r="7762" spans="1:1" x14ac:dyDescent="0.35">
      <c r="A7762" s="23"/>
    </row>
    <row r="7763" spans="1:1" x14ac:dyDescent="0.35">
      <c r="A7763" s="23"/>
    </row>
    <row r="7764" spans="1:1" x14ac:dyDescent="0.35">
      <c r="A7764" s="23"/>
    </row>
    <row r="7765" spans="1:1" x14ac:dyDescent="0.35">
      <c r="A7765" s="23"/>
    </row>
    <row r="7766" spans="1:1" x14ac:dyDescent="0.35">
      <c r="A7766" s="23"/>
    </row>
    <row r="7767" spans="1:1" x14ac:dyDescent="0.35">
      <c r="A7767" s="23"/>
    </row>
    <row r="7768" spans="1:1" x14ac:dyDescent="0.35">
      <c r="A7768" s="23"/>
    </row>
    <row r="7769" spans="1:1" x14ac:dyDescent="0.35">
      <c r="A7769" s="23"/>
    </row>
    <row r="7770" spans="1:1" x14ac:dyDescent="0.35">
      <c r="A7770" s="23"/>
    </row>
    <row r="7771" spans="1:1" x14ac:dyDescent="0.35">
      <c r="A7771" s="23"/>
    </row>
    <row r="7772" spans="1:1" x14ac:dyDescent="0.35">
      <c r="A7772" s="23"/>
    </row>
    <row r="7773" spans="1:1" x14ac:dyDescent="0.35">
      <c r="A7773" s="23"/>
    </row>
    <row r="7774" spans="1:1" x14ac:dyDescent="0.35">
      <c r="A7774" s="23"/>
    </row>
    <row r="7775" spans="1:1" x14ac:dyDescent="0.35">
      <c r="A7775" s="23"/>
    </row>
    <row r="7776" spans="1:1" x14ac:dyDescent="0.35">
      <c r="A7776" s="23"/>
    </row>
    <row r="7777" spans="1:1" x14ac:dyDescent="0.35">
      <c r="A7777" s="23"/>
    </row>
    <row r="7778" spans="1:1" x14ac:dyDescent="0.35">
      <c r="A7778" s="23"/>
    </row>
    <row r="7779" spans="1:1" x14ac:dyDescent="0.35">
      <c r="A7779" s="23"/>
    </row>
    <row r="7780" spans="1:1" x14ac:dyDescent="0.35">
      <c r="A7780" s="23"/>
    </row>
    <row r="7781" spans="1:1" x14ac:dyDescent="0.35">
      <c r="A7781" s="23"/>
    </row>
    <row r="7782" spans="1:1" x14ac:dyDescent="0.35">
      <c r="A7782" s="23"/>
    </row>
    <row r="7783" spans="1:1" x14ac:dyDescent="0.35">
      <c r="A7783" s="23"/>
    </row>
    <row r="7784" spans="1:1" x14ac:dyDescent="0.35">
      <c r="A7784" s="23"/>
    </row>
    <row r="7785" spans="1:1" x14ac:dyDescent="0.35">
      <c r="A7785" s="23"/>
    </row>
    <row r="7786" spans="1:1" x14ac:dyDescent="0.35">
      <c r="A7786" s="23"/>
    </row>
    <row r="7787" spans="1:1" x14ac:dyDescent="0.35">
      <c r="A7787" s="23"/>
    </row>
    <row r="7788" spans="1:1" x14ac:dyDescent="0.35">
      <c r="A7788" s="23"/>
    </row>
    <row r="7789" spans="1:1" x14ac:dyDescent="0.35">
      <c r="A7789" s="23"/>
    </row>
    <row r="7790" spans="1:1" x14ac:dyDescent="0.35">
      <c r="A7790" s="23"/>
    </row>
    <row r="7791" spans="1:1" x14ac:dyDescent="0.35">
      <c r="A7791" s="23"/>
    </row>
    <row r="7792" spans="1:1" x14ac:dyDescent="0.35">
      <c r="A7792" s="23"/>
    </row>
    <row r="7793" spans="1:1" x14ac:dyDescent="0.35">
      <c r="A7793" s="23"/>
    </row>
    <row r="7794" spans="1:1" x14ac:dyDescent="0.35">
      <c r="A7794" s="23"/>
    </row>
    <row r="7795" spans="1:1" x14ac:dyDescent="0.35">
      <c r="A7795" s="23"/>
    </row>
    <row r="7796" spans="1:1" x14ac:dyDescent="0.35">
      <c r="A7796" s="23"/>
    </row>
    <row r="7797" spans="1:1" x14ac:dyDescent="0.35">
      <c r="A7797" s="23"/>
    </row>
    <row r="7798" spans="1:1" x14ac:dyDescent="0.35">
      <c r="A7798" s="23"/>
    </row>
    <row r="7799" spans="1:1" x14ac:dyDescent="0.35">
      <c r="A7799" s="23"/>
    </row>
    <row r="7800" spans="1:1" x14ac:dyDescent="0.35">
      <c r="A7800" s="23"/>
    </row>
    <row r="7801" spans="1:1" x14ac:dyDescent="0.35">
      <c r="A7801" s="23"/>
    </row>
    <row r="7802" spans="1:1" x14ac:dyDescent="0.35">
      <c r="A7802" s="23"/>
    </row>
    <row r="7803" spans="1:1" x14ac:dyDescent="0.35">
      <c r="A7803" s="23"/>
    </row>
    <row r="7804" spans="1:1" x14ac:dyDescent="0.35">
      <c r="A7804" s="23"/>
    </row>
    <row r="7805" spans="1:1" x14ac:dyDescent="0.35">
      <c r="A7805" s="23"/>
    </row>
    <row r="7806" spans="1:1" x14ac:dyDescent="0.35">
      <c r="A7806" s="23"/>
    </row>
    <row r="7807" spans="1:1" x14ac:dyDescent="0.35">
      <c r="A7807" s="23"/>
    </row>
    <row r="7808" spans="1:1" x14ac:dyDescent="0.35">
      <c r="A7808" s="23"/>
    </row>
    <row r="7809" spans="1:1" x14ac:dyDescent="0.35">
      <c r="A7809" s="23"/>
    </row>
    <row r="7810" spans="1:1" x14ac:dyDescent="0.35">
      <c r="A7810" s="23"/>
    </row>
    <row r="7811" spans="1:1" x14ac:dyDescent="0.35">
      <c r="A7811" s="23"/>
    </row>
    <row r="7812" spans="1:1" x14ac:dyDescent="0.35">
      <c r="A7812" s="23"/>
    </row>
    <row r="7813" spans="1:1" x14ac:dyDescent="0.35">
      <c r="A7813" s="23"/>
    </row>
    <row r="7814" spans="1:1" x14ac:dyDescent="0.35">
      <c r="A7814" s="23"/>
    </row>
    <row r="7815" spans="1:1" x14ac:dyDescent="0.35">
      <c r="A7815" s="23"/>
    </row>
    <row r="7816" spans="1:1" x14ac:dyDescent="0.35">
      <c r="A7816" s="23"/>
    </row>
    <row r="7817" spans="1:1" x14ac:dyDescent="0.35">
      <c r="A7817" s="23"/>
    </row>
    <row r="7818" spans="1:1" x14ac:dyDescent="0.35">
      <c r="A7818" s="23"/>
    </row>
    <row r="7819" spans="1:1" x14ac:dyDescent="0.35">
      <c r="A7819" s="23"/>
    </row>
    <row r="7820" spans="1:1" x14ac:dyDescent="0.35">
      <c r="A7820" s="23"/>
    </row>
    <row r="7821" spans="1:1" x14ac:dyDescent="0.35">
      <c r="A7821" s="23"/>
    </row>
    <row r="7822" spans="1:1" x14ac:dyDescent="0.35">
      <c r="A7822" s="23"/>
    </row>
    <row r="7823" spans="1:1" x14ac:dyDescent="0.35">
      <c r="A7823" s="23"/>
    </row>
    <row r="7824" spans="1:1" x14ac:dyDescent="0.35">
      <c r="A7824" s="23"/>
    </row>
    <row r="7825" spans="1:1" x14ac:dyDescent="0.35">
      <c r="A7825" s="23"/>
    </row>
    <row r="7826" spans="1:1" x14ac:dyDescent="0.35">
      <c r="A7826" s="23"/>
    </row>
    <row r="7827" spans="1:1" x14ac:dyDescent="0.35">
      <c r="A7827" s="23"/>
    </row>
    <row r="7828" spans="1:1" x14ac:dyDescent="0.35">
      <c r="A7828" s="23"/>
    </row>
    <row r="7829" spans="1:1" x14ac:dyDescent="0.35">
      <c r="A7829" s="23"/>
    </row>
    <row r="7830" spans="1:1" x14ac:dyDescent="0.35">
      <c r="A7830" s="23"/>
    </row>
    <row r="7831" spans="1:1" x14ac:dyDescent="0.35">
      <c r="A7831" s="23"/>
    </row>
    <row r="7832" spans="1:1" x14ac:dyDescent="0.35">
      <c r="A7832" s="23"/>
    </row>
    <row r="7833" spans="1:1" x14ac:dyDescent="0.35">
      <c r="A7833" s="23"/>
    </row>
    <row r="7834" spans="1:1" x14ac:dyDescent="0.35">
      <c r="A7834" s="23"/>
    </row>
    <row r="7835" spans="1:1" x14ac:dyDescent="0.35">
      <c r="A7835" s="23"/>
    </row>
    <row r="7836" spans="1:1" x14ac:dyDescent="0.35">
      <c r="A7836" s="23"/>
    </row>
    <row r="7837" spans="1:1" x14ac:dyDescent="0.35">
      <c r="A7837" s="23"/>
    </row>
    <row r="7838" spans="1:1" x14ac:dyDescent="0.35">
      <c r="A7838" s="23"/>
    </row>
    <row r="7839" spans="1:1" x14ac:dyDescent="0.35">
      <c r="A7839" s="23"/>
    </row>
    <row r="7840" spans="1:1" x14ac:dyDescent="0.35">
      <c r="A7840" s="23"/>
    </row>
    <row r="7841" spans="1:1" x14ac:dyDescent="0.35">
      <c r="A7841" s="23"/>
    </row>
    <row r="7842" spans="1:1" x14ac:dyDescent="0.35">
      <c r="A7842" s="23"/>
    </row>
    <row r="7843" spans="1:1" x14ac:dyDescent="0.35">
      <c r="A7843" s="23"/>
    </row>
    <row r="7844" spans="1:1" x14ac:dyDescent="0.35">
      <c r="A7844" s="23"/>
    </row>
    <row r="7845" spans="1:1" x14ac:dyDescent="0.35">
      <c r="A7845" s="23"/>
    </row>
    <row r="7846" spans="1:1" x14ac:dyDescent="0.35">
      <c r="A7846" s="23"/>
    </row>
    <row r="7847" spans="1:1" x14ac:dyDescent="0.35">
      <c r="A7847" s="23"/>
    </row>
    <row r="7848" spans="1:1" x14ac:dyDescent="0.35">
      <c r="A7848" s="23"/>
    </row>
    <row r="7849" spans="1:1" x14ac:dyDescent="0.35">
      <c r="A7849" s="23"/>
    </row>
    <row r="7850" spans="1:1" x14ac:dyDescent="0.35">
      <c r="A7850" s="23"/>
    </row>
    <row r="7851" spans="1:1" x14ac:dyDescent="0.35">
      <c r="A7851" s="23"/>
    </row>
    <row r="7852" spans="1:1" x14ac:dyDescent="0.35">
      <c r="A7852" s="23"/>
    </row>
    <row r="7853" spans="1:1" x14ac:dyDescent="0.35">
      <c r="A7853" s="23"/>
    </row>
    <row r="7854" spans="1:1" x14ac:dyDescent="0.35">
      <c r="A7854" s="23"/>
    </row>
    <row r="7855" spans="1:1" x14ac:dyDescent="0.35">
      <c r="A7855" s="23"/>
    </row>
    <row r="7856" spans="1:1" x14ac:dyDescent="0.35">
      <c r="A7856" s="23"/>
    </row>
    <row r="7857" spans="1:1" x14ac:dyDescent="0.35">
      <c r="A7857" s="23"/>
    </row>
    <row r="7858" spans="1:1" x14ac:dyDescent="0.35">
      <c r="A7858" s="23"/>
    </row>
    <row r="7859" spans="1:1" x14ac:dyDescent="0.35">
      <c r="A7859" s="23"/>
    </row>
    <row r="7860" spans="1:1" x14ac:dyDescent="0.35">
      <c r="A7860" s="23"/>
    </row>
    <row r="7861" spans="1:1" x14ac:dyDescent="0.35">
      <c r="A7861" s="23"/>
    </row>
    <row r="7862" spans="1:1" x14ac:dyDescent="0.35">
      <c r="A7862" s="23"/>
    </row>
    <row r="7863" spans="1:1" x14ac:dyDescent="0.35">
      <c r="A7863" s="23"/>
    </row>
    <row r="7864" spans="1:1" x14ac:dyDescent="0.35">
      <c r="A7864" s="23"/>
    </row>
    <row r="7865" spans="1:1" x14ac:dyDescent="0.35">
      <c r="A7865" s="23"/>
    </row>
    <row r="7866" spans="1:1" x14ac:dyDescent="0.35">
      <c r="A7866" s="23"/>
    </row>
    <row r="7867" spans="1:1" x14ac:dyDescent="0.35">
      <c r="A7867" s="23"/>
    </row>
    <row r="7868" spans="1:1" x14ac:dyDescent="0.35">
      <c r="A7868" s="23"/>
    </row>
    <row r="7869" spans="1:1" x14ac:dyDescent="0.35">
      <c r="A7869" s="23"/>
    </row>
    <row r="7870" spans="1:1" x14ac:dyDescent="0.35">
      <c r="A7870" s="23"/>
    </row>
    <row r="7871" spans="1:1" x14ac:dyDescent="0.35">
      <c r="A7871" s="23"/>
    </row>
    <row r="7872" spans="1:1" x14ac:dyDescent="0.35">
      <c r="A7872" s="23"/>
    </row>
    <row r="7873" spans="1:1" x14ac:dyDescent="0.35">
      <c r="A7873" s="23"/>
    </row>
    <row r="7874" spans="1:1" x14ac:dyDescent="0.35">
      <c r="A7874" s="23"/>
    </row>
    <row r="7875" spans="1:1" x14ac:dyDescent="0.35">
      <c r="A7875" s="23"/>
    </row>
    <row r="7876" spans="1:1" x14ac:dyDescent="0.35">
      <c r="A7876" s="23"/>
    </row>
    <row r="7877" spans="1:1" x14ac:dyDescent="0.35">
      <c r="A7877" s="23"/>
    </row>
    <row r="7878" spans="1:1" x14ac:dyDescent="0.35">
      <c r="A7878" s="23"/>
    </row>
    <row r="7879" spans="1:1" x14ac:dyDescent="0.35">
      <c r="A7879" s="23"/>
    </row>
    <row r="7880" spans="1:1" x14ac:dyDescent="0.35">
      <c r="A7880" s="23"/>
    </row>
    <row r="7881" spans="1:1" x14ac:dyDescent="0.35">
      <c r="A7881" s="23"/>
    </row>
    <row r="7882" spans="1:1" x14ac:dyDescent="0.35">
      <c r="A7882" s="23"/>
    </row>
    <row r="7883" spans="1:1" x14ac:dyDescent="0.35">
      <c r="A7883" s="23"/>
    </row>
    <row r="7884" spans="1:1" x14ac:dyDescent="0.35">
      <c r="A7884" s="23"/>
    </row>
    <row r="7885" spans="1:1" x14ac:dyDescent="0.35">
      <c r="A7885" s="23"/>
    </row>
    <row r="7886" spans="1:1" x14ac:dyDescent="0.35">
      <c r="A7886" s="23"/>
    </row>
    <row r="7887" spans="1:1" x14ac:dyDescent="0.35">
      <c r="A7887" s="23"/>
    </row>
    <row r="7888" spans="1:1" x14ac:dyDescent="0.35">
      <c r="A7888" s="23"/>
    </row>
    <row r="7889" spans="1:1" x14ac:dyDescent="0.35">
      <c r="A7889" s="23"/>
    </row>
    <row r="7890" spans="1:1" x14ac:dyDescent="0.35">
      <c r="A7890" s="23"/>
    </row>
    <row r="7891" spans="1:1" x14ac:dyDescent="0.35">
      <c r="A7891" s="23"/>
    </row>
    <row r="7892" spans="1:1" x14ac:dyDescent="0.35">
      <c r="A7892" s="23"/>
    </row>
    <row r="7893" spans="1:1" x14ac:dyDescent="0.35">
      <c r="A7893" s="23"/>
    </row>
    <row r="7894" spans="1:1" x14ac:dyDescent="0.35">
      <c r="A7894" s="23"/>
    </row>
    <row r="7895" spans="1:1" x14ac:dyDescent="0.35">
      <c r="A7895" s="23"/>
    </row>
    <row r="7896" spans="1:1" x14ac:dyDescent="0.35">
      <c r="A7896" s="23"/>
    </row>
    <row r="7897" spans="1:1" x14ac:dyDescent="0.35">
      <c r="A7897" s="23"/>
    </row>
    <row r="7898" spans="1:1" x14ac:dyDescent="0.35">
      <c r="A7898" s="23"/>
    </row>
    <row r="7899" spans="1:1" x14ac:dyDescent="0.35">
      <c r="A7899" s="23"/>
    </row>
    <row r="7900" spans="1:1" x14ac:dyDescent="0.35">
      <c r="A7900" s="23"/>
    </row>
    <row r="7901" spans="1:1" x14ac:dyDescent="0.35">
      <c r="A7901" s="23"/>
    </row>
    <row r="7902" spans="1:1" x14ac:dyDescent="0.35">
      <c r="A7902" s="23"/>
    </row>
    <row r="7903" spans="1:1" x14ac:dyDescent="0.35">
      <c r="A7903" s="23"/>
    </row>
    <row r="7904" spans="1:1" x14ac:dyDescent="0.35">
      <c r="A7904" s="23"/>
    </row>
    <row r="7905" spans="1:1" x14ac:dyDescent="0.35">
      <c r="A7905" s="23"/>
    </row>
    <row r="7906" spans="1:1" x14ac:dyDescent="0.35">
      <c r="A7906" s="23"/>
    </row>
    <row r="7907" spans="1:1" x14ac:dyDescent="0.35">
      <c r="A7907" s="23"/>
    </row>
    <row r="7908" spans="1:1" x14ac:dyDescent="0.35">
      <c r="A7908" s="23"/>
    </row>
    <row r="7909" spans="1:1" x14ac:dyDescent="0.35">
      <c r="A7909" s="23"/>
    </row>
    <row r="7910" spans="1:1" x14ac:dyDescent="0.35">
      <c r="A7910" s="23"/>
    </row>
    <row r="7911" spans="1:1" x14ac:dyDescent="0.35">
      <c r="A7911" s="23"/>
    </row>
    <row r="7912" spans="1:1" x14ac:dyDescent="0.35">
      <c r="A7912" s="23"/>
    </row>
    <row r="7913" spans="1:1" x14ac:dyDescent="0.35">
      <c r="A7913" s="23"/>
    </row>
    <row r="7914" spans="1:1" x14ac:dyDescent="0.35">
      <c r="A7914" s="23"/>
    </row>
    <row r="7915" spans="1:1" x14ac:dyDescent="0.35">
      <c r="A7915" s="23"/>
    </row>
    <row r="7916" spans="1:1" x14ac:dyDescent="0.35">
      <c r="A7916" s="23"/>
    </row>
    <row r="7917" spans="1:1" x14ac:dyDescent="0.35">
      <c r="A7917" s="23"/>
    </row>
    <row r="7918" spans="1:1" x14ac:dyDescent="0.35">
      <c r="A7918" s="23"/>
    </row>
    <row r="7919" spans="1:1" x14ac:dyDescent="0.35">
      <c r="A7919" s="23"/>
    </row>
    <row r="7920" spans="1:1" x14ac:dyDescent="0.35">
      <c r="A7920" s="23"/>
    </row>
    <row r="7921" spans="1:1" x14ac:dyDescent="0.35">
      <c r="A7921" s="23"/>
    </row>
    <row r="7922" spans="1:1" x14ac:dyDescent="0.35">
      <c r="A7922" s="23"/>
    </row>
    <row r="7923" spans="1:1" x14ac:dyDescent="0.35">
      <c r="A7923" s="23"/>
    </row>
    <row r="7924" spans="1:1" x14ac:dyDescent="0.35">
      <c r="A7924" s="23"/>
    </row>
    <row r="7925" spans="1:1" x14ac:dyDescent="0.35">
      <c r="A7925" s="23"/>
    </row>
    <row r="7926" spans="1:1" x14ac:dyDescent="0.35">
      <c r="A7926" s="23"/>
    </row>
    <row r="7927" spans="1:1" x14ac:dyDescent="0.35">
      <c r="A7927" s="23"/>
    </row>
    <row r="7928" spans="1:1" x14ac:dyDescent="0.35">
      <c r="A7928" s="23"/>
    </row>
    <row r="7929" spans="1:1" x14ac:dyDescent="0.35">
      <c r="A7929" s="23"/>
    </row>
    <row r="7930" spans="1:1" x14ac:dyDescent="0.35">
      <c r="A7930" s="23"/>
    </row>
    <row r="7931" spans="1:1" x14ac:dyDescent="0.35">
      <c r="A7931" s="23"/>
    </row>
    <row r="7932" spans="1:1" x14ac:dyDescent="0.35">
      <c r="A7932" s="23"/>
    </row>
    <row r="7933" spans="1:1" x14ac:dyDescent="0.35">
      <c r="A7933" s="23"/>
    </row>
    <row r="7934" spans="1:1" x14ac:dyDescent="0.35">
      <c r="A7934" s="23"/>
    </row>
    <row r="7935" spans="1:1" x14ac:dyDescent="0.35">
      <c r="A7935" s="23"/>
    </row>
    <row r="7936" spans="1:1" x14ac:dyDescent="0.35">
      <c r="A7936" s="23"/>
    </row>
    <row r="7937" spans="1:1" x14ac:dyDescent="0.35">
      <c r="A7937" s="23"/>
    </row>
    <row r="7938" spans="1:1" x14ac:dyDescent="0.35">
      <c r="A7938" s="23"/>
    </row>
    <row r="7939" spans="1:1" x14ac:dyDescent="0.35">
      <c r="A7939" s="23"/>
    </row>
    <row r="7940" spans="1:1" x14ac:dyDescent="0.35">
      <c r="A7940" s="23"/>
    </row>
    <row r="7941" spans="1:1" x14ac:dyDescent="0.35">
      <c r="A7941" s="23"/>
    </row>
    <row r="7942" spans="1:1" x14ac:dyDescent="0.35">
      <c r="A7942" s="23"/>
    </row>
    <row r="7943" spans="1:1" x14ac:dyDescent="0.35">
      <c r="A7943" s="23"/>
    </row>
    <row r="7944" spans="1:1" x14ac:dyDescent="0.35">
      <c r="A7944" s="23"/>
    </row>
    <row r="7945" spans="1:1" x14ac:dyDescent="0.35">
      <c r="A7945" s="23"/>
    </row>
    <row r="7946" spans="1:1" x14ac:dyDescent="0.35">
      <c r="A7946" s="23"/>
    </row>
    <row r="7947" spans="1:1" x14ac:dyDescent="0.35">
      <c r="A7947" s="23"/>
    </row>
    <row r="7948" spans="1:1" x14ac:dyDescent="0.35">
      <c r="A7948" s="23"/>
    </row>
    <row r="7949" spans="1:1" x14ac:dyDescent="0.35">
      <c r="A7949" s="23"/>
    </row>
    <row r="7950" spans="1:1" x14ac:dyDescent="0.35">
      <c r="A7950" s="23"/>
    </row>
    <row r="7951" spans="1:1" x14ac:dyDescent="0.35">
      <c r="A7951" s="23"/>
    </row>
    <row r="7952" spans="1:1" x14ac:dyDescent="0.35">
      <c r="A7952" s="23"/>
    </row>
    <row r="7953" spans="1:1" x14ac:dyDescent="0.35">
      <c r="A7953" s="23"/>
    </row>
    <row r="7954" spans="1:1" x14ac:dyDescent="0.35">
      <c r="A7954" s="23"/>
    </row>
    <row r="7955" spans="1:1" x14ac:dyDescent="0.35">
      <c r="A7955" s="23"/>
    </row>
    <row r="7956" spans="1:1" x14ac:dyDescent="0.35">
      <c r="A7956" s="23"/>
    </row>
    <row r="7957" spans="1:1" x14ac:dyDescent="0.35">
      <c r="A7957" s="23"/>
    </row>
    <row r="7958" spans="1:1" x14ac:dyDescent="0.35">
      <c r="A7958" s="23"/>
    </row>
    <row r="7959" spans="1:1" x14ac:dyDescent="0.35">
      <c r="A7959" s="23"/>
    </row>
    <row r="7960" spans="1:1" x14ac:dyDescent="0.35">
      <c r="A7960" s="23"/>
    </row>
    <row r="7961" spans="1:1" x14ac:dyDescent="0.35">
      <c r="A7961" s="23"/>
    </row>
    <row r="7962" spans="1:1" x14ac:dyDescent="0.35">
      <c r="A7962" s="23"/>
    </row>
    <row r="7963" spans="1:1" x14ac:dyDescent="0.35">
      <c r="A7963" s="23"/>
    </row>
    <row r="7964" spans="1:1" x14ac:dyDescent="0.35">
      <c r="A7964" s="23"/>
    </row>
    <row r="7965" spans="1:1" x14ac:dyDescent="0.35">
      <c r="A7965" s="23"/>
    </row>
    <row r="7966" spans="1:1" x14ac:dyDescent="0.35">
      <c r="A7966" s="23"/>
    </row>
    <row r="7967" spans="1:1" x14ac:dyDescent="0.35">
      <c r="A7967" s="23"/>
    </row>
    <row r="7968" spans="1:1" x14ac:dyDescent="0.35">
      <c r="A7968" s="23"/>
    </row>
    <row r="7969" spans="1:1" x14ac:dyDescent="0.35">
      <c r="A7969" s="23"/>
    </row>
    <row r="7970" spans="1:1" x14ac:dyDescent="0.35">
      <c r="A7970" s="23"/>
    </row>
    <row r="7971" spans="1:1" x14ac:dyDescent="0.35">
      <c r="A7971" s="23"/>
    </row>
    <row r="7972" spans="1:1" x14ac:dyDescent="0.35">
      <c r="A7972" s="23"/>
    </row>
    <row r="7973" spans="1:1" x14ac:dyDescent="0.35">
      <c r="A7973" s="23"/>
    </row>
    <row r="7974" spans="1:1" x14ac:dyDescent="0.35">
      <c r="A7974" s="23"/>
    </row>
    <row r="7975" spans="1:1" x14ac:dyDescent="0.35">
      <c r="A7975" s="23"/>
    </row>
    <row r="7976" spans="1:1" x14ac:dyDescent="0.35">
      <c r="A7976" s="23"/>
    </row>
    <row r="7977" spans="1:1" x14ac:dyDescent="0.35">
      <c r="A7977" s="23"/>
    </row>
    <row r="7978" spans="1:1" x14ac:dyDescent="0.35">
      <c r="A7978" s="23"/>
    </row>
    <row r="7979" spans="1:1" x14ac:dyDescent="0.35">
      <c r="A7979" s="23"/>
    </row>
    <row r="7980" spans="1:1" x14ac:dyDescent="0.35">
      <c r="A7980" s="23"/>
    </row>
    <row r="7981" spans="1:1" x14ac:dyDescent="0.35">
      <c r="A7981" s="23"/>
    </row>
    <row r="7982" spans="1:1" x14ac:dyDescent="0.35">
      <c r="A7982" s="23"/>
    </row>
    <row r="7983" spans="1:1" x14ac:dyDescent="0.35">
      <c r="A7983" s="23"/>
    </row>
    <row r="7984" spans="1:1" x14ac:dyDescent="0.35">
      <c r="A7984" s="23"/>
    </row>
    <row r="7985" spans="1:1" x14ac:dyDescent="0.35">
      <c r="A7985" s="23"/>
    </row>
    <row r="7986" spans="1:1" x14ac:dyDescent="0.35">
      <c r="A7986" s="23"/>
    </row>
    <row r="7987" spans="1:1" x14ac:dyDescent="0.35">
      <c r="A7987" s="23"/>
    </row>
    <row r="7988" spans="1:1" x14ac:dyDescent="0.35">
      <c r="A7988" s="23"/>
    </row>
    <row r="7989" spans="1:1" x14ac:dyDescent="0.35">
      <c r="A7989" s="23"/>
    </row>
    <row r="7990" spans="1:1" x14ac:dyDescent="0.35">
      <c r="A7990" s="23"/>
    </row>
    <row r="7991" spans="1:1" x14ac:dyDescent="0.35">
      <c r="A7991" s="23"/>
    </row>
    <row r="7992" spans="1:1" x14ac:dyDescent="0.35">
      <c r="A7992" s="23"/>
    </row>
    <row r="7993" spans="1:1" x14ac:dyDescent="0.35">
      <c r="A7993" s="23"/>
    </row>
    <row r="7994" spans="1:1" x14ac:dyDescent="0.35">
      <c r="A7994" s="23"/>
    </row>
    <row r="7995" spans="1:1" x14ac:dyDescent="0.35">
      <c r="A7995" s="23"/>
    </row>
    <row r="7996" spans="1:1" x14ac:dyDescent="0.35">
      <c r="A7996" s="23"/>
    </row>
    <row r="7997" spans="1:1" x14ac:dyDescent="0.35">
      <c r="A7997" s="23"/>
    </row>
    <row r="7998" spans="1:1" x14ac:dyDescent="0.35">
      <c r="A7998" s="23"/>
    </row>
    <row r="7999" spans="1:1" x14ac:dyDescent="0.35">
      <c r="A7999" s="23"/>
    </row>
    <row r="8000" spans="1:1" x14ac:dyDescent="0.35">
      <c r="A8000" s="23"/>
    </row>
    <row r="8001" spans="1:1" x14ac:dyDescent="0.35">
      <c r="A8001" s="23"/>
    </row>
    <row r="8002" spans="1:1" x14ac:dyDescent="0.35">
      <c r="A8002" s="23"/>
    </row>
    <row r="8003" spans="1:1" x14ac:dyDescent="0.35">
      <c r="A8003" s="23"/>
    </row>
    <row r="8004" spans="1:1" x14ac:dyDescent="0.35">
      <c r="A8004" s="23"/>
    </row>
    <row r="8005" spans="1:1" x14ac:dyDescent="0.35">
      <c r="A8005" s="23"/>
    </row>
    <row r="8006" spans="1:1" x14ac:dyDescent="0.35">
      <c r="A8006" s="23"/>
    </row>
    <row r="8007" spans="1:1" x14ac:dyDescent="0.35">
      <c r="A8007" s="23"/>
    </row>
    <row r="8008" spans="1:1" x14ac:dyDescent="0.35">
      <c r="A8008" s="23"/>
    </row>
    <row r="8009" spans="1:1" x14ac:dyDescent="0.35">
      <c r="A8009" s="23"/>
    </row>
    <row r="8010" spans="1:1" x14ac:dyDescent="0.35">
      <c r="A8010" s="23"/>
    </row>
    <row r="8011" spans="1:1" x14ac:dyDescent="0.35">
      <c r="A8011" s="23"/>
    </row>
    <row r="8012" spans="1:1" x14ac:dyDescent="0.35">
      <c r="A8012" s="23"/>
    </row>
    <row r="8013" spans="1:1" x14ac:dyDescent="0.35">
      <c r="A8013" s="23"/>
    </row>
    <row r="8014" spans="1:1" x14ac:dyDescent="0.35">
      <c r="A8014" s="23"/>
    </row>
    <row r="8015" spans="1:1" x14ac:dyDescent="0.35">
      <c r="A8015" s="23"/>
    </row>
    <row r="8016" spans="1:1" x14ac:dyDescent="0.35">
      <c r="A8016" s="23"/>
    </row>
    <row r="8017" spans="1:1" x14ac:dyDescent="0.35">
      <c r="A8017" s="23"/>
    </row>
    <row r="8018" spans="1:1" x14ac:dyDescent="0.35">
      <c r="A8018" s="23"/>
    </row>
    <row r="8019" spans="1:1" x14ac:dyDescent="0.35">
      <c r="A8019" s="23"/>
    </row>
    <row r="8020" spans="1:1" x14ac:dyDescent="0.35">
      <c r="A8020" s="23"/>
    </row>
    <row r="8021" spans="1:1" x14ac:dyDescent="0.35">
      <c r="A8021" s="23"/>
    </row>
    <row r="8022" spans="1:1" x14ac:dyDescent="0.35">
      <c r="A8022" s="23"/>
    </row>
    <row r="8023" spans="1:1" x14ac:dyDescent="0.35">
      <c r="A8023" s="23"/>
    </row>
    <row r="8024" spans="1:1" x14ac:dyDescent="0.35">
      <c r="A8024" s="23"/>
    </row>
    <row r="8025" spans="1:1" x14ac:dyDescent="0.35">
      <c r="A8025" s="23"/>
    </row>
    <row r="8026" spans="1:1" x14ac:dyDescent="0.35">
      <c r="A8026" s="23"/>
    </row>
    <row r="8027" spans="1:1" x14ac:dyDescent="0.35">
      <c r="A8027" s="23"/>
    </row>
    <row r="8028" spans="1:1" x14ac:dyDescent="0.35">
      <c r="A8028" s="23"/>
    </row>
    <row r="8029" spans="1:1" x14ac:dyDescent="0.35">
      <c r="A8029" s="23"/>
    </row>
    <row r="8030" spans="1:1" x14ac:dyDescent="0.35">
      <c r="A8030" s="23"/>
    </row>
    <row r="8031" spans="1:1" x14ac:dyDescent="0.35">
      <c r="A8031" s="23"/>
    </row>
    <row r="8032" spans="1:1" x14ac:dyDescent="0.35">
      <c r="A8032" s="23"/>
    </row>
    <row r="8033" spans="1:1" x14ac:dyDescent="0.35">
      <c r="A8033" s="23"/>
    </row>
    <row r="8034" spans="1:1" x14ac:dyDescent="0.35">
      <c r="A8034" s="23"/>
    </row>
    <row r="8035" spans="1:1" x14ac:dyDescent="0.35">
      <c r="A8035" s="23"/>
    </row>
    <row r="8036" spans="1:1" x14ac:dyDescent="0.35">
      <c r="A8036" s="23"/>
    </row>
    <row r="8037" spans="1:1" x14ac:dyDescent="0.35">
      <c r="A8037" s="23"/>
    </row>
    <row r="8038" spans="1:1" x14ac:dyDescent="0.35">
      <c r="A8038" s="23"/>
    </row>
    <row r="8039" spans="1:1" x14ac:dyDescent="0.35">
      <c r="A8039" s="23"/>
    </row>
    <row r="8040" spans="1:1" x14ac:dyDescent="0.35">
      <c r="A8040" s="23"/>
    </row>
    <row r="8041" spans="1:1" x14ac:dyDescent="0.35">
      <c r="A8041" s="23"/>
    </row>
    <row r="8042" spans="1:1" x14ac:dyDescent="0.35">
      <c r="A8042" s="23"/>
    </row>
    <row r="8043" spans="1:1" x14ac:dyDescent="0.35">
      <c r="A8043" s="23"/>
    </row>
    <row r="8044" spans="1:1" x14ac:dyDescent="0.35">
      <c r="A8044" s="23"/>
    </row>
    <row r="8045" spans="1:1" x14ac:dyDescent="0.35">
      <c r="A8045" s="23"/>
    </row>
    <row r="8046" spans="1:1" x14ac:dyDescent="0.35">
      <c r="A8046" s="23"/>
    </row>
    <row r="8047" spans="1:1" x14ac:dyDescent="0.35">
      <c r="A8047" s="23"/>
    </row>
    <row r="8048" spans="1:1" x14ac:dyDescent="0.35">
      <c r="A8048" s="23"/>
    </row>
    <row r="8049" spans="1:1" x14ac:dyDescent="0.35">
      <c r="A8049" s="23"/>
    </row>
    <row r="8050" spans="1:1" x14ac:dyDescent="0.35">
      <c r="A8050" s="23"/>
    </row>
    <row r="8051" spans="1:1" x14ac:dyDescent="0.35">
      <c r="A8051" s="23"/>
    </row>
    <row r="8052" spans="1:1" x14ac:dyDescent="0.35">
      <c r="A8052" s="23"/>
    </row>
    <row r="8053" spans="1:1" x14ac:dyDescent="0.35">
      <c r="A8053" s="23"/>
    </row>
    <row r="8054" spans="1:1" x14ac:dyDescent="0.35">
      <c r="A8054" s="23"/>
    </row>
    <row r="8055" spans="1:1" x14ac:dyDescent="0.35">
      <c r="A8055" s="23"/>
    </row>
    <row r="8056" spans="1:1" x14ac:dyDescent="0.35">
      <c r="A8056" s="23"/>
    </row>
    <row r="8057" spans="1:1" x14ac:dyDescent="0.35">
      <c r="A8057" s="23"/>
    </row>
    <row r="8058" spans="1:1" x14ac:dyDescent="0.35">
      <c r="A8058" s="23"/>
    </row>
    <row r="8059" spans="1:1" x14ac:dyDescent="0.35">
      <c r="A8059" s="23"/>
    </row>
    <row r="8060" spans="1:1" x14ac:dyDescent="0.35">
      <c r="A8060" s="23"/>
    </row>
    <row r="8061" spans="1:1" x14ac:dyDescent="0.35">
      <c r="A8061" s="23"/>
    </row>
    <row r="8062" spans="1:1" x14ac:dyDescent="0.35">
      <c r="A8062" s="23"/>
    </row>
    <row r="8063" spans="1:1" x14ac:dyDescent="0.35">
      <c r="A8063" s="23"/>
    </row>
    <row r="8064" spans="1:1" x14ac:dyDescent="0.35">
      <c r="A8064" s="23"/>
    </row>
    <row r="8065" spans="1:1" x14ac:dyDescent="0.35">
      <c r="A8065" s="23"/>
    </row>
    <row r="8066" spans="1:1" x14ac:dyDescent="0.35">
      <c r="A8066" s="23"/>
    </row>
    <row r="8067" spans="1:1" x14ac:dyDescent="0.35">
      <c r="A8067" s="23"/>
    </row>
    <row r="8068" spans="1:1" x14ac:dyDescent="0.35">
      <c r="A8068" s="23"/>
    </row>
    <row r="8069" spans="1:1" x14ac:dyDescent="0.35">
      <c r="A8069" s="23"/>
    </row>
    <row r="8070" spans="1:1" x14ac:dyDescent="0.35">
      <c r="A8070" s="23"/>
    </row>
    <row r="8071" spans="1:1" x14ac:dyDescent="0.35">
      <c r="A8071" s="23"/>
    </row>
    <row r="8072" spans="1:1" x14ac:dyDescent="0.35">
      <c r="A8072" s="23"/>
    </row>
    <row r="8073" spans="1:1" x14ac:dyDescent="0.35">
      <c r="A8073" s="23"/>
    </row>
    <row r="8074" spans="1:1" x14ac:dyDescent="0.35">
      <c r="A8074" s="23"/>
    </row>
    <row r="8075" spans="1:1" x14ac:dyDescent="0.35">
      <c r="A8075" s="23"/>
    </row>
    <row r="8076" spans="1:1" x14ac:dyDescent="0.35">
      <c r="A8076" s="23"/>
    </row>
    <row r="8077" spans="1:1" x14ac:dyDescent="0.35">
      <c r="A8077" s="23"/>
    </row>
    <row r="8078" spans="1:1" x14ac:dyDescent="0.35">
      <c r="A8078" s="23"/>
    </row>
    <row r="8079" spans="1:1" x14ac:dyDescent="0.35">
      <c r="A8079" s="23"/>
    </row>
    <row r="8080" spans="1:1" x14ac:dyDescent="0.35">
      <c r="A8080" s="23"/>
    </row>
    <row r="8081" spans="1:1" x14ac:dyDescent="0.35">
      <c r="A8081" s="23"/>
    </row>
    <row r="8082" spans="1:1" x14ac:dyDescent="0.35">
      <c r="A8082" s="23"/>
    </row>
    <row r="8083" spans="1:1" x14ac:dyDescent="0.35">
      <c r="A8083" s="23"/>
    </row>
    <row r="8084" spans="1:1" x14ac:dyDescent="0.35">
      <c r="A8084" s="23"/>
    </row>
    <row r="8085" spans="1:1" x14ac:dyDescent="0.35">
      <c r="A8085" s="23"/>
    </row>
    <row r="8086" spans="1:1" x14ac:dyDescent="0.35">
      <c r="A8086" s="23"/>
    </row>
    <row r="8087" spans="1:1" x14ac:dyDescent="0.35">
      <c r="A8087" s="23"/>
    </row>
    <row r="8088" spans="1:1" x14ac:dyDescent="0.35">
      <c r="A8088" s="23"/>
    </row>
    <row r="8089" spans="1:1" x14ac:dyDescent="0.35">
      <c r="A8089" s="23"/>
    </row>
    <row r="8090" spans="1:1" x14ac:dyDescent="0.35">
      <c r="A8090" s="23"/>
    </row>
    <row r="8091" spans="1:1" x14ac:dyDescent="0.35">
      <c r="A8091" s="23"/>
    </row>
    <row r="8092" spans="1:1" x14ac:dyDescent="0.35">
      <c r="A8092" s="23"/>
    </row>
    <row r="8093" spans="1:1" x14ac:dyDescent="0.35">
      <c r="A8093" s="23"/>
    </row>
    <row r="8094" spans="1:1" x14ac:dyDescent="0.35">
      <c r="A8094" s="23"/>
    </row>
    <row r="8095" spans="1:1" x14ac:dyDescent="0.35">
      <c r="A8095" s="23"/>
    </row>
    <row r="8096" spans="1:1" x14ac:dyDescent="0.35">
      <c r="A8096" s="23"/>
    </row>
    <row r="8097" spans="1:1" x14ac:dyDescent="0.35">
      <c r="A8097" s="23"/>
    </row>
    <row r="8098" spans="1:1" x14ac:dyDescent="0.35">
      <c r="A8098" s="23"/>
    </row>
    <row r="8099" spans="1:1" x14ac:dyDescent="0.35">
      <c r="A8099" s="23"/>
    </row>
    <row r="8100" spans="1:1" x14ac:dyDescent="0.35">
      <c r="A8100" s="23"/>
    </row>
    <row r="8101" spans="1:1" x14ac:dyDescent="0.35">
      <c r="A8101" s="23"/>
    </row>
    <row r="8102" spans="1:1" x14ac:dyDescent="0.35">
      <c r="A8102" s="23"/>
    </row>
    <row r="8103" spans="1:1" x14ac:dyDescent="0.35">
      <c r="A8103" s="23"/>
    </row>
    <row r="8104" spans="1:1" x14ac:dyDescent="0.35">
      <c r="A8104" s="23"/>
    </row>
    <row r="8105" spans="1:1" x14ac:dyDescent="0.35">
      <c r="A8105" s="23"/>
    </row>
    <row r="8106" spans="1:1" x14ac:dyDescent="0.35">
      <c r="A8106" s="23"/>
    </row>
    <row r="8107" spans="1:1" x14ac:dyDescent="0.35">
      <c r="A8107" s="23"/>
    </row>
    <row r="8108" spans="1:1" x14ac:dyDescent="0.35">
      <c r="A8108" s="23"/>
    </row>
    <row r="8109" spans="1:1" x14ac:dyDescent="0.35">
      <c r="A8109" s="23"/>
    </row>
    <row r="8110" spans="1:1" x14ac:dyDescent="0.35">
      <c r="A8110" s="23"/>
    </row>
    <row r="8111" spans="1:1" x14ac:dyDescent="0.35">
      <c r="A8111" s="23"/>
    </row>
    <row r="8112" spans="1:1" x14ac:dyDescent="0.35">
      <c r="A8112" s="23"/>
    </row>
    <row r="8113" spans="1:1" x14ac:dyDescent="0.35">
      <c r="A8113" s="23"/>
    </row>
    <row r="8114" spans="1:1" x14ac:dyDescent="0.35">
      <c r="A8114" s="23"/>
    </row>
    <row r="8115" spans="1:1" x14ac:dyDescent="0.35">
      <c r="A8115" s="23"/>
    </row>
    <row r="8116" spans="1:1" x14ac:dyDescent="0.35">
      <c r="A8116" s="23"/>
    </row>
    <row r="8117" spans="1:1" x14ac:dyDescent="0.35">
      <c r="A8117" s="23"/>
    </row>
    <row r="8118" spans="1:1" x14ac:dyDescent="0.35">
      <c r="A8118" s="23"/>
    </row>
    <row r="8119" spans="1:1" x14ac:dyDescent="0.35">
      <c r="A8119" s="23"/>
    </row>
    <row r="8120" spans="1:1" x14ac:dyDescent="0.35">
      <c r="A8120" s="23"/>
    </row>
    <row r="8121" spans="1:1" x14ac:dyDescent="0.35">
      <c r="A8121" s="23"/>
    </row>
    <row r="8122" spans="1:1" x14ac:dyDescent="0.35">
      <c r="A8122" s="23"/>
    </row>
    <row r="8123" spans="1:1" x14ac:dyDescent="0.35">
      <c r="A8123" s="23"/>
    </row>
    <row r="8124" spans="1:1" x14ac:dyDescent="0.35">
      <c r="A8124" s="23"/>
    </row>
    <row r="8125" spans="1:1" x14ac:dyDescent="0.35">
      <c r="A8125" s="23"/>
    </row>
    <row r="8126" spans="1:1" x14ac:dyDescent="0.35">
      <c r="A8126" s="23"/>
    </row>
    <row r="8127" spans="1:1" x14ac:dyDescent="0.35">
      <c r="A8127" s="23"/>
    </row>
    <row r="8128" spans="1:1" x14ac:dyDescent="0.35">
      <c r="A8128" s="23"/>
    </row>
    <row r="8129" spans="1:1" x14ac:dyDescent="0.35">
      <c r="A8129" s="23"/>
    </row>
    <row r="8130" spans="1:1" x14ac:dyDescent="0.35">
      <c r="A8130" s="23"/>
    </row>
    <row r="8131" spans="1:1" x14ac:dyDescent="0.35">
      <c r="A8131" s="23"/>
    </row>
    <row r="8132" spans="1:1" x14ac:dyDescent="0.35">
      <c r="A8132" s="23"/>
    </row>
    <row r="8133" spans="1:1" x14ac:dyDescent="0.35">
      <c r="A8133" s="23"/>
    </row>
    <row r="8134" spans="1:1" x14ac:dyDescent="0.35">
      <c r="A8134" s="23"/>
    </row>
    <row r="8135" spans="1:1" x14ac:dyDescent="0.35">
      <c r="A8135" s="23"/>
    </row>
    <row r="8136" spans="1:1" x14ac:dyDescent="0.35">
      <c r="A8136" s="23"/>
    </row>
    <row r="8137" spans="1:1" x14ac:dyDescent="0.35">
      <c r="A8137" s="23"/>
    </row>
    <row r="8138" spans="1:1" x14ac:dyDescent="0.35">
      <c r="A8138" s="23"/>
    </row>
    <row r="8139" spans="1:1" x14ac:dyDescent="0.35">
      <c r="A8139" s="23"/>
    </row>
    <row r="8140" spans="1:1" x14ac:dyDescent="0.35">
      <c r="A8140" s="23"/>
    </row>
    <row r="8141" spans="1:1" x14ac:dyDescent="0.35">
      <c r="A8141" s="23"/>
    </row>
    <row r="8142" spans="1:1" x14ac:dyDescent="0.35">
      <c r="A8142" s="23"/>
    </row>
    <row r="8143" spans="1:1" x14ac:dyDescent="0.35">
      <c r="A8143" s="23"/>
    </row>
    <row r="8144" spans="1:1" x14ac:dyDescent="0.35">
      <c r="A8144" s="23"/>
    </row>
    <row r="8145" spans="1:1" x14ac:dyDescent="0.35">
      <c r="A8145" s="23"/>
    </row>
    <row r="8146" spans="1:1" x14ac:dyDescent="0.35">
      <c r="A8146" s="23"/>
    </row>
    <row r="8147" spans="1:1" x14ac:dyDescent="0.35">
      <c r="A8147" s="23"/>
    </row>
    <row r="8148" spans="1:1" x14ac:dyDescent="0.35">
      <c r="A8148" s="23"/>
    </row>
    <row r="8149" spans="1:1" x14ac:dyDescent="0.35">
      <c r="A8149" s="23"/>
    </row>
    <row r="8150" spans="1:1" x14ac:dyDescent="0.35">
      <c r="A8150" s="23"/>
    </row>
    <row r="8151" spans="1:1" x14ac:dyDescent="0.35">
      <c r="A8151" s="23"/>
    </row>
    <row r="8152" spans="1:1" x14ac:dyDescent="0.35">
      <c r="A8152" s="23"/>
    </row>
    <row r="8153" spans="1:1" x14ac:dyDescent="0.35">
      <c r="A8153" s="23"/>
    </row>
    <row r="8154" spans="1:1" x14ac:dyDescent="0.35">
      <c r="A8154" s="23"/>
    </row>
    <row r="8155" spans="1:1" x14ac:dyDescent="0.35">
      <c r="A8155" s="23"/>
    </row>
    <row r="8156" spans="1:1" x14ac:dyDescent="0.35">
      <c r="A8156" s="23"/>
    </row>
    <row r="8157" spans="1:1" x14ac:dyDescent="0.35">
      <c r="A8157" s="23"/>
    </row>
    <row r="8158" spans="1:1" x14ac:dyDescent="0.35">
      <c r="A8158" s="23"/>
    </row>
    <row r="8159" spans="1:1" x14ac:dyDescent="0.35">
      <c r="A8159" s="23"/>
    </row>
    <row r="8160" spans="1:1" x14ac:dyDescent="0.35">
      <c r="A8160" s="23"/>
    </row>
    <row r="8161" spans="1:1" x14ac:dyDescent="0.35">
      <c r="A8161" s="23"/>
    </row>
    <row r="8162" spans="1:1" x14ac:dyDescent="0.35">
      <c r="A8162" s="23"/>
    </row>
    <row r="8163" spans="1:1" x14ac:dyDescent="0.35">
      <c r="A8163" s="23"/>
    </row>
    <row r="8164" spans="1:1" x14ac:dyDescent="0.35">
      <c r="A8164" s="23"/>
    </row>
    <row r="8165" spans="1:1" x14ac:dyDescent="0.35">
      <c r="A8165" s="23"/>
    </row>
    <row r="8166" spans="1:1" x14ac:dyDescent="0.35">
      <c r="A8166" s="23"/>
    </row>
    <row r="8167" spans="1:1" x14ac:dyDescent="0.35">
      <c r="A8167" s="23"/>
    </row>
    <row r="8168" spans="1:1" x14ac:dyDescent="0.35">
      <c r="A8168" s="23"/>
    </row>
    <row r="8169" spans="1:1" x14ac:dyDescent="0.35">
      <c r="A8169" s="23"/>
    </row>
    <row r="8170" spans="1:1" x14ac:dyDescent="0.35">
      <c r="A8170" s="23"/>
    </row>
    <row r="8171" spans="1:1" x14ac:dyDescent="0.35">
      <c r="A8171" s="23"/>
    </row>
    <row r="8172" spans="1:1" x14ac:dyDescent="0.35">
      <c r="A8172" s="23"/>
    </row>
    <row r="8173" spans="1:1" x14ac:dyDescent="0.35">
      <c r="A8173" s="23"/>
    </row>
    <row r="8174" spans="1:1" x14ac:dyDescent="0.35">
      <c r="A8174" s="23"/>
    </row>
    <row r="8175" spans="1:1" x14ac:dyDescent="0.35">
      <c r="A8175" s="23"/>
    </row>
    <row r="8176" spans="1:1" x14ac:dyDescent="0.35">
      <c r="A8176" s="23"/>
    </row>
    <row r="8177" spans="1:1" x14ac:dyDescent="0.35">
      <c r="A8177" s="23"/>
    </row>
    <row r="8178" spans="1:1" x14ac:dyDescent="0.35">
      <c r="A8178" s="23"/>
    </row>
    <row r="8179" spans="1:1" x14ac:dyDescent="0.35">
      <c r="A8179" s="23"/>
    </row>
    <row r="8180" spans="1:1" x14ac:dyDescent="0.35">
      <c r="A8180" s="23"/>
    </row>
    <row r="8181" spans="1:1" x14ac:dyDescent="0.35">
      <c r="A8181" s="23"/>
    </row>
    <row r="8182" spans="1:1" x14ac:dyDescent="0.35">
      <c r="A8182" s="23"/>
    </row>
    <row r="8183" spans="1:1" x14ac:dyDescent="0.35">
      <c r="A8183" s="23"/>
    </row>
    <row r="8184" spans="1:1" x14ac:dyDescent="0.35">
      <c r="A8184" s="23"/>
    </row>
    <row r="8185" spans="1:1" x14ac:dyDescent="0.35">
      <c r="A8185" s="23"/>
    </row>
    <row r="8186" spans="1:1" x14ac:dyDescent="0.35">
      <c r="A8186" s="23"/>
    </row>
    <row r="8187" spans="1:1" x14ac:dyDescent="0.35">
      <c r="A8187" s="23"/>
    </row>
    <row r="8188" spans="1:1" x14ac:dyDescent="0.35">
      <c r="A8188" s="23"/>
    </row>
    <row r="8189" spans="1:1" x14ac:dyDescent="0.35">
      <c r="A8189" s="23"/>
    </row>
    <row r="8190" spans="1:1" x14ac:dyDescent="0.35">
      <c r="A8190" s="23"/>
    </row>
    <row r="8191" spans="1:1" x14ac:dyDescent="0.35">
      <c r="A8191" s="23"/>
    </row>
    <row r="8192" spans="1:1" x14ac:dyDescent="0.35">
      <c r="A8192" s="23"/>
    </row>
    <row r="8193" spans="1:1" x14ac:dyDescent="0.35">
      <c r="A8193" s="23"/>
    </row>
    <row r="8194" spans="1:1" x14ac:dyDescent="0.35">
      <c r="A8194" s="23"/>
    </row>
    <row r="8195" spans="1:1" x14ac:dyDescent="0.35">
      <c r="A8195" s="23"/>
    </row>
    <row r="8196" spans="1:1" x14ac:dyDescent="0.35">
      <c r="A8196" s="23"/>
    </row>
    <row r="8197" spans="1:1" x14ac:dyDescent="0.35">
      <c r="A8197" s="23"/>
    </row>
    <row r="8198" spans="1:1" x14ac:dyDescent="0.35">
      <c r="A8198" s="23"/>
    </row>
    <row r="8199" spans="1:1" x14ac:dyDescent="0.35">
      <c r="A8199" s="23"/>
    </row>
    <row r="8200" spans="1:1" x14ac:dyDescent="0.35">
      <c r="A8200" s="23"/>
    </row>
    <row r="8201" spans="1:1" x14ac:dyDescent="0.35">
      <c r="A8201" s="23"/>
    </row>
    <row r="8202" spans="1:1" x14ac:dyDescent="0.35">
      <c r="A8202" s="23"/>
    </row>
    <row r="8203" spans="1:1" x14ac:dyDescent="0.35">
      <c r="A8203" s="23"/>
    </row>
    <row r="8204" spans="1:1" x14ac:dyDescent="0.35">
      <c r="A8204" s="23"/>
    </row>
    <row r="8205" spans="1:1" x14ac:dyDescent="0.35">
      <c r="A8205" s="23"/>
    </row>
    <row r="8206" spans="1:1" x14ac:dyDescent="0.35">
      <c r="A8206" s="23"/>
    </row>
    <row r="8207" spans="1:1" x14ac:dyDescent="0.35">
      <c r="A8207" s="23"/>
    </row>
    <row r="8208" spans="1:1" x14ac:dyDescent="0.35">
      <c r="A8208" s="23"/>
    </row>
    <row r="8209" spans="1:1" x14ac:dyDescent="0.35">
      <c r="A8209" s="23"/>
    </row>
    <row r="8210" spans="1:1" x14ac:dyDescent="0.35">
      <c r="A8210" s="23"/>
    </row>
    <row r="8211" spans="1:1" x14ac:dyDescent="0.35">
      <c r="A8211" s="23"/>
    </row>
    <row r="8212" spans="1:1" x14ac:dyDescent="0.35">
      <c r="A8212" s="23"/>
    </row>
    <row r="8213" spans="1:1" x14ac:dyDescent="0.35">
      <c r="A8213" s="23"/>
    </row>
    <row r="8214" spans="1:1" x14ac:dyDescent="0.35">
      <c r="A8214" s="23"/>
    </row>
    <row r="8215" spans="1:1" x14ac:dyDescent="0.35">
      <c r="A8215" s="23"/>
    </row>
    <row r="8216" spans="1:1" x14ac:dyDescent="0.35">
      <c r="A8216" s="23"/>
    </row>
    <row r="8217" spans="1:1" x14ac:dyDescent="0.35">
      <c r="A8217" s="23"/>
    </row>
    <row r="8218" spans="1:1" x14ac:dyDescent="0.35">
      <c r="A8218" s="23"/>
    </row>
    <row r="8219" spans="1:1" x14ac:dyDescent="0.35">
      <c r="A8219" s="23"/>
    </row>
    <row r="8220" spans="1:1" x14ac:dyDescent="0.35">
      <c r="A8220" s="23"/>
    </row>
    <row r="8221" spans="1:1" x14ac:dyDescent="0.35">
      <c r="A8221" s="23"/>
    </row>
    <row r="8222" spans="1:1" x14ac:dyDescent="0.35">
      <c r="A8222" s="23"/>
    </row>
    <row r="8223" spans="1:1" x14ac:dyDescent="0.35">
      <c r="A8223" s="23"/>
    </row>
    <row r="8224" spans="1:1" x14ac:dyDescent="0.35">
      <c r="A8224" s="23"/>
    </row>
    <row r="8225" spans="1:1" x14ac:dyDescent="0.35">
      <c r="A8225" s="23"/>
    </row>
    <row r="8226" spans="1:1" x14ac:dyDescent="0.35">
      <c r="A8226" s="23"/>
    </row>
    <row r="8227" spans="1:1" x14ac:dyDescent="0.35">
      <c r="A8227" s="23"/>
    </row>
    <row r="8228" spans="1:1" x14ac:dyDescent="0.35">
      <c r="A8228" s="23"/>
    </row>
    <row r="8229" spans="1:1" x14ac:dyDescent="0.35">
      <c r="A8229" s="23"/>
    </row>
    <row r="8230" spans="1:1" x14ac:dyDescent="0.35">
      <c r="A8230" s="23"/>
    </row>
    <row r="8231" spans="1:1" x14ac:dyDescent="0.35">
      <c r="A8231" s="23"/>
    </row>
    <row r="8232" spans="1:1" x14ac:dyDescent="0.35">
      <c r="A8232" s="23"/>
    </row>
    <row r="8233" spans="1:1" x14ac:dyDescent="0.35">
      <c r="A8233" s="23"/>
    </row>
    <row r="8234" spans="1:1" x14ac:dyDescent="0.35">
      <c r="A8234" s="23"/>
    </row>
    <row r="8235" spans="1:1" x14ac:dyDescent="0.35">
      <c r="A8235" s="23"/>
    </row>
    <row r="8236" spans="1:1" x14ac:dyDescent="0.35">
      <c r="A8236" s="23"/>
    </row>
    <row r="8237" spans="1:1" x14ac:dyDescent="0.35">
      <c r="A8237" s="23"/>
    </row>
    <row r="8238" spans="1:1" x14ac:dyDescent="0.35">
      <c r="A8238" s="23"/>
    </row>
    <row r="8239" spans="1:1" x14ac:dyDescent="0.35">
      <c r="A8239" s="23"/>
    </row>
    <row r="8240" spans="1:1" x14ac:dyDescent="0.35">
      <c r="A8240" s="23"/>
    </row>
    <row r="8241" spans="1:1" x14ac:dyDescent="0.35">
      <c r="A8241" s="23"/>
    </row>
    <row r="8242" spans="1:1" x14ac:dyDescent="0.35">
      <c r="A8242" s="23"/>
    </row>
    <row r="8243" spans="1:1" x14ac:dyDescent="0.35">
      <c r="A8243" s="23"/>
    </row>
    <row r="8244" spans="1:1" x14ac:dyDescent="0.35">
      <c r="A8244" s="23"/>
    </row>
    <row r="8245" spans="1:1" x14ac:dyDescent="0.35">
      <c r="A8245" s="23"/>
    </row>
    <row r="8246" spans="1:1" x14ac:dyDescent="0.35">
      <c r="A8246" s="23"/>
    </row>
    <row r="8247" spans="1:1" x14ac:dyDescent="0.35">
      <c r="A8247" s="23"/>
    </row>
    <row r="8248" spans="1:1" x14ac:dyDescent="0.35">
      <c r="A8248" s="23"/>
    </row>
    <row r="8249" spans="1:1" x14ac:dyDescent="0.35">
      <c r="A8249" s="23"/>
    </row>
    <row r="8250" spans="1:1" x14ac:dyDescent="0.35">
      <c r="A8250" s="23"/>
    </row>
    <row r="8251" spans="1:1" x14ac:dyDescent="0.35">
      <c r="A8251" s="23"/>
    </row>
    <row r="8252" spans="1:1" x14ac:dyDescent="0.35">
      <c r="A8252" s="23"/>
    </row>
    <row r="8253" spans="1:1" x14ac:dyDescent="0.35">
      <c r="A8253" s="23"/>
    </row>
    <row r="8254" spans="1:1" x14ac:dyDescent="0.35">
      <c r="A8254" s="23"/>
    </row>
    <row r="8255" spans="1:1" x14ac:dyDescent="0.35">
      <c r="A8255" s="23"/>
    </row>
    <row r="8256" spans="1:1" x14ac:dyDescent="0.35">
      <c r="A8256" s="23"/>
    </row>
    <row r="8257" spans="1:1" x14ac:dyDescent="0.35">
      <c r="A8257" s="23"/>
    </row>
    <row r="8258" spans="1:1" x14ac:dyDescent="0.35">
      <c r="A8258" s="23"/>
    </row>
    <row r="8259" spans="1:1" x14ac:dyDescent="0.35">
      <c r="A8259" s="23"/>
    </row>
    <row r="8260" spans="1:1" x14ac:dyDescent="0.35">
      <c r="A8260" s="23"/>
    </row>
    <row r="8261" spans="1:1" x14ac:dyDescent="0.35">
      <c r="A8261" s="23"/>
    </row>
    <row r="8262" spans="1:1" x14ac:dyDescent="0.35">
      <c r="A8262" s="23"/>
    </row>
    <row r="8263" spans="1:1" x14ac:dyDescent="0.35">
      <c r="A8263" s="23"/>
    </row>
    <row r="8264" spans="1:1" x14ac:dyDescent="0.35">
      <c r="A8264" s="23"/>
    </row>
    <row r="8265" spans="1:1" x14ac:dyDescent="0.35">
      <c r="A8265" s="23"/>
    </row>
    <row r="8266" spans="1:1" x14ac:dyDescent="0.35">
      <c r="A8266" s="23"/>
    </row>
    <row r="8267" spans="1:1" x14ac:dyDescent="0.35">
      <c r="A8267" s="23"/>
    </row>
    <row r="8268" spans="1:1" x14ac:dyDescent="0.35">
      <c r="A8268" s="23"/>
    </row>
    <row r="8269" spans="1:1" x14ac:dyDescent="0.35">
      <c r="A8269" s="23"/>
    </row>
    <row r="8270" spans="1:1" x14ac:dyDescent="0.35">
      <c r="A8270" s="23"/>
    </row>
    <row r="8271" spans="1:1" x14ac:dyDescent="0.35">
      <c r="A8271" s="23"/>
    </row>
    <row r="8272" spans="1:1" x14ac:dyDescent="0.35">
      <c r="A8272" s="23"/>
    </row>
    <row r="8273" spans="1:1" x14ac:dyDescent="0.35">
      <c r="A8273" s="23"/>
    </row>
    <row r="8274" spans="1:1" x14ac:dyDescent="0.35">
      <c r="A8274" s="23"/>
    </row>
    <row r="8275" spans="1:1" x14ac:dyDescent="0.35">
      <c r="A8275" s="23"/>
    </row>
    <row r="8276" spans="1:1" x14ac:dyDescent="0.35">
      <c r="A8276" s="23"/>
    </row>
    <row r="8277" spans="1:1" x14ac:dyDescent="0.35">
      <c r="A8277" s="23"/>
    </row>
    <row r="8278" spans="1:1" x14ac:dyDescent="0.35">
      <c r="A8278" s="23"/>
    </row>
    <row r="8279" spans="1:1" x14ac:dyDescent="0.35">
      <c r="A8279" s="23"/>
    </row>
    <row r="8280" spans="1:1" x14ac:dyDescent="0.35">
      <c r="A8280" s="23"/>
    </row>
    <row r="8281" spans="1:1" x14ac:dyDescent="0.35">
      <c r="A8281" s="23"/>
    </row>
    <row r="8282" spans="1:1" x14ac:dyDescent="0.35">
      <c r="A8282" s="23"/>
    </row>
    <row r="8283" spans="1:1" x14ac:dyDescent="0.35">
      <c r="A8283" s="23"/>
    </row>
    <row r="8284" spans="1:1" x14ac:dyDescent="0.35">
      <c r="A8284" s="23"/>
    </row>
    <row r="8285" spans="1:1" x14ac:dyDescent="0.35">
      <c r="A8285" s="23"/>
    </row>
    <row r="8286" spans="1:1" x14ac:dyDescent="0.35">
      <c r="A8286" s="23"/>
    </row>
    <row r="8287" spans="1:1" x14ac:dyDescent="0.35">
      <c r="A8287" s="23"/>
    </row>
    <row r="8288" spans="1:1" x14ac:dyDescent="0.35">
      <c r="A8288" s="23"/>
    </row>
    <row r="8289" spans="1:1" x14ac:dyDescent="0.35">
      <c r="A8289" s="23"/>
    </row>
    <row r="8290" spans="1:1" x14ac:dyDescent="0.35">
      <c r="A8290" s="23"/>
    </row>
    <row r="8291" spans="1:1" x14ac:dyDescent="0.35">
      <c r="A8291" s="23"/>
    </row>
    <row r="8292" spans="1:1" x14ac:dyDescent="0.35">
      <c r="A8292" s="23"/>
    </row>
    <row r="8293" spans="1:1" x14ac:dyDescent="0.35">
      <c r="A8293" s="23"/>
    </row>
    <row r="8294" spans="1:1" x14ac:dyDescent="0.35">
      <c r="A8294" s="23"/>
    </row>
    <row r="8295" spans="1:1" x14ac:dyDescent="0.35">
      <c r="A8295" s="23"/>
    </row>
    <row r="8296" spans="1:1" x14ac:dyDescent="0.35">
      <c r="A8296" s="23"/>
    </row>
    <row r="8297" spans="1:1" x14ac:dyDescent="0.35">
      <c r="A8297" s="23"/>
    </row>
    <row r="8298" spans="1:1" x14ac:dyDescent="0.35">
      <c r="A8298" s="23"/>
    </row>
    <row r="8299" spans="1:1" x14ac:dyDescent="0.35">
      <c r="A8299" s="23"/>
    </row>
    <row r="8300" spans="1:1" x14ac:dyDescent="0.35">
      <c r="A8300" s="23"/>
    </row>
    <row r="8301" spans="1:1" x14ac:dyDescent="0.35">
      <c r="A8301" s="23"/>
    </row>
    <row r="8302" spans="1:1" x14ac:dyDescent="0.35">
      <c r="A8302" s="23"/>
    </row>
    <row r="8303" spans="1:1" x14ac:dyDescent="0.35">
      <c r="A8303" s="23"/>
    </row>
    <row r="8304" spans="1:1" x14ac:dyDescent="0.35">
      <c r="A8304" s="23"/>
    </row>
    <row r="8305" spans="1:1" x14ac:dyDescent="0.35">
      <c r="A8305" s="23"/>
    </row>
    <row r="8306" spans="1:1" x14ac:dyDescent="0.35">
      <c r="A8306" s="23"/>
    </row>
    <row r="8307" spans="1:1" x14ac:dyDescent="0.35">
      <c r="A8307" s="23"/>
    </row>
    <row r="8308" spans="1:1" x14ac:dyDescent="0.35">
      <c r="A8308" s="23"/>
    </row>
    <row r="8309" spans="1:1" x14ac:dyDescent="0.35">
      <c r="A8309" s="23"/>
    </row>
    <row r="8310" spans="1:1" x14ac:dyDescent="0.35">
      <c r="A8310" s="23"/>
    </row>
    <row r="8311" spans="1:1" x14ac:dyDescent="0.35">
      <c r="A8311" s="23"/>
    </row>
    <row r="8312" spans="1:1" x14ac:dyDescent="0.35">
      <c r="A8312" s="23"/>
    </row>
    <row r="8313" spans="1:1" x14ac:dyDescent="0.35">
      <c r="A8313" s="23"/>
    </row>
    <row r="8314" spans="1:1" x14ac:dyDescent="0.35">
      <c r="A8314" s="23"/>
    </row>
    <row r="8315" spans="1:1" x14ac:dyDescent="0.35">
      <c r="A8315" s="23"/>
    </row>
    <row r="8316" spans="1:1" x14ac:dyDescent="0.35">
      <c r="A8316" s="23"/>
    </row>
    <row r="8317" spans="1:1" x14ac:dyDescent="0.35">
      <c r="A8317" s="23"/>
    </row>
    <row r="8318" spans="1:1" x14ac:dyDescent="0.35">
      <c r="A8318" s="23"/>
    </row>
    <row r="8319" spans="1:1" x14ac:dyDescent="0.35">
      <c r="A8319" s="23"/>
    </row>
    <row r="8320" spans="1:1" x14ac:dyDescent="0.35">
      <c r="A8320" s="23"/>
    </row>
    <row r="8321" spans="1:1" x14ac:dyDescent="0.35">
      <c r="A8321" s="23"/>
    </row>
    <row r="8322" spans="1:1" x14ac:dyDescent="0.35">
      <c r="A8322" s="23"/>
    </row>
    <row r="8323" spans="1:1" x14ac:dyDescent="0.35">
      <c r="A8323" s="23"/>
    </row>
    <row r="8324" spans="1:1" x14ac:dyDescent="0.35">
      <c r="A8324" s="23"/>
    </row>
    <row r="8325" spans="1:1" x14ac:dyDescent="0.35">
      <c r="A8325" s="23"/>
    </row>
    <row r="8326" spans="1:1" x14ac:dyDescent="0.35">
      <c r="A8326" s="23"/>
    </row>
    <row r="8327" spans="1:1" x14ac:dyDescent="0.35">
      <c r="A8327" s="23"/>
    </row>
    <row r="8328" spans="1:1" x14ac:dyDescent="0.35">
      <c r="A8328" s="23"/>
    </row>
    <row r="8329" spans="1:1" x14ac:dyDescent="0.35">
      <c r="A8329" s="23"/>
    </row>
    <row r="8330" spans="1:1" x14ac:dyDescent="0.35">
      <c r="A8330" s="23"/>
    </row>
    <row r="8331" spans="1:1" x14ac:dyDescent="0.35">
      <c r="A8331" s="23"/>
    </row>
    <row r="8332" spans="1:1" x14ac:dyDescent="0.35">
      <c r="A8332" s="23"/>
    </row>
    <row r="8333" spans="1:1" x14ac:dyDescent="0.35">
      <c r="A8333" s="23"/>
    </row>
    <row r="8334" spans="1:1" x14ac:dyDescent="0.35">
      <c r="A8334" s="23"/>
    </row>
    <row r="8335" spans="1:1" x14ac:dyDescent="0.35">
      <c r="A8335" s="23"/>
    </row>
    <row r="8336" spans="1:1" x14ac:dyDescent="0.35">
      <c r="A8336" s="23"/>
    </row>
    <row r="8337" spans="1:1" x14ac:dyDescent="0.35">
      <c r="A8337" s="23"/>
    </row>
    <row r="8338" spans="1:1" x14ac:dyDescent="0.35">
      <c r="A8338" s="23"/>
    </row>
    <row r="8339" spans="1:1" x14ac:dyDescent="0.35">
      <c r="A8339" s="23"/>
    </row>
    <row r="8340" spans="1:1" x14ac:dyDescent="0.35">
      <c r="A8340" s="23"/>
    </row>
    <row r="8341" spans="1:1" x14ac:dyDescent="0.35">
      <c r="A8341" s="23"/>
    </row>
    <row r="8342" spans="1:1" x14ac:dyDescent="0.35">
      <c r="A8342" s="23"/>
    </row>
    <row r="8343" spans="1:1" x14ac:dyDescent="0.35">
      <c r="A8343" s="23"/>
    </row>
    <row r="8344" spans="1:1" x14ac:dyDescent="0.35">
      <c r="A8344" s="23"/>
    </row>
    <row r="8345" spans="1:1" x14ac:dyDescent="0.35">
      <c r="A8345" s="23"/>
    </row>
    <row r="8346" spans="1:1" x14ac:dyDescent="0.35">
      <c r="A8346" s="23"/>
    </row>
    <row r="8347" spans="1:1" x14ac:dyDescent="0.35">
      <c r="A8347" s="23"/>
    </row>
    <row r="8348" spans="1:1" x14ac:dyDescent="0.35">
      <c r="A8348" s="23"/>
    </row>
    <row r="8349" spans="1:1" x14ac:dyDescent="0.35">
      <c r="A8349" s="23"/>
    </row>
    <row r="8350" spans="1:1" x14ac:dyDescent="0.35">
      <c r="A8350" s="23"/>
    </row>
    <row r="8351" spans="1:1" x14ac:dyDescent="0.35">
      <c r="A8351" s="23"/>
    </row>
    <row r="8352" spans="1:1" x14ac:dyDescent="0.35">
      <c r="A8352" s="23"/>
    </row>
    <row r="8353" spans="1:1" x14ac:dyDescent="0.35">
      <c r="A8353" s="23"/>
    </row>
    <row r="8354" spans="1:1" x14ac:dyDescent="0.35">
      <c r="A8354" s="23"/>
    </row>
    <row r="8355" spans="1:1" x14ac:dyDescent="0.35">
      <c r="A8355" s="23"/>
    </row>
    <row r="8356" spans="1:1" x14ac:dyDescent="0.35">
      <c r="A8356" s="23"/>
    </row>
    <row r="8357" spans="1:1" x14ac:dyDescent="0.35">
      <c r="A8357" s="23"/>
    </row>
    <row r="8358" spans="1:1" x14ac:dyDescent="0.35">
      <c r="A8358" s="23"/>
    </row>
    <row r="8359" spans="1:1" x14ac:dyDescent="0.35">
      <c r="A8359" s="23"/>
    </row>
    <row r="8360" spans="1:1" x14ac:dyDescent="0.35">
      <c r="A8360" s="23"/>
    </row>
    <row r="8361" spans="1:1" x14ac:dyDescent="0.35">
      <c r="A8361" s="23"/>
    </row>
    <row r="8362" spans="1:1" x14ac:dyDescent="0.35">
      <c r="A8362" s="23"/>
    </row>
    <row r="8363" spans="1:1" x14ac:dyDescent="0.35">
      <c r="A8363" s="23"/>
    </row>
    <row r="8364" spans="1:1" x14ac:dyDescent="0.35">
      <c r="A8364" s="23"/>
    </row>
    <row r="8365" spans="1:1" x14ac:dyDescent="0.35">
      <c r="A8365" s="23"/>
    </row>
    <row r="8366" spans="1:1" x14ac:dyDescent="0.35">
      <c r="A8366" s="23"/>
    </row>
    <row r="8367" spans="1:1" x14ac:dyDescent="0.35">
      <c r="A8367" s="23"/>
    </row>
    <row r="8368" spans="1:1" x14ac:dyDescent="0.35">
      <c r="A8368" s="23"/>
    </row>
    <row r="8369" spans="1:1" x14ac:dyDescent="0.35">
      <c r="A8369" s="23"/>
    </row>
    <row r="8370" spans="1:1" x14ac:dyDescent="0.35">
      <c r="A8370" s="23"/>
    </row>
    <row r="8371" spans="1:1" x14ac:dyDescent="0.35">
      <c r="A8371" s="23"/>
    </row>
    <row r="8372" spans="1:1" x14ac:dyDescent="0.35">
      <c r="A8372" s="23"/>
    </row>
    <row r="8373" spans="1:1" x14ac:dyDescent="0.35">
      <c r="A8373" s="23"/>
    </row>
    <row r="8374" spans="1:1" x14ac:dyDescent="0.35">
      <c r="A8374" s="23"/>
    </row>
    <row r="8375" spans="1:1" x14ac:dyDescent="0.35">
      <c r="A8375" s="23"/>
    </row>
    <row r="8376" spans="1:1" x14ac:dyDescent="0.35">
      <c r="A8376" s="23"/>
    </row>
    <row r="8377" spans="1:1" x14ac:dyDescent="0.35">
      <c r="A8377" s="23"/>
    </row>
    <row r="8378" spans="1:1" x14ac:dyDescent="0.35">
      <c r="A8378" s="23"/>
    </row>
    <row r="8379" spans="1:1" x14ac:dyDescent="0.35">
      <c r="A8379" s="23"/>
    </row>
    <row r="8380" spans="1:1" x14ac:dyDescent="0.35">
      <c r="A8380" s="23"/>
    </row>
    <row r="8381" spans="1:1" x14ac:dyDescent="0.35">
      <c r="A8381" s="23"/>
    </row>
    <row r="8382" spans="1:1" x14ac:dyDescent="0.35">
      <c r="A8382" s="23"/>
    </row>
    <row r="8383" spans="1:1" x14ac:dyDescent="0.35">
      <c r="A8383" s="23"/>
    </row>
    <row r="8384" spans="1:1" x14ac:dyDescent="0.35">
      <c r="A8384" s="23"/>
    </row>
    <row r="8385" spans="1:1" x14ac:dyDescent="0.35">
      <c r="A8385" s="23"/>
    </row>
    <row r="8386" spans="1:1" x14ac:dyDescent="0.35">
      <c r="A8386" s="23"/>
    </row>
    <row r="8387" spans="1:1" x14ac:dyDescent="0.35">
      <c r="A8387" s="23"/>
    </row>
    <row r="8388" spans="1:1" x14ac:dyDescent="0.35">
      <c r="A8388" s="23"/>
    </row>
    <row r="8389" spans="1:1" x14ac:dyDescent="0.35">
      <c r="A8389" s="23"/>
    </row>
    <row r="8390" spans="1:1" x14ac:dyDescent="0.35">
      <c r="A8390" s="23"/>
    </row>
    <row r="8391" spans="1:1" x14ac:dyDescent="0.35">
      <c r="A8391" s="23"/>
    </row>
    <row r="8392" spans="1:1" x14ac:dyDescent="0.35">
      <c r="A8392" s="23"/>
    </row>
    <row r="8393" spans="1:1" x14ac:dyDescent="0.35">
      <c r="A8393" s="23"/>
    </row>
    <row r="8394" spans="1:1" x14ac:dyDescent="0.35">
      <c r="A8394" s="23"/>
    </row>
    <row r="8395" spans="1:1" x14ac:dyDescent="0.35">
      <c r="A8395" s="23"/>
    </row>
    <row r="8396" spans="1:1" x14ac:dyDescent="0.35">
      <c r="A8396" s="23"/>
    </row>
    <row r="8397" spans="1:1" x14ac:dyDescent="0.35">
      <c r="A8397" s="23"/>
    </row>
    <row r="8398" spans="1:1" x14ac:dyDescent="0.35">
      <c r="A8398" s="23"/>
    </row>
    <row r="8399" spans="1:1" x14ac:dyDescent="0.35">
      <c r="A8399" s="23"/>
    </row>
    <row r="8400" spans="1:1" x14ac:dyDescent="0.35">
      <c r="A8400" s="23"/>
    </row>
    <row r="8401" spans="1:1" x14ac:dyDescent="0.35">
      <c r="A8401" s="23"/>
    </row>
    <row r="8402" spans="1:1" x14ac:dyDescent="0.35">
      <c r="A8402" s="23"/>
    </row>
    <row r="8403" spans="1:1" x14ac:dyDescent="0.35">
      <c r="A8403" s="23"/>
    </row>
    <row r="8404" spans="1:1" x14ac:dyDescent="0.35">
      <c r="A8404" s="23"/>
    </row>
    <row r="8405" spans="1:1" x14ac:dyDescent="0.35">
      <c r="A8405" s="23"/>
    </row>
    <row r="8406" spans="1:1" x14ac:dyDescent="0.35">
      <c r="A8406" s="23"/>
    </row>
    <row r="8407" spans="1:1" x14ac:dyDescent="0.35">
      <c r="A8407" s="23"/>
    </row>
    <row r="8408" spans="1:1" x14ac:dyDescent="0.35">
      <c r="A8408" s="23"/>
    </row>
    <row r="8409" spans="1:1" x14ac:dyDescent="0.35">
      <c r="A8409" s="23"/>
    </row>
    <row r="8410" spans="1:1" x14ac:dyDescent="0.35">
      <c r="A8410" s="23"/>
    </row>
    <row r="8411" spans="1:1" x14ac:dyDescent="0.35">
      <c r="A8411" s="23"/>
    </row>
    <row r="8412" spans="1:1" x14ac:dyDescent="0.35">
      <c r="A8412" s="23"/>
    </row>
    <row r="8413" spans="1:1" x14ac:dyDescent="0.35">
      <c r="A8413" s="23"/>
    </row>
    <row r="8414" spans="1:1" x14ac:dyDescent="0.35">
      <c r="A8414" s="23"/>
    </row>
    <row r="8415" spans="1:1" x14ac:dyDescent="0.35">
      <c r="A8415" s="23"/>
    </row>
    <row r="8416" spans="1:1" x14ac:dyDescent="0.35">
      <c r="A8416" s="23"/>
    </row>
    <row r="8417" spans="1:1" x14ac:dyDescent="0.35">
      <c r="A8417" s="23"/>
    </row>
    <row r="8418" spans="1:1" x14ac:dyDescent="0.35">
      <c r="A8418" s="23"/>
    </row>
    <row r="8419" spans="1:1" x14ac:dyDescent="0.35">
      <c r="A8419" s="23"/>
    </row>
    <row r="8420" spans="1:1" x14ac:dyDescent="0.35">
      <c r="A8420" s="23"/>
    </row>
    <row r="8421" spans="1:1" x14ac:dyDescent="0.35">
      <c r="A8421" s="23"/>
    </row>
    <row r="8422" spans="1:1" x14ac:dyDescent="0.35">
      <c r="A8422" s="23"/>
    </row>
    <row r="8423" spans="1:1" x14ac:dyDescent="0.35">
      <c r="A8423" s="23"/>
    </row>
    <row r="8424" spans="1:1" x14ac:dyDescent="0.35">
      <c r="A8424" s="23"/>
    </row>
    <row r="8425" spans="1:1" x14ac:dyDescent="0.35">
      <c r="A8425" s="23"/>
    </row>
    <row r="8426" spans="1:1" x14ac:dyDescent="0.35">
      <c r="A8426" s="23"/>
    </row>
    <row r="8427" spans="1:1" x14ac:dyDescent="0.35">
      <c r="A8427" s="23"/>
    </row>
    <row r="8428" spans="1:1" x14ac:dyDescent="0.35">
      <c r="A8428" s="23"/>
    </row>
    <row r="8429" spans="1:1" x14ac:dyDescent="0.35">
      <c r="A8429" s="23"/>
    </row>
    <row r="8430" spans="1:1" x14ac:dyDescent="0.35">
      <c r="A8430" s="23"/>
    </row>
    <row r="8431" spans="1:1" x14ac:dyDescent="0.35">
      <c r="A8431" s="23"/>
    </row>
    <row r="8432" spans="1:1" x14ac:dyDescent="0.35">
      <c r="A8432" s="23"/>
    </row>
    <row r="8433" spans="1:1" x14ac:dyDescent="0.35">
      <c r="A8433" s="23"/>
    </row>
    <row r="8434" spans="1:1" x14ac:dyDescent="0.35">
      <c r="A8434" s="23"/>
    </row>
    <row r="8435" spans="1:1" x14ac:dyDescent="0.35">
      <c r="A8435" s="23"/>
    </row>
    <row r="8436" spans="1:1" x14ac:dyDescent="0.35">
      <c r="A8436" s="23"/>
    </row>
    <row r="8437" spans="1:1" x14ac:dyDescent="0.35">
      <c r="A8437" s="23"/>
    </row>
    <row r="8438" spans="1:1" x14ac:dyDescent="0.35">
      <c r="A8438" s="23"/>
    </row>
    <row r="8439" spans="1:1" x14ac:dyDescent="0.35">
      <c r="A8439" s="23"/>
    </row>
    <row r="8440" spans="1:1" x14ac:dyDescent="0.35">
      <c r="A8440" s="23"/>
    </row>
    <row r="8441" spans="1:1" x14ac:dyDescent="0.35">
      <c r="A8441" s="23"/>
    </row>
    <row r="8442" spans="1:1" x14ac:dyDescent="0.35">
      <c r="A8442" s="23"/>
    </row>
    <row r="8443" spans="1:1" x14ac:dyDescent="0.35">
      <c r="A8443" s="23"/>
    </row>
    <row r="8444" spans="1:1" x14ac:dyDescent="0.35">
      <c r="A8444" s="23"/>
    </row>
    <row r="8445" spans="1:1" x14ac:dyDescent="0.35">
      <c r="A8445" s="23"/>
    </row>
    <row r="8446" spans="1:1" x14ac:dyDescent="0.35">
      <c r="A8446" s="23"/>
    </row>
    <row r="8447" spans="1:1" x14ac:dyDescent="0.35">
      <c r="A8447" s="23"/>
    </row>
    <row r="8448" spans="1:1" x14ac:dyDescent="0.35">
      <c r="A8448" s="23"/>
    </row>
    <row r="8449" spans="1:1" x14ac:dyDescent="0.35">
      <c r="A8449" s="23"/>
    </row>
    <row r="8450" spans="1:1" x14ac:dyDescent="0.35">
      <c r="A8450" s="23"/>
    </row>
    <row r="8451" spans="1:1" x14ac:dyDescent="0.35">
      <c r="A8451" s="23"/>
    </row>
    <row r="8452" spans="1:1" x14ac:dyDescent="0.35">
      <c r="A8452" s="23"/>
    </row>
    <row r="8453" spans="1:1" x14ac:dyDescent="0.35">
      <c r="A8453" s="23"/>
    </row>
    <row r="8454" spans="1:1" x14ac:dyDescent="0.35">
      <c r="A8454" s="23"/>
    </row>
    <row r="8455" spans="1:1" x14ac:dyDescent="0.35">
      <c r="A8455" s="23"/>
    </row>
    <row r="8456" spans="1:1" x14ac:dyDescent="0.35">
      <c r="A8456" s="23"/>
    </row>
    <row r="8457" spans="1:1" x14ac:dyDescent="0.35">
      <c r="A8457" s="23"/>
    </row>
    <row r="8458" spans="1:1" x14ac:dyDescent="0.35">
      <c r="A8458" s="23"/>
    </row>
    <row r="8459" spans="1:1" x14ac:dyDescent="0.35">
      <c r="A8459" s="23"/>
    </row>
    <row r="8460" spans="1:1" x14ac:dyDescent="0.35">
      <c r="A8460" s="23"/>
    </row>
    <row r="8461" spans="1:1" x14ac:dyDescent="0.35">
      <c r="A8461" s="23"/>
    </row>
    <row r="8462" spans="1:1" x14ac:dyDescent="0.35">
      <c r="A8462" s="23"/>
    </row>
    <row r="8463" spans="1:1" x14ac:dyDescent="0.35">
      <c r="A8463" s="23"/>
    </row>
    <row r="8464" spans="1:1" x14ac:dyDescent="0.35">
      <c r="A8464" s="23"/>
    </row>
    <row r="8465" spans="1:1" x14ac:dyDescent="0.35">
      <c r="A8465" s="23"/>
    </row>
    <row r="8466" spans="1:1" x14ac:dyDescent="0.35">
      <c r="A8466" s="23"/>
    </row>
    <row r="8467" spans="1:1" x14ac:dyDescent="0.35">
      <c r="A8467" s="23"/>
    </row>
    <row r="8468" spans="1:1" x14ac:dyDescent="0.35">
      <c r="A8468" s="23"/>
    </row>
    <row r="8469" spans="1:1" x14ac:dyDescent="0.35">
      <c r="A8469" s="23"/>
    </row>
    <row r="8470" spans="1:1" x14ac:dyDescent="0.35">
      <c r="A8470" s="23"/>
    </row>
    <row r="8471" spans="1:1" x14ac:dyDescent="0.35">
      <c r="A8471" s="23"/>
    </row>
    <row r="8472" spans="1:1" x14ac:dyDescent="0.35">
      <c r="A8472" s="23"/>
    </row>
    <row r="8473" spans="1:1" x14ac:dyDescent="0.35">
      <c r="A8473" s="23"/>
    </row>
    <row r="8474" spans="1:1" x14ac:dyDescent="0.35">
      <c r="A8474" s="23"/>
    </row>
    <row r="8475" spans="1:1" x14ac:dyDescent="0.35">
      <c r="A8475" s="23"/>
    </row>
    <row r="8476" spans="1:1" x14ac:dyDescent="0.35">
      <c r="A8476" s="23"/>
    </row>
    <row r="8477" spans="1:1" x14ac:dyDescent="0.35">
      <c r="A8477" s="23"/>
    </row>
    <row r="8478" spans="1:1" x14ac:dyDescent="0.35">
      <c r="A8478" s="23"/>
    </row>
    <row r="8479" spans="1:1" x14ac:dyDescent="0.35">
      <c r="A8479" s="23"/>
    </row>
    <row r="8480" spans="1:1" x14ac:dyDescent="0.35">
      <c r="A8480" s="23"/>
    </row>
    <row r="8481" spans="1:1" x14ac:dyDescent="0.35">
      <c r="A8481" s="23"/>
    </row>
    <row r="8482" spans="1:1" x14ac:dyDescent="0.35">
      <c r="A8482" s="23"/>
    </row>
    <row r="8483" spans="1:1" x14ac:dyDescent="0.35">
      <c r="A8483" s="23"/>
    </row>
    <row r="8484" spans="1:1" x14ac:dyDescent="0.35">
      <c r="A8484" s="23"/>
    </row>
    <row r="8485" spans="1:1" x14ac:dyDescent="0.35">
      <c r="A8485" s="23"/>
    </row>
    <row r="8486" spans="1:1" x14ac:dyDescent="0.35">
      <c r="A8486" s="23"/>
    </row>
    <row r="8487" spans="1:1" x14ac:dyDescent="0.35">
      <c r="A8487" s="23"/>
    </row>
    <row r="8488" spans="1:1" x14ac:dyDescent="0.35">
      <c r="A8488" s="23"/>
    </row>
    <row r="8489" spans="1:1" x14ac:dyDescent="0.35">
      <c r="A8489" s="23"/>
    </row>
    <row r="8490" spans="1:1" x14ac:dyDescent="0.35">
      <c r="A8490" s="23"/>
    </row>
    <row r="8491" spans="1:1" x14ac:dyDescent="0.35">
      <c r="A8491" s="23"/>
    </row>
    <row r="8492" spans="1:1" x14ac:dyDescent="0.35">
      <c r="A8492" s="23"/>
    </row>
    <row r="8493" spans="1:1" x14ac:dyDescent="0.35">
      <c r="A8493" s="23"/>
    </row>
    <row r="8494" spans="1:1" x14ac:dyDescent="0.35">
      <c r="A8494" s="23"/>
    </row>
    <row r="8495" spans="1:1" x14ac:dyDescent="0.35">
      <c r="A8495" s="23"/>
    </row>
    <row r="8496" spans="1:1" x14ac:dyDescent="0.35">
      <c r="A8496" s="23"/>
    </row>
    <row r="8497" spans="1:1" x14ac:dyDescent="0.35">
      <c r="A8497" s="23"/>
    </row>
    <row r="8498" spans="1:1" x14ac:dyDescent="0.35">
      <c r="A8498" s="23"/>
    </row>
    <row r="8499" spans="1:1" x14ac:dyDescent="0.35">
      <c r="A8499" s="23"/>
    </row>
    <row r="8500" spans="1:1" x14ac:dyDescent="0.35">
      <c r="A8500" s="23"/>
    </row>
    <row r="8501" spans="1:1" x14ac:dyDescent="0.35">
      <c r="A8501" s="23"/>
    </row>
    <row r="8502" spans="1:1" x14ac:dyDescent="0.35">
      <c r="A8502" s="23"/>
    </row>
    <row r="8503" spans="1:1" x14ac:dyDescent="0.35">
      <c r="A8503" s="23"/>
    </row>
    <row r="8504" spans="1:1" x14ac:dyDescent="0.35">
      <c r="A8504" s="23"/>
    </row>
    <row r="8505" spans="1:1" x14ac:dyDescent="0.35">
      <c r="A8505" s="23"/>
    </row>
    <row r="8506" spans="1:1" x14ac:dyDescent="0.35">
      <c r="A8506" s="23"/>
    </row>
    <row r="8507" spans="1:1" x14ac:dyDescent="0.35">
      <c r="A8507" s="23"/>
    </row>
    <row r="8508" spans="1:1" x14ac:dyDescent="0.35">
      <c r="A8508" s="23"/>
    </row>
    <row r="8509" spans="1:1" x14ac:dyDescent="0.35">
      <c r="A8509" s="23"/>
    </row>
    <row r="8510" spans="1:1" x14ac:dyDescent="0.35">
      <c r="A8510" s="23"/>
    </row>
    <row r="8511" spans="1:1" x14ac:dyDescent="0.35">
      <c r="A8511" s="23"/>
    </row>
    <row r="8512" spans="1:1" x14ac:dyDescent="0.35">
      <c r="A8512" s="23"/>
    </row>
    <row r="8513" spans="1:1" x14ac:dyDescent="0.35">
      <c r="A8513" s="23"/>
    </row>
    <row r="8514" spans="1:1" x14ac:dyDescent="0.35">
      <c r="A8514" s="23"/>
    </row>
    <row r="8515" spans="1:1" x14ac:dyDescent="0.35">
      <c r="A8515" s="23"/>
    </row>
    <row r="8516" spans="1:1" x14ac:dyDescent="0.35">
      <c r="A8516" s="23"/>
    </row>
    <row r="8517" spans="1:1" x14ac:dyDescent="0.35">
      <c r="A8517" s="23"/>
    </row>
    <row r="8518" spans="1:1" x14ac:dyDescent="0.35">
      <c r="A8518" s="23"/>
    </row>
    <row r="8519" spans="1:1" x14ac:dyDescent="0.35">
      <c r="A8519" s="23"/>
    </row>
    <row r="8520" spans="1:1" x14ac:dyDescent="0.35">
      <c r="A8520" s="23"/>
    </row>
    <row r="8521" spans="1:1" x14ac:dyDescent="0.35">
      <c r="A8521" s="23"/>
    </row>
    <row r="8522" spans="1:1" x14ac:dyDescent="0.35">
      <c r="A8522" s="23"/>
    </row>
    <row r="8523" spans="1:1" x14ac:dyDescent="0.35">
      <c r="A8523" s="23"/>
    </row>
    <row r="8524" spans="1:1" x14ac:dyDescent="0.35">
      <c r="A8524" s="23"/>
    </row>
    <row r="8525" spans="1:1" x14ac:dyDescent="0.35">
      <c r="A8525" s="23"/>
    </row>
    <row r="8526" spans="1:1" x14ac:dyDescent="0.35">
      <c r="A8526" s="23"/>
    </row>
    <row r="8527" spans="1:1" x14ac:dyDescent="0.35">
      <c r="A8527" s="23"/>
    </row>
    <row r="8528" spans="1:1" x14ac:dyDescent="0.35">
      <c r="A8528" s="23"/>
    </row>
    <row r="8529" spans="1:1" x14ac:dyDescent="0.35">
      <c r="A8529" s="23"/>
    </row>
    <row r="8530" spans="1:1" x14ac:dyDescent="0.35">
      <c r="A8530" s="23"/>
    </row>
    <row r="8531" spans="1:1" x14ac:dyDescent="0.35">
      <c r="A8531" s="23"/>
    </row>
    <row r="8532" spans="1:1" x14ac:dyDescent="0.35">
      <c r="A8532" s="23"/>
    </row>
    <row r="8533" spans="1:1" x14ac:dyDescent="0.35">
      <c r="A8533" s="23"/>
    </row>
    <row r="8534" spans="1:1" x14ac:dyDescent="0.35">
      <c r="A8534" s="23"/>
    </row>
    <row r="8535" spans="1:1" x14ac:dyDescent="0.35">
      <c r="A8535" s="23"/>
    </row>
    <row r="8536" spans="1:1" x14ac:dyDescent="0.35">
      <c r="A8536" s="23"/>
    </row>
    <row r="8537" spans="1:1" x14ac:dyDescent="0.35">
      <c r="A8537" s="23"/>
    </row>
    <row r="8538" spans="1:1" x14ac:dyDescent="0.35">
      <c r="A8538" s="23"/>
    </row>
    <row r="8539" spans="1:1" x14ac:dyDescent="0.35">
      <c r="A8539" s="23"/>
    </row>
    <row r="8540" spans="1:1" x14ac:dyDescent="0.35">
      <c r="A8540" s="23"/>
    </row>
    <row r="8541" spans="1:1" x14ac:dyDescent="0.35">
      <c r="A8541" s="23"/>
    </row>
    <row r="8542" spans="1:1" x14ac:dyDescent="0.35">
      <c r="A8542" s="23"/>
    </row>
    <row r="8543" spans="1:1" x14ac:dyDescent="0.35">
      <c r="A8543" s="23"/>
    </row>
    <row r="8544" spans="1:1" x14ac:dyDescent="0.35">
      <c r="A8544" s="23"/>
    </row>
    <row r="8545" spans="1:1" x14ac:dyDescent="0.35">
      <c r="A8545" s="23"/>
    </row>
    <row r="8546" spans="1:1" x14ac:dyDescent="0.35">
      <c r="A8546" s="23"/>
    </row>
    <row r="8547" spans="1:1" x14ac:dyDescent="0.35">
      <c r="A8547" s="23"/>
    </row>
    <row r="8548" spans="1:1" x14ac:dyDescent="0.35">
      <c r="A8548" s="23"/>
    </row>
    <row r="8549" spans="1:1" x14ac:dyDescent="0.35">
      <c r="A8549" s="23"/>
    </row>
    <row r="8550" spans="1:1" x14ac:dyDescent="0.35">
      <c r="A8550" s="23"/>
    </row>
    <row r="8551" spans="1:1" x14ac:dyDescent="0.35">
      <c r="A8551" s="23"/>
    </row>
    <row r="8552" spans="1:1" x14ac:dyDescent="0.35">
      <c r="A8552" s="23"/>
    </row>
    <row r="8553" spans="1:1" x14ac:dyDescent="0.35">
      <c r="A8553" s="23"/>
    </row>
    <row r="8554" spans="1:1" x14ac:dyDescent="0.35">
      <c r="A8554" s="23"/>
    </row>
    <row r="8555" spans="1:1" x14ac:dyDescent="0.35">
      <c r="A8555" s="23"/>
    </row>
    <row r="8556" spans="1:1" x14ac:dyDescent="0.35">
      <c r="A8556" s="23"/>
    </row>
    <row r="8557" spans="1:1" x14ac:dyDescent="0.35">
      <c r="A8557" s="23"/>
    </row>
    <row r="8558" spans="1:1" x14ac:dyDescent="0.35">
      <c r="A8558" s="23"/>
    </row>
    <row r="8559" spans="1:1" x14ac:dyDescent="0.35">
      <c r="A8559" s="23"/>
    </row>
    <row r="8560" spans="1:1" x14ac:dyDescent="0.35">
      <c r="A8560" s="23"/>
    </row>
    <row r="8561" spans="1:1" x14ac:dyDescent="0.35">
      <c r="A8561" s="23"/>
    </row>
    <row r="8562" spans="1:1" x14ac:dyDescent="0.35">
      <c r="A8562" s="23"/>
    </row>
    <row r="8563" spans="1:1" x14ac:dyDescent="0.35">
      <c r="A8563" s="23"/>
    </row>
    <row r="8564" spans="1:1" x14ac:dyDescent="0.35">
      <c r="A8564" s="23"/>
    </row>
    <row r="8565" spans="1:1" x14ac:dyDescent="0.35">
      <c r="A8565" s="23"/>
    </row>
    <row r="8566" spans="1:1" x14ac:dyDescent="0.35">
      <c r="A8566" s="23"/>
    </row>
    <row r="8567" spans="1:1" x14ac:dyDescent="0.35">
      <c r="A8567" s="23"/>
    </row>
    <row r="8568" spans="1:1" x14ac:dyDescent="0.35">
      <c r="A8568" s="23"/>
    </row>
    <row r="8569" spans="1:1" x14ac:dyDescent="0.35">
      <c r="A8569" s="23"/>
    </row>
    <row r="8570" spans="1:1" x14ac:dyDescent="0.35">
      <c r="A8570" s="23"/>
    </row>
    <row r="8571" spans="1:1" x14ac:dyDescent="0.35">
      <c r="A8571" s="23"/>
    </row>
    <row r="8572" spans="1:1" x14ac:dyDescent="0.35">
      <c r="A8572" s="23"/>
    </row>
    <row r="8573" spans="1:1" x14ac:dyDescent="0.35">
      <c r="A8573" s="23"/>
    </row>
    <row r="8574" spans="1:1" x14ac:dyDescent="0.35">
      <c r="A8574" s="23"/>
    </row>
    <row r="8575" spans="1:1" x14ac:dyDescent="0.35">
      <c r="A8575" s="23"/>
    </row>
    <row r="8576" spans="1:1" x14ac:dyDescent="0.35">
      <c r="A8576" s="23"/>
    </row>
    <row r="8577" spans="1:1" x14ac:dyDescent="0.35">
      <c r="A8577" s="23"/>
    </row>
    <row r="8578" spans="1:1" x14ac:dyDescent="0.35">
      <c r="A8578" s="23"/>
    </row>
    <row r="8579" spans="1:1" x14ac:dyDescent="0.35">
      <c r="A8579" s="23"/>
    </row>
    <row r="8580" spans="1:1" x14ac:dyDescent="0.35">
      <c r="A8580" s="23"/>
    </row>
    <row r="8581" spans="1:1" x14ac:dyDescent="0.35">
      <c r="A8581" s="23"/>
    </row>
    <row r="8582" spans="1:1" x14ac:dyDescent="0.35">
      <c r="A8582" s="23"/>
    </row>
    <row r="8583" spans="1:1" x14ac:dyDescent="0.35">
      <c r="A8583" s="23"/>
    </row>
    <row r="8584" spans="1:1" x14ac:dyDescent="0.35">
      <c r="A8584" s="23"/>
    </row>
    <row r="8585" spans="1:1" x14ac:dyDescent="0.35">
      <c r="A8585" s="23"/>
    </row>
    <row r="8586" spans="1:1" x14ac:dyDescent="0.35">
      <c r="A8586" s="23"/>
    </row>
    <row r="8587" spans="1:1" x14ac:dyDescent="0.35">
      <c r="A8587" s="23"/>
    </row>
    <row r="8588" spans="1:1" x14ac:dyDescent="0.35">
      <c r="A8588" s="23"/>
    </row>
    <row r="8589" spans="1:1" x14ac:dyDescent="0.35">
      <c r="A8589" s="23"/>
    </row>
    <row r="8590" spans="1:1" x14ac:dyDescent="0.35">
      <c r="A8590" s="23"/>
    </row>
    <row r="8591" spans="1:1" x14ac:dyDescent="0.35">
      <c r="A8591" s="23"/>
    </row>
    <row r="8592" spans="1:1" x14ac:dyDescent="0.35">
      <c r="A8592" s="23"/>
    </row>
    <row r="8593" spans="1:1" x14ac:dyDescent="0.35">
      <c r="A8593" s="23"/>
    </row>
    <row r="8594" spans="1:1" x14ac:dyDescent="0.35">
      <c r="A8594" s="23"/>
    </row>
    <row r="8595" spans="1:1" x14ac:dyDescent="0.35">
      <c r="A8595" s="23"/>
    </row>
    <row r="8596" spans="1:1" x14ac:dyDescent="0.35">
      <c r="A8596" s="23"/>
    </row>
    <row r="8597" spans="1:1" x14ac:dyDescent="0.35">
      <c r="A8597" s="23"/>
    </row>
    <row r="8598" spans="1:1" x14ac:dyDescent="0.35">
      <c r="A8598" s="23"/>
    </row>
    <row r="8599" spans="1:1" x14ac:dyDescent="0.35">
      <c r="A8599" s="23"/>
    </row>
    <row r="8600" spans="1:1" x14ac:dyDescent="0.35">
      <c r="A8600" s="23"/>
    </row>
    <row r="8601" spans="1:1" x14ac:dyDescent="0.35">
      <c r="A8601" s="23"/>
    </row>
    <row r="8602" spans="1:1" x14ac:dyDescent="0.35">
      <c r="A8602" s="23"/>
    </row>
    <row r="8603" spans="1:1" x14ac:dyDescent="0.35">
      <c r="A8603" s="23"/>
    </row>
    <row r="8604" spans="1:1" x14ac:dyDescent="0.35">
      <c r="A8604" s="23"/>
    </row>
    <row r="8605" spans="1:1" x14ac:dyDescent="0.35">
      <c r="A8605" s="23"/>
    </row>
    <row r="8606" spans="1:1" x14ac:dyDescent="0.35">
      <c r="A8606" s="23"/>
    </row>
    <row r="8607" spans="1:1" x14ac:dyDescent="0.35">
      <c r="A8607" s="23"/>
    </row>
    <row r="8608" spans="1:1" x14ac:dyDescent="0.35">
      <c r="A8608" s="23"/>
    </row>
    <row r="8609" spans="1:1" x14ac:dyDescent="0.35">
      <c r="A8609" s="23"/>
    </row>
    <row r="8610" spans="1:1" x14ac:dyDescent="0.35">
      <c r="A8610" s="23"/>
    </row>
    <row r="8611" spans="1:1" x14ac:dyDescent="0.35">
      <c r="A8611" s="23"/>
    </row>
    <row r="8612" spans="1:1" x14ac:dyDescent="0.35">
      <c r="A8612" s="23"/>
    </row>
    <row r="8613" spans="1:1" x14ac:dyDescent="0.35">
      <c r="A8613" s="23"/>
    </row>
    <row r="8614" spans="1:1" x14ac:dyDescent="0.35">
      <c r="A8614" s="23"/>
    </row>
    <row r="8615" spans="1:1" x14ac:dyDescent="0.35">
      <c r="A8615" s="23"/>
    </row>
    <row r="8616" spans="1:1" x14ac:dyDescent="0.35">
      <c r="A8616" s="23"/>
    </row>
    <row r="8617" spans="1:1" x14ac:dyDescent="0.35">
      <c r="A8617" s="23"/>
    </row>
    <row r="8618" spans="1:1" x14ac:dyDescent="0.35">
      <c r="A8618" s="23"/>
    </row>
    <row r="8619" spans="1:1" x14ac:dyDescent="0.35">
      <c r="A8619" s="23"/>
    </row>
    <row r="8620" spans="1:1" x14ac:dyDescent="0.35">
      <c r="A8620" s="23"/>
    </row>
    <row r="8621" spans="1:1" x14ac:dyDescent="0.35">
      <c r="A8621" s="23"/>
    </row>
    <row r="8622" spans="1:1" x14ac:dyDescent="0.35">
      <c r="A8622" s="23"/>
    </row>
    <row r="8623" spans="1:1" x14ac:dyDescent="0.35">
      <c r="A8623" s="23"/>
    </row>
    <row r="8624" spans="1:1" x14ac:dyDescent="0.35">
      <c r="A8624" s="23"/>
    </row>
    <row r="8625" spans="1:1" x14ac:dyDescent="0.35">
      <c r="A8625" s="23"/>
    </row>
    <row r="8626" spans="1:1" x14ac:dyDescent="0.35">
      <c r="A8626" s="23"/>
    </row>
    <row r="8627" spans="1:1" x14ac:dyDescent="0.35">
      <c r="A8627" s="23"/>
    </row>
    <row r="8628" spans="1:1" x14ac:dyDescent="0.35">
      <c r="A8628" s="23"/>
    </row>
    <row r="8629" spans="1:1" x14ac:dyDescent="0.35">
      <c r="A8629" s="23"/>
    </row>
    <row r="8630" spans="1:1" x14ac:dyDescent="0.35">
      <c r="A8630" s="23"/>
    </row>
    <row r="8631" spans="1:1" x14ac:dyDescent="0.35">
      <c r="A8631" s="23"/>
    </row>
    <row r="8632" spans="1:1" x14ac:dyDescent="0.35">
      <c r="A8632" s="23"/>
    </row>
    <row r="8633" spans="1:1" x14ac:dyDescent="0.35">
      <c r="A8633" s="23"/>
    </row>
    <row r="8634" spans="1:1" x14ac:dyDescent="0.35">
      <c r="A8634" s="23"/>
    </row>
    <row r="8635" spans="1:1" x14ac:dyDescent="0.35">
      <c r="A8635" s="23"/>
    </row>
    <row r="8636" spans="1:1" x14ac:dyDescent="0.35">
      <c r="A8636" s="23"/>
    </row>
    <row r="8637" spans="1:1" x14ac:dyDescent="0.35">
      <c r="A8637" s="23"/>
    </row>
    <row r="8638" spans="1:1" x14ac:dyDescent="0.35">
      <c r="A8638" s="23"/>
    </row>
    <row r="8639" spans="1:1" x14ac:dyDescent="0.35">
      <c r="A8639" s="23"/>
    </row>
    <row r="8640" spans="1:1" x14ac:dyDescent="0.35">
      <c r="A8640" s="23"/>
    </row>
    <row r="8641" spans="1:1" x14ac:dyDescent="0.35">
      <c r="A8641" s="23"/>
    </row>
    <row r="8642" spans="1:1" x14ac:dyDescent="0.35">
      <c r="A8642" s="23"/>
    </row>
    <row r="8643" spans="1:1" x14ac:dyDescent="0.35">
      <c r="A8643" s="23"/>
    </row>
    <row r="8644" spans="1:1" x14ac:dyDescent="0.35">
      <c r="A8644" s="23"/>
    </row>
    <row r="8645" spans="1:1" x14ac:dyDescent="0.35">
      <c r="A8645" s="23"/>
    </row>
    <row r="8646" spans="1:1" x14ac:dyDescent="0.35">
      <c r="A8646" s="23"/>
    </row>
    <row r="8647" spans="1:1" x14ac:dyDescent="0.35">
      <c r="A8647" s="23"/>
    </row>
    <row r="8648" spans="1:1" x14ac:dyDescent="0.35">
      <c r="A8648" s="23"/>
    </row>
    <row r="8649" spans="1:1" x14ac:dyDescent="0.35">
      <c r="A8649" s="23"/>
    </row>
    <row r="8650" spans="1:1" x14ac:dyDescent="0.35">
      <c r="A8650" s="23"/>
    </row>
    <row r="8651" spans="1:1" x14ac:dyDescent="0.35">
      <c r="A8651" s="23"/>
    </row>
    <row r="8652" spans="1:1" x14ac:dyDescent="0.35">
      <c r="A8652" s="23"/>
    </row>
    <row r="8653" spans="1:1" x14ac:dyDescent="0.35">
      <c r="A8653" s="23"/>
    </row>
    <row r="8654" spans="1:1" x14ac:dyDescent="0.35">
      <c r="A8654" s="23"/>
    </row>
    <row r="8655" spans="1:1" x14ac:dyDescent="0.35">
      <c r="A8655" s="23"/>
    </row>
    <row r="8656" spans="1:1" x14ac:dyDescent="0.35">
      <c r="A8656" s="23"/>
    </row>
    <row r="8657" spans="1:1" x14ac:dyDescent="0.35">
      <c r="A8657" s="23"/>
    </row>
    <row r="8658" spans="1:1" x14ac:dyDescent="0.35">
      <c r="A8658" s="23"/>
    </row>
    <row r="8659" spans="1:1" x14ac:dyDescent="0.35">
      <c r="A8659" s="23"/>
    </row>
    <row r="8660" spans="1:1" x14ac:dyDescent="0.35">
      <c r="A8660" s="23"/>
    </row>
    <row r="8661" spans="1:1" x14ac:dyDescent="0.35">
      <c r="A8661" s="23"/>
    </row>
    <row r="8662" spans="1:1" x14ac:dyDescent="0.35">
      <c r="A8662" s="23"/>
    </row>
    <row r="8663" spans="1:1" x14ac:dyDescent="0.35">
      <c r="A8663" s="23"/>
    </row>
    <row r="8664" spans="1:1" x14ac:dyDescent="0.35">
      <c r="A8664" s="23"/>
    </row>
    <row r="8665" spans="1:1" x14ac:dyDescent="0.35">
      <c r="A8665" s="23"/>
    </row>
    <row r="8666" spans="1:1" x14ac:dyDescent="0.35">
      <c r="A8666" s="23"/>
    </row>
    <row r="8667" spans="1:1" x14ac:dyDescent="0.35">
      <c r="A8667" s="23"/>
    </row>
    <row r="8668" spans="1:1" x14ac:dyDescent="0.35">
      <c r="A8668" s="23"/>
    </row>
    <row r="8669" spans="1:1" x14ac:dyDescent="0.35">
      <c r="A8669" s="23"/>
    </row>
    <row r="8670" spans="1:1" x14ac:dyDescent="0.35">
      <c r="A8670" s="23"/>
    </row>
    <row r="8671" spans="1:1" x14ac:dyDescent="0.35">
      <c r="A8671" s="23"/>
    </row>
    <row r="8672" spans="1:1" x14ac:dyDescent="0.35">
      <c r="A8672" s="23"/>
    </row>
    <row r="8673" spans="1:1" x14ac:dyDescent="0.35">
      <c r="A8673" s="23"/>
    </row>
    <row r="8674" spans="1:1" x14ac:dyDescent="0.35">
      <c r="A8674" s="23"/>
    </row>
    <row r="8675" spans="1:1" x14ac:dyDescent="0.35">
      <c r="A8675" s="23"/>
    </row>
    <row r="8676" spans="1:1" x14ac:dyDescent="0.35">
      <c r="A8676" s="23"/>
    </row>
    <row r="8677" spans="1:1" x14ac:dyDescent="0.35">
      <c r="A8677" s="23"/>
    </row>
    <row r="8678" spans="1:1" x14ac:dyDescent="0.35">
      <c r="A8678" s="23"/>
    </row>
    <row r="8679" spans="1:1" x14ac:dyDescent="0.35">
      <c r="A8679" s="23"/>
    </row>
    <row r="8680" spans="1:1" x14ac:dyDescent="0.35">
      <c r="A8680" s="23"/>
    </row>
    <row r="8681" spans="1:1" x14ac:dyDescent="0.35">
      <c r="A8681" s="23"/>
    </row>
    <row r="8682" spans="1:1" x14ac:dyDescent="0.35">
      <c r="A8682" s="23"/>
    </row>
    <row r="8683" spans="1:1" x14ac:dyDescent="0.35">
      <c r="A8683" s="23"/>
    </row>
    <row r="8684" spans="1:1" x14ac:dyDescent="0.35">
      <c r="A8684" s="23"/>
    </row>
    <row r="8685" spans="1:1" x14ac:dyDescent="0.35">
      <c r="A8685" s="23"/>
    </row>
    <row r="8686" spans="1:1" x14ac:dyDescent="0.35">
      <c r="A8686" s="23"/>
    </row>
    <row r="8687" spans="1:1" x14ac:dyDescent="0.35">
      <c r="A8687" s="23"/>
    </row>
    <row r="8688" spans="1:1" x14ac:dyDescent="0.35">
      <c r="A8688" s="23"/>
    </row>
    <row r="8689" spans="1:1" x14ac:dyDescent="0.35">
      <c r="A8689" s="23"/>
    </row>
    <row r="8690" spans="1:1" x14ac:dyDescent="0.35">
      <c r="A8690" s="23"/>
    </row>
    <row r="8691" spans="1:1" x14ac:dyDescent="0.35">
      <c r="A8691" s="23"/>
    </row>
    <row r="8692" spans="1:1" x14ac:dyDescent="0.35">
      <c r="A8692" s="23"/>
    </row>
    <row r="8693" spans="1:1" x14ac:dyDescent="0.35">
      <c r="A8693" s="23"/>
    </row>
    <row r="8694" spans="1:1" x14ac:dyDescent="0.35">
      <c r="A8694" s="23"/>
    </row>
    <row r="8695" spans="1:1" x14ac:dyDescent="0.35">
      <c r="A8695" s="23"/>
    </row>
    <row r="8696" spans="1:1" x14ac:dyDescent="0.35">
      <c r="A8696" s="23"/>
    </row>
    <row r="8697" spans="1:1" x14ac:dyDescent="0.35">
      <c r="A8697" s="23"/>
    </row>
    <row r="8698" spans="1:1" x14ac:dyDescent="0.35">
      <c r="A8698" s="23"/>
    </row>
    <row r="8699" spans="1:1" x14ac:dyDescent="0.35">
      <c r="A8699" s="23"/>
    </row>
    <row r="8700" spans="1:1" x14ac:dyDescent="0.35">
      <c r="A8700" s="23"/>
    </row>
    <row r="8701" spans="1:1" x14ac:dyDescent="0.35">
      <c r="A8701" s="23"/>
    </row>
    <row r="8702" spans="1:1" x14ac:dyDescent="0.35">
      <c r="A8702" s="23"/>
    </row>
    <row r="8703" spans="1:1" x14ac:dyDescent="0.35">
      <c r="A8703" s="23"/>
    </row>
    <row r="8704" spans="1:1" x14ac:dyDescent="0.35">
      <c r="A8704" s="23"/>
    </row>
    <row r="8705" spans="1:1" x14ac:dyDescent="0.35">
      <c r="A8705" s="23"/>
    </row>
    <row r="8706" spans="1:1" x14ac:dyDescent="0.35">
      <c r="A8706" s="23"/>
    </row>
    <row r="8707" spans="1:1" x14ac:dyDescent="0.35">
      <c r="A8707" s="23"/>
    </row>
    <row r="8708" spans="1:1" x14ac:dyDescent="0.35">
      <c r="A8708" s="23"/>
    </row>
    <row r="8709" spans="1:1" x14ac:dyDescent="0.35">
      <c r="A8709" s="23"/>
    </row>
    <row r="8710" spans="1:1" x14ac:dyDescent="0.35">
      <c r="A8710" s="23"/>
    </row>
    <row r="8711" spans="1:1" x14ac:dyDescent="0.35">
      <c r="A8711" s="23"/>
    </row>
    <row r="8712" spans="1:1" x14ac:dyDescent="0.35">
      <c r="A8712" s="23"/>
    </row>
    <row r="8713" spans="1:1" x14ac:dyDescent="0.35">
      <c r="A8713" s="23"/>
    </row>
    <row r="8714" spans="1:1" x14ac:dyDescent="0.35">
      <c r="A8714" s="23"/>
    </row>
    <row r="8715" spans="1:1" x14ac:dyDescent="0.35">
      <c r="A8715" s="23"/>
    </row>
    <row r="8716" spans="1:1" x14ac:dyDescent="0.35">
      <c r="A8716" s="23"/>
    </row>
    <row r="8717" spans="1:1" x14ac:dyDescent="0.35">
      <c r="A8717" s="23"/>
    </row>
    <row r="8718" spans="1:1" x14ac:dyDescent="0.35">
      <c r="A8718" s="23"/>
    </row>
    <row r="8719" spans="1:1" x14ac:dyDescent="0.35">
      <c r="A8719" s="23"/>
    </row>
    <row r="8720" spans="1:1" x14ac:dyDescent="0.35">
      <c r="A8720" s="23"/>
    </row>
    <row r="8721" spans="1:1" x14ac:dyDescent="0.35">
      <c r="A8721" s="23"/>
    </row>
    <row r="8722" spans="1:1" x14ac:dyDescent="0.35">
      <c r="A8722" s="23"/>
    </row>
    <row r="8723" spans="1:1" x14ac:dyDescent="0.35">
      <c r="A8723" s="23"/>
    </row>
    <row r="8724" spans="1:1" x14ac:dyDescent="0.35">
      <c r="A8724" s="23"/>
    </row>
    <row r="8725" spans="1:1" x14ac:dyDescent="0.35">
      <c r="A8725" s="23"/>
    </row>
    <row r="8726" spans="1:1" x14ac:dyDescent="0.35">
      <c r="A8726" s="23"/>
    </row>
    <row r="8727" spans="1:1" x14ac:dyDescent="0.35">
      <c r="A8727" s="23"/>
    </row>
    <row r="8728" spans="1:1" x14ac:dyDescent="0.35">
      <c r="A8728" s="23"/>
    </row>
    <row r="8729" spans="1:1" x14ac:dyDescent="0.35">
      <c r="A8729" s="23"/>
    </row>
    <row r="8730" spans="1:1" x14ac:dyDescent="0.35">
      <c r="A8730" s="23"/>
    </row>
    <row r="8731" spans="1:1" x14ac:dyDescent="0.35">
      <c r="A8731" s="23"/>
    </row>
    <row r="8732" spans="1:1" x14ac:dyDescent="0.35">
      <c r="A8732" s="23"/>
    </row>
    <row r="8733" spans="1:1" x14ac:dyDescent="0.35">
      <c r="A8733" s="23"/>
    </row>
    <row r="8734" spans="1:1" x14ac:dyDescent="0.35">
      <c r="A8734" s="23"/>
    </row>
    <row r="8735" spans="1:1" x14ac:dyDescent="0.35">
      <c r="A8735" s="23"/>
    </row>
    <row r="8736" spans="1:1" x14ac:dyDescent="0.35">
      <c r="A8736" s="23"/>
    </row>
    <row r="8737" spans="1:1" x14ac:dyDescent="0.35">
      <c r="A8737" s="23"/>
    </row>
    <row r="8738" spans="1:1" x14ac:dyDescent="0.35">
      <c r="A8738" s="23"/>
    </row>
    <row r="8739" spans="1:1" x14ac:dyDescent="0.35">
      <c r="A8739" s="23"/>
    </row>
    <row r="8740" spans="1:1" x14ac:dyDescent="0.35">
      <c r="A8740" s="23"/>
    </row>
    <row r="8741" spans="1:1" x14ac:dyDescent="0.35">
      <c r="A8741" s="23"/>
    </row>
    <row r="8742" spans="1:1" x14ac:dyDescent="0.35">
      <c r="A8742" s="23"/>
    </row>
    <row r="8743" spans="1:1" x14ac:dyDescent="0.35">
      <c r="A8743" s="23"/>
    </row>
    <row r="8744" spans="1:1" x14ac:dyDescent="0.35">
      <c r="A8744" s="23"/>
    </row>
    <row r="8745" spans="1:1" x14ac:dyDescent="0.35">
      <c r="A8745" s="23"/>
    </row>
    <row r="8746" spans="1:1" x14ac:dyDescent="0.35">
      <c r="A8746" s="23"/>
    </row>
    <row r="8747" spans="1:1" x14ac:dyDescent="0.35">
      <c r="A8747" s="23"/>
    </row>
    <row r="8748" spans="1:1" x14ac:dyDescent="0.35">
      <c r="A8748" s="23"/>
    </row>
    <row r="8749" spans="1:1" x14ac:dyDescent="0.35">
      <c r="A8749" s="23"/>
    </row>
    <row r="8750" spans="1:1" x14ac:dyDescent="0.35">
      <c r="A8750" s="23"/>
    </row>
    <row r="8751" spans="1:1" x14ac:dyDescent="0.35">
      <c r="A8751" s="23"/>
    </row>
    <row r="8752" spans="1:1" x14ac:dyDescent="0.35">
      <c r="A8752" s="23"/>
    </row>
    <row r="8753" spans="1:1" x14ac:dyDescent="0.35">
      <c r="A8753" s="23"/>
    </row>
    <row r="8754" spans="1:1" x14ac:dyDescent="0.35">
      <c r="A8754" s="23"/>
    </row>
    <row r="8755" spans="1:1" x14ac:dyDescent="0.35">
      <c r="A8755" s="23"/>
    </row>
    <row r="8756" spans="1:1" x14ac:dyDescent="0.35">
      <c r="A8756" s="23"/>
    </row>
    <row r="8757" spans="1:1" x14ac:dyDescent="0.35">
      <c r="A8757" s="23"/>
    </row>
    <row r="8758" spans="1:1" x14ac:dyDescent="0.35">
      <c r="A8758" s="23"/>
    </row>
    <row r="8759" spans="1:1" x14ac:dyDescent="0.35">
      <c r="A8759" s="23"/>
    </row>
    <row r="8760" spans="1:1" x14ac:dyDescent="0.35">
      <c r="A8760" s="23"/>
    </row>
    <row r="8761" spans="1:1" x14ac:dyDescent="0.35">
      <c r="A8761" s="23"/>
    </row>
    <row r="8762" spans="1:1" x14ac:dyDescent="0.35">
      <c r="A8762" s="23"/>
    </row>
    <row r="8763" spans="1:1" x14ac:dyDescent="0.35">
      <c r="A8763" s="23"/>
    </row>
    <row r="8764" spans="1:1" x14ac:dyDescent="0.35">
      <c r="A8764" s="23"/>
    </row>
    <row r="8765" spans="1:1" x14ac:dyDescent="0.35">
      <c r="A8765" s="23"/>
    </row>
    <row r="8766" spans="1:1" x14ac:dyDescent="0.35">
      <c r="A8766" s="23"/>
    </row>
    <row r="8767" spans="1:1" x14ac:dyDescent="0.35">
      <c r="A8767" s="23"/>
    </row>
    <row r="8768" spans="1:1" x14ac:dyDescent="0.35">
      <c r="A8768" s="23"/>
    </row>
    <row r="8769" spans="1:1" x14ac:dyDescent="0.35">
      <c r="A8769" s="23"/>
    </row>
    <row r="8770" spans="1:1" x14ac:dyDescent="0.35">
      <c r="A8770" s="23"/>
    </row>
    <row r="8771" spans="1:1" x14ac:dyDescent="0.35">
      <c r="A8771" s="23"/>
    </row>
    <row r="8772" spans="1:1" x14ac:dyDescent="0.35">
      <c r="A8772" s="23"/>
    </row>
    <row r="8773" spans="1:1" x14ac:dyDescent="0.35">
      <c r="A8773" s="23"/>
    </row>
    <row r="8774" spans="1:1" x14ac:dyDescent="0.35">
      <c r="A8774" s="23"/>
    </row>
    <row r="8775" spans="1:1" x14ac:dyDescent="0.35">
      <c r="A8775" s="23"/>
    </row>
    <row r="8776" spans="1:1" x14ac:dyDescent="0.35">
      <c r="A8776" s="23"/>
    </row>
    <row r="8777" spans="1:1" x14ac:dyDescent="0.35">
      <c r="A8777" s="23"/>
    </row>
    <row r="8778" spans="1:1" x14ac:dyDescent="0.35">
      <c r="A8778" s="23"/>
    </row>
    <row r="8779" spans="1:1" x14ac:dyDescent="0.35">
      <c r="A8779" s="23"/>
    </row>
    <row r="8780" spans="1:1" x14ac:dyDescent="0.35">
      <c r="A8780" s="23"/>
    </row>
    <row r="8781" spans="1:1" x14ac:dyDescent="0.35">
      <c r="A8781" s="23"/>
    </row>
    <row r="8782" spans="1:1" x14ac:dyDescent="0.35">
      <c r="A8782" s="23"/>
    </row>
    <row r="8783" spans="1:1" x14ac:dyDescent="0.35">
      <c r="A8783" s="23"/>
    </row>
    <row r="8784" spans="1:1" x14ac:dyDescent="0.35">
      <c r="A8784" s="23"/>
    </row>
    <row r="8785" spans="1:1" x14ac:dyDescent="0.35">
      <c r="A8785" s="23"/>
    </row>
    <row r="8786" spans="1:1" x14ac:dyDescent="0.35">
      <c r="A8786" s="23"/>
    </row>
    <row r="8787" spans="1:1" x14ac:dyDescent="0.35">
      <c r="A8787" s="23"/>
    </row>
    <row r="8788" spans="1:1" x14ac:dyDescent="0.35">
      <c r="A8788" s="23"/>
    </row>
    <row r="8789" spans="1:1" x14ac:dyDescent="0.35">
      <c r="A8789" s="23"/>
    </row>
    <row r="8790" spans="1:1" x14ac:dyDescent="0.35">
      <c r="A8790" s="23"/>
    </row>
    <row r="8791" spans="1:1" x14ac:dyDescent="0.35">
      <c r="A8791" s="23"/>
    </row>
    <row r="8792" spans="1:1" x14ac:dyDescent="0.35">
      <c r="A8792" s="23"/>
    </row>
    <row r="8793" spans="1:1" x14ac:dyDescent="0.35">
      <c r="A8793" s="23"/>
    </row>
    <row r="8794" spans="1:1" x14ac:dyDescent="0.35">
      <c r="A8794" s="23"/>
    </row>
    <row r="8795" spans="1:1" x14ac:dyDescent="0.35">
      <c r="A8795" s="23"/>
    </row>
    <row r="8796" spans="1:1" x14ac:dyDescent="0.35">
      <c r="A8796" s="23"/>
    </row>
    <row r="8797" spans="1:1" x14ac:dyDescent="0.35">
      <c r="A8797" s="23"/>
    </row>
    <row r="8798" spans="1:1" x14ac:dyDescent="0.35">
      <c r="A8798" s="23"/>
    </row>
    <row r="8799" spans="1:1" x14ac:dyDescent="0.35">
      <c r="A8799" s="23"/>
    </row>
    <row r="8800" spans="1:1" x14ac:dyDescent="0.35">
      <c r="A8800" s="23"/>
    </row>
    <row r="8801" spans="1:1" x14ac:dyDescent="0.35">
      <c r="A8801" s="23"/>
    </row>
    <row r="8802" spans="1:1" x14ac:dyDescent="0.35">
      <c r="A8802" s="23"/>
    </row>
    <row r="8803" spans="1:1" x14ac:dyDescent="0.35">
      <c r="A8803" s="23"/>
    </row>
    <row r="8804" spans="1:1" x14ac:dyDescent="0.35">
      <c r="A8804" s="23"/>
    </row>
    <row r="8805" spans="1:1" x14ac:dyDescent="0.35">
      <c r="A8805" s="23"/>
    </row>
    <row r="8806" spans="1:1" x14ac:dyDescent="0.35">
      <c r="A8806" s="23"/>
    </row>
    <row r="8807" spans="1:1" x14ac:dyDescent="0.35">
      <c r="A8807" s="23"/>
    </row>
    <row r="8808" spans="1:1" x14ac:dyDescent="0.35">
      <c r="A8808" s="23"/>
    </row>
    <row r="8809" spans="1:1" x14ac:dyDescent="0.35">
      <c r="A8809" s="23"/>
    </row>
    <row r="8810" spans="1:1" x14ac:dyDescent="0.35">
      <c r="A8810" s="23"/>
    </row>
    <row r="8811" spans="1:1" x14ac:dyDescent="0.35">
      <c r="A8811" s="23"/>
    </row>
    <row r="8812" spans="1:1" x14ac:dyDescent="0.35">
      <c r="A8812" s="23"/>
    </row>
    <row r="8813" spans="1:1" x14ac:dyDescent="0.35">
      <c r="A8813" s="23"/>
    </row>
    <row r="8814" spans="1:1" x14ac:dyDescent="0.35">
      <c r="A8814" s="23"/>
    </row>
    <row r="8815" spans="1:1" x14ac:dyDescent="0.35">
      <c r="A8815" s="23"/>
    </row>
    <row r="8816" spans="1:1" x14ac:dyDescent="0.35">
      <c r="A8816" s="23"/>
    </row>
    <row r="8817" spans="1:1" x14ac:dyDescent="0.35">
      <c r="A8817" s="23"/>
    </row>
    <row r="8818" spans="1:1" x14ac:dyDescent="0.35">
      <c r="A8818" s="23"/>
    </row>
    <row r="8819" spans="1:1" x14ac:dyDescent="0.35">
      <c r="A8819" s="23"/>
    </row>
    <row r="8820" spans="1:1" x14ac:dyDescent="0.35">
      <c r="A8820" s="23"/>
    </row>
    <row r="8821" spans="1:1" x14ac:dyDescent="0.35">
      <c r="A8821" s="23"/>
    </row>
    <row r="8822" spans="1:1" x14ac:dyDescent="0.35">
      <c r="A8822" s="23"/>
    </row>
    <row r="8823" spans="1:1" x14ac:dyDescent="0.35">
      <c r="A8823" s="23"/>
    </row>
    <row r="8824" spans="1:1" x14ac:dyDescent="0.35">
      <c r="A8824" s="23"/>
    </row>
    <row r="8825" spans="1:1" x14ac:dyDescent="0.35">
      <c r="A8825" s="23"/>
    </row>
    <row r="8826" spans="1:1" x14ac:dyDescent="0.35">
      <c r="A8826" s="23"/>
    </row>
    <row r="8827" spans="1:1" x14ac:dyDescent="0.35">
      <c r="A8827" s="23"/>
    </row>
    <row r="8828" spans="1:1" x14ac:dyDescent="0.35">
      <c r="A8828" s="23"/>
    </row>
    <row r="8829" spans="1:1" x14ac:dyDescent="0.35">
      <c r="A8829" s="23"/>
    </row>
    <row r="8830" spans="1:1" x14ac:dyDescent="0.35">
      <c r="A8830" s="23"/>
    </row>
    <row r="8831" spans="1:1" x14ac:dyDescent="0.35">
      <c r="A8831" s="23"/>
    </row>
    <row r="8832" spans="1:1" x14ac:dyDescent="0.35">
      <c r="A8832" s="23"/>
    </row>
    <row r="8833" spans="1:1" x14ac:dyDescent="0.35">
      <c r="A8833" s="23"/>
    </row>
    <row r="8834" spans="1:1" x14ac:dyDescent="0.35">
      <c r="A8834" s="23"/>
    </row>
    <row r="8835" spans="1:1" x14ac:dyDescent="0.35">
      <c r="A8835" s="23"/>
    </row>
    <row r="8836" spans="1:1" x14ac:dyDescent="0.35">
      <c r="A8836" s="23"/>
    </row>
    <row r="8837" spans="1:1" x14ac:dyDescent="0.35">
      <c r="A8837" s="23"/>
    </row>
    <row r="8838" spans="1:1" x14ac:dyDescent="0.35">
      <c r="A8838" s="23"/>
    </row>
    <row r="8839" spans="1:1" x14ac:dyDescent="0.35">
      <c r="A8839" s="23"/>
    </row>
    <row r="8840" spans="1:1" x14ac:dyDescent="0.35">
      <c r="A8840" s="23"/>
    </row>
    <row r="8841" spans="1:1" x14ac:dyDescent="0.35">
      <c r="A8841" s="23"/>
    </row>
    <row r="8842" spans="1:1" x14ac:dyDescent="0.35">
      <c r="A8842" s="23"/>
    </row>
    <row r="8843" spans="1:1" x14ac:dyDescent="0.35">
      <c r="A8843" s="23"/>
    </row>
    <row r="8844" spans="1:1" x14ac:dyDescent="0.35">
      <c r="A8844" s="23"/>
    </row>
    <row r="8845" spans="1:1" x14ac:dyDescent="0.35">
      <c r="A8845" s="23"/>
    </row>
    <row r="8846" spans="1:1" x14ac:dyDescent="0.35">
      <c r="A8846" s="23"/>
    </row>
    <row r="8847" spans="1:1" x14ac:dyDescent="0.35">
      <c r="A8847" s="23"/>
    </row>
    <row r="8848" spans="1:1" x14ac:dyDescent="0.35">
      <c r="A8848" s="23"/>
    </row>
    <row r="8849" spans="1:1" x14ac:dyDescent="0.35">
      <c r="A8849" s="23"/>
    </row>
    <row r="8850" spans="1:1" x14ac:dyDescent="0.35">
      <c r="A8850" s="23"/>
    </row>
    <row r="8851" spans="1:1" x14ac:dyDescent="0.35">
      <c r="A8851" s="23"/>
    </row>
    <row r="8852" spans="1:1" x14ac:dyDescent="0.35">
      <c r="A8852" s="23"/>
    </row>
    <row r="8853" spans="1:1" x14ac:dyDescent="0.35">
      <c r="A8853" s="23"/>
    </row>
    <row r="8854" spans="1:1" x14ac:dyDescent="0.35">
      <c r="A8854" s="23"/>
    </row>
    <row r="8855" spans="1:1" x14ac:dyDescent="0.35">
      <c r="A8855" s="23"/>
    </row>
    <row r="8856" spans="1:1" x14ac:dyDescent="0.35">
      <c r="A8856" s="23"/>
    </row>
    <row r="8857" spans="1:1" x14ac:dyDescent="0.35">
      <c r="A8857" s="23"/>
    </row>
    <row r="8858" spans="1:1" x14ac:dyDescent="0.35">
      <c r="A8858" s="23"/>
    </row>
    <row r="8859" spans="1:1" x14ac:dyDescent="0.35">
      <c r="A8859" s="23"/>
    </row>
    <row r="8860" spans="1:1" x14ac:dyDescent="0.35">
      <c r="A8860" s="23"/>
    </row>
    <row r="8861" spans="1:1" x14ac:dyDescent="0.35">
      <c r="A8861" s="23"/>
    </row>
    <row r="8862" spans="1:1" x14ac:dyDescent="0.35">
      <c r="A8862" s="23"/>
    </row>
    <row r="8863" spans="1:1" x14ac:dyDescent="0.35">
      <c r="A8863" s="23"/>
    </row>
    <row r="8864" spans="1:1" x14ac:dyDescent="0.35">
      <c r="A8864" s="23"/>
    </row>
    <row r="8865" spans="1:1" x14ac:dyDescent="0.35">
      <c r="A8865" s="23"/>
    </row>
    <row r="8866" spans="1:1" x14ac:dyDescent="0.35">
      <c r="A8866" s="23"/>
    </row>
    <row r="8867" spans="1:1" x14ac:dyDescent="0.35">
      <c r="A8867" s="23"/>
    </row>
    <row r="8868" spans="1:1" x14ac:dyDescent="0.35">
      <c r="A8868" s="23"/>
    </row>
    <row r="8869" spans="1:1" x14ac:dyDescent="0.35">
      <c r="A8869" s="23"/>
    </row>
    <row r="8870" spans="1:1" x14ac:dyDescent="0.35">
      <c r="A8870" s="23"/>
    </row>
    <row r="8871" spans="1:1" x14ac:dyDescent="0.35">
      <c r="A8871" s="23"/>
    </row>
    <row r="8872" spans="1:1" x14ac:dyDescent="0.35">
      <c r="A8872" s="23"/>
    </row>
    <row r="8873" spans="1:1" x14ac:dyDescent="0.35">
      <c r="A8873" s="23"/>
    </row>
    <row r="8874" spans="1:1" x14ac:dyDescent="0.35">
      <c r="A8874" s="23"/>
    </row>
    <row r="8875" spans="1:1" x14ac:dyDescent="0.35">
      <c r="A8875" s="23"/>
    </row>
    <row r="8876" spans="1:1" x14ac:dyDescent="0.35">
      <c r="A8876" s="23"/>
    </row>
    <row r="8877" spans="1:1" x14ac:dyDescent="0.35">
      <c r="A8877" s="23"/>
    </row>
    <row r="8878" spans="1:1" x14ac:dyDescent="0.35">
      <c r="A8878" s="23"/>
    </row>
    <row r="8879" spans="1:1" x14ac:dyDescent="0.35">
      <c r="A8879" s="23"/>
    </row>
    <row r="8880" spans="1:1" x14ac:dyDescent="0.35">
      <c r="A8880" s="23"/>
    </row>
    <row r="8881" spans="1:1" x14ac:dyDescent="0.35">
      <c r="A8881" s="23"/>
    </row>
    <row r="8882" spans="1:1" x14ac:dyDescent="0.35">
      <c r="A8882" s="23"/>
    </row>
    <row r="8883" spans="1:1" x14ac:dyDescent="0.35">
      <c r="A8883" s="23"/>
    </row>
    <row r="8884" spans="1:1" x14ac:dyDescent="0.35">
      <c r="A8884" s="23"/>
    </row>
    <row r="8885" spans="1:1" x14ac:dyDescent="0.35">
      <c r="A8885" s="23"/>
    </row>
    <row r="8886" spans="1:1" x14ac:dyDescent="0.35">
      <c r="A8886" s="23"/>
    </row>
    <row r="8887" spans="1:1" x14ac:dyDescent="0.35">
      <c r="A8887" s="23"/>
    </row>
    <row r="8888" spans="1:1" x14ac:dyDescent="0.35">
      <c r="A8888" s="23"/>
    </row>
    <row r="8889" spans="1:1" x14ac:dyDescent="0.35">
      <c r="A8889" s="23"/>
    </row>
    <row r="8890" spans="1:1" x14ac:dyDescent="0.35">
      <c r="A8890" s="23"/>
    </row>
    <row r="8891" spans="1:1" x14ac:dyDescent="0.35">
      <c r="A8891" s="23"/>
    </row>
    <row r="8892" spans="1:1" x14ac:dyDescent="0.35">
      <c r="A8892" s="23"/>
    </row>
    <row r="8893" spans="1:1" x14ac:dyDescent="0.35">
      <c r="A8893" s="23"/>
    </row>
    <row r="8894" spans="1:1" x14ac:dyDescent="0.35">
      <c r="A8894" s="23"/>
    </row>
    <row r="8895" spans="1:1" x14ac:dyDescent="0.35">
      <c r="A8895" s="23"/>
    </row>
    <row r="8896" spans="1:1" x14ac:dyDescent="0.35">
      <c r="A8896" s="23"/>
    </row>
    <row r="8897" spans="1:1" x14ac:dyDescent="0.35">
      <c r="A8897" s="23"/>
    </row>
    <row r="8898" spans="1:1" x14ac:dyDescent="0.35">
      <c r="A8898" s="23"/>
    </row>
    <row r="8899" spans="1:1" x14ac:dyDescent="0.35">
      <c r="A8899" s="23"/>
    </row>
    <row r="8900" spans="1:1" x14ac:dyDescent="0.35">
      <c r="A8900" s="23"/>
    </row>
    <row r="8901" spans="1:1" x14ac:dyDescent="0.35">
      <c r="A8901" s="23"/>
    </row>
    <row r="8902" spans="1:1" x14ac:dyDescent="0.35">
      <c r="A8902" s="23"/>
    </row>
    <row r="8903" spans="1:1" x14ac:dyDescent="0.35">
      <c r="A8903" s="23"/>
    </row>
    <row r="8904" spans="1:1" x14ac:dyDescent="0.35">
      <c r="A8904" s="23"/>
    </row>
    <row r="8905" spans="1:1" x14ac:dyDescent="0.35">
      <c r="A8905" s="23"/>
    </row>
    <row r="8906" spans="1:1" x14ac:dyDescent="0.35">
      <c r="A8906" s="23"/>
    </row>
    <row r="8907" spans="1:1" x14ac:dyDescent="0.35">
      <c r="A8907" s="23"/>
    </row>
    <row r="8908" spans="1:1" x14ac:dyDescent="0.35">
      <c r="A8908" s="23"/>
    </row>
    <row r="8909" spans="1:1" x14ac:dyDescent="0.35">
      <c r="A8909" s="23"/>
    </row>
    <row r="8910" spans="1:1" x14ac:dyDescent="0.35">
      <c r="A8910" s="23"/>
    </row>
    <row r="8911" spans="1:1" x14ac:dyDescent="0.35">
      <c r="A8911" s="23"/>
    </row>
    <row r="8912" spans="1:1" x14ac:dyDescent="0.35">
      <c r="A8912" s="23"/>
    </row>
    <row r="8913" spans="1:1" x14ac:dyDescent="0.35">
      <c r="A8913" s="23"/>
    </row>
    <row r="8914" spans="1:1" x14ac:dyDescent="0.35">
      <c r="A8914" s="23"/>
    </row>
    <row r="8915" spans="1:1" x14ac:dyDescent="0.35">
      <c r="A8915" s="23"/>
    </row>
    <row r="8916" spans="1:1" x14ac:dyDescent="0.35">
      <c r="A8916" s="23"/>
    </row>
    <row r="8917" spans="1:1" x14ac:dyDescent="0.35">
      <c r="A8917" s="23"/>
    </row>
    <row r="8918" spans="1:1" x14ac:dyDescent="0.35">
      <c r="A8918" s="23"/>
    </row>
    <row r="8919" spans="1:1" x14ac:dyDescent="0.35">
      <c r="A8919" s="23"/>
    </row>
    <row r="8920" spans="1:1" x14ac:dyDescent="0.35">
      <c r="A8920" s="23"/>
    </row>
    <row r="8921" spans="1:1" x14ac:dyDescent="0.35">
      <c r="A8921" s="23"/>
    </row>
    <row r="8922" spans="1:1" x14ac:dyDescent="0.35">
      <c r="A8922" s="23"/>
    </row>
    <row r="8923" spans="1:1" x14ac:dyDescent="0.35">
      <c r="A8923" s="23"/>
    </row>
    <row r="8924" spans="1:1" x14ac:dyDescent="0.35">
      <c r="A8924" s="23"/>
    </row>
    <row r="8925" spans="1:1" x14ac:dyDescent="0.35">
      <c r="A8925" s="23"/>
    </row>
    <row r="8926" spans="1:1" x14ac:dyDescent="0.35">
      <c r="A8926" s="23"/>
    </row>
    <row r="8927" spans="1:1" x14ac:dyDescent="0.35">
      <c r="A8927" s="23"/>
    </row>
    <row r="8928" spans="1:1" x14ac:dyDescent="0.35">
      <c r="A8928" s="23"/>
    </row>
    <row r="8929" spans="1:1" x14ac:dyDescent="0.35">
      <c r="A8929" s="23"/>
    </row>
    <row r="8930" spans="1:1" x14ac:dyDescent="0.35">
      <c r="A8930" s="23"/>
    </row>
    <row r="8931" spans="1:1" x14ac:dyDescent="0.35">
      <c r="A8931" s="23"/>
    </row>
    <row r="8932" spans="1:1" x14ac:dyDescent="0.35">
      <c r="A8932" s="23"/>
    </row>
    <row r="8933" spans="1:1" x14ac:dyDescent="0.35">
      <c r="A8933" s="23"/>
    </row>
    <row r="8934" spans="1:1" x14ac:dyDescent="0.35">
      <c r="A8934" s="23"/>
    </row>
    <row r="8935" spans="1:1" x14ac:dyDescent="0.35">
      <c r="A8935" s="23"/>
    </row>
    <row r="8936" spans="1:1" x14ac:dyDescent="0.35">
      <c r="A8936" s="23"/>
    </row>
    <row r="8937" spans="1:1" x14ac:dyDescent="0.35">
      <c r="A8937" s="23"/>
    </row>
    <row r="8938" spans="1:1" x14ac:dyDescent="0.35">
      <c r="A8938" s="23"/>
    </row>
    <row r="8939" spans="1:1" x14ac:dyDescent="0.35">
      <c r="A8939" s="23"/>
    </row>
    <row r="8940" spans="1:1" x14ac:dyDescent="0.35">
      <c r="A8940" s="23"/>
    </row>
    <row r="8941" spans="1:1" x14ac:dyDescent="0.35">
      <c r="A8941" s="23"/>
    </row>
    <row r="8942" spans="1:1" x14ac:dyDescent="0.35">
      <c r="A8942" s="23"/>
    </row>
    <row r="8943" spans="1:1" x14ac:dyDescent="0.35">
      <c r="A8943" s="23"/>
    </row>
    <row r="8944" spans="1:1" x14ac:dyDescent="0.35">
      <c r="A8944" s="23"/>
    </row>
    <row r="8945" spans="1:1" x14ac:dyDescent="0.35">
      <c r="A8945" s="23"/>
    </row>
    <row r="8946" spans="1:1" x14ac:dyDescent="0.35">
      <c r="A8946" s="23"/>
    </row>
    <row r="8947" spans="1:1" x14ac:dyDescent="0.35">
      <c r="A8947" s="23"/>
    </row>
    <row r="8948" spans="1:1" x14ac:dyDescent="0.35">
      <c r="A8948" s="23"/>
    </row>
    <row r="8949" spans="1:1" x14ac:dyDescent="0.35">
      <c r="A8949" s="23"/>
    </row>
    <row r="8950" spans="1:1" x14ac:dyDescent="0.35">
      <c r="A8950" s="23"/>
    </row>
    <row r="8951" spans="1:1" x14ac:dyDescent="0.35">
      <c r="A8951" s="23"/>
    </row>
    <row r="8952" spans="1:1" x14ac:dyDescent="0.35">
      <c r="A8952" s="23"/>
    </row>
    <row r="8953" spans="1:1" x14ac:dyDescent="0.35">
      <c r="A8953" s="23"/>
    </row>
    <row r="8954" spans="1:1" x14ac:dyDescent="0.35">
      <c r="A8954" s="23"/>
    </row>
    <row r="8955" spans="1:1" x14ac:dyDescent="0.35">
      <c r="A8955" s="23"/>
    </row>
    <row r="8956" spans="1:1" x14ac:dyDescent="0.35">
      <c r="A8956" s="23"/>
    </row>
    <row r="8957" spans="1:1" x14ac:dyDescent="0.35">
      <c r="A8957" s="23"/>
    </row>
    <row r="8958" spans="1:1" x14ac:dyDescent="0.35">
      <c r="A8958" s="23"/>
    </row>
    <row r="8959" spans="1:1" x14ac:dyDescent="0.35">
      <c r="A8959" s="23"/>
    </row>
    <row r="8960" spans="1:1" x14ac:dyDescent="0.35">
      <c r="A8960" s="23"/>
    </row>
    <row r="8961" spans="1:1" x14ac:dyDescent="0.35">
      <c r="A8961" s="23"/>
    </row>
    <row r="8962" spans="1:1" x14ac:dyDescent="0.35">
      <c r="A8962" s="23"/>
    </row>
    <row r="8963" spans="1:1" x14ac:dyDescent="0.35">
      <c r="A8963" s="23"/>
    </row>
    <row r="8964" spans="1:1" x14ac:dyDescent="0.35">
      <c r="A8964" s="23"/>
    </row>
    <row r="8965" spans="1:1" x14ac:dyDescent="0.35">
      <c r="A8965" s="23"/>
    </row>
    <row r="8966" spans="1:1" x14ac:dyDescent="0.35">
      <c r="A8966" s="23"/>
    </row>
    <row r="8967" spans="1:1" x14ac:dyDescent="0.35">
      <c r="A8967" s="23"/>
    </row>
    <row r="8968" spans="1:1" x14ac:dyDescent="0.35">
      <c r="A8968" s="23"/>
    </row>
    <row r="8969" spans="1:1" x14ac:dyDescent="0.35">
      <c r="A8969" s="23"/>
    </row>
    <row r="8970" spans="1:1" x14ac:dyDescent="0.35">
      <c r="A8970" s="23"/>
    </row>
    <row r="8971" spans="1:1" x14ac:dyDescent="0.35">
      <c r="A8971" s="23"/>
    </row>
    <row r="8972" spans="1:1" x14ac:dyDescent="0.35">
      <c r="A8972" s="23"/>
    </row>
    <row r="8973" spans="1:1" x14ac:dyDescent="0.35">
      <c r="A8973" s="23"/>
    </row>
    <row r="8974" spans="1:1" x14ac:dyDescent="0.35">
      <c r="A8974" s="23"/>
    </row>
    <row r="8975" spans="1:1" x14ac:dyDescent="0.35">
      <c r="A8975" s="23"/>
    </row>
    <row r="8976" spans="1:1" x14ac:dyDescent="0.35">
      <c r="A8976" s="23"/>
    </row>
    <row r="8977" spans="1:1" x14ac:dyDescent="0.35">
      <c r="A8977" s="23"/>
    </row>
    <row r="8978" spans="1:1" x14ac:dyDescent="0.35">
      <c r="A8978" s="23"/>
    </row>
    <row r="8979" spans="1:1" x14ac:dyDescent="0.35">
      <c r="A8979" s="23"/>
    </row>
    <row r="8980" spans="1:1" x14ac:dyDescent="0.35">
      <c r="A8980" s="23"/>
    </row>
    <row r="8981" spans="1:1" x14ac:dyDescent="0.35">
      <c r="A8981" s="23"/>
    </row>
    <row r="8982" spans="1:1" x14ac:dyDescent="0.35">
      <c r="A8982" s="23"/>
    </row>
    <row r="8983" spans="1:1" x14ac:dyDescent="0.35">
      <c r="A8983" s="23"/>
    </row>
    <row r="8984" spans="1:1" x14ac:dyDescent="0.35">
      <c r="A8984" s="23"/>
    </row>
    <row r="8985" spans="1:1" x14ac:dyDescent="0.35">
      <c r="A8985" s="23"/>
    </row>
    <row r="8986" spans="1:1" x14ac:dyDescent="0.35">
      <c r="A8986" s="23"/>
    </row>
    <row r="8987" spans="1:1" x14ac:dyDescent="0.35">
      <c r="A8987" s="23"/>
    </row>
    <row r="8988" spans="1:1" x14ac:dyDescent="0.35">
      <c r="A8988" s="23"/>
    </row>
    <row r="8989" spans="1:1" x14ac:dyDescent="0.35">
      <c r="A8989" s="23"/>
    </row>
    <row r="8990" spans="1:1" x14ac:dyDescent="0.35">
      <c r="A8990" s="23"/>
    </row>
    <row r="8991" spans="1:1" x14ac:dyDescent="0.35">
      <c r="A8991" s="23"/>
    </row>
    <row r="8992" spans="1:1" x14ac:dyDescent="0.35">
      <c r="A8992" s="23"/>
    </row>
    <row r="8993" spans="1:1" x14ac:dyDescent="0.35">
      <c r="A8993" s="23"/>
    </row>
    <row r="8994" spans="1:1" x14ac:dyDescent="0.35">
      <c r="A8994" s="23"/>
    </row>
    <row r="8995" spans="1:1" x14ac:dyDescent="0.35">
      <c r="A8995" s="23"/>
    </row>
    <row r="8996" spans="1:1" x14ac:dyDescent="0.35">
      <c r="A8996" s="23"/>
    </row>
    <row r="8997" spans="1:1" x14ac:dyDescent="0.35">
      <c r="A8997" s="23"/>
    </row>
    <row r="8998" spans="1:1" x14ac:dyDescent="0.35">
      <c r="A8998" s="23"/>
    </row>
    <row r="8999" spans="1:1" x14ac:dyDescent="0.35">
      <c r="A8999" s="23"/>
    </row>
    <row r="9000" spans="1:1" x14ac:dyDescent="0.35">
      <c r="A9000" s="23"/>
    </row>
    <row r="9001" spans="1:1" x14ac:dyDescent="0.35">
      <c r="A9001" s="23"/>
    </row>
    <row r="9002" spans="1:1" x14ac:dyDescent="0.35">
      <c r="A9002" s="23"/>
    </row>
    <row r="9003" spans="1:1" x14ac:dyDescent="0.35">
      <c r="A9003" s="23"/>
    </row>
    <row r="9004" spans="1:1" x14ac:dyDescent="0.35">
      <c r="A9004" s="23"/>
    </row>
    <row r="9005" spans="1:1" x14ac:dyDescent="0.35">
      <c r="A9005" s="23"/>
    </row>
    <row r="9006" spans="1:1" x14ac:dyDescent="0.35">
      <c r="A9006" s="23"/>
    </row>
    <row r="9007" spans="1:1" x14ac:dyDescent="0.35">
      <c r="A9007" s="23"/>
    </row>
    <row r="9008" spans="1:1" x14ac:dyDescent="0.35">
      <c r="A9008" s="23"/>
    </row>
    <row r="9009" spans="1:1" x14ac:dyDescent="0.35">
      <c r="A9009" s="23"/>
    </row>
    <row r="9010" spans="1:1" x14ac:dyDescent="0.35">
      <c r="A9010" s="23"/>
    </row>
    <row r="9011" spans="1:1" x14ac:dyDescent="0.35">
      <c r="A9011" s="23"/>
    </row>
    <row r="9012" spans="1:1" x14ac:dyDescent="0.35">
      <c r="A9012" s="23"/>
    </row>
    <row r="9013" spans="1:1" x14ac:dyDescent="0.35">
      <c r="A9013" s="23"/>
    </row>
    <row r="9014" spans="1:1" x14ac:dyDescent="0.35">
      <c r="A9014" s="23"/>
    </row>
    <row r="9015" spans="1:1" x14ac:dyDescent="0.35">
      <c r="A9015" s="23"/>
    </row>
    <row r="9016" spans="1:1" x14ac:dyDescent="0.35">
      <c r="A9016" s="23"/>
    </row>
    <row r="9017" spans="1:1" x14ac:dyDescent="0.35">
      <c r="A9017" s="23"/>
    </row>
    <row r="9018" spans="1:1" x14ac:dyDescent="0.35">
      <c r="A9018" s="23"/>
    </row>
    <row r="9019" spans="1:1" x14ac:dyDescent="0.35">
      <c r="A9019" s="23"/>
    </row>
    <row r="9020" spans="1:1" x14ac:dyDescent="0.35">
      <c r="A9020" s="23"/>
    </row>
    <row r="9021" spans="1:1" x14ac:dyDescent="0.35">
      <c r="A9021" s="23"/>
    </row>
    <row r="9022" spans="1:1" x14ac:dyDescent="0.35">
      <c r="A9022" s="23"/>
    </row>
    <row r="9023" spans="1:1" x14ac:dyDescent="0.35">
      <c r="A9023" s="23"/>
    </row>
    <row r="9024" spans="1:1" x14ac:dyDescent="0.35">
      <c r="A9024" s="23"/>
    </row>
    <row r="9025" spans="1:1" x14ac:dyDescent="0.35">
      <c r="A9025" s="23"/>
    </row>
    <row r="9026" spans="1:1" x14ac:dyDescent="0.35">
      <c r="A9026" s="23"/>
    </row>
    <row r="9027" spans="1:1" x14ac:dyDescent="0.35">
      <c r="A9027" s="23"/>
    </row>
    <row r="9028" spans="1:1" x14ac:dyDescent="0.35">
      <c r="A9028" s="23"/>
    </row>
    <row r="9029" spans="1:1" x14ac:dyDescent="0.35">
      <c r="A9029" s="23"/>
    </row>
    <row r="9030" spans="1:1" x14ac:dyDescent="0.35">
      <c r="A9030" s="23"/>
    </row>
    <row r="9031" spans="1:1" x14ac:dyDescent="0.35">
      <c r="A9031" s="23"/>
    </row>
    <row r="9032" spans="1:1" x14ac:dyDescent="0.35">
      <c r="A9032" s="23"/>
    </row>
    <row r="9033" spans="1:1" x14ac:dyDescent="0.35">
      <c r="A9033" s="23"/>
    </row>
    <row r="9034" spans="1:1" x14ac:dyDescent="0.35">
      <c r="A9034" s="23"/>
    </row>
    <row r="9035" spans="1:1" x14ac:dyDescent="0.35">
      <c r="A9035" s="23"/>
    </row>
    <row r="9036" spans="1:1" x14ac:dyDescent="0.35">
      <c r="A9036" s="23"/>
    </row>
    <row r="9037" spans="1:1" x14ac:dyDescent="0.35">
      <c r="A9037" s="23"/>
    </row>
    <row r="9038" spans="1:1" x14ac:dyDescent="0.35">
      <c r="A9038" s="23"/>
    </row>
    <row r="9039" spans="1:1" x14ac:dyDescent="0.35">
      <c r="A9039" s="23"/>
    </row>
    <row r="9040" spans="1:1" x14ac:dyDescent="0.35">
      <c r="A9040" s="23"/>
    </row>
    <row r="9041" spans="1:1" x14ac:dyDescent="0.35">
      <c r="A9041" s="23"/>
    </row>
    <row r="9042" spans="1:1" x14ac:dyDescent="0.35">
      <c r="A9042" s="23"/>
    </row>
    <row r="9043" spans="1:1" x14ac:dyDescent="0.35">
      <c r="A9043" s="23"/>
    </row>
    <row r="9044" spans="1:1" x14ac:dyDescent="0.35">
      <c r="A9044" s="23"/>
    </row>
    <row r="9045" spans="1:1" x14ac:dyDescent="0.35">
      <c r="A9045" s="23"/>
    </row>
    <row r="9046" spans="1:1" x14ac:dyDescent="0.35">
      <c r="A9046" s="23"/>
    </row>
    <row r="9047" spans="1:1" x14ac:dyDescent="0.35">
      <c r="A9047" s="23"/>
    </row>
    <row r="9048" spans="1:1" x14ac:dyDescent="0.35">
      <c r="A9048" s="23"/>
    </row>
    <row r="9049" spans="1:1" x14ac:dyDescent="0.35">
      <c r="A9049" s="23"/>
    </row>
    <row r="9050" spans="1:1" x14ac:dyDescent="0.35">
      <c r="A9050" s="23"/>
    </row>
    <row r="9051" spans="1:1" x14ac:dyDescent="0.35">
      <c r="A9051" s="23"/>
    </row>
    <row r="9052" spans="1:1" x14ac:dyDescent="0.35">
      <c r="A9052" s="23"/>
    </row>
    <row r="9053" spans="1:1" x14ac:dyDescent="0.35">
      <c r="A9053" s="23"/>
    </row>
    <row r="9054" spans="1:1" x14ac:dyDescent="0.35">
      <c r="A9054" s="23"/>
    </row>
    <row r="9055" spans="1:1" x14ac:dyDescent="0.35">
      <c r="A9055" s="23"/>
    </row>
    <row r="9056" spans="1:1" x14ac:dyDescent="0.35">
      <c r="A9056" s="23"/>
    </row>
    <row r="9057" spans="1:1" x14ac:dyDescent="0.35">
      <c r="A9057" s="23"/>
    </row>
    <row r="9058" spans="1:1" x14ac:dyDescent="0.35">
      <c r="A9058" s="23"/>
    </row>
    <row r="9059" spans="1:1" x14ac:dyDescent="0.35">
      <c r="A9059" s="23"/>
    </row>
    <row r="9060" spans="1:1" x14ac:dyDescent="0.35">
      <c r="A9060" s="23"/>
    </row>
    <row r="9061" spans="1:1" x14ac:dyDescent="0.35">
      <c r="A9061" s="23"/>
    </row>
    <row r="9062" spans="1:1" x14ac:dyDescent="0.35">
      <c r="A9062" s="23"/>
    </row>
    <row r="9063" spans="1:1" x14ac:dyDescent="0.35">
      <c r="A9063" s="23"/>
    </row>
    <row r="9064" spans="1:1" x14ac:dyDescent="0.35">
      <c r="A9064" s="23"/>
    </row>
    <row r="9065" spans="1:1" x14ac:dyDescent="0.35">
      <c r="A9065" s="23"/>
    </row>
    <row r="9066" spans="1:1" x14ac:dyDescent="0.35">
      <c r="A9066" s="23"/>
    </row>
    <row r="9067" spans="1:1" x14ac:dyDescent="0.35">
      <c r="A9067" s="23"/>
    </row>
    <row r="9068" spans="1:1" x14ac:dyDescent="0.35">
      <c r="A9068" s="23"/>
    </row>
    <row r="9069" spans="1:1" x14ac:dyDescent="0.35">
      <c r="A9069" s="23"/>
    </row>
    <row r="9070" spans="1:1" x14ac:dyDescent="0.35">
      <c r="A9070" s="23"/>
    </row>
    <row r="9071" spans="1:1" x14ac:dyDescent="0.35">
      <c r="A9071" s="23"/>
    </row>
    <row r="9072" spans="1:1" x14ac:dyDescent="0.35">
      <c r="A9072" s="23"/>
    </row>
    <row r="9073" spans="1:7" x14ac:dyDescent="0.35">
      <c r="A9073" s="23"/>
    </row>
    <row r="9078" spans="1:7" x14ac:dyDescent="0.3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N158"/>
  <sheetViews>
    <sheetView workbookViewId="0">
      <selection activeCell="E5" sqref="E5:E11"/>
    </sheetView>
  </sheetViews>
  <sheetFormatPr defaultColWidth="9.1796875" defaultRowHeight="13" x14ac:dyDescent="0.3"/>
  <cols>
    <col min="1" max="1" width="9.1796875" style="6"/>
    <col min="2" max="2" width="9" style="6" customWidth="1"/>
    <col min="3" max="3" width="27.54296875" style="6" bestFit="1" customWidth="1"/>
    <col min="4" max="4" width="30.81640625" style="6" bestFit="1" customWidth="1"/>
    <col min="5" max="5" width="64.453125" style="6" bestFit="1" customWidth="1"/>
    <col min="6" max="11" width="20.81640625" style="6" customWidth="1"/>
    <col min="12" max="16" width="33" style="6" customWidth="1"/>
    <col min="17" max="16384" width="9.1796875" style="6"/>
  </cols>
  <sheetData>
    <row r="3" spans="2:14" x14ac:dyDescent="0.3">
      <c r="B3" s="6" t="s">
        <v>97</v>
      </c>
    </row>
    <row r="4" spans="2:14" x14ac:dyDescent="0.3">
      <c r="B4" s="6" t="s">
        <v>98</v>
      </c>
      <c r="C4" s="6" t="s">
        <v>99</v>
      </c>
      <c r="D4" s="6" t="s">
        <v>100</v>
      </c>
      <c r="E4" s="6" t="s">
        <v>101</v>
      </c>
      <c r="F4" s="6" t="s">
        <v>102</v>
      </c>
      <c r="G4" s="6" t="s">
        <v>103</v>
      </c>
      <c r="H4" s="6" t="s">
        <v>104</v>
      </c>
      <c r="I4" s="6" t="s">
        <v>105</v>
      </c>
      <c r="J4" s="7" t="s">
        <v>106</v>
      </c>
      <c r="K4" s="6" t="s">
        <v>107</v>
      </c>
      <c r="L4" s="6" t="s">
        <v>108</v>
      </c>
      <c r="M4" s="6" t="s">
        <v>237</v>
      </c>
      <c r="N4" s="6" t="s">
        <v>240</v>
      </c>
    </row>
    <row r="5" spans="2:14" x14ac:dyDescent="0.3">
      <c r="B5" s="31">
        <f xml:space="preserve"> ROW( co_sectorInfo[[#This Row],[ID]] ) - ROW( co_sectorInfo[[#Headers],[ID]] )</f>
        <v>1</v>
      </c>
      <c r="C5" s="9" t="s">
        <v>231</v>
      </c>
      <c r="D5" s="9" t="s">
        <v>233</v>
      </c>
      <c r="E5" s="9" t="s">
        <v>109</v>
      </c>
      <c r="F5" s="9" t="s">
        <v>110</v>
      </c>
      <c r="G5" s="9" t="s">
        <v>111</v>
      </c>
      <c r="H5" s="9" t="s">
        <v>112</v>
      </c>
      <c r="I5" s="9">
        <f xml:space="preserve"> 10^5</f>
        <v>100000</v>
      </c>
      <c r="J5" s="10" t="s">
        <v>113</v>
      </c>
      <c r="K5" s="9" t="s">
        <v>114</v>
      </c>
      <c r="L5" s="9" t="str">
        <f xml:space="preserve"> INDEX( co_modelTypes[driverUnit_label], MATCH( co_sectorInfo[[#This Row],[modelType]], co_modelTypes[modelType], 0 ) )</f>
        <v>degrees Celsius</v>
      </c>
      <c r="M5" s="9" t="s">
        <v>239</v>
      </c>
      <c r="N5" s="9" t="s">
        <v>109</v>
      </c>
    </row>
    <row r="6" spans="2:14" x14ac:dyDescent="0.3">
      <c r="B6" s="35">
        <f xml:space="preserve"> ROW( co_sectorInfo[[#This Row],[ID]] ) - ROW( co_sectorInfo[[#Headers],[ID]] )</f>
        <v>2</v>
      </c>
      <c r="C6" s="9" t="s">
        <v>232</v>
      </c>
      <c r="D6" s="9" t="s">
        <v>234</v>
      </c>
      <c r="E6" s="9" t="s">
        <v>124</v>
      </c>
      <c r="F6" s="9" t="s">
        <v>125</v>
      </c>
      <c r="G6" s="9" t="s">
        <v>162</v>
      </c>
      <c r="H6" s="9" t="s">
        <v>28</v>
      </c>
      <c r="I6" s="9">
        <f xml:space="preserve"> 10^5</f>
        <v>100000</v>
      </c>
      <c r="J6" s="10" t="s">
        <v>113</v>
      </c>
      <c r="K6" s="9" t="s">
        <v>114</v>
      </c>
      <c r="L6" s="9" t="str">
        <f xml:space="preserve"> INDEX( co_modelTypes[driverUnit_label], MATCH( co_sectorInfo[[#This Row],[modelType]], co_modelTypes[modelType], 0 ) )</f>
        <v>degrees Celsius</v>
      </c>
      <c r="M6" s="9" t="s">
        <v>238</v>
      </c>
      <c r="N6" s="9" t="s">
        <v>124</v>
      </c>
    </row>
    <row r="7" spans="2:14" x14ac:dyDescent="0.3">
      <c r="B7" s="31">
        <f xml:space="preserve"> ROW( co_sectorInfo[[#This Row],[ID]] ) - ROW( co_sectorInfo[[#Headers],[ID]] )</f>
        <v>3</v>
      </c>
      <c r="C7" s="9" t="s">
        <v>115</v>
      </c>
      <c r="D7" s="9" t="s">
        <v>116</v>
      </c>
      <c r="E7" s="9" t="s">
        <v>117</v>
      </c>
      <c r="F7" s="9" t="s">
        <v>118</v>
      </c>
      <c r="G7" s="9" t="s">
        <v>119</v>
      </c>
      <c r="H7" s="9" t="s">
        <v>120</v>
      </c>
      <c r="I7" s="9">
        <v>1</v>
      </c>
      <c r="J7" s="10" t="s">
        <v>121</v>
      </c>
      <c r="K7" s="9" t="s">
        <v>114</v>
      </c>
      <c r="L7" s="9" t="str">
        <f xml:space="preserve"> INDEX( co_modelTypes[driverUnit_label], MATCH( co_sectorInfo[[#This Row],[modelType]], co_modelTypes[modelType], 0 ) )</f>
        <v>degrees Celsius</v>
      </c>
      <c r="M7" s="9"/>
      <c r="N7" s="9" t="s">
        <v>117</v>
      </c>
    </row>
    <row r="8" spans="2:14" x14ac:dyDescent="0.3">
      <c r="B8" s="31">
        <f xml:space="preserve"> ROW( co_sectorInfo[[#This Row],[ID]] ) - ROW( co_sectorInfo[[#Headers],[ID]] )</f>
        <v>4</v>
      </c>
      <c r="C8" s="9" t="s">
        <v>122</v>
      </c>
      <c r="D8" s="9" t="s">
        <v>123</v>
      </c>
      <c r="E8" s="9" t="s">
        <v>124</v>
      </c>
      <c r="F8" s="9" t="s">
        <v>125</v>
      </c>
      <c r="G8" s="9" t="s">
        <v>126</v>
      </c>
      <c r="H8" s="9" t="s">
        <v>126</v>
      </c>
      <c r="I8" s="9">
        <f xml:space="preserve"> 10^5</f>
        <v>100000</v>
      </c>
      <c r="J8" s="10" t="s">
        <v>113</v>
      </c>
      <c r="K8" s="9" t="s">
        <v>114</v>
      </c>
      <c r="L8" s="9" t="str">
        <f xml:space="preserve"> INDEX( co_modelTypes[driverUnit_label], MATCH( co_sectorInfo[[#This Row],[modelType]], co_modelTypes[modelType], 0 ) )</f>
        <v>degrees Celsius</v>
      </c>
      <c r="M8" s="9"/>
      <c r="N8" s="9" t="s">
        <v>124</v>
      </c>
    </row>
    <row r="9" spans="2:14" x14ac:dyDescent="0.3">
      <c r="B9" s="31">
        <f xml:space="preserve"> ROW( co_sectorInfo[[#This Row],[ID]] ) - ROW( co_sectorInfo[[#Headers],[ID]] )</f>
        <v>5</v>
      </c>
      <c r="C9" s="9" t="s">
        <v>127</v>
      </c>
      <c r="D9" s="9" t="s">
        <v>128</v>
      </c>
      <c r="E9" s="9" t="s">
        <v>129</v>
      </c>
      <c r="F9" s="9" t="s">
        <v>130</v>
      </c>
      <c r="G9" s="9" t="s">
        <v>126</v>
      </c>
      <c r="H9" s="9" t="s">
        <v>126</v>
      </c>
      <c r="I9" s="9">
        <v>1</v>
      </c>
      <c r="J9" s="10" t="s">
        <v>121</v>
      </c>
      <c r="K9" s="9" t="s">
        <v>114</v>
      </c>
      <c r="L9" s="9" t="str">
        <f xml:space="preserve"> INDEX( co_modelTypes[driverUnit_label], MATCH( co_sectorInfo[[#This Row],[modelType]], co_modelTypes[modelType], 0 ) )</f>
        <v>degrees Celsius</v>
      </c>
      <c r="M9" s="9"/>
      <c r="N9" s="9" t="s">
        <v>241</v>
      </c>
    </row>
    <row r="10" spans="2:14" x14ac:dyDescent="0.3">
      <c r="B10" s="31">
        <f xml:space="preserve"> ROW( co_sectorInfo[[#This Row],[ID]] ) - ROW( co_sectorInfo[[#Headers],[ID]] )</f>
        <v>6</v>
      </c>
      <c r="C10" s="9" t="s">
        <v>131</v>
      </c>
      <c r="D10" s="9" t="s">
        <v>132</v>
      </c>
      <c r="E10" s="9" t="s">
        <v>129</v>
      </c>
      <c r="F10" s="9" t="s">
        <v>130</v>
      </c>
      <c r="G10" s="9" t="s">
        <v>126</v>
      </c>
      <c r="H10" s="9" t="s">
        <v>126</v>
      </c>
      <c r="I10" s="9">
        <v>1</v>
      </c>
      <c r="J10" s="10" t="s">
        <v>121</v>
      </c>
      <c r="K10" s="9" t="s">
        <v>133</v>
      </c>
      <c r="L10" s="9" t="str">
        <f xml:space="preserve"> INDEX( co_modelTypes[driverUnit_label], MATCH( co_sectorInfo[[#This Row],[modelType]], co_modelTypes[modelType], 0 ) )</f>
        <v>cm</v>
      </c>
      <c r="M10" s="9"/>
      <c r="N10" s="9" t="s">
        <v>241</v>
      </c>
    </row>
    <row r="11" spans="2:14" x14ac:dyDescent="0.3">
      <c r="B11" s="31">
        <f xml:space="preserve"> ROW( co_sectorInfo[[#This Row],[ID]] ) - ROW( co_sectorInfo[[#Headers],[ID]] )</f>
        <v>7</v>
      </c>
      <c r="C11" s="9" t="s">
        <v>134</v>
      </c>
      <c r="D11" s="9" t="s">
        <v>135</v>
      </c>
      <c r="E11" s="9" t="s">
        <v>229</v>
      </c>
      <c r="F11" s="9" t="s">
        <v>230</v>
      </c>
      <c r="G11" s="9" t="s">
        <v>126</v>
      </c>
      <c r="H11" s="9" t="s">
        <v>126</v>
      </c>
      <c r="I11" s="9">
        <v>100000</v>
      </c>
      <c r="J11" s="10" t="s">
        <v>113</v>
      </c>
      <c r="K11" s="9" t="s">
        <v>133</v>
      </c>
      <c r="L11" s="9" t="str">
        <f xml:space="preserve"> INDEX( co_modelTypes[driverUnit_label], MATCH( co_sectorInfo[[#This Row],[modelType]], co_modelTypes[modelType], 0 ) )</f>
        <v>cm</v>
      </c>
      <c r="M11" s="9"/>
      <c r="N11" s="9" t="s">
        <v>229</v>
      </c>
    </row>
    <row r="14" spans="2:14" x14ac:dyDescent="0.3">
      <c r="B14" s="6" t="s">
        <v>136</v>
      </c>
    </row>
    <row r="15" spans="2:14" x14ac:dyDescent="0.3">
      <c r="B15" s="6" t="s">
        <v>98</v>
      </c>
      <c r="C15" s="6" t="s">
        <v>100</v>
      </c>
      <c r="D15" s="6" t="s">
        <v>137</v>
      </c>
      <c r="E15" s="6" t="s">
        <v>138</v>
      </c>
    </row>
    <row r="16" spans="2:14" x14ac:dyDescent="0.3">
      <c r="B16" s="31">
        <f xml:space="preserve"> ROW( coVariants[[#This Row],[ID]] ) - ROW( coVariants[[#Headers],[ID]] )</f>
        <v>1</v>
      </c>
      <c r="C16" s="9" t="s">
        <v>233</v>
      </c>
      <c r="D16" s="9" t="s">
        <v>5</v>
      </c>
      <c r="E16" s="9" t="s">
        <v>139</v>
      </c>
    </row>
    <row r="17" spans="2:5" x14ac:dyDescent="0.3">
      <c r="B17" s="35">
        <f xml:space="preserve"> ROW( coVariants[[#This Row],[ID]] ) - ROW( coVariants[[#Headers],[ID]] )</f>
        <v>2</v>
      </c>
      <c r="C17" s="9" t="s">
        <v>234</v>
      </c>
      <c r="D17" s="9" t="s">
        <v>5</v>
      </c>
      <c r="E17" s="9" t="s">
        <v>139</v>
      </c>
    </row>
    <row r="18" spans="2:5" x14ac:dyDescent="0.3">
      <c r="B18" s="31">
        <f xml:space="preserve"> ROW( coVariants[[#This Row],[ID]] ) - ROW( coVariants[[#Headers],[ID]] )</f>
        <v>3</v>
      </c>
      <c r="C18" s="9" t="s">
        <v>116</v>
      </c>
      <c r="D18" s="9" t="s">
        <v>5</v>
      </c>
      <c r="E18" s="9" t="s">
        <v>139</v>
      </c>
    </row>
    <row r="19" spans="2:5" x14ac:dyDescent="0.3">
      <c r="B19" s="31">
        <f xml:space="preserve"> ROW( coVariants[[#This Row],[ID]] ) - ROW( coVariants[[#Headers],[ID]] )</f>
        <v>4</v>
      </c>
      <c r="C19" s="9" t="s">
        <v>123</v>
      </c>
      <c r="D19" s="9" t="s">
        <v>5</v>
      </c>
      <c r="E19" s="9" t="s">
        <v>139</v>
      </c>
    </row>
    <row r="20" spans="2:5" x14ac:dyDescent="0.3">
      <c r="B20" s="31">
        <f xml:space="preserve"> ROW( coVariants[[#This Row],[ID]] ) - ROW( coVariants[[#Headers],[ID]] )</f>
        <v>5</v>
      </c>
      <c r="C20" s="9" t="s">
        <v>128</v>
      </c>
      <c r="D20" s="9" t="s">
        <v>140</v>
      </c>
      <c r="E20" s="9" t="s">
        <v>141</v>
      </c>
    </row>
    <row r="21" spans="2:5" x14ac:dyDescent="0.3">
      <c r="B21" s="31">
        <f xml:space="preserve"> ROW( coVariants[[#This Row],[ID]] ) - ROW( coVariants[[#Headers],[ID]] )</f>
        <v>6</v>
      </c>
      <c r="C21" s="9" t="s">
        <v>128</v>
      </c>
      <c r="D21" s="9" t="s">
        <v>142</v>
      </c>
      <c r="E21" s="9" t="s">
        <v>143</v>
      </c>
    </row>
    <row r="22" spans="2:5" x14ac:dyDescent="0.3">
      <c r="B22" s="31">
        <f xml:space="preserve"> ROW( coVariants[[#This Row],[ID]] ) - ROW( coVariants[[#Headers],[ID]] )</f>
        <v>7</v>
      </c>
      <c r="C22" s="9" t="s">
        <v>132</v>
      </c>
      <c r="D22" s="9" t="s">
        <v>144</v>
      </c>
      <c r="E22" s="9" t="s">
        <v>145</v>
      </c>
    </row>
    <row r="23" spans="2:5" x14ac:dyDescent="0.3">
      <c r="B23" s="31">
        <f xml:space="preserve"> ROW( coVariants[[#This Row],[ID]] ) - ROW( coVariants[[#Headers],[ID]] )</f>
        <v>8</v>
      </c>
      <c r="C23" s="9" t="s">
        <v>132</v>
      </c>
      <c r="D23" s="9" t="s">
        <v>146</v>
      </c>
      <c r="E23" s="9" t="s">
        <v>147</v>
      </c>
    </row>
    <row r="24" spans="2:5" x14ac:dyDescent="0.3">
      <c r="B24" s="31">
        <f xml:space="preserve"> ROW( coVariants[[#This Row],[ID]] ) - ROW( coVariants[[#Headers],[ID]] )</f>
        <v>9</v>
      </c>
      <c r="C24" s="9" t="s">
        <v>135</v>
      </c>
      <c r="D24" s="9" t="s">
        <v>144</v>
      </c>
      <c r="E24" s="9" t="s">
        <v>145</v>
      </c>
    </row>
    <row r="25" spans="2:5" x14ac:dyDescent="0.3">
      <c r="B25" s="31">
        <f xml:space="preserve"> ROW( coVariants[[#This Row],[ID]] ) - ROW( coVariants[[#Headers],[ID]] )</f>
        <v>10</v>
      </c>
      <c r="C25" s="9" t="s">
        <v>135</v>
      </c>
      <c r="D25" s="9" t="s">
        <v>146</v>
      </c>
      <c r="E25" s="9" t="s">
        <v>147</v>
      </c>
    </row>
    <row r="28" spans="2:5" x14ac:dyDescent="0.3">
      <c r="B28" s="6" t="s">
        <v>148</v>
      </c>
    </row>
    <row r="29" spans="2:5" x14ac:dyDescent="0.3">
      <c r="B29" s="6" t="s">
        <v>98</v>
      </c>
      <c r="C29" s="6" t="s">
        <v>107</v>
      </c>
      <c r="D29" s="6" t="s">
        <v>149</v>
      </c>
      <c r="E29" s="6" t="s">
        <v>108</v>
      </c>
    </row>
    <row r="30" spans="2:5" x14ac:dyDescent="0.3">
      <c r="B30" s="31">
        <f xml:space="preserve"> ROW( co_modelTypes[[#This Row],[ID]] ) - ROW( co_modelTypes[[#Headers],[ID]] )</f>
        <v>1</v>
      </c>
      <c r="C30" s="9" t="s">
        <v>114</v>
      </c>
      <c r="D30" s="9" t="s">
        <v>150</v>
      </c>
      <c r="E30" s="9" t="s">
        <v>151</v>
      </c>
    </row>
    <row r="31" spans="2:5" x14ac:dyDescent="0.3">
      <c r="B31" s="31">
        <f xml:space="preserve"> ROW( co_modelTypes[[#This Row],[ID]] ) - ROW( co_modelTypes[[#Headers],[ID]] )</f>
        <v>2</v>
      </c>
      <c r="C31" s="9" t="s">
        <v>133</v>
      </c>
      <c r="D31" s="9" t="s">
        <v>152</v>
      </c>
      <c r="E31" s="9" t="s">
        <v>153</v>
      </c>
    </row>
    <row r="34" spans="2:6" x14ac:dyDescent="0.3">
      <c r="B34" s="6" t="s">
        <v>154</v>
      </c>
    </row>
    <row r="35" spans="2:6" x14ac:dyDescent="0.3">
      <c r="B35" s="6" t="s">
        <v>98</v>
      </c>
      <c r="C35" s="6" t="s">
        <v>69</v>
      </c>
      <c r="D35" s="6" t="s">
        <v>155</v>
      </c>
      <c r="E35" s="6" t="s">
        <v>156</v>
      </c>
    </row>
    <row r="36" spans="2:6" x14ac:dyDescent="0.3">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3">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3">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3">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4.5" x14ac:dyDescent="0.35">
      <c r="B40"/>
      <c r="C40"/>
      <c r="D40"/>
      <c r="E40"/>
      <c r="F40"/>
    </row>
    <row r="42" spans="2:6" x14ac:dyDescent="0.3">
      <c r="B42" s="6" t="s">
        <v>157</v>
      </c>
    </row>
    <row r="43" spans="2:6" x14ac:dyDescent="0.3">
      <c r="B43" s="6" t="s">
        <v>98</v>
      </c>
      <c r="C43" s="6" t="s">
        <v>81</v>
      </c>
      <c r="D43" s="6" t="s">
        <v>158</v>
      </c>
    </row>
    <row r="44" spans="2:6" x14ac:dyDescent="0.3">
      <c r="B44" s="31">
        <f xml:space="preserve"> ROW( SV_Categories[[#This Row],[ID]] ) - ROW( SV_Categories[[#Headers],[ID]] )</f>
        <v>1</v>
      </c>
      <c r="C44" s="9" t="s">
        <v>159</v>
      </c>
      <c r="D44" s="9" t="s">
        <v>21</v>
      </c>
    </row>
    <row r="45" spans="2:6" x14ac:dyDescent="0.3">
      <c r="B45" s="31">
        <f xml:space="preserve"> ROW( SV_Categories[[#This Row],[ID]] ) - ROW( SV_Categories[[#Headers],[ID]] )</f>
        <v>2</v>
      </c>
      <c r="C45" s="9" t="s">
        <v>160</v>
      </c>
      <c r="D45" s="9" t="s">
        <v>31</v>
      </c>
    </row>
    <row r="46" spans="2:6" x14ac:dyDescent="0.3">
      <c r="B46" s="31">
        <f xml:space="preserve"> ROW( SV_Categories[[#This Row],[ID]] ) - ROW( SV_Categories[[#Headers],[ID]] )</f>
        <v>3</v>
      </c>
      <c r="C46" s="9" t="s">
        <v>161</v>
      </c>
      <c r="D46" s="9" t="s">
        <v>25</v>
      </c>
    </row>
    <row r="47" spans="2:6" x14ac:dyDescent="0.3">
      <c r="B47" s="31">
        <f xml:space="preserve"> ROW( SV_Categories[[#This Row],[ID]] ) - ROW( SV_Categories[[#Headers],[ID]] )</f>
        <v>4</v>
      </c>
      <c r="C47" s="9" t="s">
        <v>162</v>
      </c>
      <c r="D47" s="9" t="s">
        <v>238</v>
      </c>
    </row>
    <row r="48" spans="2:6" x14ac:dyDescent="0.3">
      <c r="B48" s="31">
        <f xml:space="preserve"> ROW( SV_Categories[[#This Row],[ID]] ) - ROW( SV_Categories[[#Headers],[ID]] )</f>
        <v>5</v>
      </c>
      <c r="C48" s="9" t="s">
        <v>163</v>
      </c>
      <c r="D48" s="9" t="s">
        <v>64</v>
      </c>
    </row>
    <row r="49" spans="2:5" x14ac:dyDescent="0.3">
      <c r="B49" s="31">
        <f xml:space="preserve"> ROW( SV_Categories[[#This Row],[ID]] ) - ROW( SV_Categories[[#Headers],[ID]] )</f>
        <v>6</v>
      </c>
      <c r="C49" s="9" t="s">
        <v>164</v>
      </c>
      <c r="D49" s="9" t="s">
        <v>63</v>
      </c>
    </row>
    <row r="50" spans="2:5" x14ac:dyDescent="0.3">
      <c r="B50" s="31">
        <f xml:space="preserve"> ROW( SV_Categories[[#This Row],[ID]] ) - ROW( SV_Categories[[#Headers],[ID]] )</f>
        <v>7</v>
      </c>
      <c r="C50" s="9" t="s">
        <v>165</v>
      </c>
      <c r="D50" s="9" t="s">
        <v>62</v>
      </c>
    </row>
    <row r="51" spans="2:5" x14ac:dyDescent="0.3">
      <c r="B51" s="31">
        <f xml:space="preserve"> ROW( SV_Categories[[#This Row],[ID]] ) - ROW( SV_Categories[[#Headers],[ID]] )</f>
        <v>8</v>
      </c>
      <c r="C51" s="9" t="s">
        <v>166</v>
      </c>
      <c r="D51" s="9" t="s">
        <v>59</v>
      </c>
    </row>
    <row r="52" spans="2:5" x14ac:dyDescent="0.3">
      <c r="B52" s="31">
        <f xml:space="preserve"> ROW( SV_Categories[[#This Row],[ID]] ) - ROW( SV_Categories[[#Headers],[ID]] )</f>
        <v>9</v>
      </c>
      <c r="C52" s="9" t="s">
        <v>167</v>
      </c>
      <c r="D52" s="9" t="s">
        <v>58</v>
      </c>
    </row>
    <row r="53" spans="2:5" x14ac:dyDescent="0.3">
      <c r="B53" s="31">
        <f xml:space="preserve"> ROW( SV_Categories[[#This Row],[ID]] ) - ROW( SV_Categories[[#Headers],[ID]] )</f>
        <v>10</v>
      </c>
      <c r="C53" s="9" t="s">
        <v>168</v>
      </c>
      <c r="D53" s="9" t="s">
        <v>60</v>
      </c>
    </row>
    <row r="54" spans="2:5" x14ac:dyDescent="0.3">
      <c r="B54" s="31">
        <f xml:space="preserve"> ROW( SV_Categories[[#This Row],[ID]] ) - ROW( SV_Categories[[#Headers],[ID]] )</f>
        <v>11</v>
      </c>
      <c r="C54" s="9" t="s">
        <v>169</v>
      </c>
      <c r="D54" s="9" t="s">
        <v>61</v>
      </c>
    </row>
    <row r="55" spans="2:5" x14ac:dyDescent="0.3">
      <c r="B55" s="31">
        <f xml:space="preserve"> ROW( SV_Categories[[#This Row],[ID]] ) - ROW( SV_Categories[[#Headers],[ID]] )</f>
        <v>12</v>
      </c>
      <c r="C55" s="9" t="s">
        <v>170</v>
      </c>
      <c r="D55" s="9" t="s">
        <v>57</v>
      </c>
    </row>
    <row r="58" spans="2:5" x14ac:dyDescent="0.3">
      <c r="B58" s="6" t="s">
        <v>171</v>
      </c>
    </row>
    <row r="59" spans="2:5" x14ac:dyDescent="0.3">
      <c r="B59" s="6" t="s">
        <v>98</v>
      </c>
      <c r="C59" s="6" t="s">
        <v>172</v>
      </c>
      <c r="D59" s="6" t="s">
        <v>173</v>
      </c>
      <c r="E59" s="6" t="s">
        <v>174</v>
      </c>
    </row>
    <row r="60" spans="2:5" x14ac:dyDescent="0.3">
      <c r="B60" s="31">
        <f xml:space="preserve"> ROW( co_modelValues[[#This Row],[ID]] ) - ROW( co_modelValues[[#Headers],[ID]] )</f>
        <v>1</v>
      </c>
      <c r="C60" s="9" t="s">
        <v>175</v>
      </c>
      <c r="D60" s="9" t="s">
        <v>176</v>
      </c>
      <c r="E60" s="9" t="str">
        <f xml:space="preserve"> IF( ISBLANK( input_sector ), "", input_sector )</f>
        <v/>
      </c>
    </row>
    <row r="61" spans="2:5" x14ac:dyDescent="0.3">
      <c r="B61" s="31">
        <f xml:space="preserve"> ROW( co_modelValues[[#This Row],[ID]] ) - ROW( co_modelValues[[#Headers],[ID]] )</f>
        <v>2</v>
      </c>
      <c r="C61" s="9" t="s">
        <v>177</v>
      </c>
      <c r="D61" s="9" t="s">
        <v>178</v>
      </c>
      <c r="E61" s="9">
        <v>8</v>
      </c>
    </row>
    <row r="62" spans="2:5" x14ac:dyDescent="0.3">
      <c r="B62" s="31">
        <f xml:space="preserve"> ROW( co_modelValues[[#This Row],[ID]] ) - ROW( co_modelValues[[#Headers],[ID]] )</f>
        <v>3</v>
      </c>
      <c r="C62" s="9" t="s">
        <v>179</v>
      </c>
      <c r="D62" s="9" t="s">
        <v>180</v>
      </c>
      <c r="E62" s="9">
        <f xml:space="preserve"> ROWS( co_emissions[] )</f>
        <v>4</v>
      </c>
    </row>
    <row r="63" spans="2:5" x14ac:dyDescent="0.3">
      <c r="B63" s="31">
        <f xml:space="preserve"> ROW( co_modelValues[[#This Row],[ID]] ) - ROW( co_modelValues[[#Headers],[ID]] )</f>
        <v>4</v>
      </c>
      <c r="C63" s="9" t="s">
        <v>181</v>
      </c>
      <c r="D63" s="9" t="s">
        <v>182</v>
      </c>
      <c r="E63" s="9">
        <v>2</v>
      </c>
    </row>
    <row r="66" spans="2:7" x14ac:dyDescent="0.3">
      <c r="B66" s="6" t="s">
        <v>183</v>
      </c>
    </row>
    <row r="67" spans="2:7" x14ac:dyDescent="0.3">
      <c r="B67" s="6" t="s">
        <v>98</v>
      </c>
      <c r="C67" s="6" t="s">
        <v>9</v>
      </c>
      <c r="D67" s="6" t="s">
        <v>10</v>
      </c>
      <c r="E67" s="6" t="s">
        <v>184</v>
      </c>
      <c r="F67" s="6" t="s">
        <v>185</v>
      </c>
      <c r="G67" s="6" t="s">
        <v>186</v>
      </c>
    </row>
    <row r="68" spans="2:7" x14ac:dyDescent="0.3">
      <c r="B68" s="31">
        <f xml:space="preserve"> ROW( co_plotList[[#This Row],[ID]] ) - ROW( co_plotList[[#Headers],[ID]] )</f>
        <v>1</v>
      </c>
      <c r="C68" s="9" t="s">
        <v>11</v>
      </c>
      <c r="D68" s="11">
        <v>1</v>
      </c>
      <c r="E68" s="9" t="s">
        <v>187</v>
      </c>
      <c r="F68" s="9">
        <v>1</v>
      </c>
      <c r="G68" s="9" t="s">
        <v>188</v>
      </c>
    </row>
    <row r="69" spans="2:7" x14ac:dyDescent="0.3">
      <c r="B69" s="31">
        <f xml:space="preserve"> ROW( co_plotList[[#This Row],[ID]] ) - ROW( co_plotList[[#Headers],[ID]] )</f>
        <v>2</v>
      </c>
      <c r="C69" s="9" t="s">
        <v>11</v>
      </c>
      <c r="D69" s="11">
        <v>2</v>
      </c>
      <c r="E69" s="9" t="s">
        <v>189</v>
      </c>
      <c r="F69" s="9">
        <v>2</v>
      </c>
      <c r="G69" s="9" t="s">
        <v>190</v>
      </c>
    </row>
    <row r="70" spans="2:7" x14ac:dyDescent="0.3">
      <c r="B70" s="31">
        <f xml:space="preserve"> ROW( co_plotList[[#This Row],[ID]] ) - ROW( co_plotList[[#Headers],[ID]] )</f>
        <v>3</v>
      </c>
      <c r="C70" s="9" t="s">
        <v>191</v>
      </c>
      <c r="D70" s="11">
        <v>1</v>
      </c>
      <c r="E70" s="9" t="s">
        <v>192</v>
      </c>
      <c r="F70" s="9">
        <v>1</v>
      </c>
      <c r="G70" s="9" t="s">
        <v>193</v>
      </c>
    </row>
    <row r="71" spans="2:7" x14ac:dyDescent="0.3">
      <c r="B71" s="31">
        <f xml:space="preserve"> ROW( co_plotList[[#This Row],[ID]] ) - ROW( co_plotList[[#Headers],[ID]] )</f>
        <v>4</v>
      </c>
      <c r="C71" s="9" t="s">
        <v>13</v>
      </c>
      <c r="D71" s="11">
        <v>1</v>
      </c>
      <c r="E71" s="9" t="s">
        <v>194</v>
      </c>
      <c r="F71" s="9">
        <v>1</v>
      </c>
      <c r="G71" s="9" t="s">
        <v>195</v>
      </c>
    </row>
    <row r="72" spans="2:7" x14ac:dyDescent="0.3">
      <c r="B72" s="31">
        <f xml:space="preserve"> ROW( co_plotList[[#This Row],[ID]] ) - ROW( co_plotList[[#Headers],[ID]] )</f>
        <v>5</v>
      </c>
      <c r="C72" s="9" t="s">
        <v>13</v>
      </c>
      <c r="D72" s="11">
        <v>2</v>
      </c>
      <c r="E72" s="9" t="s">
        <v>196</v>
      </c>
      <c r="F72" s="9">
        <v>2</v>
      </c>
      <c r="G72" s="9" t="s">
        <v>197</v>
      </c>
    </row>
    <row r="73" spans="2:7" x14ac:dyDescent="0.3">
      <c r="B73" s="31">
        <f xml:space="preserve"> ROW( co_plotList[[#This Row],[ID]] ) - ROW( co_plotList[[#Headers],[ID]] )</f>
        <v>6</v>
      </c>
      <c r="C73" s="9" t="s">
        <v>13</v>
      </c>
      <c r="D73" s="11">
        <v>3</v>
      </c>
      <c r="E73" s="9" t="s">
        <v>198</v>
      </c>
      <c r="F73" s="9">
        <v>3</v>
      </c>
      <c r="G73" s="9" t="s">
        <v>199</v>
      </c>
    </row>
    <row r="74" spans="2:7" x14ac:dyDescent="0.3">
      <c r="B74" s="31">
        <f xml:space="preserve"> ROW( co_plotList[[#This Row],[ID]] ) - ROW( co_plotList[[#Headers],[ID]] )</f>
        <v>7</v>
      </c>
      <c r="C74" s="9" t="s">
        <v>13</v>
      </c>
      <c r="D74" s="11">
        <v>4</v>
      </c>
      <c r="E74" s="9" t="s">
        <v>223</v>
      </c>
      <c r="F74" s="9">
        <v>4</v>
      </c>
      <c r="G74" s="9" t="s">
        <v>224</v>
      </c>
    </row>
    <row r="77" spans="2:7" x14ac:dyDescent="0.3">
      <c r="B77" s="6" t="s">
        <v>200</v>
      </c>
      <c r="F77" s="6" t="s">
        <v>201</v>
      </c>
    </row>
    <row r="78" spans="2:7" x14ac:dyDescent="0.3">
      <c r="B78" s="6" t="s">
        <v>98</v>
      </c>
      <c r="C78" s="6" t="s">
        <v>184</v>
      </c>
      <c r="D78" s="6" t="s">
        <v>202</v>
      </c>
      <c r="E78" s="6" t="s">
        <v>186</v>
      </c>
      <c r="F78" s="6" t="s">
        <v>203</v>
      </c>
      <c r="G78" s="6" t="s">
        <v>204</v>
      </c>
    </row>
    <row r="79" spans="2:7" x14ac:dyDescent="0.3">
      <c r="B79" s="31">
        <f xml:space="preserve"> ROW( co_plotSelections[[#This Row],[ID]] ) - ROW( co_plotSelections[[#Headers],[ID]] )</f>
        <v>1</v>
      </c>
      <c r="C79" s="9" t="s">
        <v>187</v>
      </c>
      <c r="D79" s="11" t="s">
        <v>30</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3">
      <c r="B80" s="31">
        <f xml:space="preserve"> ROW( co_plotSelections[[#This Row],[ID]] ) - ROW( co_plotSelections[[#Headers],[ID]] )</f>
        <v>2</v>
      </c>
      <c r="C80" s="9" t="s">
        <v>187</v>
      </c>
      <c r="D80" s="9" t="s">
        <v>32</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3">
      <c r="B81" s="31">
        <f xml:space="preserve"> ROW( co_plotSelections[[#This Row],[ID]] ) - ROW( co_plotSelections[[#Headers],[ID]] )</f>
        <v>3</v>
      </c>
      <c r="C81" s="9" t="s">
        <v>187</v>
      </c>
      <c r="D81" s="11" t="s">
        <v>35</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3">
      <c r="B82" s="31">
        <f xml:space="preserve"> ROW( co_plotSelections[[#This Row],[ID]] ) - ROW( co_plotSelections[[#Headers],[ID]] )</f>
        <v>4</v>
      </c>
      <c r="C82" s="9" t="s">
        <v>189</v>
      </c>
      <c r="D82" s="9" t="s">
        <v>32</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3">
      <c r="B83" s="31">
        <f xml:space="preserve"> ROW( co_plotSelections[[#This Row],[ID]] ) - ROW( co_plotSelections[[#Headers],[ID]] )</f>
        <v>5</v>
      </c>
      <c r="C83" s="9" t="s">
        <v>189</v>
      </c>
      <c r="D83" s="11" t="s">
        <v>35</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3">
      <c r="B84" s="31">
        <f xml:space="preserve"> ROW( co_plotSelections[[#This Row],[ID]] ) - ROW( co_plotSelections[[#Headers],[ID]] )</f>
        <v>6</v>
      </c>
      <c r="C84" s="9" t="s">
        <v>189</v>
      </c>
      <c r="D84" s="11" t="s">
        <v>33</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3">
      <c r="B85" s="31">
        <f xml:space="preserve"> ROW( co_plotSelections[[#This Row],[ID]] ) - ROW( co_plotSelections[[#Headers],[ID]] )</f>
        <v>7</v>
      </c>
      <c r="C85" s="9" t="s">
        <v>189</v>
      </c>
      <c r="D85" s="11" t="s">
        <v>36</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3">
      <c r="B86" s="31">
        <f xml:space="preserve"> ROW( co_plotSelections[[#This Row],[ID]] ) - ROW( co_plotSelections[[#Headers],[ID]] )</f>
        <v>8</v>
      </c>
      <c r="C86" s="9" t="s">
        <v>192</v>
      </c>
      <c r="D86" s="9" t="s">
        <v>72</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3">
      <c r="B87" s="31">
        <f xml:space="preserve"> ROW( co_plotSelections[[#This Row],[ID]] ) - ROW( co_plotSelections[[#Headers],[ID]] )</f>
        <v>9</v>
      </c>
      <c r="C87" s="9" t="s">
        <v>192</v>
      </c>
      <c r="D87" s="9" t="s">
        <v>33</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3">
      <c r="B88" s="31">
        <f xml:space="preserve"> ROW( co_plotSelections[[#This Row],[ID]] ) - ROW( co_plotSelections[[#Headers],[ID]] )</f>
        <v>10</v>
      </c>
      <c r="C88" s="9" t="s">
        <v>192</v>
      </c>
      <c r="D88" s="9" t="s">
        <v>36</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3">
      <c r="B89" s="31">
        <f xml:space="preserve"> ROW( co_plotSelections[[#This Row],[ID]] ) - ROW( co_plotSelections[[#Headers],[ID]] )</f>
        <v>11</v>
      </c>
      <c r="C89" s="9" t="s">
        <v>194</v>
      </c>
      <c r="D89" s="11" t="s">
        <v>30</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3">
      <c r="B90" s="31">
        <f xml:space="preserve"> ROW( co_plotSelections[[#This Row],[ID]] ) - ROW( co_plotSelections[[#Headers],[ID]] )</f>
        <v>12</v>
      </c>
      <c r="C90" s="9" t="s">
        <v>194</v>
      </c>
      <c r="D90" s="11" t="s">
        <v>32</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3">
      <c r="B91" s="31">
        <f xml:space="preserve"> ROW( co_plotSelections[[#This Row],[ID]] ) - ROW( co_plotSelections[[#Headers],[ID]] )</f>
        <v>13</v>
      </c>
      <c r="C91" s="9" t="s">
        <v>194</v>
      </c>
      <c r="D91" s="11" t="s">
        <v>35</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3">
      <c r="B92" s="31">
        <f xml:space="preserve"> ROW( co_plotSelections[[#This Row],[ID]] ) - ROW( co_plotSelections[[#Headers],[ID]] )</f>
        <v>14</v>
      </c>
      <c r="C92" s="9" t="s">
        <v>194</v>
      </c>
      <c r="D92" s="11" t="s">
        <v>33</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3">
      <c r="B93" s="31">
        <f xml:space="preserve"> ROW( co_plotSelections[[#This Row],[ID]] ) - ROW( co_plotSelections[[#Headers],[ID]] )</f>
        <v>15</v>
      </c>
      <c r="C93" s="9" t="s">
        <v>196</v>
      </c>
      <c r="D93" s="11" t="s">
        <v>30</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3">
      <c r="B94" s="31">
        <f xml:space="preserve"> ROW( co_plotSelections[[#This Row],[ID]] ) - ROW( co_plotSelections[[#Headers],[ID]] )</f>
        <v>16</v>
      </c>
      <c r="C94" s="9" t="s">
        <v>196</v>
      </c>
      <c r="D94" s="11" t="s">
        <v>33</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3">
      <c r="B95" s="31">
        <f xml:space="preserve"> ROW( co_plotSelections[[#This Row],[ID]] ) - ROW( co_plotSelections[[#Headers],[ID]] )</f>
        <v>17</v>
      </c>
      <c r="C95" s="9" t="s">
        <v>198</v>
      </c>
      <c r="D95" s="11" t="s">
        <v>72</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3">
      <c r="B96" s="31">
        <f xml:space="preserve"> ROW( co_plotSelections[[#This Row],[ID]] ) - ROW( co_plotSelections[[#Headers],[ID]] )</f>
        <v>18</v>
      </c>
      <c r="C96" s="9" t="s">
        <v>198</v>
      </c>
      <c r="D96" s="11" t="s">
        <v>33</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3">
      <c r="B97" s="31">
        <f xml:space="preserve"> ROW( co_plotSelections[[#This Row],[ID]] ) - ROW( co_plotSelections[[#Headers],[ID]] )</f>
        <v>19</v>
      </c>
      <c r="C97" s="9" t="s">
        <v>198</v>
      </c>
      <c r="D97" s="11" t="s">
        <v>36</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3">
      <c r="B98" s="31">
        <f xml:space="preserve"> ROW( co_plotSelections[[#This Row],[ID]] ) - ROW( co_plotSelections[[#Headers],[ID]] )</f>
        <v>20</v>
      </c>
      <c r="C98" s="9" t="s">
        <v>223</v>
      </c>
      <c r="D98" s="11" t="s">
        <v>32</v>
      </c>
      <c r="E98" s="33" t="str">
        <f xml:space="preserve"> INDEX( co_plotList[inputsName], MATCH( co_plotSelections[[#This Row],[plot_id]], co_plotList[plot_id], 0 ) )</f>
        <v>input_rates4</v>
      </c>
      <c r="F98" s="11">
        <v>1</v>
      </c>
      <c r="G98" s="34"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3">
      <c r="B99" s="31">
        <f xml:space="preserve"> ROW( co_plotSelections[[#This Row],[ID]] ) - ROW( co_plotSelections[[#Headers],[ID]] )</f>
        <v>21</v>
      </c>
      <c r="C99" s="9" t="s">
        <v>223</v>
      </c>
      <c r="D99" s="11" t="s">
        <v>35</v>
      </c>
      <c r="E99" s="33" t="str">
        <f xml:space="preserve"> INDEX( co_plotList[inputsName], MATCH( co_plotSelections[[#This Row],[plot_id]], co_plotList[plot_id], 0 ) )</f>
        <v>input_rates4</v>
      </c>
      <c r="F99" s="11">
        <v>2</v>
      </c>
      <c r="G99" s="34"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3">
      <c r="B100" s="31">
        <f xml:space="preserve"> ROW( co_plotSelections[[#This Row],[ID]] ) - ROW( co_plotSelections[[#Headers],[ID]] )</f>
        <v>22</v>
      </c>
      <c r="C100" s="9" t="s">
        <v>223</v>
      </c>
      <c r="D100" s="11" t="s">
        <v>33</v>
      </c>
      <c r="E100" s="33" t="str">
        <f xml:space="preserve"> INDEX( co_plotList[inputsName], MATCH( co_plotSelections[[#This Row],[plot_id]], co_plotList[plot_id], 0 ) )</f>
        <v>input_rates4</v>
      </c>
      <c r="F100" s="11">
        <v>3</v>
      </c>
      <c r="G100" s="34"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3">
      <c r="B101" s="31">
        <f xml:space="preserve"> ROW( co_plotSelections[[#This Row],[ID]] ) - ROW( co_plotSelections[[#Headers],[ID]] )</f>
        <v>23</v>
      </c>
      <c r="C101" s="9" t="s">
        <v>223</v>
      </c>
      <c r="D101" s="11" t="s">
        <v>36</v>
      </c>
      <c r="E101" s="33" t="str">
        <f xml:space="preserve"> INDEX( co_plotList[inputsName], MATCH( co_plotSelections[[#This Row],[plot_id]], co_plotList[plot_id], 0 ) )</f>
        <v>input_rates4</v>
      </c>
      <c r="F101" s="11">
        <v>4</v>
      </c>
      <c r="G101" s="34"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3">
      <c r="B104" s="6" t="s">
        <v>205</v>
      </c>
    </row>
    <row r="105" spans="2:7" x14ac:dyDescent="0.3">
      <c r="B105" s="6" t="s">
        <v>98</v>
      </c>
      <c r="C105" s="6" t="s">
        <v>184</v>
      </c>
      <c r="D105" s="6" t="s">
        <v>206</v>
      </c>
      <c r="E105" s="6" t="s">
        <v>207</v>
      </c>
    </row>
    <row r="106" spans="2:7" x14ac:dyDescent="0.3">
      <c r="B106" s="31">
        <f xml:space="preserve"> ROW( co_plotLabels[[#This Row],[ID]] ) - ROW( co_plotLabels[[#Headers],[ID]] )</f>
        <v>1</v>
      </c>
      <c r="C106" s="9" t="s">
        <v>187</v>
      </c>
      <c r="D106" s="9" t="s">
        <v>208</v>
      </c>
      <c r="E106" s="9" t="str">
        <f xml:space="preserve"> _xlfn.IFNA( _xlfn.TEXTJOIN("", TRUE, "Avoided ", INDEX(co_sectorInfo[Alternate Plot Title],MATCH(input_sector,co_sectorInfo[sector],0)), " in ", $G$79, " populations", " - ",$G$81), "" )</f>
        <v/>
      </c>
    </row>
    <row r="107" spans="2:7" x14ac:dyDescent="0.3">
      <c r="B107" s="31">
        <f xml:space="preserve"> ROW( co_plotLabels[[#This Row],[ID]] ) - ROW( co_plotLabels[[#Headers],[ID]] )</f>
        <v>2</v>
      </c>
      <c r="C107" s="9" t="s">
        <v>187</v>
      </c>
      <c r="D107" s="9" t="s">
        <v>209</v>
      </c>
      <c r="E107" s="9" t="s">
        <v>36</v>
      </c>
    </row>
    <row r="108" spans="2:7" x14ac:dyDescent="0.3">
      <c r="B108" s="31">
        <f xml:space="preserve"> ROW( co_plotLabels[[#This Row],[ID]] ) - ROW( co_plotLabels[[#Headers],[ID]] )</f>
        <v>3</v>
      </c>
      <c r="C108" s="9" t="s">
        <v>187</v>
      </c>
      <c r="D108" s="9" t="s">
        <v>210</v>
      </c>
      <c r="E108" s="12" t="str">
        <f xml:space="preserve"> _xlfn.IFNA( _xlfn.TEXTJOIN("", TRUE, "Avoided ", INDEX(co_sectorInfo[Alternate Plot Title],MATCH(input_sector,co_sectorInfo[sector],0))), "" )</f>
        <v/>
      </c>
    </row>
    <row r="109" spans="2:7" x14ac:dyDescent="0.3">
      <c r="B109" s="31">
        <f xml:space="preserve"> ROW( co_plotLabels[[#This Row],[ID]] ) - ROW( co_plotLabels[[#Headers],[ID]] )</f>
        <v>4</v>
      </c>
      <c r="C109" s="9" t="s">
        <v>189</v>
      </c>
      <c r="D109" s="11" t="s">
        <v>208</v>
      </c>
      <c r="E109" s="12" t="str">
        <f xml:space="preserve"> _xlfn.IFNA( _xlfn.TEXTJOIN("", TRUE, "Avoided ", INDEX(co_sectorInfo[Alternate Plot Title],MATCH(input_sector,co_sectorInfo[sector],0)), " for ", $G$83,", ", $G$85, " - ",$G$84), "" )</f>
        <v/>
      </c>
    </row>
    <row r="110" spans="2:7" x14ac:dyDescent="0.3">
      <c r="B110" s="31">
        <f xml:space="preserve"> ROW( co_plotLabels[[#This Row],[ID]] ) - ROW( co_plotLabels[[#Headers],[ID]] )</f>
        <v>5</v>
      </c>
      <c r="C110" s="9" t="s">
        <v>192</v>
      </c>
      <c r="D110" s="11" t="s">
        <v>208</v>
      </c>
      <c r="E110" s="12" t="str">
        <f ca="1">IF( OR( $G$88 = "", $G$86 = "", $G$87 = "" ), "", _xlfn.TEXTJOIN("",TRUE,"Difference in risk in ", $G$88, " for ", $G$86, " - ", $G$87) )</f>
        <v/>
      </c>
    </row>
    <row r="111" spans="2:7" x14ac:dyDescent="0.3">
      <c r="B111" s="31">
        <f xml:space="preserve"> ROW( co_plotLabels[[#This Row],[ID]] ) - ROW( co_plotLabels[[#Headers],[ID]] )</f>
        <v>6</v>
      </c>
      <c r="C111" s="9" t="s">
        <v>194</v>
      </c>
      <c r="D111" s="11" t="s">
        <v>208</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3">
      <c r="B112" s="31">
        <f xml:space="preserve"> ROW( co_plotLabels[[#This Row],[ID]] ) - ROW( co_plotLabels[[#Headers],[ID]] )</f>
        <v>7</v>
      </c>
      <c r="C112" s="9" t="s">
        <v>194</v>
      </c>
      <c r="D112" s="11" t="s">
        <v>209</v>
      </c>
      <c r="E112" s="9" t="s">
        <v>36</v>
      </c>
    </row>
    <row r="113" spans="2:5" x14ac:dyDescent="0.3">
      <c r="B113" s="31">
        <f xml:space="preserve"> ROW( co_plotLabels[[#This Row],[ID]] ) - ROW( co_plotLabels[[#Headers],[ID]] )</f>
        <v>8</v>
      </c>
      <c r="C113" s="9" t="s">
        <v>194</v>
      </c>
      <c r="D113" s="11" t="s">
        <v>210</v>
      </c>
      <c r="E113" s="12" t="str">
        <f xml:space="preserve"> _xlfn.IFNA( _xlfn.TEXTJOIN("", TRUE, "Avoided ", INDEX(co_sectorInfo[impactUnit],MATCH(input_sector,co_sectorInfo[sector],0)), " ", INDEX(co_sectorInfo[rateUnitLabel],MATCH(input_sector,co_sectorInfo[sector],0))), "" )</f>
        <v/>
      </c>
    </row>
    <row r="114" spans="2:5" x14ac:dyDescent="0.3">
      <c r="B114" s="31">
        <f xml:space="preserve"> ROW( co_plotLabels[[#This Row],[ID]] ) - ROW( co_plotLabels[[#Headers],[ID]] )</f>
        <v>9</v>
      </c>
      <c r="C114" s="9" t="s">
        <v>196</v>
      </c>
      <c r="D114" s="11" t="s">
        <v>208</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3">
      <c r="B115" s="31">
        <f xml:space="preserve"> ROW( co_plotLabels[[#This Row],[ID]] ) - ROW( co_plotLabels[[#Headers],[ID]] )</f>
        <v>10</v>
      </c>
      <c r="C115" s="9" t="s">
        <v>196</v>
      </c>
      <c r="D115" s="11" t="s">
        <v>209</v>
      </c>
      <c r="E115" s="9" t="s">
        <v>36</v>
      </c>
    </row>
    <row r="116" spans="2:5" x14ac:dyDescent="0.3">
      <c r="B116" s="31">
        <f xml:space="preserve"> ROW( co_plotLabels[[#This Row],[ID]] ) - ROW( co_plotLabels[[#Headers],[ID]] )</f>
        <v>11</v>
      </c>
      <c r="C116" s="9" t="s">
        <v>196</v>
      </c>
      <c r="D116" s="11" t="s">
        <v>210</v>
      </c>
      <c r="E116" s="9" t="str">
        <f xml:space="preserve"> _xlfn.IFNA( _xlfn.TEXTJOIN("", TRUE, INDEX(co_sectorInfo[impactUnitFormatted],MATCH(input_sector,co_sectorInfo[sector],0))," ", INDEX(co_sectorInfo[rateUnitLabel],MATCH(input_sector,co_sectorInfo[sector],0))), "" )</f>
        <v/>
      </c>
    </row>
    <row r="117" spans="2:5" x14ac:dyDescent="0.3">
      <c r="B117" s="31">
        <f xml:space="preserve"> ROW( co_plotLabels[[#This Row],[ID]] ) - ROW( co_plotLabels[[#Headers],[ID]] )</f>
        <v>12</v>
      </c>
      <c r="C117" s="9" t="s">
        <v>198</v>
      </c>
      <c r="D117" s="11" t="s">
        <v>208</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3">
      <c r="B118" s="31">
        <f xml:space="preserve"> ROW( co_plotLabels[[#This Row],[ID]] ) - ROW( co_plotLabels[[#Headers],[ID]] )</f>
        <v>13</v>
      </c>
      <c r="C118" s="9" t="s">
        <v>223</v>
      </c>
      <c r="D118" s="11" t="s">
        <v>208</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3">
      <c r="B121" s="6" t="s">
        <v>211</v>
      </c>
    </row>
    <row r="122" spans="2:5" x14ac:dyDescent="0.3">
      <c r="B122" s="6" t="s">
        <v>98</v>
      </c>
      <c r="C122" s="6" t="s">
        <v>33</v>
      </c>
    </row>
    <row r="123" spans="2:5" x14ac:dyDescent="0.3">
      <c r="B123" s="31">
        <f xml:space="preserve"> ROW( co_regions[[#This Row],[ID]] ) - ROW( co_regions[[#Headers],[ID]] )</f>
        <v>1</v>
      </c>
      <c r="C123" s="9" t="s">
        <v>212</v>
      </c>
    </row>
    <row r="124" spans="2:5" x14ac:dyDescent="0.3">
      <c r="B124" s="31">
        <f xml:space="preserve"> ROW( co_regions[[#This Row],[ID]] ) - ROW( co_regions[[#Headers],[ID]] )</f>
        <v>2</v>
      </c>
      <c r="C124" s="9" t="s">
        <v>213</v>
      </c>
    </row>
    <row r="125" spans="2:5" x14ac:dyDescent="0.3">
      <c r="B125" s="31">
        <f xml:space="preserve"> ROW( co_regions[[#This Row],[ID]] ) - ROW( co_regions[[#Headers],[ID]] )</f>
        <v>3</v>
      </c>
      <c r="C125" s="9" t="s">
        <v>214</v>
      </c>
    </row>
    <row r="126" spans="2:5" x14ac:dyDescent="0.3">
      <c r="B126" s="31">
        <f xml:space="preserve"> ROW( co_regions[[#This Row],[ID]] ) - ROW( co_regions[[#Headers],[ID]] )</f>
        <v>4</v>
      </c>
      <c r="C126" s="9" t="s">
        <v>215</v>
      </c>
    </row>
    <row r="127" spans="2:5" x14ac:dyDescent="0.3">
      <c r="B127" s="31">
        <f xml:space="preserve"> ROW( co_regions[[#This Row],[ID]] ) - ROW( co_regions[[#Headers],[ID]] )</f>
        <v>5</v>
      </c>
      <c r="C127" s="9" t="s">
        <v>216</v>
      </c>
    </row>
    <row r="128" spans="2:5" x14ac:dyDescent="0.3">
      <c r="B128" s="31">
        <f xml:space="preserve"> ROW( co_regions[[#This Row],[ID]] ) - ROW( co_regions[[#Headers],[ID]] )</f>
        <v>6</v>
      </c>
      <c r="C128" s="9" t="s">
        <v>217</v>
      </c>
    </row>
    <row r="129" spans="2:3" x14ac:dyDescent="0.3">
      <c r="B129" s="31">
        <f xml:space="preserve"> ROW( co_regions[[#This Row],[ID]] ) - ROW( co_regions[[#Headers],[ID]] )</f>
        <v>7</v>
      </c>
      <c r="C129" s="9" t="s">
        <v>218</v>
      </c>
    </row>
    <row r="130" spans="2:3" x14ac:dyDescent="0.3">
      <c r="B130" s="31">
        <f xml:space="preserve"> ROW( co_regions[[#This Row],[ID]] ) - ROW( co_regions[[#Headers],[ID]] )</f>
        <v>8</v>
      </c>
      <c r="C130" s="9" t="s">
        <v>34</v>
      </c>
    </row>
    <row r="133" spans="2:3" x14ac:dyDescent="0.3">
      <c r="B133" s="6" t="s">
        <v>219</v>
      </c>
    </row>
    <row r="134" spans="2:3" x14ac:dyDescent="0.3">
      <c r="B134" s="6" t="s">
        <v>98</v>
      </c>
      <c r="C134" s="6" t="s">
        <v>36</v>
      </c>
    </row>
    <row r="135" spans="2:3" x14ac:dyDescent="0.3">
      <c r="B135" s="31">
        <f xml:space="preserve"> ROW( co_years[[#This Row],[ID]] ) - ROW( co_years[[#Headers],[ID]] )</f>
        <v>1</v>
      </c>
      <c r="C135" s="12">
        <f xml:space="preserve"> 2010 + ( co_years[[#This Row],[ID]] - 1 ) * 5</f>
        <v>2010</v>
      </c>
    </row>
    <row r="136" spans="2:3" x14ac:dyDescent="0.3">
      <c r="B136" s="31">
        <f xml:space="preserve"> ROW( co_years[[#This Row],[ID]] ) - ROW( co_years[[#Headers],[ID]] )</f>
        <v>2</v>
      </c>
      <c r="C136" s="12">
        <f xml:space="preserve"> 2010 + ( co_years[[#This Row],[ID]] - 1 ) * 5</f>
        <v>2015</v>
      </c>
    </row>
    <row r="137" spans="2:3" x14ac:dyDescent="0.3">
      <c r="B137" s="31">
        <f xml:space="preserve"> ROW( co_years[[#This Row],[ID]] ) - ROW( co_years[[#Headers],[ID]] )</f>
        <v>3</v>
      </c>
      <c r="C137" s="12">
        <f xml:space="preserve"> 2010 + ( co_years[[#This Row],[ID]] - 1 ) * 5</f>
        <v>2020</v>
      </c>
    </row>
    <row r="138" spans="2:3" x14ac:dyDescent="0.3">
      <c r="B138" s="31">
        <f xml:space="preserve"> ROW( co_years[[#This Row],[ID]] ) - ROW( co_years[[#Headers],[ID]] )</f>
        <v>4</v>
      </c>
      <c r="C138" s="12">
        <f xml:space="preserve"> 2010 + ( co_years[[#This Row],[ID]] - 1 ) * 5</f>
        <v>2025</v>
      </c>
    </row>
    <row r="139" spans="2:3" x14ac:dyDescent="0.3">
      <c r="B139" s="31">
        <f xml:space="preserve"> ROW( co_years[[#This Row],[ID]] ) - ROW( co_years[[#Headers],[ID]] )</f>
        <v>5</v>
      </c>
      <c r="C139" s="12">
        <f xml:space="preserve"> 2010 + ( co_years[[#This Row],[ID]] - 1 ) * 5</f>
        <v>2030</v>
      </c>
    </row>
    <row r="140" spans="2:3" x14ac:dyDescent="0.3">
      <c r="B140" s="31">
        <f xml:space="preserve"> ROW( co_years[[#This Row],[ID]] ) - ROW( co_years[[#Headers],[ID]] )</f>
        <v>6</v>
      </c>
      <c r="C140" s="12">
        <f xml:space="preserve"> 2010 + ( co_years[[#This Row],[ID]] - 1 ) * 5</f>
        <v>2035</v>
      </c>
    </row>
    <row r="141" spans="2:3" x14ac:dyDescent="0.3">
      <c r="B141" s="31">
        <f xml:space="preserve"> ROW( co_years[[#This Row],[ID]] ) - ROW( co_years[[#Headers],[ID]] )</f>
        <v>7</v>
      </c>
      <c r="C141" s="12">
        <f xml:space="preserve"> 2010 + ( co_years[[#This Row],[ID]] - 1 ) * 5</f>
        <v>2040</v>
      </c>
    </row>
    <row r="142" spans="2:3" x14ac:dyDescent="0.3">
      <c r="B142" s="31">
        <f xml:space="preserve"> ROW( co_years[[#This Row],[ID]] ) - ROW( co_years[[#Headers],[ID]] )</f>
        <v>8</v>
      </c>
      <c r="C142" s="12">
        <f xml:space="preserve"> 2010 + ( co_years[[#This Row],[ID]] - 1 ) * 5</f>
        <v>2045</v>
      </c>
    </row>
    <row r="143" spans="2:3" x14ac:dyDescent="0.3">
      <c r="B143" s="31">
        <f xml:space="preserve"> ROW( co_years[[#This Row],[ID]] ) - ROW( co_years[[#Headers],[ID]] )</f>
        <v>9</v>
      </c>
      <c r="C143" s="12">
        <f xml:space="preserve"> 2010 + ( co_years[[#This Row],[ID]] - 1 ) * 5</f>
        <v>2050</v>
      </c>
    </row>
    <row r="144" spans="2:3" x14ac:dyDescent="0.3">
      <c r="B144" s="31">
        <f xml:space="preserve"> ROW( co_years[[#This Row],[ID]] ) - ROW( co_years[[#Headers],[ID]] )</f>
        <v>10</v>
      </c>
      <c r="C144" s="12">
        <f xml:space="preserve"> 2010 + ( co_years[[#This Row],[ID]] - 1 ) * 5</f>
        <v>2055</v>
      </c>
    </row>
    <row r="145" spans="2:5" x14ac:dyDescent="0.3">
      <c r="B145" s="31">
        <f xml:space="preserve"> ROW( co_years[[#This Row],[ID]] ) - ROW( co_years[[#Headers],[ID]] )</f>
        <v>11</v>
      </c>
      <c r="C145" s="12">
        <f xml:space="preserve"> 2010 + ( co_years[[#This Row],[ID]] - 1 ) * 5</f>
        <v>2060</v>
      </c>
    </row>
    <row r="146" spans="2:5" x14ac:dyDescent="0.3">
      <c r="B146" s="31">
        <f xml:space="preserve"> ROW( co_years[[#This Row],[ID]] ) - ROW( co_years[[#Headers],[ID]] )</f>
        <v>12</v>
      </c>
      <c r="C146" s="12">
        <f xml:space="preserve"> 2010 + ( co_years[[#This Row],[ID]] - 1 ) * 5</f>
        <v>2065</v>
      </c>
    </row>
    <row r="147" spans="2:5" x14ac:dyDescent="0.3">
      <c r="B147" s="31">
        <f xml:space="preserve"> ROW( co_years[[#This Row],[ID]] ) - ROW( co_years[[#Headers],[ID]] )</f>
        <v>13</v>
      </c>
      <c r="C147" s="12">
        <f xml:space="preserve"> 2010 + ( co_years[[#This Row],[ID]] - 1 ) * 5</f>
        <v>2070</v>
      </c>
    </row>
    <row r="148" spans="2:5" x14ac:dyDescent="0.3">
      <c r="B148" s="31">
        <f xml:space="preserve"> ROW( co_years[[#This Row],[ID]] ) - ROW( co_years[[#Headers],[ID]] )</f>
        <v>14</v>
      </c>
      <c r="C148" s="12">
        <f xml:space="preserve"> 2010 + ( co_years[[#This Row],[ID]] - 1 ) * 5</f>
        <v>2075</v>
      </c>
    </row>
    <row r="149" spans="2:5" x14ac:dyDescent="0.3">
      <c r="B149" s="31">
        <f xml:space="preserve"> ROW( co_years[[#This Row],[ID]] ) - ROW( co_years[[#Headers],[ID]] )</f>
        <v>15</v>
      </c>
      <c r="C149" s="12">
        <f xml:space="preserve"> 2010 + ( co_years[[#This Row],[ID]] - 1 ) * 5</f>
        <v>2080</v>
      </c>
    </row>
    <row r="150" spans="2:5" x14ac:dyDescent="0.3">
      <c r="B150" s="31">
        <f xml:space="preserve"> ROW( co_years[[#This Row],[ID]] ) - ROW( co_years[[#Headers],[ID]] )</f>
        <v>16</v>
      </c>
      <c r="C150" s="12">
        <f xml:space="preserve"> 2010 + ( co_years[[#This Row],[ID]] - 1 ) * 5</f>
        <v>2085</v>
      </c>
    </row>
    <row r="151" spans="2:5" x14ac:dyDescent="0.3">
      <c r="B151" s="31">
        <f xml:space="preserve"> ROW( co_years[[#This Row],[ID]] ) - ROW( co_years[[#Headers],[ID]] )</f>
        <v>17</v>
      </c>
      <c r="C151" s="12">
        <f xml:space="preserve"> 2010 + ( co_years[[#This Row],[ID]] - 1 ) * 5</f>
        <v>2090</v>
      </c>
    </row>
    <row r="153" spans="2:5" x14ac:dyDescent="0.3">
      <c r="B153" s="6" t="s">
        <v>220</v>
      </c>
    </row>
    <row r="154" spans="2:5" x14ac:dyDescent="0.3">
      <c r="B154" s="6" t="s">
        <v>98</v>
      </c>
      <c r="C154" s="6" t="s">
        <v>81</v>
      </c>
      <c r="D154" s="6" t="s">
        <v>158</v>
      </c>
      <c r="E154" s="6" t="s">
        <v>221</v>
      </c>
    </row>
    <row r="155" spans="2:5" x14ac:dyDescent="0.3">
      <c r="B155" s="31">
        <f xml:space="preserve"> ROW( svValidTypes[[#This Row],[ID]] ) - ROW( svValidTypes[[#Headers],[ID]] )</f>
        <v>1</v>
      </c>
      <c r="C155" s="9" t="s">
        <v>159</v>
      </c>
      <c r="D155" s="9" t="s">
        <v>21</v>
      </c>
      <c r="E155" s="9" t="s">
        <v>235</v>
      </c>
    </row>
    <row r="156" spans="2:5" x14ac:dyDescent="0.3">
      <c r="B156" s="31">
        <f xml:space="preserve"> ROW( svValidTypes[[#This Row],[ID]] ) - ROW( svValidTypes[[#Headers],[ID]] )</f>
        <v>2</v>
      </c>
      <c r="C156" s="9" t="s">
        <v>160</v>
      </c>
      <c r="D156" s="9" t="s">
        <v>31</v>
      </c>
      <c r="E156" s="9" t="s">
        <v>235</v>
      </c>
    </row>
    <row r="157" spans="2:5" x14ac:dyDescent="0.3">
      <c r="B157" s="31">
        <f xml:space="preserve"> ROW( svValidTypes[[#This Row],[ID]] ) - ROW( svValidTypes[[#Headers],[ID]] )</f>
        <v>3</v>
      </c>
      <c r="C157" s="9" t="s">
        <v>161</v>
      </c>
      <c r="D157" s="9" t="s">
        <v>25</v>
      </c>
      <c r="E157" s="9" t="s">
        <v>236</v>
      </c>
    </row>
    <row r="158" spans="2:5" x14ac:dyDescent="0.3">
      <c r="B158" s="31">
        <f xml:space="preserve"> ROW( svValidTypes[[#This Row],[ID]] ) - ROW( svValidTypes[[#Headers],[ID]] )</f>
        <v>4</v>
      </c>
      <c r="C158" s="9" t="s">
        <v>162</v>
      </c>
      <c r="D158" s="9" t="s">
        <v>27</v>
      </c>
      <c r="E158" s="9" t="s">
        <v>222</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2023-02-20T22:16:30Z</dcterms:modified>
  <cp:category/>
  <cp:contentStatus/>
</cp:coreProperties>
</file>