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updateLinks="never" codeName="ThisWorkbook" defaultThemeVersion="166925"/>
  <xr:revisionPtr revIDLastSave="26" documentId="13_ncr:1_{0F36A114-A366-4137-B896-C67E12C0477B}" xr6:coauthVersionLast="47" xr6:coauthVersionMax="47" xr10:uidLastSave="{F87EC58E-25F8-4FF0-B469-01D8467257DF}"/>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controlTables!$D$206</definedName>
    <definedName name="k_coMillions">controlTables!$D$207</definedName>
    <definedName name="k_coThousands">controlTables!$D$208</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controlTables!$D$19:$D$29</definedName>
    <definedName name="SectorDropDown_1">controlTables!$D$19:$D$33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015" i="25" l="1"/>
  <c r="A3016" i="25"/>
  <c r="A3017" i="25"/>
  <c r="A3018" i="25"/>
  <c r="A3019" i="25"/>
  <c r="A3020" i="25"/>
  <c r="A3021" i="25"/>
  <c r="A3022" i="25"/>
  <c r="A3023" i="25"/>
  <c r="A3024" i="25"/>
  <c r="A3025" i="25"/>
  <c r="A3026" i="25"/>
  <c r="A3027" i="25"/>
  <c r="A3028" i="25"/>
  <c r="A3029" i="25"/>
  <c r="A3030" i="25"/>
  <c r="A3031" i="25"/>
  <c r="A3032" i="25"/>
  <c r="A3033" i="25"/>
  <c r="A3034" i="25"/>
  <c r="A3035" i="25"/>
  <c r="A3036" i="25"/>
  <c r="A3037" i="25"/>
  <c r="A3038" i="25"/>
  <c r="A3039" i="25"/>
  <c r="A3040" i="25"/>
  <c r="A3041" i="25"/>
  <c r="A3042" i="25"/>
  <c r="A3043" i="25"/>
  <c r="A3044" i="25"/>
  <c r="A3045" i="25"/>
  <c r="A3046" i="25"/>
  <c r="A3047" i="25"/>
  <c r="A3048" i="25"/>
  <c r="A3049" i="25"/>
  <c r="A3050" i="25"/>
  <c r="A3051" i="25"/>
  <c r="A3052" i="25"/>
  <c r="A3053" i="25"/>
  <c r="A3054" i="25"/>
  <c r="A3055" i="25"/>
  <c r="A3056" i="25"/>
  <c r="A3057" i="25"/>
  <c r="A3058" i="25"/>
  <c r="A3059" i="25"/>
  <c r="A3060" i="25"/>
  <c r="A3061" i="25"/>
  <c r="A3062" i="25"/>
  <c r="A3063" i="25"/>
  <c r="A3064" i="25"/>
  <c r="A3065" i="25"/>
  <c r="A3066" i="25"/>
  <c r="A3067" i="25"/>
  <c r="A3068" i="25"/>
  <c r="A3069" i="25"/>
  <c r="A3070" i="25"/>
  <c r="A3071" i="25"/>
  <c r="A3072" i="25"/>
  <c r="A3073" i="25"/>
  <c r="A3074" i="25"/>
  <c r="A3075" i="25"/>
  <c r="A3076" i="25"/>
  <c r="B3015" i="25"/>
  <c r="B3016" i="25"/>
  <c r="B3017" i="25"/>
  <c r="B3018" i="25"/>
  <c r="B3019" i="25"/>
  <c r="B3020" i="25"/>
  <c r="B3021" i="25"/>
  <c r="B3022" i="25"/>
  <c r="B3023" i="25"/>
  <c r="B3024" i="25"/>
  <c r="B3025" i="25"/>
  <c r="B3026" i="25"/>
  <c r="B3027" i="25"/>
  <c r="B3028" i="25"/>
  <c r="B3029" i="25"/>
  <c r="B3030" i="25"/>
  <c r="B3031" i="25"/>
  <c r="B3032" i="25"/>
  <c r="B3033" i="25"/>
  <c r="B3034" i="25"/>
  <c r="B3035" i="25"/>
  <c r="B3036" i="25"/>
  <c r="B3037" i="25"/>
  <c r="B3038" i="25"/>
  <c r="B3039" i="25"/>
  <c r="B3040" i="25"/>
  <c r="B3041" i="25"/>
  <c r="B3042" i="25"/>
  <c r="B3043" i="25"/>
  <c r="B3044" i="25"/>
  <c r="B3045" i="25"/>
  <c r="B3046" i="25"/>
  <c r="B3047" i="25"/>
  <c r="B3048" i="25"/>
  <c r="B3049" i="25"/>
  <c r="B3050" i="25"/>
  <c r="B3051" i="25"/>
  <c r="B3052" i="25"/>
  <c r="B3053" i="25"/>
  <c r="B3054" i="25"/>
  <c r="B3055" i="25"/>
  <c r="B3056" i="25"/>
  <c r="B3057" i="25"/>
  <c r="B3058" i="25"/>
  <c r="B3059" i="25"/>
  <c r="B3060" i="25"/>
  <c r="B3061" i="25"/>
  <c r="B3062" i="25"/>
  <c r="B3063" i="25"/>
  <c r="B3064" i="25"/>
  <c r="B3065" i="25"/>
  <c r="B3066" i="25"/>
  <c r="B3067" i="25"/>
  <c r="B3068" i="25"/>
  <c r="B3069" i="25"/>
  <c r="B3070" i="25"/>
  <c r="B3071" i="25"/>
  <c r="B3072" i="25"/>
  <c r="B3073" i="25"/>
  <c r="B3074" i="25"/>
  <c r="B3075" i="25"/>
  <c r="B3076"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B112" i="24"/>
  <c r="B113" i="24"/>
  <c r="B114" i="24"/>
  <c r="I112" i="24"/>
  <c r="I113" i="24"/>
  <c r="I114" i="24"/>
  <c r="J112" i="24" a="1"/>
  <c r="J112" i="24" s="1"/>
  <c r="J113" i="24" a="1"/>
  <c r="J113" i="24" s="1"/>
  <c r="J114" i="24" a="1"/>
  <c r="J114" i="24" s="1"/>
  <c r="K112" i="24" a="1"/>
  <c r="K112" i="24" s="1"/>
  <c r="K113" i="24" a="1"/>
  <c r="K113" i="24" s="1"/>
  <c r="K114" i="24" a="1"/>
  <c r="K114" i="24" s="1"/>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80" i="24" a="1"/>
  <c r="K80" i="24" s="1"/>
  <c r="K79" i="24" a="1"/>
  <c r="K79" i="24" s="1"/>
  <c r="K78" i="24" a="1"/>
  <c r="K78" i="24" s="1"/>
  <c r="K93" i="24" a="1"/>
  <c r="K93"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B123" i="24"/>
  <c r="Q123" i="24"/>
  <c r="R123" i="24" a="1"/>
  <c r="R123" i="24" s="1"/>
  <c r="U123" i="24" a="1"/>
  <c r="U123"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2" i="24"/>
  <c r="K192" i="24" a="1"/>
  <c r="K192" i="24" s="1"/>
  <c r="B191" i="24"/>
  <c r="K191" i="24" a="1"/>
  <c r="K191" i="24" s="1"/>
  <c r="B129" i="24"/>
  <c r="Q129" i="24"/>
  <c r="R129" i="24" a="1"/>
  <c r="R129" i="24" s="1"/>
  <c r="S129" i="24" a="1"/>
  <c r="S129" i="24" s="1"/>
  <c r="U129" i="24" a="1"/>
  <c r="U129" i="24" s="1"/>
  <c r="B128" i="24"/>
  <c r="Q128" i="24"/>
  <c r="R128" i="24" a="1"/>
  <c r="R128" i="24" s="1"/>
  <c r="U128" i="24" a="1"/>
  <c r="U128"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A2701" i="25"/>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2701"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A2670" i="25"/>
  <c r="B2670" i="25"/>
  <c r="K32" i="24" a="1"/>
  <c r="K32" i="24" s="1"/>
  <c r="L32" i="24" a="1"/>
  <c r="L32" i="24" s="1"/>
  <c r="O32" i="24" a="1"/>
  <c r="O32" i="24" s="1"/>
  <c r="K22" i="24" a="1"/>
  <c r="K22" i="24" s="1"/>
  <c r="L22" i="24" a="1"/>
  <c r="L22" i="24" s="1"/>
  <c r="O22" i="24" a="1"/>
  <c r="O22" i="24" s="1"/>
  <c r="R119" i="24" a="1"/>
  <c r="R119" i="24" s="1"/>
  <c r="R120" i="24" a="1"/>
  <c r="R120" i="24" s="1"/>
  <c r="R121" i="24" a="1"/>
  <c r="R121" i="24" s="1"/>
  <c r="R131" i="24" a="1"/>
  <c r="R131" i="24" s="1"/>
  <c r="R132" i="24" a="1"/>
  <c r="R132" i="24" s="1"/>
  <c r="R133" i="24" a="1"/>
  <c r="R133" i="24" s="1"/>
  <c r="R134" i="24" a="1"/>
  <c r="R134" i="24" s="1"/>
  <c r="R135" i="24" a="1"/>
  <c r="R135" i="24" s="1"/>
  <c r="R136" i="24" a="1"/>
  <c r="R136" i="24" s="1"/>
  <c r="R137" i="24" a="1"/>
  <c r="R137" i="24" s="1"/>
  <c r="R138" i="24" a="1"/>
  <c r="R138" i="24" s="1"/>
  <c r="R140" i="24" a="1"/>
  <c r="R140" i="24" s="1"/>
  <c r="R141" i="24" a="1"/>
  <c r="R141" i="24" s="1"/>
  <c r="R142" i="24" a="1"/>
  <c r="R142" i="24" s="1"/>
  <c r="R143" i="24" a="1"/>
  <c r="R143" i="24" s="1"/>
  <c r="R144" i="24" a="1"/>
  <c r="R144" i="24" s="1"/>
  <c r="R145" i="24" a="1"/>
  <c r="R145" i="24" s="1"/>
  <c r="R146" i="24" a="1"/>
  <c r="R146" i="24" s="1"/>
  <c r="R147" i="24" a="1"/>
  <c r="R147" i="24" s="1"/>
  <c r="R150" i="24" a="1"/>
  <c r="R150" i="24" s="1"/>
  <c r="R149" i="24" a="1"/>
  <c r="R149" i="24" s="1"/>
  <c r="R148" i="24" a="1"/>
  <c r="R148" i="24" s="1"/>
  <c r="R151" i="24" a="1"/>
  <c r="R151" i="24" s="1"/>
  <c r="R152" i="24" a="1"/>
  <c r="R152" i="24" s="1"/>
  <c r="R153" i="24" a="1"/>
  <c r="R153" i="24" s="1"/>
  <c r="R154" i="24" a="1"/>
  <c r="R154" i="24" s="1"/>
  <c r="R155" i="24" a="1"/>
  <c r="R155" i="24" s="1"/>
  <c r="R156" i="24" a="1"/>
  <c r="R156" i="24" s="1"/>
  <c r="R157" i="24" a="1"/>
  <c r="R157" i="24" s="1"/>
  <c r="R158" i="24" a="1"/>
  <c r="R158" i="24" s="1"/>
  <c r="R130" i="24" a="1"/>
  <c r="R130" i="24" s="1"/>
  <c r="R139" i="24" a="1"/>
  <c r="R139" i="24" s="1"/>
  <c r="R124" i="24" a="1"/>
  <c r="R124" i="24" s="1"/>
  <c r="R125" i="24" a="1"/>
  <c r="R125" i="24" s="1"/>
  <c r="R126" i="24" a="1"/>
  <c r="R126" i="24" s="1"/>
  <c r="R127" i="24" a="1"/>
  <c r="R127" i="24" s="1"/>
  <c r="Q124" i="24"/>
  <c r="Q125" i="24"/>
  <c r="Q126" i="24"/>
  <c r="Q127" i="24"/>
  <c r="S124" i="24" a="1"/>
  <c r="S124" i="24" s="1"/>
  <c r="S125" i="24" a="1"/>
  <c r="S125" i="24" s="1"/>
  <c r="S126" i="24" a="1"/>
  <c r="S126" i="24" s="1"/>
  <c r="S127" i="24" a="1"/>
  <c r="S127" i="24" s="1"/>
  <c r="T124" i="24" a="1"/>
  <c r="T124" i="24" s="1"/>
  <c r="T125" i="24" a="1"/>
  <c r="T125" i="24" s="1"/>
  <c r="T126" i="24" a="1"/>
  <c r="T126" i="24" s="1"/>
  <c r="T127" i="24" a="1"/>
  <c r="T127" i="24" s="1"/>
  <c r="U124" i="24" a="1"/>
  <c r="U124" i="24" s="1"/>
  <c r="U125" i="24" a="1"/>
  <c r="U125" i="24" s="1"/>
  <c r="U126" i="24" a="1"/>
  <c r="U126" i="24" s="1"/>
  <c r="U127" i="24" a="1"/>
  <c r="U127" i="24" s="1"/>
  <c r="B124" i="24"/>
  <c r="B125" i="24"/>
  <c r="B126" i="24"/>
  <c r="B127" i="24"/>
  <c r="B82" i="24"/>
  <c r="I82" i="24"/>
  <c r="J82" i="24" a="1"/>
  <c r="J82" i="24" s="1"/>
  <c r="I81" i="24"/>
  <c r="J81" i="24" a="1"/>
  <c r="J81" i="24" s="1"/>
  <c r="B81" i="24"/>
  <c r="B49" i="24"/>
  <c r="D49" i="24" a="1"/>
  <c r="D49" i="24" s="1"/>
  <c r="M22" i="24" s="1" a="1"/>
  <c r="M22" i="24" s="1"/>
  <c r="E49" i="24" a="1"/>
  <c r="E49" i="24" s="1"/>
  <c r="F49" i="24" a="1"/>
  <c r="F49" i="24" s="1"/>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130" i="24"/>
  <c r="Q130" i="24"/>
  <c r="U130" i="24" a="1"/>
  <c r="U130" i="24" s="1"/>
  <c r="I98" i="24"/>
  <c r="D59" i="24" a="1"/>
  <c r="D59" i="24" s="1"/>
  <c r="E59" i="24" a="1"/>
  <c r="E59" i="24" s="1"/>
  <c r="F59" i="24" a="1"/>
  <c r="F59" i="24" s="1"/>
  <c r="B51" i="24"/>
  <c r="B59" i="24"/>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A2404" i="25"/>
  <c r="A2405" i="25"/>
  <c r="A2406" i="25"/>
  <c r="A2407" i="25"/>
  <c r="A2408" i="25"/>
  <c r="A2409" i="25"/>
  <c r="A2410" i="25"/>
  <c r="A2411" i="25"/>
  <c r="A2412" i="25"/>
  <c r="A2413" i="25"/>
  <c r="A2414" i="25"/>
  <c r="A2415" i="25"/>
  <c r="A2416" i="25"/>
  <c r="A2417" i="25"/>
  <c r="A2418" i="25"/>
  <c r="A2419" i="25"/>
  <c r="A2420" i="25"/>
  <c r="A2421"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B2404" i="25"/>
  <c r="B2405" i="25"/>
  <c r="B2406" i="25"/>
  <c r="B2407" i="25"/>
  <c r="B2408" i="25"/>
  <c r="B2409" i="25"/>
  <c r="B2410" i="25"/>
  <c r="B2411" i="25"/>
  <c r="B2412" i="25"/>
  <c r="B2413" i="25"/>
  <c r="B2414" i="25"/>
  <c r="B2415" i="25"/>
  <c r="B2416" i="25"/>
  <c r="B2417" i="25"/>
  <c r="B2418" i="25"/>
  <c r="B2419" i="25"/>
  <c r="B2420" i="25"/>
  <c r="B2421" i="25"/>
  <c r="B98" i="24"/>
  <c r="B139" i="24"/>
  <c r="Q139" i="24"/>
  <c r="S139" i="24" a="1"/>
  <c r="S139" i="24" s="1"/>
  <c r="U139" i="24" a="1"/>
  <c r="U139" i="24" s="1"/>
  <c r="J98" i="24" a="1"/>
  <c r="J98" i="24" s="1"/>
  <c r="D51" i="24" a="1"/>
  <c r="D51" i="24" s="1"/>
  <c r="M24" i="24" s="1" a="1"/>
  <c r="M24" i="24" s="1"/>
  <c r="E51" i="24" a="1"/>
  <c r="E51" i="24" s="1"/>
  <c r="F51" i="24" a="1"/>
  <c r="F51" i="24" s="1"/>
  <c r="K24" i="24" a="1"/>
  <c r="K24" i="24" s="1"/>
  <c r="L24" i="24" a="1"/>
  <c r="L24" i="24" s="1"/>
  <c r="O24" i="24" a="1"/>
  <c r="O24" i="24" s="1"/>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I24" i="24"/>
  <c r="K19" i="43" a="1"/>
  <c r="J8" i="43" a="1"/>
  <c r="I32" i="24"/>
  <c r="I22" i="24"/>
  <c r="K8" i="43" a="1"/>
  <c r="G18" i="43" a="1"/>
  <c r="G19" i="43" a="1"/>
  <c r="M32" i="24" l="1" a="1"/>
  <c r="M32" i="24" s="1"/>
  <c r="G19" i="43"/>
  <c r="K19" i="43"/>
  <c r="G18" i="43"/>
  <c r="K18" i="43"/>
  <c r="J8" i="43"/>
  <c r="K8" i="43"/>
  <c r="J19" i="43" a="1"/>
  <c r="J18" i="43" a="1"/>
  <c r="H19" i="43"/>
  <c r="H8" i="43"/>
  <c r="H18" i="43"/>
  <c r="G8" i="43" a="1"/>
  <c r="I18" i="43" l="1"/>
  <c r="I19" i="43"/>
  <c r="G8" i="43"/>
  <c r="I8" i="43" s="1"/>
  <c r="J19" i="43"/>
  <c r="L19" i="43" s="1"/>
  <c r="J18" i="43"/>
  <c r="L18" i="43" s="1"/>
  <c r="L8" i="43"/>
  <c r="O40" i="24" a="1"/>
  <c r="O40" i="24" s="1"/>
  <c r="L40" i="24" a="1"/>
  <c r="L40" i="24" s="1"/>
  <c r="K40" i="24" a="1"/>
  <c r="K40" i="24" s="1"/>
  <c r="B227" i="24"/>
  <c r="E227" i="24"/>
  <c r="F227" i="24" s="1"/>
  <c r="B155" i="24"/>
  <c r="Q155" i="24"/>
  <c r="U155" i="24" a="1"/>
  <c r="U155" i="24" s="1"/>
  <c r="B110" i="24"/>
  <c r="I110" i="24"/>
  <c r="J110" i="24" a="1"/>
  <c r="J110"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7"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8" i="24"/>
  <c r="E228" i="24"/>
  <c r="F228" i="24" s="1"/>
  <c r="B137" i="24"/>
  <c r="Q137" i="24"/>
  <c r="U137" i="24" a="1"/>
  <c r="U137" i="24" s="1"/>
  <c r="B96" i="24"/>
  <c r="I96" i="24"/>
  <c r="J96" i="24" a="1"/>
  <c r="J96"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8" i="24" l="1"/>
  <c r="F252" i="24" l="1"/>
  <c r="F253" i="24"/>
  <c r="F254" i="24"/>
  <c r="F255" i="24"/>
  <c r="G252" i="24"/>
  <c r="G253" i="24"/>
  <c r="G254" i="24"/>
  <c r="G255" i="24"/>
  <c r="B17" i="43"/>
  <c r="F17" i="43"/>
  <c r="J252" i="24"/>
  <c r="J253" i="24"/>
  <c r="J254" i="24"/>
  <c r="J255" i="24"/>
  <c r="B255" i="24"/>
  <c r="B254" i="24"/>
  <c r="B253" i="24"/>
  <c r="B252" i="24"/>
  <c r="K17" i="43" a="1"/>
  <c r="C8" i="24"/>
  <c r="C10" i="24"/>
  <c r="C12" i="24"/>
  <c r="C7" i="24"/>
  <c r="C11" i="24"/>
  <c r="C6" i="24"/>
  <c r="C3" i="24"/>
  <c r="C9" i="24"/>
  <c r="G17" i="43" a="1"/>
  <c r="K17" i="43" l="1"/>
  <c r="G17" i="43"/>
  <c r="C2" i="24"/>
  <c r="J17" i="43" a="1"/>
  <c r="H17" i="43"/>
  <c r="I17" i="43" l="1"/>
  <c r="J17" i="43"/>
  <c r="L17" i="43" s="1"/>
  <c r="U119" i="24" l="1" a="1"/>
  <c r="U119" i="24" s="1"/>
  <c r="U120" i="24" a="1"/>
  <c r="U120" i="24" s="1"/>
  <c r="U131" i="24" a="1"/>
  <c r="U131" i="24" s="1"/>
  <c r="U132" i="24" a="1"/>
  <c r="U132" i="24" s="1"/>
  <c r="U133" i="24" a="1"/>
  <c r="U133" i="24" s="1"/>
  <c r="U134" i="24" a="1"/>
  <c r="U134" i="24" s="1"/>
  <c r="U135" i="24" a="1"/>
  <c r="U135" i="24" s="1"/>
  <c r="U136" i="24" a="1"/>
  <c r="U136" i="24" s="1"/>
  <c r="U142" i="24" a="1"/>
  <c r="U142" i="24" s="1"/>
  <c r="U143" i="24" a="1"/>
  <c r="U143" i="24" s="1"/>
  <c r="U144" i="24" a="1"/>
  <c r="U144" i="24" s="1"/>
  <c r="U145" i="24" a="1"/>
  <c r="U145" i="24" s="1"/>
  <c r="U146" i="24" a="1"/>
  <c r="U146" i="24" s="1"/>
  <c r="U147" i="24" a="1"/>
  <c r="U147" i="24" s="1"/>
  <c r="U150" i="24" a="1"/>
  <c r="U150" i="24" s="1"/>
  <c r="U149" i="24" a="1"/>
  <c r="U149" i="24" s="1"/>
  <c r="U148" i="24" a="1"/>
  <c r="U148" i="24" s="1"/>
  <c r="U151" i="24" a="1"/>
  <c r="U151" i="24" s="1"/>
  <c r="U152" i="24" a="1"/>
  <c r="U152" i="24" s="1"/>
  <c r="U153" i="24" a="1"/>
  <c r="U153" i="24" s="1"/>
  <c r="U154" i="24" a="1"/>
  <c r="U154" i="24" s="1"/>
  <c r="U156" i="24" a="1"/>
  <c r="U156" i="24" s="1"/>
  <c r="U157" i="24" a="1"/>
  <c r="U157" i="24" s="1"/>
  <c r="U158" i="24" a="1"/>
  <c r="U158" i="24" s="1"/>
  <c r="S119" i="24" a="1"/>
  <c r="S119" i="24" s="1"/>
  <c r="S120" i="24" a="1"/>
  <c r="S120" i="24" s="1"/>
  <c r="S121" i="24" a="1"/>
  <c r="S121" i="24" s="1"/>
  <c r="S131" i="24" a="1"/>
  <c r="S131" i="24" s="1"/>
  <c r="S134" i="24" a="1"/>
  <c r="S134" i="24" s="1"/>
  <c r="S135" i="24" a="1"/>
  <c r="S135" i="24" s="1"/>
  <c r="S136" i="24" a="1"/>
  <c r="S136" i="24" s="1"/>
  <c r="S138" i="24" a="1"/>
  <c r="S138" i="24" s="1"/>
  <c r="S142" i="24" a="1"/>
  <c r="S142" i="24" s="1"/>
  <c r="S143" i="24" a="1"/>
  <c r="S143" i="24" s="1"/>
  <c r="S144" i="24" a="1"/>
  <c r="S144" i="24" s="1"/>
  <c r="S145" i="24" a="1"/>
  <c r="S145" i="24" s="1"/>
  <c r="S146" i="24" a="1"/>
  <c r="S146" i="24" s="1"/>
  <c r="S147" i="24" a="1"/>
  <c r="S147" i="24" s="1"/>
  <c r="S150" i="24" a="1"/>
  <c r="S150" i="24" s="1"/>
  <c r="S149" i="24" a="1"/>
  <c r="S149" i="24" s="1"/>
  <c r="S148" i="24" a="1"/>
  <c r="S148" i="24" s="1"/>
  <c r="S151" i="24" a="1"/>
  <c r="S151" i="24" s="1"/>
  <c r="S152" i="24" a="1"/>
  <c r="S152" i="24" s="1"/>
  <c r="S153" i="24" a="1"/>
  <c r="S153" i="24" s="1"/>
  <c r="S154" i="24" a="1"/>
  <c r="S154" i="24" s="1"/>
  <c r="S156" i="24" a="1"/>
  <c r="S156" i="24" s="1"/>
  <c r="S157" i="24" a="1"/>
  <c r="S157" i="24" s="1"/>
  <c r="S158" i="24" a="1"/>
  <c r="S158" i="24" s="1"/>
  <c r="T121" i="24" a="1"/>
  <c r="T121" i="24" s="1"/>
  <c r="T131" i="24" a="1"/>
  <c r="T131" i="24" s="1"/>
  <c r="T132" i="24" a="1"/>
  <c r="T132" i="24" s="1"/>
  <c r="T133" i="24" a="1"/>
  <c r="T133" i="24" s="1"/>
  <c r="T136" i="24" a="1"/>
  <c r="T136" i="24" s="1"/>
  <c r="T140" i="24" a="1"/>
  <c r="T140" i="24" s="1"/>
  <c r="T141" i="24" a="1"/>
  <c r="T141" i="24" s="1"/>
  <c r="T147" i="24" a="1"/>
  <c r="T147" i="24" s="1"/>
  <c r="T151" i="24" a="1"/>
  <c r="T151" i="24" s="1"/>
  <c r="T152" i="24" a="1"/>
  <c r="T152" i="24" s="1"/>
  <c r="T156" i="24" a="1"/>
  <c r="T156" i="24" s="1"/>
  <c r="T157" i="24" a="1"/>
  <c r="T157" i="24" s="1"/>
  <c r="T158" i="24" a="1"/>
  <c r="T158"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K190" i="24" a="1"/>
  <c r="K190"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90"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1" i="24" l="1"/>
  <c r="G222" i="24"/>
  <c r="G223" i="24"/>
  <c r="G224" i="24"/>
  <c r="G225" i="24"/>
  <c r="G226" i="24"/>
  <c r="E221" i="24"/>
  <c r="E222" i="24"/>
  <c r="E223" i="24"/>
  <c r="E224" i="24"/>
  <c r="E225" i="24"/>
  <c r="E226" i="24"/>
  <c r="E229" i="24"/>
  <c r="G229" i="24" s="1"/>
  <c r="E230" i="24"/>
  <c r="G230" i="24" s="1"/>
  <c r="E231" i="24"/>
  <c r="G231" i="24" s="1"/>
  <c r="E232" i="24"/>
  <c r="G232" i="24" s="1"/>
  <c r="E233" i="24"/>
  <c r="G233" i="24" s="1"/>
  <c r="E234" i="24"/>
  <c r="G234"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1" i="24"/>
  <c r="B172" i="24"/>
  <c r="A815" i="44"/>
  <c r="A816" i="44"/>
  <c r="A817" i="44"/>
  <c r="B815" i="44"/>
  <c r="B816" i="44"/>
  <c r="B817" i="44"/>
  <c r="C815" i="44"/>
  <c r="C816" i="44"/>
  <c r="C817" i="44"/>
  <c r="B149" i="24"/>
  <c r="B148" i="24"/>
  <c r="Q149" i="24"/>
  <c r="Q148" i="24"/>
  <c r="B187" i="24"/>
  <c r="B188" i="24"/>
  <c r="B189" i="24"/>
  <c r="B150" i="24"/>
  <c r="Q150" i="24"/>
  <c r="K37" i="24" a="1"/>
  <c r="K37" i="24" s="1"/>
  <c r="O37" i="24" a="1"/>
  <c r="O37" i="24" s="1"/>
  <c r="B107" i="24"/>
  <c r="I107" i="24"/>
  <c r="J107" i="24" a="1"/>
  <c r="J107"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3"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4" i="24" l="1" a="1"/>
  <c r="N214" i="24" s="1"/>
  <c r="N215" i="24" a="1"/>
  <c r="N215"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9" i="24"/>
  <c r="B230" i="24"/>
  <c r="B231" i="24"/>
  <c r="B232" i="24"/>
  <c r="B233" i="24"/>
  <c r="B234" i="24"/>
  <c r="F229" i="24"/>
  <c r="F230" i="24"/>
  <c r="F231" i="24"/>
  <c r="F232" i="24"/>
  <c r="F233" i="24"/>
  <c r="F234" i="24"/>
  <c r="G16" i="43" a="1"/>
  <c r="G16" i="43" l="1"/>
  <c r="L16" i="43"/>
  <c r="J75" i="24" l="1" a="1"/>
  <c r="J75" i="24" s="1"/>
  <c r="J76" i="24" a="1"/>
  <c r="J76" i="24" s="1"/>
  <c r="J84" i="24" a="1"/>
  <c r="J84" i="24" s="1"/>
  <c r="J85" i="24" a="1"/>
  <c r="J85" i="24" s="1"/>
  <c r="J86" i="24" a="1"/>
  <c r="J86" i="24" s="1"/>
  <c r="J91" i="24" a="1"/>
  <c r="J91" i="24" s="1"/>
  <c r="J92" i="24" a="1"/>
  <c r="J92" i="24" s="1"/>
  <c r="J87" i="24" a="1"/>
  <c r="J87" i="24" s="1"/>
  <c r="J88" i="24" a="1"/>
  <c r="J88" i="24" s="1"/>
  <c r="J89" i="24" a="1"/>
  <c r="J89" i="24" s="1"/>
  <c r="J90" i="24" a="1"/>
  <c r="J90" i="24" s="1"/>
  <c r="J93" i="24" a="1"/>
  <c r="J93" i="24" s="1"/>
  <c r="J94" i="24" a="1"/>
  <c r="J94" i="24" s="1"/>
  <c r="J95" i="24" a="1"/>
  <c r="J95" i="24" s="1"/>
  <c r="J97" i="24" a="1"/>
  <c r="J97" i="24" s="1"/>
  <c r="J99" i="24" a="1"/>
  <c r="J99" i="24" s="1"/>
  <c r="J100" i="24" a="1"/>
  <c r="J100" i="24" s="1"/>
  <c r="J101" i="24" a="1"/>
  <c r="J101" i="24" s="1"/>
  <c r="J102" i="24" a="1"/>
  <c r="J102" i="24" s="1"/>
  <c r="J103" i="24" a="1"/>
  <c r="J103" i="24" s="1"/>
  <c r="J104" i="24" a="1"/>
  <c r="J104" i="24" s="1"/>
  <c r="J105" i="24" a="1"/>
  <c r="J105" i="24" s="1"/>
  <c r="J106" i="24" a="1"/>
  <c r="J106" i="24" s="1"/>
  <c r="J108" i="24" a="1"/>
  <c r="J108" i="24" s="1"/>
  <c r="J109" i="24" a="1"/>
  <c r="J109" i="24" s="1"/>
  <c r="J111" i="24" a="1"/>
  <c r="J111" i="24" s="1"/>
  <c r="B76" i="24"/>
  <c r="B15" i="43"/>
  <c r="F15" i="43"/>
  <c r="B200" i="24"/>
  <c r="B199" i="24"/>
  <c r="B198" i="24"/>
  <c r="J15" i="43" a="1"/>
  <c r="K15" i="43" a="1"/>
  <c r="J15" i="43" l="1"/>
  <c r="M15" i="43" s="1"/>
  <c r="K15" i="43"/>
  <c r="B186" i="24"/>
  <c r="B181" i="24"/>
  <c r="B178" i="24"/>
  <c r="B173" i="24"/>
  <c r="H15" i="43"/>
  <c r="G15" i="43" a="1"/>
  <c r="G15" i="43" l="1"/>
  <c r="I15" i="43" s="1"/>
  <c r="L15" i="43"/>
  <c r="I75" i="24"/>
  <c r="I76" i="24"/>
  <c r="I84" i="24"/>
  <c r="I85" i="24"/>
  <c r="I86" i="24"/>
  <c r="I91" i="24"/>
  <c r="I92" i="24"/>
  <c r="I87" i="24"/>
  <c r="I88" i="24"/>
  <c r="I89" i="24"/>
  <c r="I90" i="24"/>
  <c r="I93" i="24"/>
  <c r="I94" i="24"/>
  <c r="I95" i="24"/>
  <c r="I97" i="24"/>
  <c r="I99" i="24"/>
  <c r="I100" i="24"/>
  <c r="I101" i="24"/>
  <c r="I102" i="24"/>
  <c r="I103" i="24"/>
  <c r="I104" i="24"/>
  <c r="I105" i="24"/>
  <c r="I106" i="24"/>
  <c r="I108" i="24"/>
  <c r="I109" i="24"/>
  <c r="I111"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3"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19" i="24"/>
  <c r="K14" i="43" a="1"/>
  <c r="I29" i="24"/>
  <c r="I27" i="24"/>
  <c r="I33" i="24"/>
  <c r="C5" i="24"/>
  <c r="I31" i="24"/>
  <c r="I35" i="24"/>
  <c r="I39" i="24"/>
  <c r="I28" i="24"/>
  <c r="I34" i="24"/>
  <c r="I26" i="24"/>
  <c r="J13" i="43" a="1"/>
  <c r="K13" i="43" a="1"/>
  <c r="I41" i="24"/>
  <c r="I38" i="24"/>
  <c r="I36" i="24"/>
  <c r="I25" i="24"/>
  <c r="G14" i="43" a="1"/>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4" i="24" l="1"/>
  <c r="B85" i="24"/>
  <c r="B86" i="24"/>
  <c r="B91" i="24"/>
  <c r="B92" i="24"/>
  <c r="B87" i="24"/>
  <c r="B88" i="24"/>
  <c r="B89" i="24"/>
  <c r="B90" i="24"/>
  <c r="B93" i="24"/>
  <c r="B94" i="24"/>
  <c r="B95" i="24"/>
  <c r="B97" i="24"/>
  <c r="B99" i="24"/>
  <c r="B100" i="24"/>
  <c r="B101" i="24"/>
  <c r="B102" i="24"/>
  <c r="B103" i="24"/>
  <c r="B104" i="24"/>
  <c r="B105" i="24"/>
  <c r="B106" i="24"/>
  <c r="B108" i="24"/>
  <c r="B109" i="24"/>
  <c r="B111" i="24"/>
  <c r="B75" i="24"/>
  <c r="H28" i="24" a="1"/>
  <c r="H32" i="24" a="1"/>
  <c r="H31" i="24" a="1"/>
  <c r="H21" i="24" a="1"/>
  <c r="H41" i="24" a="1"/>
  <c r="H25" i="24" a="1"/>
  <c r="H37" i="24" a="1"/>
  <c r="H27" i="24" a="1"/>
  <c r="H39" i="24" a="1"/>
  <c r="H24" i="24" a="1"/>
  <c r="H34" i="24" a="1"/>
  <c r="H30" i="24" a="1"/>
  <c r="H29" i="24" a="1"/>
  <c r="H35" i="24" a="1"/>
  <c r="H19" i="24" a="1"/>
  <c r="H36" i="24" a="1"/>
  <c r="H26" i="24" a="1"/>
  <c r="H23" i="24" a="1"/>
  <c r="H20" i="24" a="1"/>
  <c r="H40" i="24" a="1"/>
  <c r="H38" i="24" a="1"/>
  <c r="H33" i="24" a="1"/>
  <c r="H22"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9" i="24"/>
  <c r="B180" i="24"/>
  <c r="B182" i="24"/>
  <c r="B184" i="24"/>
  <c r="B185" i="24"/>
  <c r="B174" i="24"/>
  <c r="B175" i="24"/>
  <c r="B176" i="24"/>
  <c r="B177" i="24"/>
  <c r="F4" i="43"/>
  <c r="F5" i="43"/>
  <c r="F6" i="43"/>
  <c r="F7" i="43"/>
  <c r="B7" i="43"/>
  <c r="B4" i="46"/>
  <c r="B5" i="46"/>
  <c r="B6" i="46"/>
  <c r="B7" i="46"/>
  <c r="B8" i="46"/>
  <c r="B9" i="46"/>
  <c r="B10" i="46"/>
  <c r="B11" i="46"/>
  <c r="B12" i="46"/>
  <c r="B13" i="46"/>
  <c r="B14" i="46"/>
  <c r="B15" i="46"/>
  <c r="B16" i="46"/>
  <c r="B17" i="46"/>
  <c r="B18" i="46"/>
  <c r="B19" i="46"/>
  <c r="B20" i="46"/>
  <c r="K7" i="43" a="1"/>
  <c r="G10" i="43" a="1"/>
  <c r="G12" i="43" a="1"/>
  <c r="K10" i="43" a="1"/>
  <c r="K11" i="43" a="1"/>
  <c r="G7" i="43" a="1"/>
  <c r="G4" i="43" a="1"/>
  <c r="G9" i="43" a="1"/>
  <c r="G11" i="43" a="1"/>
  <c r="K9" i="43" a="1"/>
  <c r="G5" i="43" a="1"/>
  <c r="K12" i="43" a="1"/>
  <c r="G6" i="43" a="1"/>
  <c r="S122" i="24" l="1" a="1"/>
  <c r="S122" i="24" s="1"/>
  <c r="T122" i="24" a="1"/>
  <c r="T122" i="24" s="1"/>
  <c r="S123" i="24" a="1"/>
  <c r="S123" i="24" s="1"/>
  <c r="T123" i="24" a="1"/>
  <c r="T123" i="24" s="1"/>
  <c r="G9" i="43"/>
  <c r="T129" i="24" a="1"/>
  <c r="T129" i="24" s="1"/>
  <c r="T128" i="24" a="1"/>
  <c r="T128" i="24" s="1"/>
  <c r="S128" i="24" a="1"/>
  <c r="S128" i="24" s="1"/>
  <c r="S130" i="24" a="1"/>
  <c r="S130" i="24" s="1"/>
  <c r="T130" i="24" a="1"/>
  <c r="T130" i="24" s="1"/>
  <c r="T139" i="24" a="1"/>
  <c r="T139" i="24" s="1"/>
  <c r="T155" i="24" a="1"/>
  <c r="T155" i="24" s="1"/>
  <c r="S155" i="24" a="1"/>
  <c r="S155" i="24" s="1"/>
  <c r="S137" i="24" a="1"/>
  <c r="S137" i="24" s="1"/>
  <c r="T137" i="24" a="1"/>
  <c r="T137" i="24" s="1"/>
  <c r="S132" i="24" a="1"/>
  <c r="S132" i="24" s="1"/>
  <c r="T119" i="24" a="1"/>
  <c r="T119" i="24" s="1"/>
  <c r="T135" i="24" a="1"/>
  <c r="T135" i="24" s="1"/>
  <c r="T153" i="24" a="1"/>
  <c r="T153" i="24" s="1"/>
  <c r="S133" i="24" a="1"/>
  <c r="S133" i="24" s="1"/>
  <c r="T138" i="24" a="1"/>
  <c r="T138" i="24" s="1"/>
  <c r="T143" i="24" a="1"/>
  <c r="T143" i="24" s="1"/>
  <c r="T146" i="24" a="1"/>
  <c r="T146" i="24" s="1"/>
  <c r="T148" i="24" a="1"/>
  <c r="T148" i="24" s="1"/>
  <c r="S141" i="24" a="1"/>
  <c r="S141" i="24" s="1"/>
  <c r="T142" i="24" a="1"/>
  <c r="T142" i="24" s="1"/>
  <c r="U140" i="24" a="1"/>
  <c r="U140" i="24" s="1"/>
  <c r="T150" i="24" a="1"/>
  <c r="T150" i="24" s="1"/>
  <c r="U141" i="24" a="1"/>
  <c r="U141" i="24" s="1"/>
  <c r="T154" i="24" a="1"/>
  <c r="T154" i="24" s="1"/>
  <c r="T134" i="24" a="1"/>
  <c r="T134" i="24" s="1"/>
  <c r="T144" i="24" a="1"/>
  <c r="T144" i="24" s="1"/>
  <c r="T120" i="24" a="1"/>
  <c r="T120" i="24" s="1"/>
  <c r="T149" i="24" a="1"/>
  <c r="T149" i="24" s="1"/>
  <c r="U138" i="24" a="1"/>
  <c r="U138" i="24" s="1"/>
  <c r="T145" i="24" a="1"/>
  <c r="T145" i="24" s="1"/>
  <c r="S140" i="24" a="1"/>
  <c r="S140" i="24" s="1"/>
  <c r="U121" i="24" a="1"/>
  <c r="U121" i="24" s="1"/>
  <c r="G12" i="43"/>
  <c r="K12" i="43"/>
  <c r="G11" i="43"/>
  <c r="K11" i="43"/>
  <c r="G10" i="43"/>
  <c r="K10" i="43"/>
  <c r="K9" i="43"/>
  <c r="G7" i="43"/>
  <c r="G6" i="43"/>
  <c r="G5" i="43"/>
  <c r="G4" i="43"/>
  <c r="K7" i="43"/>
  <c r="J4" i="43" a="1"/>
  <c r="J10" i="43" a="1"/>
  <c r="J5" i="43" a="1"/>
  <c r="J6" i="43" a="1"/>
  <c r="H7" i="43"/>
  <c r="J7" i="43" a="1"/>
  <c r="J9" i="43" a="1"/>
  <c r="J11" i="43" a="1"/>
  <c r="J12"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1" i="24"/>
  <c r="Q132" i="24"/>
  <c r="Q134" i="24"/>
  <c r="Q135" i="24"/>
  <c r="Q133" i="24"/>
  <c r="Q136" i="24"/>
  <c r="Q138" i="24"/>
  <c r="Q140" i="24"/>
  <c r="Q141" i="24"/>
  <c r="Q142" i="24"/>
  <c r="Q143" i="24"/>
  <c r="Q144" i="24"/>
  <c r="Q145" i="24"/>
  <c r="Q146" i="24"/>
  <c r="Q147" i="24"/>
  <c r="Q151" i="24"/>
  <c r="Q152" i="24"/>
  <c r="Q154" i="24"/>
  <c r="Q156" i="24"/>
  <c r="Q157" i="24"/>
  <c r="Q158" i="24"/>
  <c r="O147" i="24"/>
  <c r="B170" i="24"/>
  <c r="B147" i="24"/>
  <c r="B151" i="24"/>
  <c r="B133" i="24"/>
  <c r="B136" i="24"/>
  <c r="B138" i="24"/>
  <c r="B140" i="24"/>
  <c r="B141" i="24"/>
  <c r="B132" i="24"/>
  <c r="B131" i="24"/>
  <c r="B154" i="24" l="1"/>
  <c r="B152" i="24"/>
  <c r="B153" i="24"/>
  <c r="B120" i="24"/>
  <c r="B119" i="24"/>
  <c r="B169" i="24"/>
  <c r="B168" i="24"/>
  <c r="B167"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6" i="24" l="1"/>
  <c r="D207" i="24"/>
  <c r="B208" i="24"/>
  <c r="B207" i="24"/>
  <c r="B206" i="24"/>
  <c r="B164" i="24" l="1"/>
  <c r="B165" i="24"/>
  <c r="B166" i="24"/>
  <c r="H12" i="43"/>
  <c r="I12" i="43" l="1"/>
  <c r="B158" i="24" l="1"/>
  <c r="B156" i="24"/>
  <c r="B157" i="24"/>
  <c r="B143" i="24"/>
  <c r="B146" i="24"/>
  <c r="B142" i="24"/>
  <c r="B145" i="24"/>
  <c r="B144" i="24"/>
  <c r="B134" i="24"/>
  <c r="B135" i="24"/>
  <c r="E240" i="24"/>
  <c r="E241" i="24"/>
  <c r="E242" i="24"/>
  <c r="E243" i="24"/>
  <c r="E244" i="24"/>
  <c r="E245" i="24"/>
  <c r="E246" i="24"/>
  <c r="D240" i="24"/>
  <c r="D241" i="24"/>
  <c r="D242" i="24"/>
  <c r="D243" i="24"/>
  <c r="D244" i="24"/>
  <c r="D245" i="24"/>
  <c r="D246" i="24"/>
  <c r="J24" i="24" a="1"/>
  <c r="J20" i="24" a="1"/>
  <c r="J25" i="24" a="1"/>
  <c r="J27" i="24" a="1"/>
  <c r="J41" i="24" a="1"/>
  <c r="J29" i="24" a="1"/>
  <c r="J37" i="24" a="1"/>
  <c r="J31" i="24" a="1"/>
  <c r="J21" i="24" a="1"/>
  <c r="J19" i="24" a="1"/>
  <c r="J34" i="24" a="1"/>
  <c r="J26" i="24" a="1"/>
  <c r="J23" i="24" a="1"/>
  <c r="J36" i="24" a="1"/>
  <c r="J32" i="24" a="1"/>
  <c r="J28" i="24" a="1"/>
  <c r="J39" i="24" a="1"/>
  <c r="J30" i="24" a="1"/>
  <c r="J40" i="24" a="1"/>
  <c r="J22" i="24" a="1"/>
  <c r="J33" i="24" a="1"/>
  <c r="J35" i="24" a="1"/>
  <c r="J38" i="24" a="1"/>
  <c r="H11" i="43"/>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4" i="24"/>
  <c r="B215" i="24"/>
  <c r="B221" i="24"/>
  <c r="B222" i="24"/>
  <c r="B223" i="24"/>
  <c r="B224" i="24"/>
  <c r="B225" i="24"/>
  <c r="B226" i="24"/>
  <c r="B240" i="24"/>
  <c r="B241" i="24"/>
  <c r="B242" i="24"/>
  <c r="B243" i="24"/>
  <c r="B244" i="24"/>
  <c r="B245" i="24"/>
  <c r="B246" i="24"/>
  <c r="H13" i="43"/>
  <c r="H16" i="43"/>
  <c r="H10" i="43"/>
  <c r="H14" i="43"/>
  <c r="H4" i="43"/>
  <c r="I16" i="43" l="1"/>
  <c r="I13" i="43"/>
  <c r="I14" i="43"/>
  <c r="I10" i="43"/>
  <c r="I4" i="43"/>
  <c r="F222" i="24"/>
  <c r="F221" i="24"/>
  <c r="F224" i="24"/>
  <c r="F223" i="24"/>
  <c r="F226" i="24"/>
  <c r="F225"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7"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40"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40"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3"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3"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3"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1"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1"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1"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<sst xmlns="http://schemas.openxmlformats.org/spreadsheetml/2006/main" count="19739" uniqueCount="1300">
  <si>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</si>
  <si>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</si>
  <si>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</si>
  <si>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</si>
  <si>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</si>
  <si>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</si>
  <si>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</si>
  <si>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</si>
  <si>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</si>
  <si>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</si>
  <si>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</si>
  <si>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</si>
  <si>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</si>
  <si>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</si>
  <si>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</si>
  <si>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</si>
  <si>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</si>
  <si>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</si>
  <si>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</si>
  <si>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</si>
  <si>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</si>
  <si>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</si>
  <si>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</si>
  <si>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</si>
  <si>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</si>
  <si>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</si>
  <si>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</si>
  <si>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</si>
  <si>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</si>
  <si>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</si>
  <si>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</si>
  <si>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</si>
  <si>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</si>
  <si>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</si>
  <si>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</si>
  <si>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</si>
  <si>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</si>
  <si>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</si>
  <si>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</si>
  <si>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</si>
  <si>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</si>
  <si>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</si>
  <si>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</si>
  <si>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</si>
  <si>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</si>
  <si>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</si>
  <si>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</si>
  <si>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</si>
  <si>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</si>
  <si>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</si>
  <si>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</si>
  <si>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</si>
  <si>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</si>
  <si>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</si>
  <si>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</si>
  <si>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</si>
  <si>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</si>
  <si>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</si>
  <si>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</si>
  <si>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</si>
  <si>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</si>
  <si>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</si>
  <si>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</si>
  <si>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</si>
  <si>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</si>
  <si>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</si>
  <si>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</si>
  <si>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</si>
  <si>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</si>
  <si>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</si>
  <si>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</si>
  <si>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</si>
  <si>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</si>
  <si>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</si>
  <si>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</si>
  <si>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</si>
  <si>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</si>
  <si>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</si>
  <si>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</si>
  <si>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</si>
  <si>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</si>
  <si>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</si>
  <si>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</si>
  <si>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</si>
  <si>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</si>
  <si>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</si>
  <si>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</si>
  <si>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</si>
  <si>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</si>
  <si>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</si>
  <si>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</si>
  <si>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</si>
  <si>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</si>
  <si>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</si>
  <si>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</si>
  <si>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</si>
  <si>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</si>
  <si>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</si>
  <si>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</si>
  <si>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</si>
  <si>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</si>
  <si>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</si>
  <si>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</si>
  <si>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</si>
  <si>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</si>
  <si>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</si>
  <si>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</si>
  <si>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</si>
  <si>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</si>
  <si>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</si>
  <si>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</si>
  <si>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</si>
  <si>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</si>
  <si>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</si>
  <si>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</si>
  <si>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</si>
  <si>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</si>
  <si>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</si>
  <si>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</si>
  <si>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</si>
  <si>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</si>
  <si>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</si>
  <si>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</si>
  <si>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</si>
  <si>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</si>
  <si>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</si>
  <si>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</si>
  <si>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</si>
  <si>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</si>
  <si>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</si>
  <si>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</si>
  <si>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</si>
  <si>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</si>
  <si>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</si>
  <si>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</si>
  <si>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</si>
  <si>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</si>
  <si>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</si>
  <si>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</si>
  <si>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</si>
  <si>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</si>
  <si>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</si>
  <si>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</si>
  <si>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</si>
  <si>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</si>
  <si>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</si>
  <si>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</si>
  <si>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</si>
  <si>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</si>
  <si>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</si>
  <si>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</si>
  <si>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</si>
  <si>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</si>
  <si>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</si>
  <si>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</si>
  <si>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</si>
  <si>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</si>
  <si>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</si>
  <si>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</si>
  <si>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</si>
  <si>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</si>
  <si>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</si>
  <si>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</si>
  <si>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</si>
  <si>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</si>
  <si>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</si>
  <si>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</si>
  <si>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</si>
  <si>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</si>
  <si>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</si>
  <si>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</si>
  <si>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</si>
  <si>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</si>
  <si>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</si>
  <si>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</si>
  <si>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</si>
  <si>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</si>
  <si>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</si>
  <si>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</si>
  <si>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</si>
  <si>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</si>
  <si>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</si>
  <si>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</si>
  <si>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</si>
  <si>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</si>
  <si>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</si>
  <si>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</si>
  <si>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</si>
  <si>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</si>
  <si>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</si>
  <si>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</si>
  <si>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</si>
  <si>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</si>
  <si>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</si>
  <si>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</si>
  <si>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</si>
  <si>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</si>
  <si>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</si>
  <si>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</si>
  <si>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</si>
  <si>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</si>
  <si>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</si>
  <si>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</si>
  <si>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</si>
  <si>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</si>
  <si>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</si>
  <si>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</si>
  <si>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</si>
  <si>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</si>
  <si>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</si>
  <si>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</si>
  <si>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</si>
  <si>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</si>
  <si>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</si>
  <si>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</si>
  <si>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</si>
  <si>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</si>
  <si>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</si>
  <si>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</si>
  <si>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</si>
  <si>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</si>
  <si>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</si>
  <si>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</si>
  <si>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</si>
  <si>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</si>
  <si>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</si>
  <si>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</si>
  <si>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</si>
  <si>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</si>
  <si>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</si>
  <si>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</si>
  <si>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</si>
  <si>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</si>
  <si>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</si>
  <si>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</si>
  <si>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</si>
  <si>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</si>
  <si>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</si>
  <si>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</si>
  <si>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</si>
  <si>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</si>
  <si>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</si>
  <si>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</si>
  <si>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</si>
  <si>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</si>
  <si>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</si>
  <si>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</si>
  <si>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</si>
  <si>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</si>
  <si>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</si>
  <si>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</si>
  <si>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</si>
  <si>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</si>
  <si>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</si>
  <si>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</si>
  <si>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</si>
  <si>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</si>
  <si>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</si>
  <si>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</si>
  <si>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</si>
  <si>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</si>
  <si>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</si>
  <si>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</si>
  <si>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</si>
  <si>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</si>
  <si>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</si>
  <si>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</si>
  <si>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</si>
  <si>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</si>
  <si>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</si>
  <si>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</si>
  <si>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</si>
  <si>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</si>
  <si>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</si>
  <si>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</si>
  <si>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</si>
  <si>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</si>
  <si>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</si>
  <si>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</si>
  <si>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</si>
  <si>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</si>
  <si>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</si>
  <si>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</si>
  <si>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</si>
  <si>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</si>
  <si>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</si>
  <si>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</si>
  <si>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</si>
  <si>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</si>
  <si>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</si>
  <si>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</si>
  <si>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</si>
  <si>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</si>
  <si>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</si>
  <si>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</si>
  <si>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</si>
  <si>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</si>
  <si>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</si>
  <si>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</si>
  <si>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</si>
  <si>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</si>
  <si>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</si>
  <si>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</si>
  <si>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</si>
  <si>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</si>
  <si>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</si>
  <si>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</si>
  <si>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</si>
  <si>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</si>
  <si>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</si>
  <si>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</si>
  <si>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</si>
  <si>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</si>
  <si>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</si>
  <si>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</si>
  <si>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</si>
  <si>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</si>
  <si>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</si>
  <si>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</si>
  <si>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</si>
  <si>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</si>
  <si>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</si>
  <si>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</si>
  <si>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</si>
  <si>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</si>
  <si>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</si>
  <si>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</si>
  <si>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</si>
  <si>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</si>
  <si>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</si>
  <si>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</si>
  <si>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</si>
  <si>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</si>
  <si>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</si>
  <si>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</si>
  <si>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</si>
  <si>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</si>
  <si>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</si>
  <si>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</si>
  <si>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</si>
  <si>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</si>
  <si>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</si>
  <si>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</si>
  <si>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</si>
  <si>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</si>
  <si>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</si>
  <si>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</si>
  <si>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</si>
  <si>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</si>
  <si>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</si>
  <si>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</si>
  <si>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</si>
  <si>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</si>
  <si>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</si>
  <si>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</si>
  <si>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</si>
  <si>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</si>
  <si>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</si>
  <si>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</si>
  <si>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</si>
  <si>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</si>
  <si>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</si>
  <si>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</si>
  <si>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</si>
  <si>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</si>
  <si>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</si>
  <si>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</si>
  <si>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</si>
  <si>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</si>
  <si>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</si>
  <si>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</si>
  <si>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</si>
  <si>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</si>
  <si>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</si>
  <si>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</si>
  <si>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</si>
  <si>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</si>
  <si>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</si>
  <si>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</si>
  <si>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</si>
  <si>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</si>
  <si>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</si>
  <si>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</si>
  <si>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</si>
  <si>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</si>
  <si>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</si>
  <si>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</si>
  <si>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</si>
  <si>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</si>
  <si>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</si>
  <si>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</si>
  <si>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</si>
  <si>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</si>
  <si>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</si>
  <si>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</si>
  <si>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</si>
  <si>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</si>
  <si>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</si>
  <si>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</si>
  <si>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</si>
  <si>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</si>
  <si>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</si>
  <si>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</si>
  <si>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</si>
  <si>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</si>
  <si>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</si>
  <si>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</si>
  <si>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</si>
  <si>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</si>
  <si>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</si>
  <si>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</si>
  <si>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</si>
  <si>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</si>
  <si>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</si>
  <si>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</si>
  <si>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</si>
  <si>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</si>
  <si>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</si>
  <si>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</si>
  <si>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</si>
  <si>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</si>
  <si>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</si>
  <si>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</si>
  <si>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</si>
  <si>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</si>
  <si>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</si>
  <si>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</si>
  <si>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</si>
  <si>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</si>
  <si>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</si>
  <si>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</si>
  <si>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</si>
  <si>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</si>
  <si>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</si>
  <si>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</si>
  <si>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</si>
  <si>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</si>
  <si>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</si>
  <si>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</si>
  <si>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</si>
  <si>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</si>
  <si>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</si>
  <si>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</si>
  <si>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</si>
  <si>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</si>
  <si>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</si>
  <si>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</si>
  <si>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</si>
  <si>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</si>
  <si>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</si>
  <si>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</si>
  <si>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</si>
  <si>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</si>
  <si>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</si>
  <si>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</si>
  <si>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</si>
  <si>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</si>
  <si>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</si>
  <si>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</si>
  <si>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</si>
  <si>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</si>
  <si>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</si>
  <si>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</si>
  <si>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</si>
  <si>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</si>
  <si>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</si>
  <si>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</si>
  <si>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</si>
  <si>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</si>
  <si>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</si>
  <si>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</si>
  <si>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</si>
  <si>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</si>
  <si>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</si>
  <si>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</si>
  <si>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</si>
  <si>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</si>
  <si>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</si>
  <si>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</si>
  <si>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</si>
  <si>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</si>
  <si>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</si>
  <si>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</si>
  <si>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</si>
  <si>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</si>
  <si>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</si>
  <si>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</si>
  <si>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</si>
  <si>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</si>
  <si>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</si>
  <si>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</si>
  <si>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</si>
  <si>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</si>
  <si>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</si>
  <si>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</si>
  <si>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</si>
  <si>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</si>
  <si>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</si>
  <si>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</si>
  <si>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</si>
  <si>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</si>
  <si>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</si>
  <si>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</si>
  <si>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</si>
  <si>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</si>
  <si>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</si>
  <si>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</si>
  <si>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</si>
  <si>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</si>
  <si>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</si>
  <si>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</si>
  <si>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</si>
  <si>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</si>
  <si>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</si>
  <si>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</si>
  <si>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</si>
  <si>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</si>
  <si>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</si>
  <si>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</si>
  <si>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</si>
  <si>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</si>
  <si>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</si>
  <si>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</si>
  <si>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</si>
  <si>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</si>
  <si>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</si>
  <si>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</si>
  <si>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</si>
  <si>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</si>
  <si>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</si>
  <si>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</si>
  <si>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</si>
  <si>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</si>
  <si>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</si>
  <si>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</si>
  <si>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</si>
  <si>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</si>
  <si>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</si>
  <si>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</si>
  <si>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</si>
  <si>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</si>
  <si>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</si>
  <si>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</si>
  <si>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</si>
  <si>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</si>
  <si>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</si>
  <si>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</si>
  <si>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</si>
  <si>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</si>
  <si>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</si>
  <si>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</si>
  <si>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</si>
  <si>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</si>
  <si>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</si>
  <si>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</si>
  <si>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</si>
  <si>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</si>
  <si>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</si>
  <si>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</si>
  <si>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</si>
  <si>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</si>
  <si>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</si>
  <si>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</si>
  <si>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</si>
  <si>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</si>
  <si>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</si>
  <si>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</si>
  <si>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</si>
  <si>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</si>
  <si>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</si>
  <si>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</si>
  <si>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</si>
  <si>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</si>
  <si>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</si>
  <si>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</si>
  <si>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</si>
  <si>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</si>
  <si>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</si>
  <si>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</si>
  <si>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</si>
  <si>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</si>
  <si>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</si>
  <si>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</si>
  <si>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</si>
  <si>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</si>
  <si>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</si>
  <si>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</si>
  <si>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</si>
  <si>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</si>
  <si>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</si>
  <si>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</si>
  <si>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</si>
  <si>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</si>
  <si>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</si>
  <si>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</si>
  <si>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</si>
  <si>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</si>
  <si>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</si>
  <si>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</si>
  <si>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</si>
  <si>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</si>
  <si>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</si>
  <si>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</si>
  <si>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</si>
  <si>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</si>
  <si>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</si>
  <si>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</si>
  <si>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</si>
  <si>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</si>
  <si>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</si>
  <si>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</si>
  <si>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</si>
  <si>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</si>
  <si>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</si>
  <si>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</si>
  <si>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</si>
  <si>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</si>
  <si>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</si>
  <si>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</si>
  <si>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</si>
  <si>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</si>
  <si>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</si>
  <si>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</si>
  <si>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</si>
  <si>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</si>
  <si>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</si>
  <si>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</si>
  <si>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</si>
  <si>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</si>
  <si>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</si>
  <si>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</si>
  <si>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</si>
  <si>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</si>
  <si>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</si>
  <si>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</si>
  <si>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</si>
  <si>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</si>
  <si>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</si>
  <si>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</si>
  <si>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</si>
  <si>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</si>
  <si>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</si>
  <si>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</si>
  <si>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</si>
  <si>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</si>
  <si>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</si>
  <si>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</si>
  <si>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</si>
  <si>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</si>
  <si>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</si>
  <si>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</si>
  <si>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</si>
  <si>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</si>
  <si>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</si>
  <si>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</si>
  <si>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</si>
  <si>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</si>
  <si>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</si>
  <si>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</si>
  <si>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</si>
  <si>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</si>
  <si>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</si>
  <si>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</si>
  <si>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</si>
  <si>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</si>
  <si>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</si>
  <si>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</si>
  <si>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</si>
  <si>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</si>
  <si>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</si>
  <si>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</si>
  <si>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</si>
  <si>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</si>
  <si>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</si>
  <si>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</si>
  <si>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</si>
  <si>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</si>
  <si>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</si>
  <si>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</si>
  <si>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</si>
  <si>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</si>
  <si>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</si>
  <si>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</si>
  <si>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</si>
  <si>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</si>
  <si>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</si>
  <si>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</si>
  <si>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</si>
  <si>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</si>
  <si>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</si>
  <si>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</si>
  <si>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</si>
  <si>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</si>
  <si>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</si>
  <si>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</si>
  <si>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</si>
  <si>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</si>
  <si>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</si>
  <si>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</si>
  <si>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</si>
  <si>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</si>
  <si>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</si>
  <si>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</si>
  <si>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</si>
  <si>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</si>
  <si>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</si>
  <si>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</si>
  <si>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</si>
  <si>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</si>
  <si>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</si>
  <si>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</si>
  <si>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</si>
  <si>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</si>
  <si>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</si>
  <si>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</si>
  <si>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</si>
  <si>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</si>
  <si>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</si>
  <si>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</si>
  <si>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</si>
  <si>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</si>
  <si>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</si>
  <si>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</si>
  <si>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</si>
  <si>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</si>
  <si>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</si>
  <si>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</si>
  <si>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</si>
  <si>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</si>
  <si>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</si>
  <si>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</si>
  <si>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</si>
  <si>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</si>
  <si>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</si>
  <si>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</si>
  <si>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</si>
  <si>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</si>
  <si>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</si>
  <si>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</si>
  <si>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</si>
  <si>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</si>
  <si>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</si>
  <si>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</si>
  <si>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</si>
  <si>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</si>
  <si>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</si>
  <si>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</si>
  <si>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</si>
  <si>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</si>
  <si>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</si>
  <si>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</si>
  <si>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</si>
  <si>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</si>
  <si>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</si>
  <si>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</si>
  <si>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</si>
  <si>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</si>
  <si>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</si>
  <si>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</si>
  <si>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</si>
  <si>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</si>
  <si>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</si>
  <si>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</si>
  <si>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</si>
  <si>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</si>
  <si>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</si>
  <si>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</si>
  <si>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</si>
  <si>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</si>
  <si>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</si>
  <si>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</si>
  <si>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</si>
  <si>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</si>
  <si>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</si>
  <si>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</si>
  <si>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</si>
  <si>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</si>
  <si>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</si>
  <si>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</si>
  <si>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</si>
  <si>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</si>
  <si>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</si>
  <si>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</si>
  <si>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</si>
  <si>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</si>
  <si>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</si>
  <si>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</si>
  <si>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</si>
  <si>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</si>
  <si>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</si>
  <si>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</si>
  <si>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</si>
  <si>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</si>
  <si>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</si>
  <si>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</si>
  <si>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</si>
  <si>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</si>
  <si>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</si>
  <si>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</si>
  <si>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</si>
  <si>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</si>
  <si>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</si>
  <si>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</si>
  <si>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</si>
  <si>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</si>
  <si>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</si>
  <si>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</si>
  <si>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</si>
  <si>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</si>
  <si>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</si>
  <si>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</si>
  <si>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</si>
  <si>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</si>
  <si>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</si>
  <si>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</si>
  <si>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</si>
  <si>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</si>
  <si>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</si>
  <si>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</si>
  <si>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</si>
  <si>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</si>
  <si>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</si>
  <si>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</si>
  <si>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</si>
  <si>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</si>
  <si>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</si>
  <si>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</si>
  <si>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</si>
  <si>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</si>
  <si>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</si>
  <si>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</si>
  <si>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</si>
  <si>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</si>
  <si>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</si>
  <si>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</si>
  <si>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</si>
  <si>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</si>
  <si>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</si>
  <si>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</si>
  <si>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</si>
  <si>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</si>
  <si>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</si>
  <si>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</si>
  <si>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</si>
  <si>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</si>
  <si>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</si>
  <si>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</si>
  <si>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</si>
  <si>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</si>
  <si>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</si>
  <si>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</si>
  <si>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</si>
  <si>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</si>
  <si>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</si>
  <si>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</si>
  <si>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</si>
  <si>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</si>
  <si>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</si>
  <si>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</si>
  <si>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</si>
  <si>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</si>
  <si>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</si>
  <si>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</si>
  <si>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</si>
  <si>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</si>
  <si>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</si>
  <si>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</si>
  <si>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</si>
  <si>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</si>
  <si>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</si>
  <si>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</si>
  <si>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</si>
  <si>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</si>
  <si>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</si>
  <si>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</si>
  <si>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</si>
  <si>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</si>
  <si>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</si>
  <si>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</si>
  <si>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</si>
  <si>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</si>
  <si>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</si>
  <si>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</si>
  <si>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</si>
  <si>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</si>
  <si>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</si>
  <si>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</si>
  <si>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</si>
  <si>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</si>
  <si>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</si>
  <si>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</si>
  <si>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</si>
  <si>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</si>
  <si>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</si>
  <si>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</si>
  <si>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</si>
  <si>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</si>
  <si>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</si>
  <si>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</si>
  <si>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</si>
  <si>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</si>
  <si>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</si>
  <si>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</si>
  <si>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</si>
  <si>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</si>
  <si>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</si>
  <si>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</si>
  <si>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</si>
  <si>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</si>
  <si>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</si>
  <si>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</si>
  <si>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</si>
  <si>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</si>
  <si>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</si>
  <si>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</si>
  <si>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</si>
  <si>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</si>
  <si>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</si>
  <si>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</si>
  <si>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</si>
  <si>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</si>
  <si>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</si>
  <si>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</si>
  <si>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</si>
  <si>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</si>
  <si>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</si>
  <si>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</si>
  <si>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</si>
  <si>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</si>
  <si>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</si>
  <si>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</si>
  <si>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</si>
  <si>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</si>
  <si>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</si>
  <si>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</si>
  <si>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</si>
  <si>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</si>
  <si>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</si>
  <si>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</si>
  <si>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</si>
  <si>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</si>
  <si>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</si>
  <si>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</si>
  <si>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</si>
  <si>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</si>
  <si>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</si>
  <si>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</si>
  <si>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</si>
  <si>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</si>
  <si>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</si>
  <si>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</si>
  <si>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</si>
  <si>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</si>
  <si>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</si>
  <si>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</si>
  <si>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</si>
  <si>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</si>
  <si>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</si>
  <si>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</si>
  <si>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</si>
  <si>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</si>
  <si>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</si>
  <si>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</si>
  <si>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</si>
  <si>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</si>
  <si>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</si>
  <si>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</si>
  <si>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</si>
  <si>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</si>
  <si>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</si>
  <si>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</si>
  <si>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</si>
  <si>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</si>
  <si>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</si>
  <si>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</si>
  <si>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</si>
  <si>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</si>
  <si>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</si>
  <si>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</si>
  <si>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</si>
  <si>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</si>
  <si>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</si>
  <si>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</si>
  <si>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</si>
  <si>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</si>
  <si>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</si>
  <si>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</si>
  <si>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</si>
  <si>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</si>
  <si>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</si>
  <si>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</si>
  <si>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</si>
  <si>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</si>
  <si>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</si>
  <si>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</si>
  <si>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</si>
  <si>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</si>
  <si>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</si>
  <si>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</si>
  <si>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</si>
  <si>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</si>
  <si>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</si>
  <si>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</si>
  <si>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</si>
  <si>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</si>
  <si>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</si>
  <si>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</si>
  <si>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</si>
  <si>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</si>
  <si>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</si>
  <si>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</si>
  <si>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</si>
  <si>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</si>
  <si>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</si>
  <si>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</si>
  <si>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</si>
  <si>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</si>
  <si>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</si>
  <si>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</si>
  <si>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</si>
  <si>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</si>
  <si>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</si>
  <si>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</si>
  <si>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</si>
  <si>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</si>
  <si>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</si>
  <si>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</si>
  <si>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</si>
  <si>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</si>
  <si>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</si>
  <si>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</si>
  <si>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</si>
  <si>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</si>
  <si>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</si>
  <si>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</si>
  <si>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</si>
  <si>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</si>
  <si>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</si>
  <si>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</si>
  <si>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</si>
  <si>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</si>
  <si>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</si>
  <si>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</si>
  <si>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</si>
  <si>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</si>
  <si>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</si>
  <si>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</si>
  <si>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</si>
  <si>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</si>
  <si>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</si>
  <si>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</si>
  <si>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</si>
  <si>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</si>
  <si>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</si>
  <si>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</si>
  <si>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</si>
  <si>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</si>
  <si>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</si>
  <si>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</si>
  <si>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</si>
  <si>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</si>
  <si>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</si>
  <si>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</si>
  <si>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</si>
  <si>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</si>
  <si>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</si>
  <si>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</si>
  <si>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</si>
  <si>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</si>
  <si>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</si>
  <si>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</si>
  <si>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</si>
  <si>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</si>
  <si>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</si>
  <si>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</si>
  <si>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</si>
  <si>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</si>
  <si>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</si>
  <si>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</si>
  <si>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</si>
  <si>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</si>
  <si>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</si>
  <si>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</si>
  <si>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</si>
  <si>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</si>
  <si>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</si>
  <si>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</si>
  <si>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</si>
  <si>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</si>
  <si>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</si>
  <si>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</si>
  <si>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</si>
  <si>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</si>
  <si>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</si>
  <si>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</si>
  <si>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</si>
  <si>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</si>
  <si>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</si>
  <si>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</si>
  <si>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</si>
  <si>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</si>
  <si>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</si>
  <si>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</si>
  <si>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</si>
  <si>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</si>
  <si>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</si>
  <si>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</si>
  <si>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</si>
  <si>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</si>
  <si>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</si>
  <si>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</si>
  <si>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</si>
  <si>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</si>
  <si>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</si>
  <si>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</si>
  <si>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</si>
  <si>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</si>
  <si>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</si>
  <si>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</si>
  <si>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</si>
  <si>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</si>
  <si>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</si>
  <si>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</si>
  <si>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</si>
  <si>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</si>
  <si>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</si>
  <si>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</si>
  <si>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</si>
  <si>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</si>
  <si>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</si>
  <si>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</si>
  <si>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</si>
  <si>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</si>
  <si>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</si>
  <si>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</si>
  <si>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</si>
  <si>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</si>
  <si>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</si>
  <si>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</si>
  <si>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</si>
  <si>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</si>
  <si>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</si>
  <si>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</si>
  <si>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</si>
  <si>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</si>
  <si>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</si>
  <si>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</si>
  <si>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</si>
  <si>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</si>
  <si>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</si>
  <si>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</si>
  <si>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</si>
  <si>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</si>
  <si>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</si>
  <si>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</si>
  <si>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</si>
  <si>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</si>
  <si>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</si>
  <si>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</si>
  <si>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</si>
  <si>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</si>
  <si>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</si>
  <si>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</si>
  <si>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</si>
  <si>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</si>
  <si>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</si>
  <si>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</si>
  <si>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</si>
  <si>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</si>
  <si>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</si>
  <si>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</si>
  <si>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</si>
  <si>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</si>
  <si>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</si>
  <si>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</si>
  <si>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</si>
  <si>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</si>
  <si>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</si>
  <si>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</si>
  <si>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</si>
  <si>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</si>
  <si>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</si>
  <si>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</si>
  <si>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</si>
  <si>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</si>
  <si>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</si>
  <si>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</si>
  <si>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</si>
  <si>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</si>
  <si>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</si>
  <si>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</si>
  <si>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</si>
  <si>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</si>
  <si>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</si>
  <si>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</si>
  <si>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</si>
  <si>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</si>
  <si>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</si>
  <si>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</si>
  <si>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</si>
  <si>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</si>
  <si>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</si>
  <si>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</si>
  <si>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</si>
  <si>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</si>
  <si>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</si>
  <si>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</si>
  <si>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</si>
  <si>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</si>
  <si>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</si>
  <si>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</si>
  <si>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</si>
  <si>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</si>
  <si>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</si>
  <si>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</si>
  <si>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</si>
  <si>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</si>
  <si>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</si>
  <si>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</si>
  <si>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</si>
  <si>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</si>
  <si>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</si>
  <si>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</si>
  <si>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</si>
  <si>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</si>
  <si>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</si>
  <si>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</si>
  <si>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</si>
  <si>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</si>
  <si>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</si>
  <si>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</si>
  <si>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</si>
  <si>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</si>
  <si>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</si>
  <si>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</si>
  <si>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</si>
  <si>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</si>
  <si>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</si>
  <si>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</si>
  <si>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</si>
  <si>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</si>
  <si>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</si>
  <si>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</si>
  <si>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</si>
  <si>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</si>
  <si>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</si>
  <si>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</si>
  <si>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</si>
  <si>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</si>
  <si>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</si>
  <si>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</si>
  <si>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</si>
  <si>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</si>
  <si>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</si>
  <si>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</si>
  <si>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</si>
  <si>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</si>
  <si>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</si>
  <si>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</si>
  <si>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</si>
  <si>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</si>
  <si>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</si>
  <si>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</si>
  <si>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</si>
  <si>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</si>
  <si>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</si>
  <si>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</si>
  <si>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</si>
  <si>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</si>
  <si>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</si>
  <si>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</si>
  <si>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</si>
  <si>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</si>
  <si>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</si>
  <si>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</si>
  <si>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</si>
  <si>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</si>
  <si>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</si>
  <si>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</si>
  <si>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</si>
  <si>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</si>
  <si>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</si>
  <si>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</si>
  <si>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</si>
  <si>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</si>
  <si>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</si>
  <si>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</si>
  <si>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</si>
  <si>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</si>
  <si>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</si>
  <si>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</si>
  <si>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</si>
  <si>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</si>
  <si>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</si>
  <si>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</si>
  <si>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</si>
  <si>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</si>
  <si>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</si>
  <si>
    <t>Median</t>
  </si>
  <si>
    <t>median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</si>
</sst>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8"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200">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4" fillId="16" borderId="9" xfId="0" applyNumberFormat="1" applyFont="1" applyFill="1" applyBorder="1" applyAlignment="1" applyProtection="1">
      <alignment vertical="center"/>
    </xf>
    <xf numFmtId="0" fontId="25" fillId="16" borderId="9" xfId="0" applyNumberFormat="1" applyFont="1" applyFill="1" applyBorder="1" applyAlignment="1" applyProtection="1">
      <alignment vertical="center" wrapText="1"/>
    </xf>
    <xf numFmtId="0" fontId="14" fillId="16" borderId="11" xfId="0" applyNumberFormat="1" applyFont="1" applyFill="1" applyBorder="1" applyAlignment="1" applyProtection="1">
      <alignment horizontal="center" vertical="center" wrapText="1"/>
    </xf>
    <xf numFmtId="11" fontId="0" fillId="0" borderId="15" xfId="0" applyNumberFormat="1" applyBorder="1"/>
    <xf numFmtId="11" fontId="0" fillId="0" borderId="1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4" dataDxfId="262" headerRowBorderDxfId="263" tableBorderDxfId="261" totalsRowBorderDxfId="260">
  <sortState xmlns:xlrd2="http://schemas.microsoft.com/office/spreadsheetml/2017/richdata2" ref="B19:P41">
    <sortCondition ref="D19:D41"/>
  </sortState>
  <tableColumns count="15">
    <tableColumn id="14" xr3:uid="{60C3EA8F-72E0-495B-8B73-6D682443C60B}" name="row_id" data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3:N215"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9:E246"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20:G234"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8" totalsRowShown="0" headerRowDxfId="189" dataDxfId="188">
  <autoFilter ref="B118:U158" xr:uid="{E446364F-959A-4BFF-80B5-CD65050C4865}"/>
  <sortState xmlns:xlrd2="http://schemas.microsoft.com/office/spreadsheetml/2017/richdata2" ref="B119:U158">
    <sortCondition ref="C119:C158"/>
    <sortCondition ref="D119:D158"/>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3:K192"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5:D208"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1">
    <sortCondition ref="C75:C111"/>
    <sortCondition ref="D75:D111"/>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7:E200"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1:L255"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76" totalsRowShown="0" headerRowDxfId="75">
  <autoFilter ref="A1:P3076" xr:uid="{5CD43D7E-4F04-4DD4-ACD0-77BCB9950DDA}">
    <filterColumn colId="2">
      <filters>
        <filter val="ATSExtremeTemp"/>
      </filters>
    </filterColumn>
    <filterColumn colId="7">
      <filters>
        <filter val="hot"/>
      </filters>
    </filterColumn>
  </autoFilter>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7" dT="2021-04-29T18:53:19.81" personId="{00000000-0000-0000-0000-000000000000}" id="{B944EC01-36D0-40EC-99E6-BA8270B055AE}">
    <text>May add a physical scalar in the future - total regional property value</text>
  </threadedComment>
  <threadedComment ref="I137" dT="2021-04-29T18:53:45.21" personId="{00000000-0000-0000-0000-000000000000}" id="{D0F6E8CF-0610-4E7B-8A56-BC47CE157016}" parentId="{B944EC01-36D0-40EC-99E6-BA8270B055AE}">
    <text>For now keeping it without, for consistency with coastal properties</text>
  </threadedComment>
  <threadedComment ref="K140" dT="2022-06-27T18:16:55.54" personId="{00000000-0000-0000-0000-000000000000}" id="{BB46A89C-5D47-4E45-AD9D-E367D5C04404}">
    <text>2022.06.27. Disconnected from "rail_growth_factor" for FrEDI NPD</text>
  </threadedComment>
  <threadedComment ref="M140" dT="2022-06-27T18:17:14.19" personId="{00000000-0000-0000-0000-000000000000}" id="{0B9BF44D-D8ED-463F-B295-7D869706BED4}">
    <text>2022.06.27. Changed from "none" to "gdp_usd" for FrEDI NPD</text>
  </threadedComment>
  <threadedComment ref="F163"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3" dT="2021-02-11T17:01:11.40" personId="{00000000-0000-0000-0000-000000000000}" id="{74E8C379-DF77-4FAE-8C13-4D0000C68271}">
    <text>Year when change and impacts are zero</text>
  </threadedComment>
  <threadedComment ref="K213" dT="2021-02-15T18:58:52.31" personId="{00000000-0000-0000-0000-000000000000}" id="{984021BA-DD3F-4758-AAFF-698CBFB1E97F}">
    <text>Maximum value to extrapolate to, for models that go up to the maximum output value.</text>
  </threadedComment>
  <threadedComment ref="F251" dT="2021-03-30T17:50:58.78" personId="{00000000-0000-0000-0000-000000000000}" id="{A6091107-2825-473E-BBBE-411522F90494}">
    <text>Name of argument to import_inputs</text>
  </threadedComment>
  <threadedComment ref="G251" dT="2021-03-30T17:49:55.46" personId="{00000000-0000-0000-0000-000000000000}" id="{A03B3CB5-A1AE-46DC-B1DB-A9148D8693C3}">
    <text>Name of list element name of input to tempBin</text>
  </threadedComment>
  <threadedComment ref="L251"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97" t="s">
        <v>1106</v>
      </c>
      <c r="D10" s="197"/>
      <c r="E10" s="197"/>
      <c r="F10" s="197"/>
      <c r="G10" s="197"/>
      <c r="H10" s="197"/>
      <c r="I10" s="197"/>
    </row>
    <row r="11" spans="2:9" ht="32.25" customHeight="1" x14ac:dyDescent="0.25">
      <c r="B11" t="s">
        <v>971</v>
      </c>
      <c r="C11" s="198" t="s">
        <v>1109</v>
      </c>
      <c r="D11" s="198"/>
      <c r="E11" s="198"/>
      <c r="F11" s="198"/>
      <c r="G11" s="198"/>
      <c r="H11" s="198"/>
      <c r="I11" s="198"/>
    </row>
    <row r="12" spans="2:9" collapsed="1" x14ac:dyDescent="0.25">
      <c r="B12" s="131" t="s">
        <v>829</v>
      </c>
      <c r="C12" s="197" t="s">
        <v>1105</v>
      </c>
      <c r="D12" s="197"/>
      <c r="E12" s="197"/>
      <c r="F12" s="197"/>
      <c r="G12" s="197"/>
      <c r="H12" s="197"/>
      <c r="I12" s="197"/>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99" t="s">
        <v>1108</v>
      </c>
      <c r="D25" s="199"/>
      <c r="E25" s="199"/>
      <c r="F25" s="199"/>
      <c r="G25" s="199"/>
      <c r="H25" s="199"/>
      <c r="I25" s="199"/>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97" t="s">
        <v>1107</v>
      </c>
      <c r="D34" s="197"/>
      <c r="E34" s="197"/>
      <c r="F34" s="197"/>
      <c r="G34" s="197"/>
      <c r="H34" s="197"/>
      <c r="I34" s="197"/>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D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3075</v>
      </c>
      <c r="I6" s="120">
        <f ca="1" xml:space="preserve"> doc_tablesList[[#This Row],[Number of Data Rows]] + doc_tablesList[[#This Row],[Header Row]]</f>
        <v>3076</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40</v>
      </c>
      <c r="I9" s="120">
        <f ca="1" xml:space="preserve"> doc_tablesList[[#This Row],[Number of Data Rows]] + doc_tablesList[[#This Row],[Header Row]]</f>
        <v>114</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118</v>
      </c>
      <c r="H11" s="120">
        <f ca="1" xml:space="preserve"> MAX( INDIRECT( _xlfn.TEXTJOIN( "", , doc_tablesList[[#This Row],[Table Name]], "[", doc_tablesList[[#This Row],[ID_columnName]], "]" ) ) )</f>
        <v>40</v>
      </c>
      <c r="I11" s="120">
        <f ca="1" xml:space="preserve"> doc_tablesList[[#This Row],[Number of Data Rows]] + doc_tablesList[[#This Row],[Header Row]]</f>
        <v>158</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163</v>
      </c>
      <c r="H12" s="120">
        <f ca="1" xml:space="preserve"> MAX( INDIRECT( _xlfn.TEXTJOIN( "", , doc_tablesList[[#This Row],[Table Name]], "[", doc_tablesList[[#This Row],[ID_columnName]], "]" ) ) )</f>
        <v>29</v>
      </c>
      <c r="I12" s="120">
        <f ca="1" xml:space="preserve"> doc_tablesList[[#This Row],[Number of Data Rows]] + doc_tablesList[[#This Row],[Header Row]]</f>
        <v>192</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239</v>
      </c>
      <c r="H13" s="120">
        <f ca="1" xml:space="preserve"> MAX( INDIRECT( _xlfn.TEXTJOIN( "", , doc_tablesList[[#This Row],[Table Name]], "[", doc_tablesList[[#This Row],[ID_columnName]], "]" ) ) )</f>
        <v>7</v>
      </c>
      <c r="I13" s="120">
        <f ca="1" xml:space="preserve"> doc_tablesList[[#This Row],[Number of Data Rows]] + doc_tablesList[[#This Row],[Header Row]]</f>
        <v>246</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220</v>
      </c>
      <c r="H14" s="120">
        <f ca="1" xml:space="preserve"> MAX( INDIRECT( _xlfn.TEXTJOIN( "", , doc_tablesList[[#This Row],[Table Name]], "[", doc_tablesList[[#This Row],[ID_columnName]], "]" ) ) )</f>
        <v>14</v>
      </c>
      <c r="I14" s="120">
        <f ca="1" xml:space="preserve"> doc_tablesList[[#This Row],[Number of Data Rows]] + doc_tablesList[[#This Row],[Header Row]]</f>
        <v>234</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197</v>
      </c>
      <c r="H15" s="120">
        <f ca="1" xml:space="preserve"> MAX( INDIRECT( _xlfn.TEXTJOIN( "", , doc_tablesList[[#This Row],[Table Name]], "[", doc_tablesList[[#This Row],[ID_columnName]], "]" ) ) )</f>
        <v>3</v>
      </c>
      <c r="I15" s="120">
        <f ca="1" xml:space="preserve"> doc_tablesList[[#This Row],[Number of Data Rows]] + doc_tablesList[[#This Row],[Header Row]]</f>
        <v>200</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213</v>
      </c>
      <c r="H16" s="120">
        <f ca="1" xml:space="preserve"> MAX( INDIRECT( _xlfn.TEXTJOIN( "", , doc_tablesList[[#This Row],[Table Name]], "[", doc_tablesList[[#This Row],[ID_columnName]], "]" ) ) )</f>
        <v>2</v>
      </c>
      <c r="I16" s="120">
        <f ca="1" xml:space="preserve"> doc_tablesList[[#This Row],[Number of Data Rows]] + doc_tablesList[[#This Row],[Header Row]]</f>
        <v>215</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251</v>
      </c>
      <c r="H17" s="120">
        <f ca="1" xml:space="preserve"> MAX( INDIRECT( _xlfn.TEXTJOIN( "", , doc_tablesList[[#This Row],[Table Name]], "[", doc_tablesList[[#This Row],[ID_columnName]], "]" ) ) )</f>
        <v>4</v>
      </c>
      <c r="I17" s="120">
        <f ca="1" xml:space="preserve"> doc_tablesList[[#This Row],[Number of Data Rows]] + doc_tablesList[[#This Row],[Header Row]]</f>
        <v>255</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5"/>
  <sheetViews>
    <sheetView tabSelected="1" topLeftCell="A64" workbookViewId="0">
      <pane xSplit="3" topLeftCell="D1" activePane="topRight" state="frozen"/>
      <selection pane="topRight" activeCell="K215" sqref="K21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ht="33.75" x14ac:dyDescent="0.2">
      <c r="B21" s="176">
        <f xml:space="preserve"> ROW( co_sectors[[#This Row],[row_id]] ) - ROW( co_sectors[[#Headers],[row_id]] )</f>
        <v>3</v>
      </c>
      <c r="C21" s="188" t="s">
        <v>1280</v>
      </c>
      <c r="D21" s="177" t="s">
        <v>1297</v>
      </c>
      <c r="E21" s="189">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ht="22.5"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33.7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3</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189</v>
      </c>
    </row>
    <row r="25" spans="2:16" ht="33.75" x14ac:dyDescent="0.2">
      <c r="B25" s="35">
        <f xml:space="preserve"> ROW( co_sectors[[#This Row],[row_id]] ) - ROW( co_sectors[[#Headers],[row_id]] )</f>
        <v>7</v>
      </c>
      <c r="C25" s="144" t="s">
        <v>86</v>
      </c>
      <c r="D25" s="76" t="s">
        <v>198</v>
      </c>
      <c r="E25" s="40">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6" t="s">
        <v>1002</v>
      </c>
      <c r="D27" s="76" t="s">
        <v>1001</v>
      </c>
      <c r="E27" s="39">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22.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ht="33.75"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x14ac:dyDescent="0.2">
      <c r="B32" s="37">
        <f xml:space="preserve"> ROW( co_sectors[[#This Row],[row_id]] ) - ROW( co_sectors[[#Headers],[row_id]] )</f>
        <v>14</v>
      </c>
      <c r="C32" s="192" t="s">
        <v>223</v>
      </c>
      <c r="D32" s="193" t="s">
        <v>1194</v>
      </c>
      <c r="E32" s="194">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5">
        <f xml:space="preserve"> ROW( co_sectors[[#This Row],[row_id]] ) - ROW( co_sectors[[#Headers],[row_id]] )</f>
        <v>15</v>
      </c>
      <c r="C33" s="16" t="s">
        <v>209</v>
      </c>
      <c r="D33" s="76" t="s">
        <v>209</v>
      </c>
      <c r="E33" s="41">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33.75" x14ac:dyDescent="0.2">
      <c r="B34" s="37">
        <f xml:space="preserve"> ROW( co_sectors[[#This Row],[row_id]] ) - ROW( co_sectors[[#Headers],[row_id]] )</f>
        <v>16</v>
      </c>
      <c r="C34" s="17" t="s">
        <v>216</v>
      </c>
      <c r="D34" s="77"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ht="56.25" x14ac:dyDescent="0.2">
      <c r="B35" s="35">
        <f xml:space="preserve"> ROW( co_sectors[[#This Row],[row_id]] ) - ROW( co_sectors[[#Headers],[row_id]] )</f>
        <v>17</v>
      </c>
      <c r="C35" s="144" t="s">
        <v>85</v>
      </c>
      <c r="D35" s="76" t="s">
        <v>197</v>
      </c>
      <c r="E35" s="40">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x14ac:dyDescent="0.2">
      <c r="B36" s="37">
        <f xml:space="preserve"> ROW( co_sectors[[#This Row],[row_id]] ) - ROW( co_sectors[[#Headers],[row_id]] )</f>
        <v>18</v>
      </c>
      <c r="C36" s="17" t="s">
        <v>225</v>
      </c>
      <c r="D36" s="77" t="s">
        <v>226</v>
      </c>
      <c r="E36" s="41">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ht="22.5" x14ac:dyDescent="0.2">
      <c r="B37" s="37">
        <f xml:space="preserve"> ROW( co_sectors[[#This Row],[row_id]] ) - ROW( co_sectors[[#Headers],[row_id]] )</f>
        <v>19</v>
      </c>
      <c r="C37" s="17" t="s">
        <v>983</v>
      </c>
      <c r="D37" s="77" t="s">
        <v>984</v>
      </c>
      <c r="E37" s="40">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ht="22.5" x14ac:dyDescent="0.2">
      <c r="B39" s="37">
        <f xml:space="preserve"> ROW( co_sectors[[#This Row],[row_id]] ) - ROW( co_sectors[[#Headers],[row_id]] )</f>
        <v>21</v>
      </c>
      <c r="C39" s="144" t="s">
        <v>761</v>
      </c>
      <c r="D39" s="76"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ht="33.75"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86</v>
      </c>
      <c r="D84" s="79" t="s">
        <v>776</v>
      </c>
      <c r="E84" s="167" t="s">
        <v>87</v>
      </c>
      <c r="F84" s="168" t="s">
        <v>87</v>
      </c>
      <c r="G84" s="80">
        <v>0</v>
      </c>
      <c r="H84" s="80">
        <v>0</v>
      </c>
      <c r="I84" s="118" t="str">
        <f xml:space="preserve"> INDEX( co_impactTypes[damageAdjName], MATCH( co_variants[[#This Row],[sector_id]], co_impactTypes[sector_id], 0 ) ) &amp;
   IF( co_variants[[#This Row],[sector_id]] = "Roads", IF( co_variants[[#This Row],[variant_id_excel]] = "Proactive", "_proactive", "_other" ), "" )</f>
        <v>none</v>
      </c>
      <c r="J84" s="89" cm="1">
        <f t="array" ref="J84" xml:space="preserve"> --( SUMPRODUCT( --( co_variants[[#This Row],[sector_id]] = data_scaledImpacts[sector] ), --( co_variants[[#This Row],[variant_id_excel]] = data_scaledImpacts[variant] ) ) &gt; 1 )</f>
        <v>0</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777</v>
      </c>
      <c r="E85" s="168" t="s">
        <v>208</v>
      </c>
      <c r="F85" s="168" t="s">
        <v>208</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778</v>
      </c>
      <c r="E86" s="168" t="s">
        <v>88</v>
      </c>
      <c r="F86" s="168" t="s">
        <v>88</v>
      </c>
      <c r="G86" s="80">
        <v>1</v>
      </c>
      <c r="H86" s="80">
        <v>1</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220</v>
      </c>
      <c r="D87" s="79" t="s">
        <v>201</v>
      </c>
      <c r="E87" s="167" t="s">
        <v>927</v>
      </c>
      <c r="F87" s="168" t="s">
        <v>201</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elecSD_refCosts</v>
      </c>
      <c r="J87" s="89" cm="1">
        <f t="array" ref="J87" xml:space="preserve"> --( SUMPRODUCT( --( co_variants[[#This Row],[sector_id]] = data_scaledImpacts[sector] ), --( co_variants[[#This Row],[variant_id_excel]] = data_scaledImpacts[variant] ) ) &gt; 1 )</f>
        <v>1</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1002</v>
      </c>
      <c r="D88" s="79" t="s">
        <v>776</v>
      </c>
      <c r="E88" s="167" t="s">
        <v>87</v>
      </c>
      <c r="F88" s="168" t="s">
        <v>87</v>
      </c>
      <c r="G88" s="80">
        <v>0</v>
      </c>
      <c r="H88" s="80">
        <v>0</v>
      </c>
      <c r="I88" s="118" t="str">
        <f xml:space="preserve"> INDEX( co_impactTypes[damageAdjName], MATCH( co_variants[[#This Row],[sector_id]], co_impactTypes[sector_id], 0 ) ) &amp;
   IF( co_variants[[#This Row],[sector_id]] = "Roads", IF( co_variants[[#This Row],[variant_id_excel]] = "Proactive", "_proactive", "_other" ), "" )</f>
        <v>elecTD_growthFactor</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777</v>
      </c>
      <c r="E89" s="168" t="s">
        <v>208</v>
      </c>
      <c r="F89" s="168" t="s">
        <v>208</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778</v>
      </c>
      <c r="E90" s="168" t="s">
        <v>88</v>
      </c>
      <c r="F90" s="168" t="s">
        <v>88</v>
      </c>
      <c r="G90" s="80">
        <v>1</v>
      </c>
      <c r="H90" s="80">
        <v>1</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8">
        <f xml:space="preserve"> ROW( co_variants[[#This Row],[row_id]] ) - ROW( co_variants[[#Headers],[row_id]] )</f>
        <v>17</v>
      </c>
      <c r="C91" s="21" t="s">
        <v>17</v>
      </c>
      <c r="D91" s="79" t="s">
        <v>774</v>
      </c>
      <c r="E91" s="167" t="s">
        <v>928</v>
      </c>
      <c r="F91" s="168" t="s">
        <v>774</v>
      </c>
      <c r="G91" s="80">
        <v>0</v>
      </c>
      <c r="H91" s="80">
        <v>0</v>
      </c>
      <c r="I91" s="118" t="str">
        <f xml:space="preserve"> INDEX( co_impactTypes[damageAdjName], MATCH( co_variants[[#This Row],[sector_id]], co_impactTypes[sector_id], 0 ) ) &amp;
   IF( co_variants[[#This Row],[sector_id]] = "Roads", IF( co_variants[[#This Row],[variant_id_excel]] = "Proactive", "_proactive", "_other" ), "" )</f>
        <v>none</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1</v>
      </c>
      <c r="L91" s="19"/>
      <c r="M91" s="19"/>
      <c r="N91" s="19"/>
      <c r="O91" s="19"/>
    </row>
    <row r="92" spans="2:15" ht="15" x14ac:dyDescent="0.25">
      <c r="B92" s="9">
        <f xml:space="preserve"> ROW( co_variants[[#This Row],[row_id]] ) - ROW( co_variants[[#Headers],[row_id]] )</f>
        <v>18</v>
      </c>
      <c r="C92" s="21" t="s">
        <v>17</v>
      </c>
      <c r="D92" s="79" t="s">
        <v>776</v>
      </c>
      <c r="E92" s="167" t="s">
        <v>87</v>
      </c>
      <c r="F92" s="168" t="s">
        <v>776</v>
      </c>
      <c r="G92" s="80">
        <v>1</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8">
        <f xml:space="preserve"> ROW( co_variants[[#This Row],[row_id]] ) - ROW( co_variants[[#Headers],[row_id]] )</f>
        <v>19</v>
      </c>
      <c r="C93" s="21" t="s">
        <v>221</v>
      </c>
      <c r="D93" s="79" t="s">
        <v>775</v>
      </c>
      <c r="E93" s="167" t="s">
        <v>231</v>
      </c>
      <c r="F93" s="168" t="s">
        <v>208</v>
      </c>
      <c r="G93" s="80">
        <v>0</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0</v>
      </c>
      <c r="K93" s="89" cm="1">
        <f t="array" ref="K93" xml:space="preserve"> --( SUMPRODUCT( --( co_impactTypes[sector_id] = co_variants[[#This Row],[sector_id]] ) ) &gt; 1 )</f>
        <v>0</v>
      </c>
      <c r="L93" s="19"/>
      <c r="M93" s="19"/>
      <c r="N93" s="19"/>
      <c r="O93" s="19"/>
    </row>
    <row r="94" spans="2:15" ht="15" x14ac:dyDescent="0.25">
      <c r="B94" s="9">
        <f xml:space="preserve"> ROW( co_variants[[#This Row],[row_id]] ) - ROW( co_variants[[#Headers],[row_id]] )</f>
        <v>20</v>
      </c>
      <c r="C94" s="21" t="s">
        <v>221</v>
      </c>
      <c r="D94" s="79" t="s">
        <v>776</v>
      </c>
      <c r="E94" s="167" t="s">
        <v>87</v>
      </c>
      <c r="F94" s="168" t="s">
        <v>87</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779</v>
      </c>
      <c r="E95" s="168" t="s">
        <v>230</v>
      </c>
      <c r="F95" s="168" t="s">
        <v>88</v>
      </c>
      <c r="G95" s="80">
        <v>1</v>
      </c>
      <c r="H95" s="80">
        <v>1</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84</v>
      </c>
      <c r="D96" s="79" t="s">
        <v>201</v>
      </c>
      <c r="E96" s="167" t="s">
        <v>927</v>
      </c>
      <c r="F96" s="168" t="s">
        <v>201</v>
      </c>
      <c r="G96" s="83">
        <v>1</v>
      </c>
      <c r="H96" s="83">
        <v>1</v>
      </c>
      <c r="I96" s="119" t="str">
        <f xml:space="preserve"> INDEX( co_impactTypes[damageAdjName], MATCH( co_variants[[#This Row],[sector_id]], co_impactTypes[sector_id], 0 ) ) &amp;
   IF( co_variants[[#This Row],[sector_id]] = "Roads", IF( co_variants[[#This Row],[variant_id_excel]] = "Proactive", "_proactive", "_other" ), "" )</f>
        <v>none</v>
      </c>
      <c r="J96" s="92" cm="1">
        <f t="array" ref="J96" xml:space="preserve"> --( SUMPRODUCT( --( co_variants[[#This Row],[sector_id]] = data_scaledImpacts[sector] ), --( co_variants[[#This Row],[variant_id_excel]] = data_scaledImpacts[variant] ) ) &gt; 1 )</f>
        <v>1</v>
      </c>
      <c r="K96" s="89" cm="1">
        <f t="array" ref="K96" xml:space="preserve"> --( SUMPRODUCT( --( co_impactTypes[sector_id] = co_variants[[#This Row],[sector_id]] ) ) &gt; 1 )</f>
        <v>0</v>
      </c>
      <c r="L96" s="19"/>
      <c r="M96" s="19"/>
      <c r="N96" s="19"/>
      <c r="O96" s="19"/>
    </row>
    <row r="97" spans="2:15" ht="15" x14ac:dyDescent="0.25">
      <c r="B97" s="8">
        <f xml:space="preserve"> ROW( co_variants[[#This Row],[row_id]] ) - ROW( co_variants[[#Headers],[row_id]] )</f>
        <v>23</v>
      </c>
      <c r="C97" s="21" t="s">
        <v>34</v>
      </c>
      <c r="D97" s="79" t="s">
        <v>201</v>
      </c>
      <c r="E97" s="167" t="s">
        <v>927</v>
      </c>
      <c r="F97" s="168" t="s">
        <v>201</v>
      </c>
      <c r="G97" s="80">
        <v>1</v>
      </c>
      <c r="H97" s="80">
        <v>1</v>
      </c>
      <c r="I97" s="118" t="str">
        <f xml:space="preserve"> INDEX( co_impactTypes[damageAdjName], MATCH( co_variants[[#This Row],[sector_id]], co_impactTypes[sector_id], 0 ) ) &amp;
   IF( co_variants[[#This Row],[sector_id]] = "Roads", IF( co_variants[[#This Row],[variant_id_excel]] = "Proactive", "_proactive", "_other" ), "" )</f>
        <v>none</v>
      </c>
      <c r="J97" s="89"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9">
        <f xml:space="preserve"> ROW( co_variants[[#This Row],[row_id]] ) - ROW( co_variants[[#Headers],[row_id]] )</f>
        <v>24</v>
      </c>
      <c r="C98" s="21" t="s">
        <v>223</v>
      </c>
      <c r="D98" s="79" t="s">
        <v>201</v>
      </c>
      <c r="E98" s="167" t="s">
        <v>927</v>
      </c>
      <c r="F98" s="168" t="s">
        <v>201</v>
      </c>
      <c r="G98" s="148">
        <v>1</v>
      </c>
      <c r="H98" s="148">
        <v>1</v>
      </c>
      <c r="I98" s="119" t="str">
        <f xml:space="preserve"> INDEX( co_impactTypes[damageAdjName], MATCH( co_variants[[#This Row],[sector_id]], co_impactTypes[sector_id], 0 ) ) &amp;
   IF( co_variants[[#This Row],[sector_id]] = "Roads", IF( co_variants[[#This Row],[variant_id_excel]] = "Proactive", "_proactive", "_other" ), "" )</f>
        <v>none</v>
      </c>
      <c r="J98" s="92"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209</v>
      </c>
      <c r="D99" s="79" t="s">
        <v>776</v>
      </c>
      <c r="E99" s="167" t="s">
        <v>87</v>
      </c>
      <c r="F99" s="168" t="s">
        <v>776</v>
      </c>
      <c r="G99" s="80">
        <v>0</v>
      </c>
      <c r="H99" s="80">
        <v>0</v>
      </c>
      <c r="I99" s="118" t="str">
        <f xml:space="preserve"> INDEX( co_impactTypes[damageAdjName], MATCH( co_variants[[#This Row],[sector_id]], co_impactTypes[sector_id], 0 ) ) &amp;
   IF( co_variants[[#This Row],[sector_id]] = "Roads", IF( co_variants[[#This Row],[variant_id_excel]] = "Proactive", "_proactive", "_other" ), "" )</f>
        <v>none</v>
      </c>
      <c r="J99" s="89"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8">
        <f xml:space="preserve"> ROW( co_variants[[#This Row],[row_id]] ) - ROW( co_variants[[#Headers],[row_id]] )</f>
        <v>26</v>
      </c>
      <c r="C100" s="21" t="s">
        <v>209</v>
      </c>
      <c r="D100" s="79" t="s">
        <v>777</v>
      </c>
      <c r="E100" s="168" t="s">
        <v>208</v>
      </c>
      <c r="F100" s="168" t="s">
        <v>208</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none</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778</v>
      </c>
      <c r="E101" s="168" t="s">
        <v>88</v>
      </c>
      <c r="F101" s="168" t="s">
        <v>88</v>
      </c>
      <c r="G101" s="80">
        <v>1</v>
      </c>
      <c r="H101" s="80">
        <v>1</v>
      </c>
      <c r="I101" s="118" t="str">
        <f xml:space="preserve"> INDEX( co_impactTypes[damageAdjName], MATCH( co_variants[[#This Row],[sector_id]], co_impactTypes[sector_id], 0 ) ) &amp;
   IF( co_variants[[#This Row],[sector_id]] = "Roads", IF( co_variants[[#This Row],[variant_id_excel]] = "Proactive", "_proactive", "_other" ), "" )</f>
        <v>none</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9">
        <f xml:space="preserve"> ROW( co_variants[[#This Row],[row_id]] ) - ROW( co_variants[[#Headers],[row_id]] )</f>
        <v>28</v>
      </c>
      <c r="C102" s="21" t="s">
        <v>216</v>
      </c>
      <c r="D102" s="79" t="s">
        <v>776</v>
      </c>
      <c r="E102" s="167" t="s">
        <v>87</v>
      </c>
      <c r="F102" s="168" t="s">
        <v>889</v>
      </c>
      <c r="G102" s="80">
        <v>0</v>
      </c>
      <c r="H102" s="80">
        <v>0</v>
      </c>
      <c r="I102" s="118" t="str">
        <f xml:space="preserve"> INDEX( co_impactTypes[damageAdjName], MATCH( co_variants[[#This Row],[sector_id]], co_impactTypes[sector_id], 0 ) ) &amp;
   IF( co_variants[[#This Row],[sector_id]] = "Roads", IF( co_variants[[#This Row],[variant_id_excel]] = "Proactive", "_proactive", "_other" ), "" )</f>
        <v>road_miles_and_pop_other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8">
        <f xml:space="preserve"> ROW( co_variants[[#This Row],[row_id]] ) - ROW( co_variants[[#Headers],[row_id]] )</f>
        <v>29</v>
      </c>
      <c r="C103" s="21" t="s">
        <v>216</v>
      </c>
      <c r="D103" s="79" t="s">
        <v>777</v>
      </c>
      <c r="E103" s="168" t="s">
        <v>208</v>
      </c>
      <c r="F103" s="168" t="s">
        <v>208</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778</v>
      </c>
      <c r="E104" s="168" t="s">
        <v>88</v>
      </c>
      <c r="F104" s="168" t="s">
        <v>88</v>
      </c>
      <c r="G104" s="80">
        <v>1</v>
      </c>
      <c r="H104" s="80">
        <v>1</v>
      </c>
      <c r="I104" s="118" t="str">
        <f xml:space="preserve"> INDEX( co_impactTypes[damageAdjName], MATCH( co_variants[[#This Row],[sector_id]], co_impactTypes[sector_id], 0 ) ) &amp;
   IF( co_variants[[#This Row],[sector_id]] = "Roads", IF( co_variants[[#This Row],[variant_id_excel]] = "Proactive", "_proactive", "_other" ), "" )</f>
        <v>road_miles_and_pop_other</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9">
        <f xml:space="preserve"> ROW( co_variants[[#This Row],[row_id]] ) - ROW( co_variants[[#Headers],[row_id]] )</f>
        <v>31</v>
      </c>
      <c r="C105" s="21" t="s">
        <v>85</v>
      </c>
      <c r="D105" s="79" t="s">
        <v>201</v>
      </c>
      <c r="E105" s="167" t="s">
        <v>927</v>
      </c>
      <c r="F105" s="168" t="s">
        <v>201</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none</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1</v>
      </c>
      <c r="L105" s="19"/>
      <c r="M105" s="19"/>
      <c r="N105" s="19"/>
      <c r="O105" s="19"/>
    </row>
    <row r="106" spans="2:15" ht="15" x14ac:dyDescent="0.25">
      <c r="B106" s="9">
        <f xml:space="preserve"> ROW( co_variants[[#This Row],[row_id]] ) - ROW( co_variants[[#Headers],[row_id]] )</f>
        <v>32</v>
      </c>
      <c r="C106" s="21" t="s">
        <v>225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0</v>
      </c>
      <c r="L106" s="19"/>
      <c r="M106" s="19"/>
      <c r="N106" s="19"/>
      <c r="O106" s="19"/>
    </row>
    <row r="107" spans="2:15" ht="15" x14ac:dyDescent="0.25">
      <c r="B107" s="9">
        <f xml:space="preserve"> ROW( co_variants[[#This Row],[row_id]] ) - ROW( co_variants[[#Headers],[row_id]] )</f>
        <v>33</v>
      </c>
      <c r="C107" s="21" t="s">
        <v>983</v>
      </c>
      <c r="D107" s="79" t="s">
        <v>201</v>
      </c>
      <c r="E107" s="167" t="s">
        <v>927</v>
      </c>
      <c r="F107" s="168" t="s">
        <v>201</v>
      </c>
      <c r="G107" s="83">
        <v>1</v>
      </c>
      <c r="H107" s="83">
        <v>1</v>
      </c>
      <c r="I107" s="119" t="str">
        <f xml:space="preserve"> INDEX( co_impactTypes[damageAdjName], MATCH( co_variants[[#This Row],[sector_id]], co_impactTypes[sector_id], 0 ) ) &amp;
   IF( co_variants[[#This Row],[sector_id]] = "Roads", IF( co_variants[[#This Row],[variant_id_excel]] = "Proactive", "_proactive", "_other" ), "" )</f>
        <v>none</v>
      </c>
      <c r="J107" s="92"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1</v>
      </c>
      <c r="L107" s="19"/>
      <c r="M107" s="19"/>
      <c r="N107" s="19"/>
      <c r="O107" s="19"/>
    </row>
    <row r="108" spans="2:15" ht="15" x14ac:dyDescent="0.25">
      <c r="B108" s="9">
        <f xml:space="preserve"> ROW( co_variants[[#This Row],[row_id]] ) - ROW( co_variants[[#Headers],[row_id]] )</f>
        <v>34</v>
      </c>
      <c r="C108" s="21" t="s">
        <v>227</v>
      </c>
      <c r="D108" s="79" t="s">
        <v>201</v>
      </c>
      <c r="E108" s="167" t="s">
        <v>927</v>
      </c>
      <c r="F108" s="168" t="s">
        <v>201</v>
      </c>
      <c r="G108" s="80">
        <v>1</v>
      </c>
      <c r="H108" s="80">
        <v>1</v>
      </c>
      <c r="I108" s="118" t="str">
        <f xml:space="preserve"> INDEX( co_impactTypes[damageAdjName], MATCH( co_variants[[#This Row],[sector_id]], co_impactTypes[sector_id], 0 ) ) &amp;
   IF( co_variants[[#This Row],[sector_id]] = "Roads", IF( co_variants[[#This Row],[variant_id_excel]] = "Proactive", "_proactive", "_other" ), "" )</f>
        <v>none</v>
      </c>
      <c r="J108" s="89"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0</v>
      </c>
      <c r="L108" s="19"/>
      <c r="M108" s="19"/>
      <c r="N108" s="19"/>
      <c r="O108" s="19"/>
    </row>
    <row r="109" spans="2:15" ht="15" x14ac:dyDescent="0.25">
      <c r="B109" s="9">
        <f xml:space="preserve"> ROW( co_variants[[#This Row],[row_id]] ) - ROW( co_variants[[#Headers],[row_id]] )</f>
        <v>35</v>
      </c>
      <c r="C109" s="21" t="s">
        <v>761</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1</v>
      </c>
      <c r="L109" s="19"/>
      <c r="M109" s="19"/>
      <c r="N109" s="19"/>
      <c r="O109" s="19"/>
    </row>
    <row r="110" spans="2:15" ht="15" x14ac:dyDescent="0.25">
      <c r="B110" s="9">
        <f xml:space="preserve"> ROW( co_variants[[#This Row],[row_id]] ) - ROW( co_variants[[#Headers],[row_id]] )</f>
        <v>36</v>
      </c>
      <c r="C110" s="21" t="s">
        <v>1120</v>
      </c>
      <c r="D110" s="79" t="s">
        <v>201</v>
      </c>
      <c r="E110" s="167" t="s">
        <v>927</v>
      </c>
      <c r="F110" s="168" t="s">
        <v>201</v>
      </c>
      <c r="G110" s="148">
        <v>1</v>
      </c>
      <c r="H110" s="148">
        <v>1</v>
      </c>
      <c r="I110" s="119" t="str">
        <f xml:space="preserve"> INDEX( co_impactTypes[damageAdjName], MATCH( co_variants[[#This Row],[sector_id]], co_impactTypes[sector_id], 0 ) ) &amp;
   IF( co_variants[[#This Row],[sector_id]] = "Roads", IF( co_variants[[#This Row],[variant_id_excel]] = "Proactive", "_proactive", "_other" ), "" )</f>
        <v>none</v>
      </c>
      <c r="J110" s="92"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0</v>
      </c>
      <c r="L110" s="19"/>
      <c r="M110" s="19"/>
      <c r="N110" s="19"/>
      <c r="O110" s="19"/>
    </row>
    <row r="111" spans="2:15" ht="15" x14ac:dyDescent="0.25">
      <c r="B111" s="9">
        <f xml:space="preserve"> ROW( co_variants[[#This Row],[row_id]] ) - ROW( co_variants[[#Headers],[row_id]] )</f>
        <v>37</v>
      </c>
      <c r="C111" s="21" t="s">
        <v>89</v>
      </c>
      <c r="D111" s="79" t="s">
        <v>201</v>
      </c>
      <c r="E111" s="167" t="s">
        <v>927</v>
      </c>
      <c r="F111" s="168" t="s">
        <v>201</v>
      </c>
      <c r="G111" s="80">
        <v>1</v>
      </c>
      <c r="H111" s="80">
        <v>1</v>
      </c>
      <c r="I111" s="118" t="str">
        <f xml:space="preserve"> INDEX( co_impactTypes[damageAdjName], MATCH( co_variants[[#This Row],[sector_id]], co_impactTypes[sector_id], 0 ) ) &amp;
   IF( co_variants[[#This Row],[sector_id]] = "Roads", IF( co_variants[[#This Row],[variant_id_excel]] = "Proactive", "_proactive", "_other" ), "" )</f>
        <v>none</v>
      </c>
      <c r="J111" s="89"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1</v>
      </c>
      <c r="L111" s="19"/>
      <c r="M111" s="19"/>
      <c r="N111" s="19"/>
      <c r="O111" s="19"/>
    </row>
    <row r="112" spans="2:15" ht="15" x14ac:dyDescent="0.25">
      <c r="B112" s="9">
        <f xml:space="preserve"> ROW( co_variants[[#This Row],[row_id]] ) - ROW( co_variants[[#Headers],[row_id]] )</f>
        <v>38</v>
      </c>
      <c r="C112" s="21" t="s">
        <v>1191</v>
      </c>
      <c r="D112" s="79" t="s">
        <v>1298</v>
      </c>
      <c r="E112" s="167" t="s">
        <v>1299</v>
      </c>
      <c r="F112" s="167" t="s">
        <v>1299</v>
      </c>
      <c r="G112" s="148">
        <v>1</v>
      </c>
      <c r="H112" s="148">
        <v>0</v>
      </c>
      <c r="I112" s="119" t="str">
        <f xml:space="preserve"> INDEX( co_impactTypes[damageAdjName], MATCH( co_variants[[#This Row],[sector_id]], co_impactTypes[sector_id], 0 ) ) &amp;
   IF( co_variants[[#This Row],[sector_id]] = "Roads", IF( co_variants[[#This Row],[variant_id_excel]] = "Proactive", "_proactive", "_other" ), "" )</f>
        <v>none</v>
      </c>
      <c r="J112" s="92" cm="1">
        <f t="array" ref="J112" xml:space="preserve"> --( SUMPRODUCT( --( co_variants[[#This Row],[sector_id]] = data_scaledImpacts[sector] ), --( co_variants[[#This Row],[variant_id_excel]] = data_scaledImpacts[variant] ) ) &gt; 1 )</f>
        <v>1</v>
      </c>
      <c r="K112" s="92" cm="1">
        <f t="array" ref="K112" xml:space="preserve"> --( SUMPRODUCT( --( co_impactTypes[sector_id] = co_variants[[#This Row],[sector_id]] ) ) &gt; 1 )</f>
        <v>0</v>
      </c>
      <c r="L112" s="19"/>
      <c r="M112" s="19"/>
      <c r="N112" s="19"/>
      <c r="O112" s="19"/>
    </row>
    <row r="113" spans="1:21" ht="15" x14ac:dyDescent="0.25">
      <c r="B113" s="9">
        <f xml:space="preserve"> ROW( co_variants[[#This Row],[row_id]] ) - ROW( co_variants[[#Headers],[row_id]] )</f>
        <v>39</v>
      </c>
      <c r="C113" s="21" t="s">
        <v>1191</v>
      </c>
      <c r="D113" s="79" t="s">
        <v>1292</v>
      </c>
      <c r="E113" s="167" t="s">
        <v>1289</v>
      </c>
      <c r="F113" s="167" t="s">
        <v>1289</v>
      </c>
      <c r="G113" s="148">
        <v>0</v>
      </c>
      <c r="H113" s="148">
        <v>0</v>
      </c>
      <c r="I113" s="119" t="str">
        <f xml:space="preserve"> INDEX( co_impactTypes[damageAdjName], MATCH( co_variants[[#This Row],[sector_id]], co_impactTypes[sector_id], 0 ) ) &amp;
   IF( co_variants[[#This Row],[sector_id]] = "Roads", IF( co_variants[[#This Row],[variant_id_excel]] = "Proactive", "_proactive", "_other" ), "" )</f>
        <v>none</v>
      </c>
      <c r="J113" s="92" cm="1">
        <f t="array" ref="J113" xml:space="preserve"> --( SUMPRODUCT( --( co_variants[[#This Row],[sector_id]] = data_scaledImpacts[sector] ), --( co_variants[[#This Row],[variant_id_excel]] = data_scaledImpacts[variant] ) ) &gt; 1 )</f>
        <v>1</v>
      </c>
      <c r="K113" s="92" cm="1">
        <f t="array" ref="K113" xml:space="preserve"> --( SUMPRODUCT( --( co_impactTypes[sector_id] = co_variants[[#This Row],[sector_id]] ) ) &gt; 1 )</f>
        <v>0</v>
      </c>
      <c r="L113" s="19"/>
      <c r="M113" s="19"/>
      <c r="N113" s="19"/>
      <c r="O113" s="19"/>
    </row>
    <row r="114" spans="1:21" ht="15" x14ac:dyDescent="0.25">
      <c r="B114" s="9">
        <f xml:space="preserve"> ROW( co_variants[[#This Row],[row_id]] ) - ROW( co_variants[[#Headers],[row_id]] )</f>
        <v>40</v>
      </c>
      <c r="C114" s="21" t="s">
        <v>1191</v>
      </c>
      <c r="D114" s="79" t="s">
        <v>1293</v>
      </c>
      <c r="E114" s="167" t="s">
        <v>1290</v>
      </c>
      <c r="F114" s="167" t="s">
        <v>1290</v>
      </c>
      <c r="G114" s="148">
        <v>0</v>
      </c>
      <c r="H114" s="148">
        <v>0</v>
      </c>
      <c r="I114" s="119" t="str">
        <f xml:space="preserve"> INDEX( co_impactTypes[damageAdjName], MATCH( co_variants[[#This Row],[sector_id]], co_impactTypes[sector_id], 0 ) ) &amp;
   IF( co_variants[[#This Row],[sector_id]] = "Roads", IF( co_variants[[#This Row],[variant_id_excel]] = "Proactive", "_proactive", "_other" ), "" )</f>
        <v>none</v>
      </c>
      <c r="J114" s="92" cm="1">
        <f t="array" ref="J114" xml:space="preserve"> --( SUMPRODUCT( --( co_variants[[#This Row],[sector_id]] = data_scaledImpacts[sector] ), --( co_variants[[#This Row],[variant_id_excel]] = data_scaledImpacts[variant] ) ) &gt; 1 )</f>
        <v>1</v>
      </c>
      <c r="K114" s="92" cm="1">
        <f t="array" ref="K114" xml:space="preserve"> --( SUMPRODUCT( --( co_impactTypes[sector_id] = co_variants[[#This Row],[sector_id]] ) ) &gt; 1 )</f>
        <v>0</v>
      </c>
      <c r="L114" s="19"/>
      <c r="M114" s="19"/>
      <c r="N114" s="19"/>
      <c r="O114" s="19"/>
    </row>
    <row r="116" spans="1:21" ht="15" x14ac:dyDescent="0.25">
      <c r="A116" s="68"/>
      <c r="B116" s="69" t="s">
        <v>200</v>
      </c>
      <c r="C116" s="69"/>
      <c r="D116" s="69"/>
      <c r="E116" s="69"/>
      <c r="F116" s="69"/>
      <c r="G116" s="69"/>
      <c r="H116" s="69"/>
      <c r="I116" s="69"/>
      <c r="J116" s="69"/>
      <c r="K116" s="69"/>
      <c r="L116" s="69"/>
      <c r="M116" s="69"/>
      <c r="N116" s="69"/>
      <c r="O116" s="69"/>
      <c r="P116" s="69"/>
      <c r="Q116" s="69"/>
      <c r="R116" s="69"/>
      <c r="S116" s="69"/>
      <c r="T116" s="69"/>
      <c r="U116" s="69"/>
    </row>
    <row r="117" spans="1:21" x14ac:dyDescent="0.2">
      <c r="B117" s="6" t="s">
        <v>1254</v>
      </c>
    </row>
    <row r="118" spans="1:21" x14ac:dyDescent="0.2">
      <c r="B118" s="84" t="s">
        <v>780</v>
      </c>
      <c r="C118" s="84" t="s">
        <v>219</v>
      </c>
      <c r="D118" s="84" t="s">
        <v>931</v>
      </c>
      <c r="E118" s="85" t="s">
        <v>932</v>
      </c>
      <c r="F118" s="84" t="s">
        <v>935</v>
      </c>
      <c r="G118" s="84" t="s">
        <v>933</v>
      </c>
      <c r="H118" s="84" t="s">
        <v>1019</v>
      </c>
      <c r="I118" s="84" t="s">
        <v>792</v>
      </c>
      <c r="J118" s="84" t="s">
        <v>794</v>
      </c>
      <c r="K118" s="84" t="s">
        <v>796</v>
      </c>
      <c r="L118" s="84" t="s">
        <v>262</v>
      </c>
      <c r="M118" s="84" t="s">
        <v>917</v>
      </c>
      <c r="N118" s="86" t="s">
        <v>763</v>
      </c>
      <c r="O118" s="86" t="s">
        <v>764</v>
      </c>
      <c r="P118" s="86" t="s">
        <v>765</v>
      </c>
      <c r="Q118" s="86" t="s">
        <v>766</v>
      </c>
      <c r="R118" s="86" t="s">
        <v>919</v>
      </c>
      <c r="S118" s="86" t="s">
        <v>1012</v>
      </c>
      <c r="T118" s="86" t="s">
        <v>1013</v>
      </c>
      <c r="U118" s="86" t="s">
        <v>1014</v>
      </c>
    </row>
    <row r="119" spans="1:21" x14ac:dyDescent="0.2">
      <c r="B119" s="9">
        <f xml:space="preserve"> ROW( co_impactTypes[[#This Row],[row_id]] ) - ROW(co_impactTypes[[#Headers],[row_id]] )</f>
        <v>1</v>
      </c>
      <c r="C119" s="21" t="s">
        <v>559</v>
      </c>
      <c r="D119" s="81" t="s">
        <v>800</v>
      </c>
      <c r="E119" s="167" t="s">
        <v>560</v>
      </c>
      <c r="F119" s="173" t="s">
        <v>560</v>
      </c>
      <c r="G119" s="87" t="s">
        <v>800</v>
      </c>
      <c r="H119" s="81" t="s">
        <v>1020</v>
      </c>
      <c r="I119" s="81" t="s">
        <v>251</v>
      </c>
      <c r="J119" s="81" t="s">
        <v>256</v>
      </c>
      <c r="K119" s="81" t="s">
        <v>256</v>
      </c>
      <c r="L119" s="81" t="s">
        <v>786</v>
      </c>
      <c r="M119" s="81" t="s">
        <v>257</v>
      </c>
      <c r="N119" s="80">
        <v>0</v>
      </c>
      <c r="O119" s="80">
        <v>1</v>
      </c>
      <c r="P119" s="80">
        <v>0.4</v>
      </c>
      <c r="Q119" s="88">
        <f xml:space="preserve"> IF(co_impactTypes[[#This Row],[econMultiplierName]]="None", "N/A", 2010)</f>
        <v>2010</v>
      </c>
      <c r="R119" s="89"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21" t="s">
        <v>559</v>
      </c>
      <c r="D120" s="81" t="s">
        <v>801</v>
      </c>
      <c r="E120" s="167" t="s">
        <v>659</v>
      </c>
      <c r="F120" s="173" t="s">
        <v>659</v>
      </c>
      <c r="G120" s="87" t="s">
        <v>801</v>
      </c>
      <c r="H120" s="81" t="s">
        <v>1020</v>
      </c>
      <c r="I120" s="81" t="s">
        <v>251</v>
      </c>
      <c r="J120" s="81" t="s">
        <v>256</v>
      </c>
      <c r="K120" s="81" t="s">
        <v>256</v>
      </c>
      <c r="L120" s="81" t="s">
        <v>786</v>
      </c>
      <c r="M120" s="81" t="s">
        <v>257</v>
      </c>
      <c r="N120" s="80">
        <v>0</v>
      </c>
      <c r="O120" s="80">
        <v>1</v>
      </c>
      <c r="P120" s="80">
        <v>0.4</v>
      </c>
      <c r="Q120" s="88">
        <f xml:space="preserve"> IF(co_impactTypes[[#This Row],[econMultiplierName]]="None", "N/A", 2010)</f>
        <v>2010</v>
      </c>
      <c r="R120" s="89"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9" cm="1">
        <f t="array" ref="S120" xml:space="preserve"> IF( co_impactTypes[[#This Row],[damageAdjName]] = "none", 1, --( SUMPRODUCT( --IF( ISERROR( FIND( co_impactTypes[[#This Row],[damageAdjName]], scalarDataframe[scalarName] ) ), 0, 1 ), --( "damageAdj" = scalarDataframe[scalarType] ) ) &gt;= 1 ) )</f>
        <v>1</v>
      </c>
      <c r="T120" s="89" cm="1">
        <f t="array" ref="T120" xml:space="preserve"> IF( co_impactTypes[[#This Row],[econScalarName]] = "none", 1, --( SUMPRODUCT( --IF( ISERROR( FIND( co_impactTypes[[#This Row],[econScalarName]], scalarDataframe[scalarName] ) ), 0, 1 ), --( "econScalar" = scalarDataframe[scalarType] ) ) &gt;= 1 ) )</f>
        <v>1</v>
      </c>
      <c r="U120" s="89"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2" t="s">
        <v>1005</v>
      </c>
      <c r="D121" s="81" t="s">
        <v>201</v>
      </c>
      <c r="E121" s="167" t="s">
        <v>927</v>
      </c>
      <c r="F121" s="173"/>
      <c r="G121" s="87" t="s">
        <v>1006</v>
      </c>
      <c r="H121" s="81"/>
      <c r="I121" s="81" t="s">
        <v>1009</v>
      </c>
      <c r="J121" s="81" t="s">
        <v>256</v>
      </c>
      <c r="K121" s="81" t="s">
        <v>256</v>
      </c>
      <c r="L121" s="81" t="s">
        <v>256</v>
      </c>
      <c r="M121" s="90" t="s">
        <v>256</v>
      </c>
      <c r="N121" s="80">
        <v>0</v>
      </c>
      <c r="O121" s="80">
        <v>1</v>
      </c>
      <c r="P121" s="80">
        <v>1</v>
      </c>
      <c r="Q121" s="91" t="str">
        <f xml:space="preserve"> IF(co_impactTypes[[#This Row],[econMultiplierName]]="None", "N/A", 2010)</f>
        <v>N/A</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9" cm="1">
        <f t="array" ref="S121" xml:space="preserve"> IF( co_impactTypes[[#This Row],[damageAdjName]] = "none", 1, --( SUMPRODUCT( --IF( ISERROR( FIND( co_impactTypes[[#This Row],[damageAdjName]], scalarDataframe[scalarName] ) ), 0, 1 ), --( "damageAdj" = scalarDataframe[scalarType] ) ) &gt;= 1 ) )</f>
        <v>1</v>
      </c>
      <c r="T121" s="89" cm="1">
        <f t="array" ref="T121" xml:space="preserve"> IF( co_impactTypes[[#This Row],[econScalarName]] = "none", 1, --( SUMPRODUCT( --IF( ISERROR( FIND( co_impactTypes[[#This Row],[econScalarName]], scalarDataframe[scalarName] ) ), 0, 1 ), --( "econScalar" = scalarDataframe[scalarType] ) ) &gt;= 1 ) )</f>
        <v>1</v>
      </c>
      <c r="U121" s="89"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21" t="s">
        <v>1280</v>
      </c>
      <c r="D122" s="81" t="s">
        <v>203</v>
      </c>
      <c r="E122" s="167" t="s">
        <v>16</v>
      </c>
      <c r="F122" s="173" t="s">
        <v>16</v>
      </c>
      <c r="G122" s="87" t="s">
        <v>1294</v>
      </c>
      <c r="H122" s="81" t="s">
        <v>1020</v>
      </c>
      <c r="I122" s="81" t="s">
        <v>251</v>
      </c>
      <c r="J122" s="81" t="s">
        <v>256</v>
      </c>
      <c r="K122" s="81" t="s">
        <v>256</v>
      </c>
      <c r="L122" s="81" t="s">
        <v>786</v>
      </c>
      <c r="M122" s="81" t="s">
        <v>257</v>
      </c>
      <c r="N122" s="80">
        <v>0</v>
      </c>
      <c r="O122" s="80">
        <v>1</v>
      </c>
      <c r="P122" s="80">
        <v>0.4</v>
      </c>
      <c r="Q122" s="91">
        <f xml:space="preserve"> IF(co_impactTypes[[#This Row],[econMultiplierName]]="None", "N/A", 2010)</f>
        <v>2010</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1" t="s">
        <v>1280</v>
      </c>
      <c r="D123" s="81" t="s">
        <v>202</v>
      </c>
      <c r="E123" s="167" t="s">
        <v>14</v>
      </c>
      <c r="F123" s="173" t="s">
        <v>14</v>
      </c>
      <c r="G123" s="87" t="s">
        <v>1295</v>
      </c>
      <c r="H123" s="81" t="s">
        <v>1020</v>
      </c>
      <c r="I123" s="81" t="s">
        <v>251</v>
      </c>
      <c r="J123" s="81" t="s">
        <v>256</v>
      </c>
      <c r="K123" s="81" t="s">
        <v>256</v>
      </c>
      <c r="L123" s="81" t="s">
        <v>786</v>
      </c>
      <c r="M123" s="81" t="s">
        <v>257</v>
      </c>
      <c r="N123" s="80">
        <v>0</v>
      </c>
      <c r="O123" s="80">
        <v>1</v>
      </c>
      <c r="P123" s="80">
        <v>0.4</v>
      </c>
      <c r="Q123" s="91">
        <f xml:space="preserve"> IF(co_impactTypes[[#This Row],[econMultiplierName]]="None", "N/A", 2010)</f>
        <v>2010</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2" t="s">
        <v>1261</v>
      </c>
      <c r="D124" s="81" t="s">
        <v>1198</v>
      </c>
      <c r="E124" s="81" t="s">
        <v>1198</v>
      </c>
      <c r="F124" s="81" t="s">
        <v>1198</v>
      </c>
      <c r="G124" s="87" t="s">
        <v>1202</v>
      </c>
      <c r="H124" s="81"/>
      <c r="I124" s="81" t="s">
        <v>256</v>
      </c>
      <c r="J124" s="191" t="s">
        <v>256</v>
      </c>
      <c r="K124" s="19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2" t="s">
        <v>1261</v>
      </c>
      <c r="D125" s="81" t="s">
        <v>1199</v>
      </c>
      <c r="E125" s="81" t="s">
        <v>1199</v>
      </c>
      <c r="F125" s="81" t="s">
        <v>1199</v>
      </c>
      <c r="G125" s="87" t="s">
        <v>1202</v>
      </c>
      <c r="H125" s="81"/>
      <c r="I125" s="81" t="s">
        <v>256</v>
      </c>
      <c r="J125" s="81" t="s">
        <v>256</v>
      </c>
      <c r="K125" s="81" t="s">
        <v>256</v>
      </c>
      <c r="L125" s="81" t="s">
        <v>256</v>
      </c>
      <c r="M125" s="90"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2" t="s">
        <v>1261</v>
      </c>
      <c r="D126" s="81" t="s">
        <v>1200</v>
      </c>
      <c r="E126" s="81" t="s">
        <v>1200</v>
      </c>
      <c r="F126" s="81" t="s">
        <v>1200</v>
      </c>
      <c r="G126" s="87" t="s">
        <v>1202</v>
      </c>
      <c r="H126" s="81"/>
      <c r="I126" s="81" t="s">
        <v>256</v>
      </c>
      <c r="J126" s="81" t="s">
        <v>256</v>
      </c>
      <c r="K126" s="81" t="s">
        <v>256</v>
      </c>
      <c r="L126" s="81" t="s">
        <v>256</v>
      </c>
      <c r="M126" s="90"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2" t="s">
        <v>1261</v>
      </c>
      <c r="D127" s="81" t="s">
        <v>1201</v>
      </c>
      <c r="E127" s="81" t="s">
        <v>1201</v>
      </c>
      <c r="F127" s="81" t="s">
        <v>1201</v>
      </c>
      <c r="G127" s="87" t="s">
        <v>1202</v>
      </c>
      <c r="H127" s="81"/>
      <c r="I127" s="81" t="s">
        <v>256</v>
      </c>
      <c r="J127" s="81" t="s">
        <v>256</v>
      </c>
      <c r="K127" s="81" t="s">
        <v>256</v>
      </c>
      <c r="L127" s="81" t="s">
        <v>256</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2" t="s">
        <v>1262</v>
      </c>
      <c r="D128" s="81" t="s">
        <v>1255</v>
      </c>
      <c r="E128" s="87" t="s">
        <v>1255</v>
      </c>
      <c r="F128" s="173" t="s">
        <v>1255</v>
      </c>
      <c r="G128" s="87" t="s">
        <v>1265</v>
      </c>
      <c r="H128" s="81" t="s">
        <v>1266</v>
      </c>
      <c r="I128" s="81" t="s">
        <v>256</v>
      </c>
      <c r="J128" s="81" t="s">
        <v>256</v>
      </c>
      <c r="K128" s="81" t="s">
        <v>256</v>
      </c>
      <c r="L128" s="81" t="s">
        <v>1257</v>
      </c>
      <c r="M128" s="81" t="s">
        <v>256</v>
      </c>
      <c r="N128" s="80">
        <v>0</v>
      </c>
      <c r="O128" s="80">
        <v>1</v>
      </c>
      <c r="P128" s="80">
        <v>1</v>
      </c>
      <c r="Q128" s="91" t="str">
        <f xml:space="preserve"> IF(co_impactTypes[[#This Row],[econMultiplierName]]="None", "N/A", 2010)</f>
        <v>N/A</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2" t="s">
        <v>1262</v>
      </c>
      <c r="D129" s="81" t="s">
        <v>1256</v>
      </c>
      <c r="E129" s="87" t="s">
        <v>1256</v>
      </c>
      <c r="F129" s="173" t="s">
        <v>1256</v>
      </c>
      <c r="G129" s="87" t="s">
        <v>1265</v>
      </c>
      <c r="H129" s="81" t="s">
        <v>1266</v>
      </c>
      <c r="I129" s="81" t="s">
        <v>256</v>
      </c>
      <c r="J129" s="81" t="s">
        <v>256</v>
      </c>
      <c r="K129" s="81" t="s">
        <v>256</v>
      </c>
      <c r="L129" s="81" t="s">
        <v>1259</v>
      </c>
      <c r="M129" s="81" t="s">
        <v>256</v>
      </c>
      <c r="N129" s="80">
        <v>0</v>
      </c>
      <c r="O129" s="80">
        <v>1</v>
      </c>
      <c r="P129" s="80">
        <v>1</v>
      </c>
      <c r="Q129" s="91" t="str">
        <f xml:space="preserve"> IF(co_impactTypes[[#This Row],[econMultiplierName]]="None", "N/A", 2010)</f>
        <v>N/A</v>
      </c>
      <c r="R129" s="92"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92" cm="1">
        <f t="array" ref="S129" xml:space="preserve"> IF( co_impactTypes[[#This Row],[damageAdjName]] = "none", 1, --( SUMPRODUCT( --IF( ISERROR( FIND( co_impactTypes[[#This Row],[damageAdjName]], scalarDataframe[scalarName] ) ), 0, 1 ), --( "damageAdj" = scalarDataframe[scalarType] ) ) &gt;= 1 ) )</f>
        <v>1</v>
      </c>
      <c r="T129" s="92" cm="1">
        <f t="array" ref="T129" xml:space="preserve"> IF( co_impactTypes[[#This Row],[econScalarName]] = "none", 1, --( SUMPRODUCT( --IF( ISERROR( FIND( co_impactTypes[[#This Row],[econScalarName]], scalarDataframe[scalarName] ) ), 0, 1 ), --( "econScalar" = scalarDataframe[scalarType] ) ) &gt;= 1 ) )</f>
        <v>1</v>
      </c>
      <c r="U129" s="92"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1" t="s">
        <v>1191</v>
      </c>
      <c r="D130" s="81" t="s">
        <v>201</v>
      </c>
      <c r="E130" s="167" t="s">
        <v>927</v>
      </c>
      <c r="F130" s="173"/>
      <c r="G130" s="87" t="s">
        <v>768</v>
      </c>
      <c r="H130" s="81" t="s">
        <v>1020</v>
      </c>
      <c r="I130" s="81" t="s">
        <v>251</v>
      </c>
      <c r="J130" s="81" t="s">
        <v>256</v>
      </c>
      <c r="K130" s="81" t="s">
        <v>256</v>
      </c>
      <c r="L130" s="81" t="s">
        <v>786</v>
      </c>
      <c r="M130" s="81" t="s">
        <v>257</v>
      </c>
      <c r="N130" s="80">
        <v>0</v>
      </c>
      <c r="O130" s="80">
        <v>1</v>
      </c>
      <c r="P130" s="80">
        <v>0.4</v>
      </c>
      <c r="Q130" s="91">
        <f xml:space="preserve"> IF(co_impactTypes[[#This Row],[econMultiplierName]]="None", "N/A", 2010)</f>
        <v>2010</v>
      </c>
      <c r="R130" s="92"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92" cm="1">
        <f t="array" ref="S130" xml:space="preserve"> IF( co_impactTypes[[#This Row],[damageAdjName]] = "none", 1, --( SUMPRODUCT( --IF( ISERROR( FIND( co_impactTypes[[#This Row],[damageAdjName]], scalarDataframe[scalarName] ) ), 0, 1 ), --( "damageAdj" = scalarDataframe[scalarType] ) ) &gt;= 1 ) )</f>
        <v>1</v>
      </c>
      <c r="T130" s="92" cm="1">
        <f t="array" ref="T130" xml:space="preserve"> IF( co_impactTypes[[#This Row],[econScalarName]] = "none", 1, --( SUMPRODUCT( --IF( ISERROR( FIND( co_impactTypes[[#This Row],[econScalarName]], scalarDataframe[scalarName] ) ), 0, 1 ), --( "econScalar" = scalarDataframe[scalarType] ) ) &gt;= 1 ) )</f>
        <v>1</v>
      </c>
      <c r="U130" s="92"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2" t="s">
        <v>86</v>
      </c>
      <c r="D131" s="81" t="s">
        <v>201</v>
      </c>
      <c r="E131" s="167" t="s">
        <v>927</v>
      </c>
      <c r="F131" s="167" t="s">
        <v>927</v>
      </c>
      <c r="G131" s="87" t="s">
        <v>803</v>
      </c>
      <c r="H131" s="81"/>
      <c r="I131" s="81" t="s">
        <v>256</v>
      </c>
      <c r="J131" s="81" t="s">
        <v>256</v>
      </c>
      <c r="K131" s="81" t="s">
        <v>256</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33.75" x14ac:dyDescent="0.2">
      <c r="B132" s="9">
        <f xml:space="preserve"> ROW( co_impactTypes[[#This Row],[row_id]] ) - ROW(co_impactTypes[[#Headers],[row_id]] )</f>
        <v>14</v>
      </c>
      <c r="C132" s="22" t="s">
        <v>220</v>
      </c>
      <c r="D132" s="81" t="s">
        <v>201</v>
      </c>
      <c r="E132" s="167" t="s">
        <v>927</v>
      </c>
      <c r="F132" s="173"/>
      <c r="G132" s="87" t="s">
        <v>996</v>
      </c>
      <c r="H132" s="81"/>
      <c r="I132" s="81" t="s">
        <v>256</v>
      </c>
      <c r="J132" s="81" t="s">
        <v>256</v>
      </c>
      <c r="K132" s="81" t="s">
        <v>261</v>
      </c>
      <c r="L132" s="81" t="s">
        <v>256</v>
      </c>
      <c r="M132" s="81" t="s">
        <v>256</v>
      </c>
      <c r="N132" s="80">
        <v>0</v>
      </c>
      <c r="O132" s="80">
        <v>1</v>
      </c>
      <c r="P132" s="80">
        <v>1</v>
      </c>
      <c r="Q132" s="88" t="str">
        <f xml:space="preserve"> IF(co_impactTypes[[#This Row],[econMultiplierName]]="None", "N/A", 2010)</f>
        <v>N/A</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9">
        <f xml:space="preserve"> ROW( co_impactTypes[[#This Row],[row_id]] ) - ROW(co_impactTypes[[#Headers],[row_id]] )</f>
        <v>15</v>
      </c>
      <c r="C133" s="22" t="s">
        <v>1002</v>
      </c>
      <c r="D133" s="81" t="s">
        <v>201</v>
      </c>
      <c r="E133" s="167" t="s">
        <v>927</v>
      </c>
      <c r="F133" s="173"/>
      <c r="G133" s="93" t="s">
        <v>981</v>
      </c>
      <c r="H133" s="94"/>
      <c r="I133" s="81" t="s">
        <v>256</v>
      </c>
      <c r="J133" s="190" t="s">
        <v>256</v>
      </c>
      <c r="K133" s="190" t="s">
        <v>1003</v>
      </c>
      <c r="L133" s="81" t="s">
        <v>256</v>
      </c>
      <c r="M133" s="81" t="s">
        <v>256</v>
      </c>
      <c r="N133" s="80">
        <v>0</v>
      </c>
      <c r="O133" s="80">
        <v>1</v>
      </c>
      <c r="P133" s="80">
        <v>1</v>
      </c>
      <c r="Q133" s="88" t="str">
        <f xml:space="preserve"> IF(co_impactTypes[[#This Row],[econMultiplierName]]="None", "N/A", 2010)</f>
        <v>N/A</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21" t="s">
        <v>17</v>
      </c>
      <c r="D134" s="81" t="s">
        <v>203</v>
      </c>
      <c r="E134" s="167" t="s">
        <v>16</v>
      </c>
      <c r="F134" s="173" t="s">
        <v>16</v>
      </c>
      <c r="G134" s="87" t="s">
        <v>810</v>
      </c>
      <c r="H134" s="81" t="s">
        <v>1020</v>
      </c>
      <c r="I134" s="81" t="s">
        <v>251</v>
      </c>
      <c r="J134" s="81" t="s">
        <v>258</v>
      </c>
      <c r="K134" s="81" t="s">
        <v>256</v>
      </c>
      <c r="L134" s="81" t="s">
        <v>786</v>
      </c>
      <c r="M134" s="81" t="s">
        <v>257</v>
      </c>
      <c r="N134" s="80">
        <v>0</v>
      </c>
      <c r="O134" s="80">
        <v>1</v>
      </c>
      <c r="P134" s="80">
        <v>0.4</v>
      </c>
      <c r="Q134" s="88">
        <f xml:space="preserve"> IF(co_impactTypes[[#This Row],[econMultiplierName]]="None", "N/A", 2010)</f>
        <v>2010</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8">
        <f xml:space="preserve"> ROW( co_impactTypes[[#This Row],[row_id]] ) - ROW(co_impactTypes[[#Headers],[row_id]] )</f>
        <v>17</v>
      </c>
      <c r="C135" s="21" t="s">
        <v>17</v>
      </c>
      <c r="D135" s="81" t="s">
        <v>202</v>
      </c>
      <c r="E135" s="167" t="s">
        <v>14</v>
      </c>
      <c r="F135" s="173" t="s">
        <v>14</v>
      </c>
      <c r="G135" s="87" t="s">
        <v>811</v>
      </c>
      <c r="H135" s="81" t="s">
        <v>1020</v>
      </c>
      <c r="I135" s="81" t="s">
        <v>251</v>
      </c>
      <c r="J135" s="81" t="s">
        <v>258</v>
      </c>
      <c r="K135" s="81" t="s">
        <v>256</v>
      </c>
      <c r="L135" s="81" t="s">
        <v>786</v>
      </c>
      <c r="M135" s="81" t="s">
        <v>257</v>
      </c>
      <c r="N135" s="80">
        <v>0</v>
      </c>
      <c r="O135" s="80">
        <v>1</v>
      </c>
      <c r="P135" s="80">
        <v>0.4</v>
      </c>
      <c r="Q135" s="88">
        <f xml:space="preserve"> IF(co_impactTypes[[#This Row],[econMultiplierName]]="None", "N/A", 2010)</f>
        <v>2010</v>
      </c>
      <c r="R135" s="89"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9" cm="1">
        <f t="array" ref="S135" xml:space="preserve"> IF( co_impactTypes[[#This Row],[damageAdjName]] = "none", 1, --( SUMPRODUCT( --IF( ISERROR( FIND( co_impactTypes[[#This Row],[damageAdjName]], scalarDataframe[scalarName] ) ), 0, 1 ), --( "damageAdj" = scalarDataframe[scalarType] ) ) &gt;= 1 ) )</f>
        <v>1</v>
      </c>
      <c r="T135" s="89" cm="1">
        <f t="array" ref="T135" xml:space="preserve"> IF( co_impactTypes[[#This Row],[econScalarName]] = "none", 1, --( SUMPRODUCT( --IF( ISERROR( FIND( co_impactTypes[[#This Row],[econScalarName]], scalarDataframe[scalarName] ) ), 0, 1 ), --( "econScalar" = scalarDataframe[scalarType] ) ) &gt;= 1 ) )</f>
        <v>1</v>
      </c>
      <c r="U135" s="89"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33.75" x14ac:dyDescent="0.2">
      <c r="B136" s="9">
        <f xml:space="preserve"> ROW( co_impactTypes[[#This Row],[row_id]] ) - ROW(co_impactTypes[[#Headers],[row_id]] )</f>
        <v>18</v>
      </c>
      <c r="C136" s="22" t="s">
        <v>221</v>
      </c>
      <c r="D136" s="81" t="s">
        <v>201</v>
      </c>
      <c r="E136" s="167" t="s">
        <v>927</v>
      </c>
      <c r="F136" s="167" t="s">
        <v>927</v>
      </c>
      <c r="G136" s="87" t="s">
        <v>224</v>
      </c>
      <c r="H136" s="81"/>
      <c r="I136" s="81" t="s">
        <v>256</v>
      </c>
      <c r="J136" s="81" t="s">
        <v>256</v>
      </c>
      <c r="K136" s="81" t="s">
        <v>256</v>
      </c>
      <c r="L136" s="81" t="s">
        <v>256</v>
      </c>
      <c r="M136" s="81" t="s">
        <v>256</v>
      </c>
      <c r="N136" s="80">
        <v>0</v>
      </c>
      <c r="O136" s="80">
        <v>1</v>
      </c>
      <c r="P136" s="80">
        <v>1</v>
      </c>
      <c r="Q136" s="88" t="str">
        <f xml:space="preserve"> IF(co_impactTypes[[#This Row],[econMultiplierName]]="None", "N/A", 2010)</f>
        <v>N/A</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2" t="s">
        <v>84</v>
      </c>
      <c r="D137" s="81" t="s">
        <v>201</v>
      </c>
      <c r="E137" s="167" t="s">
        <v>927</v>
      </c>
      <c r="F137" s="173"/>
      <c r="G137" s="87" t="s">
        <v>1118</v>
      </c>
      <c r="H137" s="81"/>
      <c r="I137" s="81" t="s">
        <v>256</v>
      </c>
      <c r="J137" s="81" t="s">
        <v>256</v>
      </c>
      <c r="K137" s="81" t="s">
        <v>256</v>
      </c>
      <c r="L137" s="81" t="s">
        <v>256</v>
      </c>
      <c r="M137" s="90" t="s">
        <v>256</v>
      </c>
      <c r="N137" s="80">
        <v>0</v>
      </c>
      <c r="O137" s="80">
        <v>1</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22.5" x14ac:dyDescent="0.2">
      <c r="B138" s="9">
        <f xml:space="preserve"> ROW( co_impactTypes[[#This Row],[row_id]] ) - ROW(co_impactTypes[[#Headers],[row_id]] )</f>
        <v>20</v>
      </c>
      <c r="C138" s="22" t="s">
        <v>34</v>
      </c>
      <c r="D138" s="81" t="s">
        <v>201</v>
      </c>
      <c r="E138" s="167" t="s">
        <v>804</v>
      </c>
      <c r="F138" s="173"/>
      <c r="G138" s="87" t="s">
        <v>807</v>
      </c>
      <c r="H138" s="81" t="s">
        <v>1022</v>
      </c>
      <c r="I138" s="81" t="s">
        <v>759</v>
      </c>
      <c r="J138" s="81" t="s">
        <v>256</v>
      </c>
      <c r="K138" s="81" t="s">
        <v>256</v>
      </c>
      <c r="L138" s="81" t="s">
        <v>1010</v>
      </c>
      <c r="M138" s="81" t="s">
        <v>257</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2" t="s">
        <v>223</v>
      </c>
      <c r="D139" s="81" t="s">
        <v>201</v>
      </c>
      <c r="E139" s="167" t="s">
        <v>927</v>
      </c>
      <c r="F139" s="173"/>
      <c r="G139" s="87" t="s">
        <v>1195</v>
      </c>
      <c r="H139" s="81"/>
      <c r="I139" s="81" t="s">
        <v>256</v>
      </c>
      <c r="J139" s="81" t="s">
        <v>256</v>
      </c>
      <c r="K139" s="81" t="s">
        <v>256</v>
      </c>
      <c r="L139" s="81" t="s">
        <v>256</v>
      </c>
      <c r="M139" s="90" t="s">
        <v>256</v>
      </c>
      <c r="N139" s="80">
        <v>0</v>
      </c>
      <c r="O139" s="80">
        <v>1000000</v>
      </c>
      <c r="P139" s="80">
        <v>1</v>
      </c>
      <c r="Q139" s="91" t="str">
        <f xml:space="preserve"> IF(co_impactTypes[[#This Row],[econMultiplierName]]="None", "N/A", 2010)</f>
        <v>N/A</v>
      </c>
      <c r="R139" s="92"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92" cm="1">
        <f t="array" ref="S139" xml:space="preserve"> IF( co_impactTypes[[#This Row],[damageAdjName]] = "none", 1, --( SUMPRODUCT( --IF( ISERROR( FIND( co_impactTypes[[#This Row],[damageAdjName]], scalarDataframe[scalarName] ) ), 0, 1 ), --( "damageAdj" = scalarDataframe[scalarType] ) ) &gt;= 1 ) )</f>
        <v>1</v>
      </c>
      <c r="T139" s="92" cm="1">
        <f t="array" ref="T139" xml:space="preserve"> IF( co_impactTypes[[#This Row],[econScalarName]] = "none", 1, --( SUMPRODUCT( --IF( ISERROR( FIND( co_impactTypes[[#This Row],[econScalarName]], scalarDataframe[scalarName] ) ), 0, 1 ), --( "econScalar" = scalarDataframe[scalarType] ) ) &gt;= 1 ) )</f>
        <v>1</v>
      </c>
      <c r="U139" s="92"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2" t="s">
        <v>209</v>
      </c>
      <c r="D140" s="81" t="s">
        <v>201</v>
      </c>
      <c r="E140" s="167" t="s">
        <v>927</v>
      </c>
      <c r="F140" s="173"/>
      <c r="G140" s="93" t="s">
        <v>805</v>
      </c>
      <c r="H140" s="94"/>
      <c r="I140" s="81" t="s">
        <v>236</v>
      </c>
      <c r="J140" s="78" t="s">
        <v>256</v>
      </c>
      <c r="K140" s="187" t="s">
        <v>256</v>
      </c>
      <c r="L140" s="81" t="s">
        <v>256</v>
      </c>
      <c r="M140" s="186" t="s">
        <v>904</v>
      </c>
      <c r="N140" s="80">
        <v>0</v>
      </c>
      <c r="O140" s="80">
        <v>1</v>
      </c>
      <c r="P140" s="80">
        <v>1</v>
      </c>
      <c r="Q140" s="88">
        <f xml:space="preserve"> IF(co_impactTypes[[#This Row],[econMultiplierName]]="None", "N/A", 2010)</f>
        <v>2010</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22" t="s">
        <v>216</v>
      </c>
      <c r="D141" s="81" t="s">
        <v>201</v>
      </c>
      <c r="E141" s="167" t="s">
        <v>927</v>
      </c>
      <c r="F141" s="173"/>
      <c r="G141" s="93" t="s">
        <v>808</v>
      </c>
      <c r="H141" s="94"/>
      <c r="I141" s="81" t="s">
        <v>250</v>
      </c>
      <c r="J141" s="78" t="s">
        <v>256</v>
      </c>
      <c r="K141" s="78" t="s">
        <v>237</v>
      </c>
      <c r="L141" s="81" t="s">
        <v>256</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21" t="s">
        <v>85</v>
      </c>
      <c r="D142" s="81" t="s">
        <v>982</v>
      </c>
      <c r="E142" s="167" t="s">
        <v>195</v>
      </c>
      <c r="F142" s="173" t="s">
        <v>195</v>
      </c>
      <c r="G142" s="87" t="s">
        <v>214</v>
      </c>
      <c r="H142" s="81"/>
      <c r="I142" s="81" t="s">
        <v>251</v>
      </c>
      <c r="J142" s="81" t="s">
        <v>259</v>
      </c>
      <c r="K142" s="81" t="s">
        <v>256</v>
      </c>
      <c r="L142" s="81" t="s">
        <v>788</v>
      </c>
      <c r="M142" s="81" t="s">
        <v>256</v>
      </c>
      <c r="N142" s="80">
        <v>0</v>
      </c>
      <c r="O142" s="80">
        <v>1</v>
      </c>
      <c r="P142" s="80">
        <v>1</v>
      </c>
      <c r="Q142" s="88" t="str">
        <f xml:space="preserve"> IF(co_impactTypes[[#This Row],[econMultiplierName]]="None", "N/A", 2010)</f>
        <v>N/A</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ht="22.5" x14ac:dyDescent="0.2">
      <c r="B143" s="9">
        <f xml:space="preserve"> ROW( co_impactTypes[[#This Row],[row_id]] ) - ROW(co_impactTypes[[#Headers],[row_id]] )</f>
        <v>25</v>
      </c>
      <c r="C143" s="21" t="s">
        <v>85</v>
      </c>
      <c r="D143" s="81" t="s">
        <v>217</v>
      </c>
      <c r="E143" s="167" t="s">
        <v>194</v>
      </c>
      <c r="F143" s="173" t="s">
        <v>194</v>
      </c>
      <c r="G143" s="87" t="s">
        <v>213</v>
      </c>
      <c r="H143" s="81"/>
      <c r="I143" s="81" t="s">
        <v>251</v>
      </c>
      <c r="J143" s="81" t="s">
        <v>259</v>
      </c>
      <c r="K143" s="81" t="s">
        <v>256</v>
      </c>
      <c r="L143" s="81" t="s">
        <v>788</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21" t="s">
        <v>85</v>
      </c>
      <c r="D144" s="81" t="s">
        <v>204</v>
      </c>
      <c r="E144" s="167" t="s">
        <v>191</v>
      </c>
      <c r="F144" s="173" t="s">
        <v>191</v>
      </c>
      <c r="G144" s="87" t="s">
        <v>204</v>
      </c>
      <c r="H144" s="81" t="s">
        <v>1020</v>
      </c>
      <c r="I144" s="81" t="s">
        <v>251</v>
      </c>
      <c r="J144" s="81" t="s">
        <v>259</v>
      </c>
      <c r="K144" s="81" t="s">
        <v>256</v>
      </c>
      <c r="L144" s="81" t="s">
        <v>786</v>
      </c>
      <c r="M144" s="81" t="s">
        <v>257</v>
      </c>
      <c r="N144" s="80">
        <v>0</v>
      </c>
      <c r="O144" s="80">
        <v>1</v>
      </c>
      <c r="P144" s="80">
        <v>0.4</v>
      </c>
      <c r="Q144" s="88">
        <f xml:space="preserve"> IF(co_impactTypes[[#This Row],[econMultiplierName]]="None", "N/A", 2010)</f>
        <v>2010</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2:21" x14ac:dyDescent="0.2">
      <c r="B145" s="8">
        <f xml:space="preserve"> ROW( co_impactTypes[[#This Row],[row_id]] ) - ROW(co_impactTypes[[#Headers],[row_id]] )</f>
        <v>27</v>
      </c>
      <c r="C145" s="21" t="s">
        <v>85</v>
      </c>
      <c r="D145" s="81" t="s">
        <v>205</v>
      </c>
      <c r="E145" s="167" t="s">
        <v>193</v>
      </c>
      <c r="F145" s="173" t="s">
        <v>193</v>
      </c>
      <c r="G145" s="87" t="s">
        <v>212</v>
      </c>
      <c r="H145" s="81"/>
      <c r="I145" s="81" t="s">
        <v>251</v>
      </c>
      <c r="J145" s="81" t="s">
        <v>259</v>
      </c>
      <c r="K145" s="81" t="s">
        <v>256</v>
      </c>
      <c r="L145" s="81" t="s">
        <v>789</v>
      </c>
      <c r="M145" s="81" t="s">
        <v>256</v>
      </c>
      <c r="N145" s="80">
        <v>0</v>
      </c>
      <c r="O145" s="80">
        <v>1</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2:21" x14ac:dyDescent="0.2">
      <c r="B146" s="9">
        <f xml:space="preserve"> ROW( co_impactTypes[[#This Row],[row_id]] ) - ROW(co_impactTypes[[#Headers],[row_id]] )</f>
        <v>28</v>
      </c>
      <c r="C146" s="21" t="s">
        <v>85</v>
      </c>
      <c r="D146" s="81" t="s">
        <v>249</v>
      </c>
      <c r="E146" s="167" t="s">
        <v>192</v>
      </c>
      <c r="F146" s="173" t="s">
        <v>192</v>
      </c>
      <c r="G146" s="87" t="s">
        <v>809</v>
      </c>
      <c r="H146" s="81"/>
      <c r="I146" s="81" t="s">
        <v>251</v>
      </c>
      <c r="J146" s="81" t="s">
        <v>259</v>
      </c>
      <c r="K146" s="81" t="s">
        <v>256</v>
      </c>
      <c r="L146" s="81" t="s">
        <v>812</v>
      </c>
      <c r="M146" s="81" t="s">
        <v>256</v>
      </c>
      <c r="N146" s="80">
        <v>0</v>
      </c>
      <c r="O146" s="80">
        <v>1</v>
      </c>
      <c r="P146" s="80">
        <v>1</v>
      </c>
      <c r="Q146" s="88" t="str">
        <f xml:space="preserve"> IF(co_impactTypes[[#This Row],[econMultiplierName]]="None", "N/A", 2010)</f>
        <v>N/A</v>
      </c>
      <c r="R146" s="89"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2:21" ht="33.75" x14ac:dyDescent="0.2">
      <c r="B147" s="9">
        <f xml:space="preserve"> ROW( co_impactTypes[[#This Row],[row_id]] ) - ROW(co_impactTypes[[#Headers],[row_id]] )</f>
        <v>29</v>
      </c>
      <c r="C147" s="22" t="s">
        <v>225</v>
      </c>
      <c r="D147" s="81" t="s">
        <v>201</v>
      </c>
      <c r="E147" s="167" t="s">
        <v>927</v>
      </c>
      <c r="F147" s="173"/>
      <c r="G147" s="87" t="s">
        <v>995</v>
      </c>
      <c r="H147" s="81"/>
      <c r="I147" s="81" t="s">
        <v>256</v>
      </c>
      <c r="J147" s="81" t="s">
        <v>256</v>
      </c>
      <c r="K147" s="81" t="s">
        <v>256</v>
      </c>
      <c r="L147" s="81" t="s">
        <v>256</v>
      </c>
      <c r="M147" s="81" t="s">
        <v>256</v>
      </c>
      <c r="N147" s="80">
        <v>0</v>
      </c>
      <c r="O147" s="80">
        <f>10^6</f>
        <v>1000000</v>
      </c>
      <c r="P147" s="80">
        <v>1</v>
      </c>
      <c r="Q147" s="88" t="str">
        <f xml:space="preserve"> IF(co_impactTypes[[#This Row],[econMultiplierName]]="None", "N/A", 2010)</f>
        <v>N/A</v>
      </c>
      <c r="R147" s="89"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2:21" x14ac:dyDescent="0.2">
      <c r="B148" s="9">
        <f xml:space="preserve"> ROW( co_impactTypes[[#This Row],[row_id]] ) - ROW(co_impactTypes[[#Headers],[row_id]] )</f>
        <v>30</v>
      </c>
      <c r="C148" s="22" t="s">
        <v>983</v>
      </c>
      <c r="D148" s="81" t="s">
        <v>994</v>
      </c>
      <c r="E148" s="167" t="s">
        <v>804</v>
      </c>
      <c r="F148" s="173" t="s">
        <v>994</v>
      </c>
      <c r="G148" s="87" t="s">
        <v>994</v>
      </c>
      <c r="H148" s="81"/>
      <c r="I148" s="81" t="s">
        <v>251</v>
      </c>
      <c r="J148" s="81" t="s">
        <v>989</v>
      </c>
      <c r="K148" s="81" t="s">
        <v>256</v>
      </c>
      <c r="L148" s="81" t="s">
        <v>990</v>
      </c>
      <c r="M148" s="81" t="s">
        <v>257</v>
      </c>
      <c r="N148" s="80">
        <v>0</v>
      </c>
      <c r="O148" s="80">
        <v>1</v>
      </c>
      <c r="P148" s="80">
        <v>1</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2:21" x14ac:dyDescent="0.2">
      <c r="B149" s="9">
        <f xml:space="preserve"> ROW( co_impactTypes[[#This Row],[row_id]] ) - ROW(co_impactTypes[[#Headers],[row_id]] )</f>
        <v>31</v>
      </c>
      <c r="C149" s="22" t="s">
        <v>983</v>
      </c>
      <c r="D149" s="81" t="s">
        <v>769</v>
      </c>
      <c r="E149" s="173" t="s">
        <v>769</v>
      </c>
      <c r="F149" s="173" t="s">
        <v>769</v>
      </c>
      <c r="G149" s="87" t="s">
        <v>769</v>
      </c>
      <c r="H149" s="81"/>
      <c r="I149" s="81" t="s">
        <v>251</v>
      </c>
      <c r="J149" s="81" t="s">
        <v>1011</v>
      </c>
      <c r="K149" s="81" t="s">
        <v>256</v>
      </c>
      <c r="L149" s="81" t="s">
        <v>991</v>
      </c>
      <c r="M149" s="81" t="s">
        <v>256</v>
      </c>
      <c r="N149" s="80">
        <v>0</v>
      </c>
      <c r="O149" s="80">
        <v>1</v>
      </c>
      <c r="P149" s="80">
        <v>1</v>
      </c>
      <c r="Q149" s="91" t="str">
        <f xml:space="preserve"> IF(co_impactTypes[[#This Row],[econMultiplierName]]="None", "N/A", 2010)</f>
        <v>N/A</v>
      </c>
      <c r="R149" s="92"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2:21" x14ac:dyDescent="0.2">
      <c r="B150" s="9">
        <f xml:space="preserve"> ROW( co_impactTypes[[#This Row],[row_id]] ) - ROW(co_impactTypes[[#Headers],[row_id]] )</f>
        <v>32</v>
      </c>
      <c r="C150" s="22" t="s">
        <v>983</v>
      </c>
      <c r="D150" s="81" t="s">
        <v>768</v>
      </c>
      <c r="E150" s="173" t="s">
        <v>768</v>
      </c>
      <c r="F150" s="173" t="s">
        <v>768</v>
      </c>
      <c r="G150" s="87" t="s">
        <v>768</v>
      </c>
      <c r="H150" s="81" t="s">
        <v>1020</v>
      </c>
      <c r="I150" s="81" t="s">
        <v>251</v>
      </c>
      <c r="J150" s="81" t="s">
        <v>988</v>
      </c>
      <c r="K150" s="81" t="s">
        <v>256</v>
      </c>
      <c r="L150" s="81" t="s">
        <v>786</v>
      </c>
      <c r="M150" s="81" t="s">
        <v>257</v>
      </c>
      <c r="N150" s="80">
        <v>0</v>
      </c>
      <c r="O150" s="80">
        <v>1</v>
      </c>
      <c r="P150" s="80">
        <v>0.4</v>
      </c>
      <c r="Q150" s="91">
        <f xml:space="preserve"> IF(co_impactTypes[[#This Row],[econMultiplierName]]="None", "N/A", 2010)</f>
        <v>2010</v>
      </c>
      <c r="R150" s="92"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2:21" x14ac:dyDescent="0.2">
      <c r="B151" s="9">
        <f xml:space="preserve"> ROW( co_impactTypes[[#This Row],[row_id]] ) - ROW(co_impactTypes[[#Headers],[row_id]] )</f>
        <v>33</v>
      </c>
      <c r="C151" s="22" t="s">
        <v>227</v>
      </c>
      <c r="D151" s="81" t="s">
        <v>201</v>
      </c>
      <c r="E151" s="167" t="s">
        <v>927</v>
      </c>
      <c r="F151" s="173"/>
      <c r="G151" s="87" t="s">
        <v>806</v>
      </c>
      <c r="H151" s="81"/>
      <c r="I151" s="81" t="s">
        <v>251</v>
      </c>
      <c r="J151" s="81" t="s">
        <v>256</v>
      </c>
      <c r="K151" s="81" t="s">
        <v>256</v>
      </c>
      <c r="L151" s="81" t="s">
        <v>256</v>
      </c>
      <c r="M151" s="81" t="s">
        <v>256</v>
      </c>
      <c r="N151" s="80">
        <v>0</v>
      </c>
      <c r="O151" s="80">
        <v>1</v>
      </c>
      <c r="P151" s="80">
        <v>1</v>
      </c>
      <c r="Q151" s="88" t="str">
        <f xml:space="preserve"> IF(co_impactTypes[[#This Row],[econMultiplierName]]="None", "N/A", 2010)</f>
        <v>N/A</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2:21" x14ac:dyDescent="0.2">
      <c r="B152" s="9">
        <f xml:space="preserve"> ROW( co_impactTypes[[#This Row],[row_id]] ) - ROW(co_impactTypes[[#Headers],[row_id]] )</f>
        <v>34</v>
      </c>
      <c r="C152" s="21" t="s">
        <v>761</v>
      </c>
      <c r="D152" s="81" t="s">
        <v>769</v>
      </c>
      <c r="E152" s="167" t="s">
        <v>769</v>
      </c>
      <c r="F152" s="173" t="s">
        <v>769</v>
      </c>
      <c r="G152" s="87" t="s">
        <v>769</v>
      </c>
      <c r="H152" s="81"/>
      <c r="I152" s="81" t="s">
        <v>251</v>
      </c>
      <c r="J152" s="81" t="s">
        <v>256</v>
      </c>
      <c r="K152" s="81" t="s">
        <v>256</v>
      </c>
      <c r="L152" s="81" t="s">
        <v>256</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2:21" x14ac:dyDescent="0.2">
      <c r="B153" s="9">
        <f xml:space="preserve"> ROW( co_impactTypes[[#This Row],[row_id]] ) - ROW(co_impactTypes[[#Headers],[row_id]] )</f>
        <v>35</v>
      </c>
      <c r="C153" s="21" t="s">
        <v>761</v>
      </c>
      <c r="D153" s="81" t="s">
        <v>768</v>
      </c>
      <c r="E153" s="167" t="s">
        <v>768</v>
      </c>
      <c r="F153" s="173" t="s">
        <v>768</v>
      </c>
      <c r="G153" s="87" t="s">
        <v>768</v>
      </c>
      <c r="H153" s="81" t="s">
        <v>1020</v>
      </c>
      <c r="I153" s="81" t="s">
        <v>251</v>
      </c>
      <c r="J153" s="81" t="s">
        <v>256</v>
      </c>
      <c r="K153" s="81" t="s">
        <v>256</v>
      </c>
      <c r="L153" s="81" t="s">
        <v>786</v>
      </c>
      <c r="M153" s="81" t="s">
        <v>257</v>
      </c>
      <c r="N153" s="80">
        <v>0</v>
      </c>
      <c r="O153" s="80">
        <v>1</v>
      </c>
      <c r="P153" s="80">
        <v>0.4</v>
      </c>
      <c r="Q153" s="88">
        <f xml:space="preserve"> IF(co_impactTypes[[#This Row],[econMultiplierName]]="None", "N/A", 2010)</f>
        <v>2010</v>
      </c>
      <c r="R153" s="89"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9" cm="1">
        <f t="array" ref="S153" xml:space="preserve"> IF( co_impactTypes[[#This Row],[damageAdjName]] = "none", 1, --( SUMPRODUCT( --IF( ISERROR( FIND( co_impactTypes[[#This Row],[damageAdjName]], scalarDataframe[scalarName] ) ), 0, 1 ), --( "damageAdj" = scalarDataframe[scalarType] ) ) &gt;= 1 ) )</f>
        <v>1</v>
      </c>
      <c r="T153" s="89" cm="1">
        <f t="array" ref="T153" xml:space="preserve"> IF( co_impactTypes[[#This Row],[econScalarName]] = "none", 1, --( SUMPRODUCT( --IF( ISERROR( FIND( co_impactTypes[[#This Row],[econScalarName]], scalarDataframe[scalarName] ) ), 0, 1 ), --( "econScalar" = scalarDataframe[scalarType] ) ) &gt;= 1 ) )</f>
        <v>1</v>
      </c>
      <c r="U153" s="89"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2:21" x14ac:dyDescent="0.2">
      <c r="B154" s="9">
        <f xml:space="preserve"> ROW( co_impactTypes[[#This Row],[row_id]] ) - ROW(co_impactTypes[[#Headers],[row_id]] )</f>
        <v>36</v>
      </c>
      <c r="C154" s="21" t="s">
        <v>761</v>
      </c>
      <c r="D154" s="81" t="s">
        <v>802</v>
      </c>
      <c r="E154" s="167" t="s">
        <v>772</v>
      </c>
      <c r="F154" s="173" t="s">
        <v>802</v>
      </c>
      <c r="G154" s="87" t="s">
        <v>802</v>
      </c>
      <c r="H154" s="81" t="s">
        <v>1021</v>
      </c>
      <c r="I154" s="81" t="s">
        <v>256</v>
      </c>
      <c r="J154" s="81" t="s">
        <v>256</v>
      </c>
      <c r="K154" s="81" t="s">
        <v>256</v>
      </c>
      <c r="L154" s="81" t="s">
        <v>771</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2:21" x14ac:dyDescent="0.2">
      <c r="B155" s="9">
        <f xml:space="preserve"> ROW( co_impactTypes[[#This Row],[row_id]] ) - ROW(co_impactTypes[[#Headers],[row_id]] )</f>
        <v>37</v>
      </c>
      <c r="C155" s="22" t="s">
        <v>1120</v>
      </c>
      <c r="D155" s="81" t="s">
        <v>201</v>
      </c>
      <c r="E155" s="167" t="s">
        <v>927</v>
      </c>
      <c r="F155" s="173"/>
      <c r="G155" s="87" t="s">
        <v>1131</v>
      </c>
      <c r="H155" s="81"/>
      <c r="I155" s="81" t="s">
        <v>256</v>
      </c>
      <c r="J155" s="81" t="s">
        <v>256</v>
      </c>
      <c r="K155" s="81" t="s">
        <v>256</v>
      </c>
      <c r="L155" s="81" t="s">
        <v>256</v>
      </c>
      <c r="M155" s="90" t="s">
        <v>256</v>
      </c>
      <c r="N155" s="80">
        <v>0</v>
      </c>
      <c r="O155" s="80">
        <v>1</v>
      </c>
      <c r="P155" s="80">
        <v>1</v>
      </c>
      <c r="Q155" s="91" t="str">
        <f xml:space="preserve"> IF(co_impactTypes[[#This Row],[econMultiplierName]]="None", "N/A", 2010)</f>
        <v>N/A</v>
      </c>
      <c r="R155" s="92"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92" cm="1">
        <f t="array" ref="S155" xml:space="preserve"> IF( co_impactTypes[[#This Row],[damageAdjName]] = "none", 1, --( SUMPRODUCT( --IF( ISERROR( FIND( co_impactTypes[[#This Row],[damageAdjName]], scalarDataframe[scalarName] ) ), 0, 1 ), --( "damageAdj" = scalarDataframe[scalarType] ) ) &gt;= 1 ) )</f>
        <v>1</v>
      </c>
      <c r="T155" s="92" cm="1">
        <f t="array" ref="T155" xml:space="preserve"> IF( co_impactTypes[[#This Row],[econScalarName]] = "none", 1, --( SUMPRODUCT( --IF( ISERROR( FIND( co_impactTypes[[#This Row],[econScalarName]], scalarDataframe[scalarName] ) ), 0, 1 ), --( "econScalar" = scalarDataframe[scalarType] ) ) &gt;= 1 ) )</f>
        <v>1</v>
      </c>
      <c r="U155" s="92"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2:21" ht="22.5" x14ac:dyDescent="0.2">
      <c r="B156" s="9">
        <f xml:space="preserve"> ROW( co_impactTypes[[#This Row],[row_id]] ) - ROW(co_impactTypes[[#Headers],[row_id]] )</f>
        <v>38</v>
      </c>
      <c r="C156" s="21" t="s">
        <v>89</v>
      </c>
      <c r="D156" s="81" t="s">
        <v>206</v>
      </c>
      <c r="E156" s="167" t="s">
        <v>90</v>
      </c>
      <c r="F156" s="173" t="s">
        <v>90</v>
      </c>
      <c r="G156" s="87" t="s">
        <v>997</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2:21" ht="22.5" x14ac:dyDescent="0.2">
      <c r="B157" s="9">
        <f xml:space="preserve"> ROW( co_impactTypes[[#This Row],[row_id]] ) - ROW(co_impactTypes[[#Headers],[row_id]] )</f>
        <v>39</v>
      </c>
      <c r="C157" s="21" t="s">
        <v>89</v>
      </c>
      <c r="D157" s="81" t="s">
        <v>207</v>
      </c>
      <c r="E157" s="167" t="s">
        <v>91</v>
      </c>
      <c r="F157" s="173" t="s">
        <v>91</v>
      </c>
      <c r="G157" s="87" t="s">
        <v>998</v>
      </c>
      <c r="H157" s="81"/>
      <c r="I157" s="81" t="s">
        <v>251</v>
      </c>
      <c r="J157" s="81" t="s">
        <v>256</v>
      </c>
      <c r="K157" s="81" t="s">
        <v>256</v>
      </c>
      <c r="L157" s="81" t="s">
        <v>256</v>
      </c>
      <c r="M157" s="81" t="s">
        <v>256</v>
      </c>
      <c r="N157" s="80">
        <v>0</v>
      </c>
      <c r="O157" s="80">
        <v>1</v>
      </c>
      <c r="P157" s="80">
        <v>1</v>
      </c>
      <c r="Q157" s="88" t="str">
        <f xml:space="preserve"> IF(co_impactTypes[[#This Row],[econMultiplierName]]="None", "N/A", 2010)</f>
        <v>N/A</v>
      </c>
      <c r="R157" s="89"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9" cm="1">
        <f t="array" ref="S157" xml:space="preserve"> IF( co_impactTypes[[#This Row],[damageAdjName]] = "none", 1, --( SUMPRODUCT( --IF( ISERROR( FIND( co_impactTypes[[#This Row],[damageAdjName]], scalarDataframe[scalarName] ) ), 0, 1 ), --( "damageAdj" = scalarDataframe[scalarType] ) ) &gt;= 1 ) )</f>
        <v>1</v>
      </c>
      <c r="T157" s="89" cm="1">
        <f t="array" ref="T157" xml:space="preserve"> IF( co_impactTypes[[#This Row],[econScalarName]] = "none", 1, --( SUMPRODUCT( --IF( ISERROR( FIND( co_impactTypes[[#This Row],[econScalarName]], scalarDataframe[scalarName] ) ), 0, 1 ), --( "econScalar" = scalarDataframe[scalarType] ) ) &gt;= 1 ) )</f>
        <v>1</v>
      </c>
      <c r="U157" s="89" cm="1">
        <f t="array" ref="U157" xml:space="preserve"> IF( NOT( ISERROR( FIND( co_impactTypes[[#This Row],[physScalarName]], "none, reg_pop" ) ) ), 1, --( SUMPRODUCT( --IF( ISERROR( FIND( co_impactTypes[[#This Row],[physScalarName]], scalarDataframe[scalarName] ) ), 0, 1 ), --( "physScalar" = scalarDataframe[scalarType] ) ) &gt;= 1 ) )</f>
        <v>1</v>
      </c>
    </row>
    <row r="158" spans="2:21" ht="22.5" x14ac:dyDescent="0.2">
      <c r="B158" s="9">
        <f xml:space="preserve"> ROW( co_impactTypes[[#This Row],[row_id]] ) - ROW(co_impactTypes[[#Headers],[row_id]] )</f>
        <v>40</v>
      </c>
      <c r="C158" s="21" t="s">
        <v>89</v>
      </c>
      <c r="D158" s="81" t="s">
        <v>92</v>
      </c>
      <c r="E158" s="167" t="s">
        <v>92</v>
      </c>
      <c r="F158" s="173" t="s">
        <v>92</v>
      </c>
      <c r="G158" s="87" t="s">
        <v>999</v>
      </c>
      <c r="H158" s="81"/>
      <c r="I158" s="81" t="s">
        <v>251</v>
      </c>
      <c r="J158" s="81" t="s">
        <v>256</v>
      </c>
      <c r="K158" s="81" t="s">
        <v>256</v>
      </c>
      <c r="L158" s="81" t="s">
        <v>256</v>
      </c>
      <c r="M158" s="81" t="s">
        <v>256</v>
      </c>
      <c r="N158" s="80">
        <v>0</v>
      </c>
      <c r="O158" s="80">
        <v>1</v>
      </c>
      <c r="P158" s="80">
        <v>1</v>
      </c>
      <c r="Q158" s="88" t="str">
        <f xml:space="preserve"> IF(co_impactTypes[[#This Row],[econMultiplierName]]="None", "N/A", 2010)</f>
        <v>N/A</v>
      </c>
      <c r="R158" s="89" cm="1">
        <f t="array" ref="R15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8" s="89" cm="1">
        <f t="array" ref="S158" xml:space="preserve"> IF( co_impactTypes[[#This Row],[damageAdjName]] = "none", 1, --( SUMPRODUCT( --IF( ISERROR( FIND( co_impactTypes[[#This Row],[damageAdjName]], scalarDataframe[scalarName] ) ), 0, 1 ), --( "damageAdj" = scalarDataframe[scalarType] ) ) &gt;= 1 ) )</f>
        <v>1</v>
      </c>
      <c r="T158" s="89" cm="1">
        <f t="array" ref="T158" xml:space="preserve"> IF( co_impactTypes[[#This Row],[econScalarName]] = "none", 1, --( SUMPRODUCT( --IF( ISERROR( FIND( co_impactTypes[[#This Row],[econScalarName]], scalarDataframe[scalarName] ) ), 0, 1 ), --( "econScalar" = scalarDataframe[scalarType] ) ) &gt;= 1 ) )</f>
        <v>1</v>
      </c>
      <c r="U158" s="89" cm="1">
        <f t="array" ref="U158" xml:space="preserve"> IF( NOT( ISERROR( FIND( co_impactTypes[[#This Row],[physScalarName]], "none, reg_pop" ) ) ), 1, --( SUMPRODUCT( --IF( ISERROR( FIND( co_impactTypes[[#This Row],[physScalarName]], scalarDataframe[scalarName] ) ), 0, 1 ), --( "physScalar" = scalarDataframe[scalarType] ) ) &gt;= 1 ) )</f>
        <v>1</v>
      </c>
    </row>
    <row r="161" spans="1:21" ht="15" x14ac:dyDescent="0.25">
      <c r="A161" s="68"/>
      <c r="B161" s="69" t="s">
        <v>1193</v>
      </c>
      <c r="C161" s="69"/>
      <c r="D161" s="69"/>
      <c r="E161" s="69"/>
      <c r="F161" s="69"/>
      <c r="G161" s="69"/>
      <c r="H161" s="69"/>
      <c r="I161" s="69"/>
      <c r="J161" s="69"/>
      <c r="K161" s="69"/>
      <c r="L161" s="69"/>
      <c r="M161" s="69"/>
      <c r="N161" s="69"/>
      <c r="O161" s="69"/>
      <c r="P161" s="69"/>
      <c r="Q161" s="69"/>
      <c r="R161" s="69"/>
      <c r="S161" s="69"/>
      <c r="T161" s="69"/>
      <c r="U161" s="69"/>
    </row>
    <row r="163" spans="1:21" ht="15" x14ac:dyDescent="0.25">
      <c r="B163" s="84" t="s">
        <v>780</v>
      </c>
      <c r="C163" s="84" t="s">
        <v>254</v>
      </c>
      <c r="D163" s="84" t="s">
        <v>253</v>
      </c>
      <c r="E163" s="86" t="s">
        <v>813</v>
      </c>
      <c r="F163" s="86" t="s">
        <v>891</v>
      </c>
      <c r="G163" s="86" t="s">
        <v>892</v>
      </c>
      <c r="H163" s="86" t="s">
        <v>817</v>
      </c>
      <c r="I163" s="86" t="s">
        <v>909</v>
      </c>
      <c r="J163" s="84" t="s">
        <v>833</v>
      </c>
      <c r="K163" s="84" t="s">
        <v>1015</v>
      </c>
      <c r="R163" s="38"/>
      <c r="S163" s="38"/>
      <c r="T163" s="38"/>
    </row>
    <row r="164" spans="1:21" ht="15" x14ac:dyDescent="0.25">
      <c r="B164" s="8">
        <f xml:space="preserve"> ROW( co_scalarInfo[[#This Row],[row_id]] ) - ROW( co_scalarInfo[[#Headers],[row_id]] )</f>
        <v>1</v>
      </c>
      <c r="C164" s="78" t="s">
        <v>786</v>
      </c>
      <c r="D164" s="79" t="s">
        <v>18</v>
      </c>
      <c r="E164" s="80" t="s">
        <v>814</v>
      </c>
      <c r="F164" s="80" t="s">
        <v>785</v>
      </c>
      <c r="G164" s="80" t="s">
        <v>893</v>
      </c>
      <c r="H164" s="80">
        <v>2010</v>
      </c>
      <c r="I164" s="101" t="s">
        <v>910</v>
      </c>
      <c r="J164" s="98"/>
      <c r="K164" s="97" cm="1">
        <f t="array" ref="K164" xml:space="preserve"> SUMPRODUCT( --( co_scalarInfo[[#This Row],[scalarName]] = scalarDataframe[scalarName] ) )</f>
        <v>1</v>
      </c>
      <c r="R164" s="19"/>
      <c r="S164" s="19"/>
      <c r="T164" s="19"/>
    </row>
    <row r="165" spans="1:21" ht="15" x14ac:dyDescent="0.25">
      <c r="B165" s="8">
        <f xml:space="preserve"> ROW( co_scalarInfo[[#This Row],[row_id]] ) - ROW( co_scalarInfo[[#Headers],[row_id]] )</f>
        <v>2</v>
      </c>
      <c r="C165" s="78" t="s">
        <v>1010</v>
      </c>
      <c r="D165" s="79" t="s">
        <v>767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1:21" ht="22.5" x14ac:dyDescent="0.25">
      <c r="B166" s="8">
        <f xml:space="preserve"> ROW( co_scalarInfo[[#This Row],[row_id]] ) - ROW( co_scalarInfo[[#Headers],[row_id]] )</f>
        <v>3</v>
      </c>
      <c r="C166" s="78" t="s">
        <v>261</v>
      </c>
      <c r="D166" s="79" t="s">
        <v>260</v>
      </c>
      <c r="E166" s="80" t="s">
        <v>815</v>
      </c>
      <c r="F166" s="80" t="s">
        <v>895</v>
      </c>
      <c r="G166" s="80" t="s">
        <v>894</v>
      </c>
      <c r="H166" s="80">
        <v>2015</v>
      </c>
      <c r="I166" s="101" t="s">
        <v>910</v>
      </c>
      <c r="J166" s="98"/>
      <c r="K166" s="97" cm="1">
        <f t="array" ref="K166" xml:space="preserve"> SUMPRODUCT( --( co_scalarInfo[[#This Row],[scalarName]] = scalarDataframe[scalarName] ) )</f>
        <v>140</v>
      </c>
      <c r="R166" s="19"/>
      <c r="S166" s="19"/>
      <c r="T166" s="19"/>
    </row>
    <row r="167" spans="1:21" ht="22.5" x14ac:dyDescent="0.25">
      <c r="B167" s="9">
        <f xml:space="preserve"> ROW( co_scalarInfo[[#This Row],[row_id]] ) - ROW( co_scalarInfo[[#Headers],[row_id]] )</f>
        <v>4</v>
      </c>
      <c r="C167" s="81" t="s">
        <v>788</v>
      </c>
      <c r="D167" s="79" t="s">
        <v>787</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1:21" ht="22.5" x14ac:dyDescent="0.25">
      <c r="B168" s="9">
        <f xml:space="preserve"> ROW( co_scalarInfo[[#This Row],[row_id]] ) - ROW( co_scalarInfo[[#Headers],[row_id]] )</f>
        <v>5</v>
      </c>
      <c r="C168" s="81" t="s">
        <v>789</v>
      </c>
      <c r="D168" s="79" t="s">
        <v>790</v>
      </c>
      <c r="E168" s="80" t="s">
        <v>814</v>
      </c>
      <c r="F168" s="80" t="s">
        <v>785</v>
      </c>
      <c r="G168" s="80" t="s">
        <v>893</v>
      </c>
      <c r="H168" s="80">
        <v>2015</v>
      </c>
      <c r="I168" s="101" t="s">
        <v>910</v>
      </c>
      <c r="J168" s="98"/>
      <c r="K168" s="97" cm="1">
        <f t="array" ref="K168" xml:space="preserve"> SUMPRODUCT( --( co_scalarInfo[[#This Row],[scalarName]] = scalarDataframe[scalarName] ) )</f>
        <v>1</v>
      </c>
      <c r="R168" s="19"/>
      <c r="S168" s="19"/>
      <c r="T168" s="19"/>
    </row>
    <row r="169" spans="1:21" ht="22.5" x14ac:dyDescent="0.25">
      <c r="B169" s="9">
        <f xml:space="preserve"> ROW( co_scalarInfo[[#This Row],[row_id]] ) - ROW( co_scalarInfo[[#Headers],[row_id]] )</f>
        <v>6</v>
      </c>
      <c r="C169" s="81" t="s">
        <v>812</v>
      </c>
      <c r="D169" s="79" t="s">
        <v>791</v>
      </c>
      <c r="E169" s="80" t="s">
        <v>814</v>
      </c>
      <c r="F169" s="80" t="s">
        <v>785</v>
      </c>
      <c r="G169" s="80" t="s">
        <v>893</v>
      </c>
      <c r="H169" s="80">
        <v>2015</v>
      </c>
      <c r="I169" s="101" t="s">
        <v>910</v>
      </c>
      <c r="J169" s="98"/>
      <c r="K169" s="97" cm="1">
        <f t="array" ref="K169" xml:space="preserve"> SUMPRODUCT( --( co_scalarInfo[[#This Row],[scalarName]] = scalarDataframe[scalarName] ) )</f>
        <v>1</v>
      </c>
      <c r="R169" s="19"/>
      <c r="S169" s="19"/>
      <c r="T169" s="19"/>
    </row>
    <row r="170" spans="1:21" ht="15" x14ac:dyDescent="0.25">
      <c r="B170" s="9">
        <f xml:space="preserve"> ROW( co_scalarInfo[[#This Row],[row_id]] ) - ROW( co_scalarInfo[[#Headers],[row_id]] )</f>
        <v>7</v>
      </c>
      <c r="C170" s="81" t="s">
        <v>771</v>
      </c>
      <c r="D170" s="79" t="s">
        <v>770</v>
      </c>
      <c r="E170" s="80" t="s">
        <v>814</v>
      </c>
      <c r="F170" s="80" t="s">
        <v>785</v>
      </c>
      <c r="G170" s="80" t="s">
        <v>894</v>
      </c>
      <c r="H170" s="80">
        <v>2015</v>
      </c>
      <c r="I170" s="101" t="s">
        <v>910</v>
      </c>
      <c r="J170" s="98"/>
      <c r="K170" s="97" cm="1">
        <f t="array" ref="K170" xml:space="preserve"> SUMPRODUCT( --( co_scalarInfo[[#This Row],[scalarName]] = scalarDataframe[scalarName] ) )</f>
        <v>7</v>
      </c>
      <c r="R170" s="19"/>
      <c r="S170" s="19"/>
      <c r="T170" s="19"/>
    </row>
    <row r="171" spans="1:21" ht="15" x14ac:dyDescent="0.25">
      <c r="B171" s="9">
        <f xml:space="preserve"> ROW( co_scalarInfo[[#This Row],[row_id]] ) - ROW( co_scalarInfo[[#Headers],[row_id]] )</f>
        <v>8</v>
      </c>
      <c r="C171" s="81" t="s">
        <v>990</v>
      </c>
      <c r="D171" s="79" t="s">
        <v>992</v>
      </c>
      <c r="E171" s="80" t="s">
        <v>814</v>
      </c>
      <c r="F171" s="80" t="s">
        <v>785</v>
      </c>
      <c r="G171" s="80" t="s">
        <v>893</v>
      </c>
      <c r="H171" s="82" t="s">
        <v>946</v>
      </c>
      <c r="I171" s="101" t="s">
        <v>910</v>
      </c>
      <c r="J171" s="98"/>
      <c r="K171" s="97" cm="1">
        <f t="array" ref="K171" xml:space="preserve"> SUMPRODUCT( --( co_scalarInfo[[#This Row],[scalarName]] = scalarDataframe[scalarName] ) )</f>
        <v>1</v>
      </c>
      <c r="R171" s="19"/>
      <c r="S171" s="19"/>
      <c r="T171" s="19"/>
    </row>
    <row r="172" spans="1:21" ht="22.5" x14ac:dyDescent="0.25">
      <c r="B172" s="9">
        <f xml:space="preserve"> ROW( co_scalarInfo[[#This Row],[row_id]] ) - ROW( co_scalarInfo[[#Headers],[row_id]] )</f>
        <v>9</v>
      </c>
      <c r="C172" s="81" t="s">
        <v>991</v>
      </c>
      <c r="D172" s="79" t="s">
        <v>993</v>
      </c>
      <c r="E172" s="80" t="s">
        <v>814</v>
      </c>
      <c r="F172" s="80" t="s">
        <v>785</v>
      </c>
      <c r="G172" s="80" t="s">
        <v>893</v>
      </c>
      <c r="H172" s="82" t="s">
        <v>946</v>
      </c>
      <c r="I172" s="101" t="s">
        <v>910</v>
      </c>
      <c r="J172" s="98"/>
      <c r="K172" s="97" cm="1">
        <f t="array" ref="K172" xml:space="preserve"> SUMPRODUCT( --( co_scalarInfo[[#This Row],[scalarName]] = scalarDataframe[scalarName] ) )</f>
        <v>1</v>
      </c>
      <c r="R172" s="19"/>
      <c r="S172" s="19"/>
      <c r="T172" s="19"/>
    </row>
    <row r="173" spans="1:21" x14ac:dyDescent="0.2">
      <c r="B173" s="9">
        <f xml:space="preserve"> ROW( co_scalarInfo[[#This Row],[row_id]] ) - ROW( co_scalarInfo[[#Headers],[row_id]] )</f>
        <v>10</v>
      </c>
      <c r="C173" s="81" t="s">
        <v>256</v>
      </c>
      <c r="D173" s="79" t="s">
        <v>915</v>
      </c>
      <c r="E173" s="80" t="s">
        <v>814</v>
      </c>
      <c r="F173" s="80" t="s">
        <v>785</v>
      </c>
      <c r="G173" s="80" t="s">
        <v>893</v>
      </c>
      <c r="H173" s="83" t="s">
        <v>201</v>
      </c>
      <c r="I173" s="102" t="s">
        <v>912</v>
      </c>
      <c r="J173" s="98" t="s">
        <v>916</v>
      </c>
      <c r="K173" s="97" cm="1">
        <f t="array" ref="K173" xml:space="preserve"> SUMPRODUCT( --( co_scalarInfo[[#This Row],[scalarName]] = scalarDataframe[scalarName] ) )</f>
        <v>0</v>
      </c>
    </row>
    <row r="174" spans="1:21" x14ac:dyDescent="0.2">
      <c r="B174" s="9">
        <f xml:space="preserve"> ROW( co_scalarInfo[[#This Row],[row_id]] ) - ROW( co_scalarInfo[[#Headers],[row_id]] )</f>
        <v>11</v>
      </c>
      <c r="C174" s="81" t="s">
        <v>251</v>
      </c>
      <c r="D174" s="79" t="s">
        <v>211</v>
      </c>
      <c r="E174" s="80" t="s">
        <v>816</v>
      </c>
      <c r="F174" s="80" t="s">
        <v>895</v>
      </c>
      <c r="G174" s="80" t="s">
        <v>894</v>
      </c>
      <c r="H174" s="82" t="s">
        <v>946</v>
      </c>
      <c r="I174" s="101" t="s">
        <v>911</v>
      </c>
      <c r="J174" s="98"/>
      <c r="K174" s="97" cm="1">
        <f t="array" ref="K174" xml:space="preserve"> SUMPRODUCT( --( co_scalarInfo[[#This Row],[scalarName]] = scalarDataframe[scalarName] ) )</f>
        <v>0</v>
      </c>
    </row>
    <row r="175" spans="1:21" x14ac:dyDescent="0.2">
      <c r="B175" s="9">
        <f xml:space="preserve"> ROW( co_scalarInfo[[#This Row],[row_id]] ) - ROW( co_scalarInfo[[#Headers],[row_id]] )</f>
        <v>12</v>
      </c>
      <c r="C175" s="81" t="s">
        <v>759</v>
      </c>
      <c r="D175" s="79" t="s">
        <v>758</v>
      </c>
      <c r="E175" s="80" t="s">
        <v>816</v>
      </c>
      <c r="F175" s="80" t="s">
        <v>895</v>
      </c>
      <c r="G175" s="80" t="s">
        <v>894</v>
      </c>
      <c r="H175" s="82" t="s">
        <v>946</v>
      </c>
      <c r="I175" s="101" t="s">
        <v>910</v>
      </c>
      <c r="J175" s="98"/>
      <c r="K175" s="97" cm="1">
        <f t="array" ref="K175" xml:space="preserve"> SUMPRODUCT( --( co_scalarInfo[[#This Row],[scalarName]] = scalarDataframe[scalarName] ) )</f>
        <v>119</v>
      </c>
    </row>
    <row r="176" spans="1:21" x14ac:dyDescent="0.2">
      <c r="B176" s="9">
        <f xml:space="preserve"> ROW( co_scalarInfo[[#This Row],[row_id]] ) - ROW( co_scalarInfo[[#Headers],[row_id]] )</f>
        <v>13</v>
      </c>
      <c r="C176" s="81" t="s">
        <v>236</v>
      </c>
      <c r="D176" s="79" t="s">
        <v>215</v>
      </c>
      <c r="E176" s="80" t="s">
        <v>816</v>
      </c>
      <c r="F176" s="80" t="s">
        <v>785</v>
      </c>
      <c r="G176" s="80" t="s">
        <v>894</v>
      </c>
      <c r="H176" s="82" t="s">
        <v>946</v>
      </c>
      <c r="I176" s="101" t="s">
        <v>910</v>
      </c>
      <c r="J176" s="98"/>
      <c r="K176" s="97" cm="1">
        <f t="array" ref="K176" xml:space="preserve"> SUMPRODUCT( --( co_scalarInfo[[#This Row],[scalarName]] = scalarDataframe[scalarName] ) )</f>
        <v>8</v>
      </c>
    </row>
    <row r="177" spans="2:11" x14ac:dyDescent="0.2">
      <c r="B177" s="9">
        <f xml:space="preserve"> ROW( co_scalarInfo[[#This Row],[row_id]] ) - ROW( co_scalarInfo[[#Headers],[row_id]] )</f>
        <v>14</v>
      </c>
      <c r="C177" s="81" t="s">
        <v>250</v>
      </c>
      <c r="D177" s="79" t="s">
        <v>797</v>
      </c>
      <c r="E177" s="80" t="s">
        <v>816</v>
      </c>
      <c r="F177" s="80" t="s">
        <v>785</v>
      </c>
      <c r="G177" s="80" t="s">
        <v>894</v>
      </c>
      <c r="H177" s="82" t="s">
        <v>946</v>
      </c>
      <c r="I177" s="101" t="s">
        <v>910</v>
      </c>
      <c r="J177" s="98"/>
      <c r="K177" s="97" cm="1">
        <f t="array" ref="K177" xml:space="preserve"> SUMPRODUCT( --( co_scalarInfo[[#This Row],[scalarName]] = scalarDataframe[scalarName] ) )</f>
        <v>7</v>
      </c>
    </row>
    <row r="178" spans="2:11" x14ac:dyDescent="0.2">
      <c r="B178" s="9">
        <f xml:space="preserve"> ROW( co_scalarInfo[[#This Row],[row_id]] ) - ROW( co_scalarInfo[[#Headers],[row_id]] )</f>
        <v>15</v>
      </c>
      <c r="C178" s="81" t="s">
        <v>256</v>
      </c>
      <c r="D178" s="79" t="s">
        <v>915</v>
      </c>
      <c r="E178" s="80" t="s">
        <v>816</v>
      </c>
      <c r="F178" s="80" t="s">
        <v>785</v>
      </c>
      <c r="G178" s="80" t="s">
        <v>893</v>
      </c>
      <c r="H178" s="83" t="s">
        <v>201</v>
      </c>
      <c r="I178" s="102" t="s">
        <v>912</v>
      </c>
      <c r="J178" s="98" t="s">
        <v>916</v>
      </c>
      <c r="K178" s="97" cm="1">
        <f t="array" ref="K178" xml:space="preserve"> SUMPRODUCT( --( co_scalarInfo[[#This Row],[scalarName]] = scalarDataframe[scalarName] ) )</f>
        <v>0</v>
      </c>
    </row>
    <row r="179" spans="2:11" x14ac:dyDescent="0.2">
      <c r="B179" s="9">
        <f xml:space="preserve"> ROW( co_scalarInfo[[#This Row],[row_id]] ) - ROW( co_scalarInfo[[#Headers],[row_id]] )</f>
        <v>16</v>
      </c>
      <c r="C179" s="81" t="s">
        <v>258</v>
      </c>
      <c r="D179" s="79" t="s">
        <v>793</v>
      </c>
      <c r="E179" s="80" t="s">
        <v>834</v>
      </c>
      <c r="F179" s="80" t="s">
        <v>895</v>
      </c>
      <c r="G179" s="80" t="s">
        <v>894</v>
      </c>
      <c r="H179" s="82" t="s">
        <v>946</v>
      </c>
      <c r="I179" s="101" t="s">
        <v>910</v>
      </c>
      <c r="J179" s="98"/>
      <c r="K179" s="97" cm="1">
        <f t="array" ref="K179" xml:space="preserve"> SUMPRODUCT( --( co_scalarInfo[[#This Row],[scalarName]] = scalarDataframe[scalarName] ) )</f>
        <v>42</v>
      </c>
    </row>
    <row r="180" spans="2:11" x14ac:dyDescent="0.2">
      <c r="B180" s="9">
        <f xml:space="preserve"> ROW( co_scalarInfo[[#This Row],[row_id]] ) - ROW( co_scalarInfo[[#Headers],[row_id]] )</f>
        <v>17</v>
      </c>
      <c r="C180" s="81" t="s">
        <v>259</v>
      </c>
      <c r="D180" s="79" t="s">
        <v>795</v>
      </c>
      <c r="E180" s="80" t="s">
        <v>834</v>
      </c>
      <c r="F180" s="80" t="s">
        <v>895</v>
      </c>
      <c r="G180" s="80" t="s">
        <v>894</v>
      </c>
      <c r="H180" s="82" t="s">
        <v>946</v>
      </c>
      <c r="I180" s="101" t="s">
        <v>910</v>
      </c>
      <c r="J180" s="98"/>
      <c r="K180" s="97" cm="1">
        <f t="array" ref="K180" xml:space="preserve"> SUMPRODUCT( --( co_scalarInfo[[#This Row],[scalarName]] = scalarDataframe[scalarName] ) )</f>
        <v>140</v>
      </c>
    </row>
    <row r="181" spans="2:11" x14ac:dyDescent="0.2">
      <c r="B181" s="9">
        <f xml:space="preserve"> ROW( co_scalarInfo[[#This Row],[row_id]] ) - ROW( co_scalarInfo[[#Headers],[row_id]] )</f>
        <v>18</v>
      </c>
      <c r="C181" s="81" t="s">
        <v>256</v>
      </c>
      <c r="D181" s="79" t="s">
        <v>915</v>
      </c>
      <c r="E181" s="80" t="s">
        <v>834</v>
      </c>
      <c r="F181" s="80" t="s">
        <v>785</v>
      </c>
      <c r="G181" s="80" t="s">
        <v>893</v>
      </c>
      <c r="H181" s="83" t="s">
        <v>201</v>
      </c>
      <c r="I181" s="102" t="s">
        <v>912</v>
      </c>
      <c r="J181" s="98" t="s">
        <v>916</v>
      </c>
      <c r="K181" s="97" cm="1">
        <f t="array" ref="K181" xml:space="preserve"> SUMPRODUCT( --( co_scalarInfo[[#This Row],[scalarName]] = scalarDataframe[scalarName] ) )</f>
        <v>0</v>
      </c>
    </row>
    <row r="182" spans="2:11" ht="33.75" x14ac:dyDescent="0.2">
      <c r="B182" s="9">
        <f xml:space="preserve"> ROW( co_scalarInfo[[#This Row],[row_id]] ) - ROW( co_scalarInfo[[#Headers],[row_id]] )</f>
        <v>19</v>
      </c>
      <c r="C182" s="81" t="s">
        <v>896</v>
      </c>
      <c r="D182" s="79" t="s">
        <v>901</v>
      </c>
      <c r="E182" s="80" t="s">
        <v>815</v>
      </c>
      <c r="F182" s="80" t="s">
        <v>895</v>
      </c>
      <c r="G182" s="80" t="s">
        <v>894</v>
      </c>
      <c r="H182" s="82" t="s">
        <v>946</v>
      </c>
      <c r="I182" s="101" t="s">
        <v>910</v>
      </c>
      <c r="J182" s="98" t="s">
        <v>898</v>
      </c>
      <c r="K182" s="97" cm="1">
        <f t="array" ref="K182" xml:space="preserve"> SUMPRODUCT( --( co_scalarInfo[[#This Row],[scalarName]] = scalarDataframe[scalarName] ) )</f>
        <v>157</v>
      </c>
    </row>
    <row r="183" spans="2:11" ht="45" x14ac:dyDescent="0.2">
      <c r="B183" s="9">
        <f xml:space="preserve"> ROW( co_scalarInfo[[#This Row],[row_id]] ) - ROW( co_scalarInfo[[#Headers],[row_id]] )</f>
        <v>20</v>
      </c>
      <c r="C183" s="81" t="s">
        <v>897</v>
      </c>
      <c r="D183" s="79" t="s">
        <v>900</v>
      </c>
      <c r="E183" s="80" t="s">
        <v>815</v>
      </c>
      <c r="F183" s="80" t="s">
        <v>895</v>
      </c>
      <c r="G183" s="80" t="s">
        <v>894</v>
      </c>
      <c r="H183" s="82" t="s">
        <v>946</v>
      </c>
      <c r="I183" s="101" t="s">
        <v>910</v>
      </c>
      <c r="J183" s="98" t="s">
        <v>899</v>
      </c>
      <c r="K183" s="97" cm="1">
        <f t="array" ref="K183" xml:space="preserve"> SUMPRODUCT( --( co_scalarInfo[[#This Row],[scalarName]] = scalarDataframe[scalarName] ) )</f>
        <v>157</v>
      </c>
    </row>
    <row r="184" spans="2:11" ht="33.75" x14ac:dyDescent="0.2">
      <c r="B184" s="9">
        <f xml:space="preserve"> ROW( co_scalarInfo[[#This Row],[row_id]] ) - ROW( co_scalarInfo[[#Headers],[row_id]] )</f>
        <v>21</v>
      </c>
      <c r="C184" s="81" t="s">
        <v>1003</v>
      </c>
      <c r="D184" s="79" t="s">
        <v>798</v>
      </c>
      <c r="E184" s="80" t="s">
        <v>815</v>
      </c>
      <c r="F184" s="80" t="s">
        <v>895</v>
      </c>
      <c r="G184" s="80" t="s">
        <v>894</v>
      </c>
      <c r="H184" s="82" t="s">
        <v>946</v>
      </c>
      <c r="I184" s="101" t="s">
        <v>910</v>
      </c>
      <c r="J184" s="98"/>
      <c r="K184" s="97" cm="1">
        <f t="array" ref="K184" xml:space="preserve"> SUMPRODUCT( --( co_scalarInfo[[#This Row],[scalarName]] = scalarDataframe[scalarName] ) )</f>
        <v>140</v>
      </c>
    </row>
    <row r="185" spans="2:11" x14ac:dyDescent="0.2">
      <c r="B185" s="9">
        <f xml:space="preserve"> ROW( co_scalarInfo[[#This Row],[row_id]] ) - ROW( co_scalarInfo[[#Headers],[row_id]] )</f>
        <v>22</v>
      </c>
      <c r="C185" s="81" t="s">
        <v>781</v>
      </c>
      <c r="D185" s="79" t="s">
        <v>799</v>
      </c>
      <c r="E185" s="80" t="s">
        <v>815</v>
      </c>
      <c r="F185" s="80" t="s">
        <v>895</v>
      </c>
      <c r="G185" s="80" t="s">
        <v>893</v>
      </c>
      <c r="H185" s="82" t="s">
        <v>946</v>
      </c>
      <c r="I185" s="101" t="s">
        <v>910</v>
      </c>
      <c r="J185" s="98"/>
      <c r="K185" s="97" cm="1">
        <f t="array" ref="K185" xml:space="preserve"> SUMPRODUCT( --( co_scalarInfo[[#This Row],[scalarName]] = scalarDataframe[scalarName] ) )</f>
        <v>20</v>
      </c>
    </row>
    <row r="186" spans="2:11" x14ac:dyDescent="0.2">
      <c r="B186" s="9">
        <f xml:space="preserve"> ROW( co_scalarInfo[[#This Row],[row_id]] ) - ROW( co_scalarInfo[[#Headers],[row_id]] )</f>
        <v>23</v>
      </c>
      <c r="C186" s="81" t="s">
        <v>256</v>
      </c>
      <c r="D186" s="79" t="s">
        <v>915</v>
      </c>
      <c r="E186" s="80" t="s">
        <v>815</v>
      </c>
      <c r="F186" s="80" t="s">
        <v>785</v>
      </c>
      <c r="G186" s="80" t="s">
        <v>893</v>
      </c>
      <c r="H186" s="83" t="s">
        <v>201</v>
      </c>
      <c r="I186" s="102" t="s">
        <v>912</v>
      </c>
      <c r="J186" s="98" t="s">
        <v>916</v>
      </c>
      <c r="K186" s="97" cm="1">
        <f t="array" ref="K186" xml:space="preserve"> SUMPRODUCT( --( co_scalarInfo[[#This Row],[scalarName]] = scalarDataframe[scalarName] ) )</f>
        <v>0</v>
      </c>
    </row>
    <row r="187" spans="2:11" ht="22.5" x14ac:dyDescent="0.2">
      <c r="B187" s="9">
        <f xml:space="preserve"> ROW( co_scalarInfo[[#This Row],[row_id]] ) - ROW( co_scalarInfo[[#Headers],[row_id]] )</f>
        <v>24</v>
      </c>
      <c r="C187" s="81" t="s">
        <v>988</v>
      </c>
      <c r="D187" s="79" t="s">
        <v>985</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ht="22.5" x14ac:dyDescent="0.2">
      <c r="B188" s="9">
        <f xml:space="preserve"> ROW( co_scalarInfo[[#This Row],[row_id]] ) - ROW( co_scalarInfo[[#Headers],[row_id]] )</f>
        <v>25</v>
      </c>
      <c r="C188" s="81" t="s">
        <v>1011</v>
      </c>
      <c r="D188" s="79" t="s">
        <v>986</v>
      </c>
      <c r="E188" s="80" t="s">
        <v>834</v>
      </c>
      <c r="F188" s="80" t="s">
        <v>785</v>
      </c>
      <c r="G188" s="80" t="s">
        <v>893</v>
      </c>
      <c r="H188" s="82" t="s">
        <v>946</v>
      </c>
      <c r="I188" s="101" t="s">
        <v>910</v>
      </c>
      <c r="J188" s="98"/>
      <c r="K188" s="97" cm="1">
        <f t="array" ref="K188" xml:space="preserve"> SUMPRODUCT( --( co_scalarInfo[[#This Row],[scalarName]] = scalarDataframe[scalarName] ) )</f>
        <v>1</v>
      </c>
    </row>
    <row r="189" spans="2:11" ht="22.5" x14ac:dyDescent="0.2">
      <c r="B189" s="9">
        <f xml:space="preserve"> ROW( co_scalarInfo[[#This Row],[row_id]] ) - ROW( co_scalarInfo[[#Headers],[row_id]] )</f>
        <v>26</v>
      </c>
      <c r="C189" s="81" t="s">
        <v>989</v>
      </c>
      <c r="D189" s="79" t="s">
        <v>987</v>
      </c>
      <c r="E189" s="80" t="s">
        <v>834</v>
      </c>
      <c r="F189" s="80" t="s">
        <v>785</v>
      </c>
      <c r="G189" s="80" t="s">
        <v>893</v>
      </c>
      <c r="H189" s="82" t="s">
        <v>946</v>
      </c>
      <c r="I189" s="101" t="s">
        <v>910</v>
      </c>
      <c r="J189" s="98"/>
      <c r="K189" s="97" cm="1">
        <f t="array" ref="K189" xml:space="preserve"> SUMPRODUCT( --( co_scalarInfo[[#This Row],[scalarName]] = scalarDataframe[scalarName] ) )</f>
        <v>1</v>
      </c>
    </row>
    <row r="190" spans="2:11" x14ac:dyDescent="0.2">
      <c r="B190" s="9">
        <f xml:space="preserve"> ROW( co_scalarInfo[[#This Row],[row_id]] ) - ROW( co_scalarInfo[[#Headers],[row_id]] )</f>
        <v>27</v>
      </c>
      <c r="C190" s="81" t="s">
        <v>1009</v>
      </c>
      <c r="D190" s="79" t="s">
        <v>1008</v>
      </c>
      <c r="E190" s="80" t="s">
        <v>816</v>
      </c>
      <c r="F190" s="80" t="s">
        <v>895</v>
      </c>
      <c r="G190" s="80" t="s">
        <v>894</v>
      </c>
      <c r="H190" s="82" t="s">
        <v>946</v>
      </c>
      <c r="I190" s="101" t="s">
        <v>910</v>
      </c>
      <c r="J190" s="98"/>
      <c r="K190" s="97" cm="1">
        <f t="array" ref="K190" xml:space="preserve"> SUMPRODUCT( --( co_scalarInfo[[#This Row],[scalarName]] = scalarDataframe[scalarName] ) )</f>
        <v>136</v>
      </c>
    </row>
    <row r="191" spans="2:11" x14ac:dyDescent="0.2">
      <c r="B191" s="9">
        <f xml:space="preserve"> ROW( co_scalarInfo[[#This Row],[row_id]] ) - ROW( co_scalarInfo[[#Headers],[row_id]] )</f>
        <v>28</v>
      </c>
      <c r="C191" s="81" t="s">
        <v>1257</v>
      </c>
      <c r="D191" s="79" t="s">
        <v>1258</v>
      </c>
      <c r="E191" s="80" t="s">
        <v>814</v>
      </c>
      <c r="F191" s="80" t="s">
        <v>785</v>
      </c>
      <c r="G191" s="80" t="s">
        <v>894</v>
      </c>
      <c r="H191" s="82">
        <v>2015</v>
      </c>
      <c r="I191" s="102"/>
      <c r="J191" s="98"/>
      <c r="K191" s="172" cm="1">
        <f t="array" ref="K191" xml:space="preserve"> SUMPRODUCT( --( co_scalarInfo[[#This Row],[scalarName]] = scalarDataframe[scalarName] ) )</f>
        <v>7</v>
      </c>
    </row>
    <row r="192" spans="2:11" x14ac:dyDescent="0.2">
      <c r="B192" s="9">
        <f xml:space="preserve"> ROW( co_scalarInfo[[#This Row],[row_id]] ) - ROW( co_scalarInfo[[#Headers],[row_id]] )</f>
        <v>29</v>
      </c>
      <c r="C192" s="81" t="s">
        <v>1259</v>
      </c>
      <c r="D192" s="79" t="s">
        <v>1260</v>
      </c>
      <c r="E192" s="80" t="s">
        <v>814</v>
      </c>
      <c r="F192" s="80" t="s">
        <v>785</v>
      </c>
      <c r="G192" s="80" t="s">
        <v>894</v>
      </c>
      <c r="H192" s="82">
        <v>2015</v>
      </c>
      <c r="I192" s="102"/>
      <c r="J192" s="98"/>
      <c r="K192" s="172" cm="1">
        <f t="array" ref="K192" xml:space="preserve"> SUMPRODUCT( --( co_scalarInfo[[#This Row],[scalarName]] = scalarDataframe[scalarName] ) )</f>
        <v>7</v>
      </c>
    </row>
    <row r="195" spans="1:21" ht="15" x14ac:dyDescent="0.25">
      <c r="A195" s="68"/>
      <c r="B195" s="69" t="s">
        <v>1029</v>
      </c>
      <c r="C195" s="69"/>
      <c r="D195" s="69"/>
      <c r="E195" s="69"/>
      <c r="F195" s="69"/>
      <c r="G195" s="69"/>
      <c r="H195" s="69"/>
      <c r="I195" s="69"/>
      <c r="J195" s="69"/>
      <c r="K195" s="69"/>
      <c r="L195" s="69"/>
      <c r="M195" s="69"/>
      <c r="N195" s="69"/>
      <c r="O195" s="69"/>
      <c r="P195" s="69"/>
      <c r="Q195" s="69"/>
      <c r="R195" s="69"/>
      <c r="S195" s="69"/>
      <c r="T195" s="69"/>
      <c r="U195" s="69"/>
    </row>
    <row r="197" spans="1:21" x14ac:dyDescent="0.2">
      <c r="B197" s="84" t="s">
        <v>780</v>
      </c>
      <c r="C197" s="84" t="s">
        <v>917</v>
      </c>
      <c r="D197" s="84" t="s">
        <v>944</v>
      </c>
      <c r="E197" s="85" t="s">
        <v>817</v>
      </c>
    </row>
    <row r="198" spans="1:21" x14ac:dyDescent="0.2">
      <c r="B198" s="8">
        <f xml:space="preserve"> ROW( co_econMultipliers[[#This Row],[row_id]] ) - ROW( co_econMultipliers[[#Headers],[row_id]] )</f>
        <v>1</v>
      </c>
      <c r="C198" s="21" t="s">
        <v>904</v>
      </c>
      <c r="D198" s="114" t="s">
        <v>913</v>
      </c>
      <c r="E198" s="116">
        <v>2015</v>
      </c>
    </row>
    <row r="199" spans="1:21" x14ac:dyDescent="0.2">
      <c r="B199" s="8">
        <f xml:space="preserve"> ROW( co_econMultipliers[[#This Row],[row_id]] ) - ROW( co_econMultipliers[[#Headers],[row_id]] )</f>
        <v>2</v>
      </c>
      <c r="C199" s="21" t="s">
        <v>257</v>
      </c>
      <c r="D199" s="114" t="s">
        <v>914</v>
      </c>
      <c r="E199" s="116" t="s">
        <v>201</v>
      </c>
    </row>
    <row r="200" spans="1:21" x14ac:dyDescent="0.2">
      <c r="B200" s="8">
        <f xml:space="preserve"> ROW( co_econMultipliers[[#This Row],[row_id]] ) - ROW( co_econMultipliers[[#Headers],[row_id]] )</f>
        <v>3</v>
      </c>
      <c r="C200" s="21" t="s">
        <v>256</v>
      </c>
      <c r="D200" s="114" t="s">
        <v>915</v>
      </c>
      <c r="E200" s="116" t="s">
        <v>201</v>
      </c>
    </row>
    <row r="203" spans="1:21" ht="15" x14ac:dyDescent="0.25">
      <c r="A203" s="68"/>
      <c r="B203" s="69" t="s">
        <v>1030</v>
      </c>
      <c r="C203" s="69"/>
      <c r="D203" s="69"/>
      <c r="E203" s="69"/>
      <c r="F203" s="69"/>
      <c r="G203" s="69"/>
      <c r="H203" s="69"/>
      <c r="I203" s="69"/>
      <c r="J203" s="69"/>
      <c r="K203" s="69"/>
      <c r="L203" s="69"/>
      <c r="M203" s="69"/>
      <c r="N203" s="69"/>
      <c r="O203" s="69"/>
      <c r="P203" s="69"/>
      <c r="Q203" s="69"/>
      <c r="R203" s="69"/>
      <c r="S203" s="69"/>
      <c r="T203" s="69"/>
      <c r="U203" s="69"/>
    </row>
    <row r="205" spans="1:21" x14ac:dyDescent="0.2">
      <c r="B205" s="84" t="s">
        <v>780</v>
      </c>
      <c r="C205" s="84" t="s">
        <v>785</v>
      </c>
      <c r="D205" s="84" t="s">
        <v>255</v>
      </c>
    </row>
    <row r="206" spans="1:21" x14ac:dyDescent="0.2">
      <c r="B206" s="8">
        <f xml:space="preserve"> ROW( co_constants[[#This Row],[row_id]] ) - ROW( co_constants[[#Headers],[row_id]] )</f>
        <v>1</v>
      </c>
      <c r="C206" s="21" t="s">
        <v>782</v>
      </c>
      <c r="D206" s="114">
        <f xml:space="preserve"> 10^9</f>
        <v>1000000000</v>
      </c>
    </row>
    <row r="207" spans="1:21" x14ac:dyDescent="0.2">
      <c r="B207" s="8">
        <f xml:space="preserve"> ROW( co_constants[[#This Row],[row_id]] ) - ROW( co_constants[[#Headers],[row_id]] )</f>
        <v>2</v>
      </c>
      <c r="C207" s="21" t="s">
        <v>783</v>
      </c>
      <c r="D207" s="114">
        <f xml:space="preserve"> 10^6</f>
        <v>1000000</v>
      </c>
    </row>
    <row r="208" spans="1:21" x14ac:dyDescent="0.2">
      <c r="B208" s="8">
        <f xml:space="preserve"> ROW( co_constants[[#This Row],[row_id]] ) - ROW( co_constants[[#Headers],[row_id]] )</f>
        <v>3</v>
      </c>
      <c r="C208" s="21" t="s">
        <v>784</v>
      </c>
      <c r="D208" s="114">
        <v>1000</v>
      </c>
    </row>
    <row r="211" spans="1:21" ht="15" x14ac:dyDescent="0.25">
      <c r="A211" s="68"/>
      <c r="B211" s="69" t="s">
        <v>1027</v>
      </c>
      <c r="C211" s="69"/>
      <c r="D211" s="69"/>
      <c r="E211" s="69"/>
      <c r="F211" s="69"/>
      <c r="G211" s="69"/>
      <c r="H211" s="69"/>
      <c r="I211" s="69"/>
      <c r="J211" s="69"/>
      <c r="K211" s="69"/>
      <c r="L211" s="69"/>
      <c r="M211" s="69"/>
      <c r="N211" s="69"/>
      <c r="O211" s="69"/>
      <c r="P211" s="69"/>
      <c r="Q211" s="69"/>
      <c r="R211" s="69"/>
      <c r="S211" s="69"/>
      <c r="T211" s="69"/>
      <c r="U211" s="69"/>
    </row>
    <row r="213" spans="1:21" x14ac:dyDescent="0.2">
      <c r="B213" s="105" t="s">
        <v>780</v>
      </c>
      <c r="C213" s="105" t="s">
        <v>959</v>
      </c>
      <c r="D213" s="105" t="s">
        <v>960</v>
      </c>
      <c r="E213" s="106" t="s">
        <v>966</v>
      </c>
      <c r="F213" s="106" t="s">
        <v>968</v>
      </c>
      <c r="G213" s="107" t="s">
        <v>964</v>
      </c>
      <c r="H213" s="107" t="s">
        <v>965</v>
      </c>
      <c r="I213" s="108" t="s">
        <v>973</v>
      </c>
      <c r="J213" s="108" t="s">
        <v>979</v>
      </c>
      <c r="K213" s="103" t="s">
        <v>980</v>
      </c>
      <c r="L213" s="103" t="s">
        <v>974</v>
      </c>
      <c r="M213" s="104" t="s">
        <v>978</v>
      </c>
      <c r="N213" s="104" t="s">
        <v>977</v>
      </c>
    </row>
    <row r="214" spans="1:21" x14ac:dyDescent="0.2">
      <c r="B214" s="8">
        <f xml:space="preserve"> ROW( co_modelTypes[[#This Row],[row_id]] ) - ROW( co_modelTypes[[#Headers],[row_id]] )</f>
        <v>1</v>
      </c>
      <c r="C214" s="21" t="s">
        <v>819</v>
      </c>
      <c r="D214" s="21" t="s">
        <v>958</v>
      </c>
      <c r="E214" s="109" t="s">
        <v>967</v>
      </c>
      <c r="F214" s="109" t="s">
        <v>962</v>
      </c>
      <c r="G214" s="110" t="s">
        <v>956</v>
      </c>
      <c r="H214" s="110" t="s">
        <v>957</v>
      </c>
      <c r="I214" s="111">
        <v>1995</v>
      </c>
      <c r="J214" s="111">
        <v>6</v>
      </c>
      <c r="K214" s="185">
        <v>20</v>
      </c>
      <c r="L214" s="112">
        <v>1</v>
      </c>
      <c r="M214" s="45">
        <v>7</v>
      </c>
      <c r="N214" s="45" cm="1">
        <f t="array" ref="N214" xml:space="preserve"> SUMPRODUCT( --( co_models[modelType] = co_modelTypes[[#This Row],[modelType_id]] ) )</f>
        <v>8</v>
      </c>
    </row>
    <row r="215" spans="1:21" x14ac:dyDescent="0.2">
      <c r="B215" s="8">
        <f xml:space="preserve"> ROW( co_modelTypes[[#This Row],[row_id]] ) - ROW( co_modelTypes[[#Headers],[row_id]] )</f>
        <v>2</v>
      </c>
      <c r="C215" s="21" t="s">
        <v>818</v>
      </c>
      <c r="D215" s="21" t="s">
        <v>961</v>
      </c>
      <c r="E215" s="109" t="s">
        <v>963</v>
      </c>
      <c r="F215" s="109" t="s">
        <v>963</v>
      </c>
      <c r="G215" s="110" t="s">
        <v>818</v>
      </c>
      <c r="H215" s="110" t="s">
        <v>1062</v>
      </c>
      <c r="I215" s="111">
        <v>2000</v>
      </c>
      <c r="J215" s="111">
        <v>225</v>
      </c>
      <c r="K215" s="185">
        <v>500</v>
      </c>
      <c r="L215" s="112">
        <v>25</v>
      </c>
      <c r="M215" s="45">
        <v>6</v>
      </c>
      <c r="N215" s="45" cm="1">
        <f t="array" ref="N215" xml:space="preserve"> SUMPRODUCT( --( co_models[modelType] = co_modelTypes[[#This Row],[modelType_id]] ) )</f>
        <v>6</v>
      </c>
    </row>
    <row r="218" spans="1:21" ht="15" x14ac:dyDescent="0.25">
      <c r="A218" s="68"/>
      <c r="B218" s="69" t="s">
        <v>1035</v>
      </c>
      <c r="C218" s="69"/>
      <c r="D218" s="69"/>
      <c r="E218" s="69"/>
      <c r="F218" s="69"/>
      <c r="G218" s="69"/>
      <c r="H218" s="69"/>
      <c r="I218" s="69"/>
      <c r="J218" s="69"/>
      <c r="K218" s="69"/>
      <c r="L218" s="69"/>
      <c r="M218" s="69"/>
      <c r="N218" s="69"/>
      <c r="O218" s="69"/>
      <c r="P218" s="69"/>
      <c r="Q218" s="69"/>
      <c r="R218" s="69"/>
      <c r="S218" s="69"/>
      <c r="T218" s="69"/>
      <c r="U218" s="69"/>
    </row>
    <row r="220" spans="1:21" x14ac:dyDescent="0.2">
      <c r="B220" s="113" t="s">
        <v>780</v>
      </c>
      <c r="C220" s="84" t="s">
        <v>905</v>
      </c>
      <c r="D220" s="84" t="s">
        <v>890</v>
      </c>
      <c r="E220" s="84" t="s">
        <v>906</v>
      </c>
      <c r="F220" s="85" t="s">
        <v>907</v>
      </c>
      <c r="G220" s="85" t="s">
        <v>955</v>
      </c>
    </row>
    <row r="221" spans="1:21" x14ac:dyDescent="0.2">
      <c r="B221" s="8">
        <f xml:space="preserve"> ROW( co_models[[#This Row],[row_id]] ) - ROW( co_models[[#Headers],[row_id]] )</f>
        <v>1</v>
      </c>
      <c r="C221" s="114" t="s">
        <v>0</v>
      </c>
      <c r="D221" s="114" t="s">
        <v>819</v>
      </c>
      <c r="E221" s="84" t="str">
        <f xml:space="preserve"> IF( co_models[[#This Row],[modelType]] = "gcm", SUBSTITUTE( SUBSTITUTE( co_models[[#This Row],[model_id]], " ", "." ), "-", "." ),
         VALUE( SUBSTITUTE( co_models[[#This Row],[model_id]], "p", "." ) ) * 100 &amp; "cm" )</f>
        <v>CanESM2</v>
      </c>
      <c r="F221" s="85" t="str">
        <f xml:space="preserve"> SUBSTITUTE( co_models[[#This Row],[model_dot]], ".", "_" )</f>
        <v>CanESM2</v>
      </c>
      <c r="G221" s="85" t="str">
        <f xml:space="preserve"> IF( co_models[[#This Row],[modelType]] = "gcm", co_models[[#This Row],[model_id]], SUBSTITUTE( co_models[[#This Row],[model_dot]], "cm", " cm" ) )</f>
        <v>CanESM2</v>
      </c>
    </row>
    <row r="222" spans="1:21" x14ac:dyDescent="0.2">
      <c r="B222" s="8">
        <f xml:space="preserve"> ROW( co_models[[#This Row],[row_id]] ) - ROW( co_models[[#Headers],[row_id]] )</f>
        <v>2</v>
      </c>
      <c r="C222" s="114" t="s">
        <v>1</v>
      </c>
      <c r="D222" s="114" t="s">
        <v>819</v>
      </c>
      <c r="E222" s="84" t="str">
        <f xml:space="preserve"> IF( co_models[[#This Row],[modelType]] = "gcm", SUBSTITUTE( SUBSTITUTE( co_models[[#This Row],[model_id]], " ", "." ), "-", "." ),
         VALUE( SUBSTITUTE( co_models[[#This Row],[model_id]], "p", "." ) ) * 100 &amp; "cm" )</f>
        <v>CCSM4</v>
      </c>
      <c r="F222" s="85" t="str">
        <f xml:space="preserve"> SUBSTITUTE( co_models[[#This Row],[model_dot]], ".", "_" )</f>
        <v>CCSM4</v>
      </c>
      <c r="G222" s="85" t="str">
        <f xml:space="preserve"> IF( co_models[[#This Row],[modelType]] = "gcm", co_models[[#This Row],[model_id]], SUBSTITUTE( co_models[[#This Row],[model_dot]], "cm", " cm" ) )</f>
        <v>CCSM4</v>
      </c>
    </row>
    <row r="223" spans="1:21" x14ac:dyDescent="0.2">
      <c r="B223" s="8">
        <f xml:space="preserve"> ROW( co_models[[#This Row],[row_id]] ) - ROW( co_models[[#Headers],[row_id]] )</f>
        <v>3</v>
      </c>
      <c r="C223" s="114" t="s">
        <v>2</v>
      </c>
      <c r="D223" s="114" t="s">
        <v>819</v>
      </c>
      <c r="E223" s="84" t="str">
        <f xml:space="preserve"> IF( co_models[[#This Row],[modelType]] = "gcm", SUBSTITUTE( SUBSTITUTE( co_models[[#This Row],[model_id]], " ", "." ), "-", "." ),
         VALUE( SUBSTITUTE( co_models[[#This Row],[model_id]], "p", "." ) ) * 100 &amp; "cm" )</f>
        <v>GISS.E2.R</v>
      </c>
      <c r="F223" s="85" t="str">
        <f xml:space="preserve"> SUBSTITUTE( co_models[[#This Row],[model_dot]], ".", "_" )</f>
        <v>GISS_E2_R</v>
      </c>
      <c r="G223" s="85" t="str">
        <f xml:space="preserve"> IF( co_models[[#This Row],[modelType]] = "gcm", co_models[[#This Row],[model_id]], SUBSTITUTE( co_models[[#This Row],[model_dot]], "cm", " cm" ) )</f>
        <v>GISS-E2-R</v>
      </c>
    </row>
    <row r="224" spans="1:21" x14ac:dyDescent="0.2">
      <c r="B224" s="8">
        <f xml:space="preserve"> ROW( co_models[[#This Row],[row_id]] ) - ROW( co_models[[#Headers],[row_id]] )</f>
        <v>4</v>
      </c>
      <c r="C224" s="114" t="s">
        <v>3</v>
      </c>
      <c r="D224" s="114" t="s">
        <v>819</v>
      </c>
      <c r="E224" s="84" t="str">
        <f xml:space="preserve"> IF( co_models[[#This Row],[modelType]] = "gcm", SUBSTITUTE( SUBSTITUTE( co_models[[#This Row],[model_id]], " ", "." ), "-", "." ),
         VALUE( SUBSTITUTE( co_models[[#This Row],[model_id]], "p", "." ) ) * 100 &amp; "cm" )</f>
        <v>HadGEM2.ES</v>
      </c>
      <c r="F224" s="85" t="str">
        <f xml:space="preserve"> SUBSTITUTE( co_models[[#This Row],[model_dot]], ".", "_" )</f>
        <v>HadGEM2_ES</v>
      </c>
      <c r="G224" s="85" t="str">
        <f xml:space="preserve"> IF( co_models[[#This Row],[modelType]] = "gcm", co_models[[#This Row],[model_id]], SUBSTITUTE( co_models[[#This Row],[model_dot]], "cm", " cm" ) )</f>
        <v>HadGEM2-ES</v>
      </c>
    </row>
    <row r="225" spans="1:21" x14ac:dyDescent="0.2">
      <c r="B225" s="8">
        <f xml:space="preserve"> ROW( co_models[[#This Row],[row_id]] ) - ROW( co_models[[#Headers],[row_id]] )</f>
        <v>5</v>
      </c>
      <c r="C225" s="114" t="s">
        <v>4</v>
      </c>
      <c r="D225" s="114" t="s">
        <v>819</v>
      </c>
      <c r="E225" s="84" t="str">
        <f xml:space="preserve"> IF( co_models[[#This Row],[modelType]] = "gcm", SUBSTITUTE( SUBSTITUTE( co_models[[#This Row],[model_id]], " ", "." ), "-", "." ),
         VALUE( SUBSTITUTE( co_models[[#This Row],[model_id]], "p", "." ) ) * 100 &amp; "cm" )</f>
        <v>MIROC5</v>
      </c>
      <c r="F225" s="85" t="str">
        <f xml:space="preserve"> SUBSTITUTE( co_models[[#This Row],[model_dot]], ".", "_" )</f>
        <v>MIROC5</v>
      </c>
      <c r="G225" s="85" t="str">
        <f xml:space="preserve"> IF( co_models[[#This Row],[modelType]] = "gcm", co_models[[#This Row],[model_id]], SUBSTITUTE( co_models[[#This Row],[model_dot]], "cm", " cm" ) )</f>
        <v>MIROC5</v>
      </c>
    </row>
    <row r="226" spans="1:21" x14ac:dyDescent="0.2">
      <c r="B226" s="8">
        <f xml:space="preserve"> ROW( co_models[[#This Row],[row_id]] ) - ROW( co_models[[#Headers],[row_id]] )</f>
        <v>6</v>
      </c>
      <c r="C226" s="114" t="s">
        <v>5</v>
      </c>
      <c r="D226" s="114" t="s">
        <v>819</v>
      </c>
      <c r="E226" s="84" t="str">
        <f xml:space="preserve"> IF( co_models[[#This Row],[modelType]] = "gcm", SUBSTITUTE( SUBSTITUTE( co_models[[#This Row],[model_id]], " ", "." ), "-", "." ),
         VALUE( SUBSTITUTE( co_models[[#This Row],[model_id]], "p", "." ) ) * 100 &amp; "cm" )</f>
        <v>GFDL.CM3</v>
      </c>
      <c r="F226" s="85" t="str">
        <f xml:space="preserve"> SUBSTITUTE( co_models[[#This Row],[model_dot]], ".", "_" )</f>
        <v>GFDL_CM3</v>
      </c>
      <c r="G226" s="85" t="str">
        <f xml:space="preserve"> IF( co_models[[#This Row],[modelType]] = "gcm", co_models[[#This Row],[model_id]], SUBSTITUTE( co_models[[#This Row],[model_dot]], "cm", " cm" ) )</f>
        <v>GFDL-CM3</v>
      </c>
    </row>
    <row r="227" spans="1:21" x14ac:dyDescent="0.2">
      <c r="B227" s="9">
        <f xml:space="preserve"> ROW( co_models[[#This Row],[row_id]] ) - ROW( co_models[[#Headers],[row_id]] )</f>
        <v>7</v>
      </c>
      <c r="C227" s="114" t="s">
        <v>1121</v>
      </c>
      <c r="D227" s="114" t="s">
        <v>819</v>
      </c>
      <c r="E227" s="146" t="str">
        <f xml:space="preserve"> IF( co_models[[#This Row],[modelType]] = "gcm", SUBSTITUTE( SUBSTITUTE( co_models[[#This Row],[model_id]], " ", "." ), "-", "." ),
         VALUE( SUBSTITUTE( co_models[[#This Row],[model_id]], "p", "." ) ) * 100 &amp; "cm" )</f>
        <v>MRI.CGCM3</v>
      </c>
      <c r="F227" s="115" t="str">
        <f xml:space="preserve"> SUBSTITUTE( co_models[[#This Row],[model_dot]], ".", "_" )</f>
        <v>MRI_CGCM3</v>
      </c>
      <c r="G227" s="115" t="str">
        <f xml:space="preserve"> IF( co_models[[#This Row],[modelType]] = "gcm", co_models[[#This Row],[model_id]], SUBSTITUTE( co_models[[#This Row],[model_dot]], "cm", " cm" ) )</f>
        <v>MRI-CGCM3</v>
      </c>
    </row>
    <row r="228" spans="1:21" x14ac:dyDescent="0.2">
      <c r="B228" s="9">
        <f xml:space="preserve"> ROW( co_models[[#This Row],[row_id]] ) - ROW( co_models[[#Headers],[row_id]] )</f>
        <v>8</v>
      </c>
      <c r="C228" s="114" t="s">
        <v>1119</v>
      </c>
      <c r="D228" s="114" t="s">
        <v>819</v>
      </c>
      <c r="E228" s="146" t="str">
        <f xml:space="preserve"> IF( co_models[[#This Row],[modelType]] = "gcm", SUBSTITUTE( SUBSTITUTE( co_models[[#This Row],[model_id]], " ", "." ), "-", "." ),
         VALUE( SUBSTITUTE( co_models[[#This Row],[model_id]], "p", "." ) ) * 100 &amp; "cm" )</f>
        <v>GCM.Ensemble</v>
      </c>
      <c r="F228" s="115" t="str">
        <f xml:space="preserve"> SUBSTITUTE( co_models[[#This Row],[model_dot]], ".", "_" )</f>
        <v>GCM_Ensemble</v>
      </c>
      <c r="G228" s="115" t="str">
        <f xml:space="preserve"> IF( co_models[[#This Row],[modelType]] = "gcm", co_models[[#This Row],[model_id]], SUBSTITUTE( co_models[[#This Row],[model_dot]], "cm", " cm" ) )</f>
        <v>GCM Ensemble</v>
      </c>
    </row>
    <row r="229" spans="1:21" x14ac:dyDescent="0.2">
      <c r="B229" s="9">
        <f xml:space="preserve"> ROW( co_models[[#This Row],[row_id]] ) - ROW( co_models[[#Headers],[row_id]] )</f>
        <v>9</v>
      </c>
      <c r="C229" s="114" t="s">
        <v>948</v>
      </c>
      <c r="D229" s="114" t="s">
        <v>818</v>
      </c>
      <c r="E229" s="115" t="str">
        <f xml:space="preserve"> IF( co_models[[#This Row],[modelType]] = "gcm", SUBSTITUTE( SUBSTITUTE( co_models[[#This Row],[model_id]], " ", "." ), "-", "." ),
         VALUE( SUBSTITUTE( co_models[[#This Row],[model_id]], "p", "." ) ) * 100 &amp; "cm" )</f>
        <v>30cm</v>
      </c>
      <c r="F229" s="115" t="str">
        <f xml:space="preserve"> SUBSTITUTE( co_models[[#This Row],[model_dot]], ".", "_" )</f>
        <v>30cm</v>
      </c>
      <c r="G229" s="115" t="str">
        <f xml:space="preserve"> IF( co_models[[#This Row],[modelType]] = "gcm", co_models[[#This Row],[model_id]], SUBSTITUTE( co_models[[#This Row],[model_dot]], "cm", " cm" ) )</f>
        <v>30 cm</v>
      </c>
    </row>
    <row r="230" spans="1:21" x14ac:dyDescent="0.2">
      <c r="B230" s="9">
        <f xml:space="preserve"> ROW( co_models[[#This Row],[row_id]] ) - ROW( co_models[[#Headers],[row_id]] )</f>
        <v>10</v>
      </c>
      <c r="C230" s="114" t="s">
        <v>949</v>
      </c>
      <c r="D230" s="114" t="s">
        <v>818</v>
      </c>
      <c r="E230" s="115" t="str">
        <f xml:space="preserve"> IF( co_models[[#This Row],[modelType]] = "gcm", SUBSTITUTE( SUBSTITUTE( co_models[[#This Row],[model_id]], " ", "." ), "-", "." ),
         VALUE( SUBSTITUTE( co_models[[#This Row],[model_id]], "p", "." ) ) * 100 &amp; "cm" )</f>
        <v>50cm</v>
      </c>
      <c r="F230" s="115" t="str">
        <f xml:space="preserve"> SUBSTITUTE( co_models[[#This Row],[model_dot]], ".", "_" )</f>
        <v>50cm</v>
      </c>
      <c r="G230" s="115" t="str">
        <f xml:space="preserve"> IF( co_models[[#This Row],[modelType]] = "gcm", co_models[[#This Row],[model_id]], SUBSTITUTE( co_models[[#This Row],[model_dot]], "cm", " cm" ) )</f>
        <v>50 cm</v>
      </c>
    </row>
    <row r="231" spans="1:21" x14ac:dyDescent="0.2">
      <c r="B231" s="9">
        <f xml:space="preserve"> ROW( co_models[[#This Row],[row_id]] ) - ROW( co_models[[#Headers],[row_id]] )</f>
        <v>11</v>
      </c>
      <c r="C231" s="114" t="s">
        <v>950</v>
      </c>
      <c r="D231" s="114" t="s">
        <v>818</v>
      </c>
      <c r="E231" s="115" t="str">
        <f xml:space="preserve"> IF( co_models[[#This Row],[modelType]] = "gcm", SUBSTITUTE( SUBSTITUTE( co_models[[#This Row],[model_id]], " ", "." ), "-", "." ),
         VALUE( SUBSTITUTE( co_models[[#This Row],[model_id]], "p", "." ) ) * 100 &amp; "cm" )</f>
        <v>100cm</v>
      </c>
      <c r="F231" s="115" t="str">
        <f xml:space="preserve"> SUBSTITUTE( co_models[[#This Row],[model_dot]], ".", "_" )</f>
        <v>100cm</v>
      </c>
      <c r="G231" s="115" t="str">
        <f xml:space="preserve"> IF( co_models[[#This Row],[modelType]] = "gcm", co_models[[#This Row],[model_id]], SUBSTITUTE( co_models[[#This Row],[model_dot]], "cm", " cm" ) )</f>
        <v>100 cm</v>
      </c>
    </row>
    <row r="232" spans="1:21" x14ac:dyDescent="0.2">
      <c r="B232" s="9">
        <f xml:space="preserve"> ROW( co_models[[#This Row],[row_id]] ) - ROW( co_models[[#Headers],[row_id]] )</f>
        <v>12</v>
      </c>
      <c r="C232" s="114" t="s">
        <v>951</v>
      </c>
      <c r="D232" s="114" t="s">
        <v>818</v>
      </c>
      <c r="E232" s="115" t="str">
        <f xml:space="preserve"> IF( co_models[[#This Row],[modelType]] = "gcm", SUBSTITUTE( SUBSTITUTE( co_models[[#This Row],[model_id]], " ", "." ), "-", "." ),
         VALUE( SUBSTITUTE( co_models[[#This Row],[model_id]], "p", "." ) ) * 100 &amp; "cm" )</f>
        <v>150cm</v>
      </c>
      <c r="F232" s="115" t="str">
        <f xml:space="preserve"> SUBSTITUTE( co_models[[#This Row],[model_dot]], ".", "_" )</f>
        <v>150cm</v>
      </c>
      <c r="G232" s="115" t="str">
        <f xml:space="preserve"> IF( co_models[[#This Row],[modelType]] = "gcm", co_models[[#This Row],[model_id]], SUBSTITUTE( co_models[[#This Row],[model_dot]], "cm", " cm" ) )</f>
        <v>150 cm</v>
      </c>
    </row>
    <row r="233" spans="1:21" x14ac:dyDescent="0.2">
      <c r="B233" s="9">
        <f xml:space="preserve"> ROW( co_models[[#This Row],[row_id]] ) - ROW( co_models[[#Headers],[row_id]] )</f>
        <v>13</v>
      </c>
      <c r="C233" s="114" t="s">
        <v>952</v>
      </c>
      <c r="D233" s="114" t="s">
        <v>818</v>
      </c>
      <c r="E233" s="115" t="str">
        <f xml:space="preserve"> IF( co_models[[#This Row],[modelType]] = "gcm", SUBSTITUTE( SUBSTITUTE( co_models[[#This Row],[model_id]], " ", "." ), "-", "." ),
         VALUE( SUBSTITUTE( co_models[[#This Row],[model_id]], "p", "." ) ) * 100 &amp; "cm" )</f>
        <v>200cm</v>
      </c>
      <c r="F233" s="115" t="str">
        <f xml:space="preserve"> SUBSTITUTE( co_models[[#This Row],[model_dot]], ".", "_" )</f>
        <v>200cm</v>
      </c>
      <c r="G233" s="115" t="str">
        <f xml:space="preserve"> IF( co_models[[#This Row],[modelType]] = "gcm", co_models[[#This Row],[model_id]], SUBSTITUTE( co_models[[#This Row],[model_dot]], "cm", " cm" ) )</f>
        <v>200 cm</v>
      </c>
    </row>
    <row r="234" spans="1:21" x14ac:dyDescent="0.2">
      <c r="B234" s="9">
        <f xml:space="preserve"> ROW( co_models[[#This Row],[row_id]] ) - ROW( co_models[[#Headers],[row_id]] )</f>
        <v>14</v>
      </c>
      <c r="C234" s="114" t="s">
        <v>953</v>
      </c>
      <c r="D234" s="114" t="s">
        <v>818</v>
      </c>
      <c r="E234" s="115" t="str">
        <f xml:space="preserve"> IF( co_models[[#This Row],[modelType]] = "gcm", SUBSTITUTE( SUBSTITUTE( co_models[[#This Row],[model_id]], " ", "." ), "-", "." ),
         VALUE( SUBSTITUTE( co_models[[#This Row],[model_id]], "p", "." ) ) * 100 &amp; "cm" )</f>
        <v>250cm</v>
      </c>
      <c r="F234" s="115" t="str">
        <f xml:space="preserve"> SUBSTITUTE( co_models[[#This Row],[model_dot]], ".", "_" )</f>
        <v>250cm</v>
      </c>
      <c r="G234" s="115" t="str">
        <f xml:space="preserve"> IF( co_models[[#This Row],[modelType]] = "gcm", co_models[[#This Row],[model_id]], SUBSTITUTE( co_models[[#This Row],[model_dot]], "cm", " cm" ) )</f>
        <v>250 cm</v>
      </c>
    </row>
    <row r="237" spans="1:21" ht="15" x14ac:dyDescent="0.25">
      <c r="A237" s="68"/>
      <c r="B237" s="69" t="s">
        <v>233</v>
      </c>
      <c r="C237" s="69"/>
      <c r="D237" s="69"/>
      <c r="E237" s="69"/>
      <c r="F237" s="69"/>
      <c r="G237" s="69"/>
      <c r="H237" s="69"/>
      <c r="I237" s="69"/>
      <c r="J237" s="69"/>
      <c r="K237" s="69"/>
      <c r="L237" s="69"/>
      <c r="M237" s="69"/>
      <c r="N237" s="69"/>
      <c r="O237" s="69"/>
      <c r="P237" s="69"/>
      <c r="Q237" s="69"/>
      <c r="R237" s="69"/>
      <c r="S237" s="69"/>
      <c r="T237" s="69"/>
      <c r="U237" s="69"/>
    </row>
    <row r="239" spans="1:21" x14ac:dyDescent="0.2">
      <c r="B239" s="113" t="s">
        <v>780</v>
      </c>
      <c r="C239" s="84" t="s">
        <v>234</v>
      </c>
      <c r="D239" s="84" t="s">
        <v>820</v>
      </c>
      <c r="E239" s="85" t="s">
        <v>821</v>
      </c>
    </row>
    <row r="240" spans="1:21" x14ac:dyDescent="0.2">
      <c r="B240" s="8">
        <f xml:space="preserve"> ROW( co_regions[[#This Row],[row_id]] ) - ROW( co_regions[[#Headers],[row_id]] )</f>
        <v>1</v>
      </c>
      <c r="C240" s="114" t="s">
        <v>6</v>
      </c>
      <c r="D240" s="84" t="str">
        <f xml:space="preserve"> SUBSTITUTE( co_regions[[#This Row],[region_label]], " ", "." )</f>
        <v>Midwest</v>
      </c>
      <c r="E240" s="85" t="str">
        <f xml:space="preserve"> SUBSTITUTE( co_regions[[#This Row],[region_label]], " ", "_" )</f>
        <v>Midwest</v>
      </c>
    </row>
    <row r="241" spans="1:21" x14ac:dyDescent="0.2">
      <c r="B241" s="8">
        <f xml:space="preserve"> ROW( co_regions[[#This Row],[row_id]] ) - ROW( co_regions[[#Headers],[row_id]] )</f>
        <v>2</v>
      </c>
      <c r="C241" s="114" t="s">
        <v>7</v>
      </c>
      <c r="D241" s="84" t="str">
        <f xml:space="preserve"> SUBSTITUTE( co_regions[[#This Row],[region_label]], " ", "." )</f>
        <v>Northeast</v>
      </c>
      <c r="E241" s="85" t="str">
        <f xml:space="preserve"> SUBSTITUTE( co_regions[[#This Row],[region_label]], " ", "_" )</f>
        <v>Northeast</v>
      </c>
    </row>
    <row r="242" spans="1:21" x14ac:dyDescent="0.2">
      <c r="B242" s="8">
        <f xml:space="preserve"> ROW( co_regions[[#This Row],[row_id]] ) - ROW( co_regions[[#Headers],[row_id]] )</f>
        <v>3</v>
      </c>
      <c r="C242" s="114" t="s">
        <v>8</v>
      </c>
      <c r="D242" s="84" t="str">
        <f xml:space="preserve"> SUBSTITUTE( co_regions[[#This Row],[region_label]], " ", "." )</f>
        <v>Northern.Plains</v>
      </c>
      <c r="E242" s="85" t="str">
        <f xml:space="preserve"> SUBSTITUTE( co_regions[[#This Row],[region_label]], " ", "_" )</f>
        <v>Northern_Plains</v>
      </c>
    </row>
    <row r="243" spans="1:21" x14ac:dyDescent="0.2">
      <c r="B243" s="8">
        <f xml:space="preserve"> ROW( co_regions[[#This Row],[row_id]] ) - ROW( co_regions[[#Headers],[row_id]] )</f>
        <v>4</v>
      </c>
      <c r="C243" s="114" t="s">
        <v>9</v>
      </c>
      <c r="D243" s="84" t="str">
        <f xml:space="preserve"> SUBSTITUTE( co_regions[[#This Row],[region_label]], " ", "." )</f>
        <v>Northwest</v>
      </c>
      <c r="E243" s="85" t="str">
        <f xml:space="preserve"> SUBSTITUTE( co_regions[[#This Row],[region_label]], " ", "_" )</f>
        <v>Northwest</v>
      </c>
    </row>
    <row r="244" spans="1:21" x14ac:dyDescent="0.2">
      <c r="B244" s="8">
        <f xml:space="preserve"> ROW( co_regions[[#This Row],[row_id]] ) - ROW( co_regions[[#Headers],[row_id]] )</f>
        <v>5</v>
      </c>
      <c r="C244" s="114" t="s">
        <v>10</v>
      </c>
      <c r="D244" s="84" t="str">
        <f xml:space="preserve"> SUBSTITUTE( co_regions[[#This Row],[region_label]], " ", "." )</f>
        <v>Southeast</v>
      </c>
      <c r="E244" s="85" t="str">
        <f xml:space="preserve"> SUBSTITUTE( co_regions[[#This Row],[region_label]], " ", "_" )</f>
        <v>Southeast</v>
      </c>
    </row>
    <row r="245" spans="1:21" x14ac:dyDescent="0.2">
      <c r="B245" s="8">
        <f xml:space="preserve"> ROW( co_regions[[#This Row],[row_id]] ) - ROW( co_regions[[#Headers],[row_id]] )</f>
        <v>6</v>
      </c>
      <c r="C245" s="114" t="s">
        <v>11</v>
      </c>
      <c r="D245" s="84" t="str">
        <f xml:space="preserve"> SUBSTITUTE( co_regions[[#This Row],[region_label]], " ", "." )</f>
        <v>Southern.Plains</v>
      </c>
      <c r="E245" s="85" t="str">
        <f xml:space="preserve"> SUBSTITUTE( co_regions[[#This Row],[region_label]], " ", "_" )</f>
        <v>Southern_Plains</v>
      </c>
    </row>
    <row r="246" spans="1:21" x14ac:dyDescent="0.2">
      <c r="B246" s="8">
        <f xml:space="preserve"> ROW( co_regions[[#This Row],[row_id]] ) - ROW( co_regions[[#Headers],[row_id]] )</f>
        <v>7</v>
      </c>
      <c r="C246" s="114" t="s">
        <v>12</v>
      </c>
      <c r="D246" s="84" t="str">
        <f xml:space="preserve"> SUBSTITUTE( co_regions[[#This Row],[region_label]], " ", "." )</f>
        <v>Southwest</v>
      </c>
      <c r="E246" s="85" t="str">
        <f xml:space="preserve"> SUBSTITUTE( co_regions[[#This Row],[region_label]], " ", "_" )</f>
        <v>Southwest</v>
      </c>
    </row>
    <row r="249" spans="1:21" ht="15" x14ac:dyDescent="0.25">
      <c r="A249" s="68"/>
      <c r="B249" s="69" t="s">
        <v>1044</v>
      </c>
      <c r="C249" s="69"/>
      <c r="D249" s="69"/>
      <c r="E249" s="69"/>
      <c r="F249" s="69"/>
      <c r="G249" s="69"/>
      <c r="H249" s="69"/>
      <c r="I249" s="69"/>
      <c r="J249" s="69"/>
      <c r="K249" s="69"/>
      <c r="L249" s="69"/>
      <c r="M249" s="69"/>
      <c r="N249" s="69"/>
      <c r="O249" s="69"/>
      <c r="P249" s="69"/>
      <c r="Q249" s="69"/>
      <c r="R249" s="69"/>
      <c r="S249" s="69"/>
      <c r="T249" s="69"/>
      <c r="U249" s="69"/>
    </row>
    <row r="251" spans="1:21" x14ac:dyDescent="0.2">
      <c r="B251" s="84" t="s">
        <v>780</v>
      </c>
      <c r="C251" s="84" t="s">
        <v>1045</v>
      </c>
      <c r="D251" s="84" t="s">
        <v>1049</v>
      </c>
      <c r="E251" s="84" t="s">
        <v>1055</v>
      </c>
      <c r="F251" s="84" t="s">
        <v>1070</v>
      </c>
      <c r="G251" s="84" t="s">
        <v>1069</v>
      </c>
      <c r="H251" s="86" t="s">
        <v>1052</v>
      </c>
      <c r="I251" s="86" t="s">
        <v>1060</v>
      </c>
      <c r="J251" s="86" t="s">
        <v>1061</v>
      </c>
      <c r="K251" s="86" t="s">
        <v>1063</v>
      </c>
      <c r="L251" s="86" t="s">
        <v>218</v>
      </c>
    </row>
    <row r="252" spans="1:21" x14ac:dyDescent="0.2">
      <c r="B252" s="8">
        <f xml:space="preserve"> ROW( co_inputScenarioInfo[[#This Row],[row_id]] ) - ROW( co_inputScenarioInfo[[#Headers],[row_id]] )</f>
        <v>1</v>
      </c>
      <c r="C252" s="21" t="s">
        <v>1046</v>
      </c>
      <c r="D252" s="114" t="s">
        <v>956</v>
      </c>
      <c r="E252" s="114" t="s">
        <v>1056</v>
      </c>
      <c r="F252" s="114" t="str">
        <f xml:space="preserve"> co_inputScenarioInfo[[#This Row],[inputName]] &amp; "file"</f>
        <v>tempfile</v>
      </c>
      <c r="G252" s="114" t="str">
        <f xml:space="preserve"> co_inputScenarioInfo[[#This Row],[inputName]] &amp; "Input"</f>
        <v>tempInput</v>
      </c>
      <c r="H252" s="86" t="s">
        <v>962</v>
      </c>
      <c r="I252" s="86">
        <v>0</v>
      </c>
      <c r="J252" s="86">
        <f xml:space="preserve"> IF( ISNA( MATCH( co_inputScenarioInfo[[#This Row],[inputType]], co_modelTypes[modelUnitType], 0 ) ), "", INDEX( co_modelTypes[modelMaxExtrap], MATCH( co_inputScenarioInfo[[#This Row],[inputType]], co_modelTypes[modelUnitType], 0 ) ) )</f>
        <v>20</v>
      </c>
      <c r="K252" s="86" t="s">
        <v>1064</v>
      </c>
      <c r="L252" s="86">
        <v>0</v>
      </c>
    </row>
    <row r="253" spans="1:21" x14ac:dyDescent="0.2">
      <c r="B253" s="8">
        <f xml:space="preserve"> ROW( co_inputScenarioInfo[[#This Row],[row_id]] ) - ROW( co_inputScenarioInfo[[#Headers],[row_id]] )</f>
        <v>2</v>
      </c>
      <c r="C253" s="21" t="s">
        <v>818</v>
      </c>
      <c r="D253" s="114" t="s">
        <v>961</v>
      </c>
      <c r="E253" s="114" t="s">
        <v>1057</v>
      </c>
      <c r="F253" s="114" t="str">
        <f xml:space="preserve"> co_inputScenarioInfo[[#This Row],[inputName]] &amp; "file"</f>
        <v>slrfile</v>
      </c>
      <c r="G253" s="114" t="str">
        <f xml:space="preserve"> co_inputScenarioInfo[[#This Row],[inputName]] &amp; "Input"</f>
        <v>slrInput</v>
      </c>
      <c r="H253" s="86" t="s">
        <v>963</v>
      </c>
      <c r="I253" s="86">
        <v>0</v>
      </c>
      <c r="J253" s="86">
        <f xml:space="preserve"> IF( ISNA( MATCH( co_inputScenarioInfo[[#This Row],[inputType]], co_modelTypes[modelUnitType], 0 ) ), "", INDEX( co_modelTypes[modelMaxExtrap], MATCH( co_inputScenarioInfo[[#This Row],[inputType]], co_modelTypes[modelUnitType], 0 ) ) )</f>
        <v>500</v>
      </c>
      <c r="K253" s="86" t="s">
        <v>1065</v>
      </c>
      <c r="L253" s="86">
        <v>0</v>
      </c>
    </row>
    <row r="254" spans="1:21" x14ac:dyDescent="0.2">
      <c r="B254" s="8">
        <f xml:space="preserve"> ROW( co_inputScenarioInfo[[#This Row],[row_id]] ) - ROW( co_inputScenarioInfo[[#Headers],[row_id]] )</f>
        <v>3</v>
      </c>
      <c r="C254" s="21" t="s">
        <v>1047</v>
      </c>
      <c r="D254" s="114" t="s">
        <v>1050</v>
      </c>
      <c r="E254" s="114" t="s">
        <v>1058</v>
      </c>
      <c r="F254" s="114" t="str">
        <f xml:space="preserve"> co_inputScenarioInfo[[#This Row],[inputName]] &amp; "file"</f>
        <v>gdpfile</v>
      </c>
      <c r="G254" s="114" t="str">
        <f xml:space="preserve"> co_inputScenarioInfo[[#This Row],[inputName]] &amp; "Input"</f>
        <v>gdpInput</v>
      </c>
      <c r="H254" s="86" t="s">
        <v>1053</v>
      </c>
      <c r="I254" s="86">
        <v>0</v>
      </c>
      <c r="J254" s="86" t="str">
        <f xml:space="preserve"> IF( ISNA( MATCH( co_inputScenarioInfo[[#This Row],[inputType]], co_modelTypes[modelUnitType], 0 ) ), "", INDEX( co_modelTypes[modelMaxExtrap], MATCH( co_inputScenarioInfo[[#This Row],[inputType]], co_modelTypes[modelUnitType], 0 ) ) )</f>
        <v/>
      </c>
      <c r="K254" s="86" t="s">
        <v>904</v>
      </c>
      <c r="L254" s="86">
        <v>0</v>
      </c>
    </row>
    <row r="255" spans="1:21" x14ac:dyDescent="0.2">
      <c r="B255" s="8">
        <f xml:space="preserve"> ROW( co_inputScenarioInfo[[#This Row],[row_id]] ) - ROW( co_inputScenarioInfo[[#Headers],[row_id]] )</f>
        <v>4</v>
      </c>
      <c r="C255" s="21" t="s">
        <v>1048</v>
      </c>
      <c r="D255" s="114" t="s">
        <v>1051</v>
      </c>
      <c r="E255" s="114" t="s">
        <v>1059</v>
      </c>
      <c r="F255" s="114" t="str">
        <f xml:space="preserve"> co_inputScenarioInfo[[#This Row],[inputName]] &amp; "file"</f>
        <v>popfile</v>
      </c>
      <c r="G255" s="114" t="str">
        <f xml:space="preserve"> co_inputScenarioInfo[[#This Row],[inputName]] &amp; "Input"</f>
        <v>popInput</v>
      </c>
      <c r="H255" s="86" t="s">
        <v>1054</v>
      </c>
      <c r="I255" s="86">
        <v>0</v>
      </c>
      <c r="J255" s="86" t="str">
        <f xml:space="preserve"> IF( ISNA( MATCH( co_inputScenarioInfo[[#This Row],[inputType]], co_modelTypes[modelUnitType], 0 ) ), "", INDEX( co_modelTypes[modelMaxExtrap], MATCH( co_inputScenarioInfo[[#This Row],[inputType]], co_modelTypes[modelUnitType], 0 ) ) )</f>
        <v/>
      </c>
      <c r="K255" s="86" t="s">
        <v>251</v>
      </c>
      <c r="L255" s="86">
        <v>1</v>
      </c>
    </row>
  </sheetData>
  <phoneticPr fontId="10" type="noConversion"/>
  <conditionalFormatting sqref="J124:K124">
    <cfRule type="expression" dxfId="268" priority="5">
      <formula xml:space="preserve"> IF( $F124 = 1, 1, 0)</formula>
    </cfRule>
  </conditionalFormatting>
  <conditionalFormatting sqref="B27:F40 B41 B19:F25">
    <cfRule type="expression" dxfId="267" priority="7">
      <formula xml:space="preserve"> IF( $E19 = 1, 1, 0)</formula>
    </cfRule>
  </conditionalFormatting>
  <conditionalFormatting sqref="B26:F26">
    <cfRule type="expression" dxfId="266" priority="2">
      <formula xml:space="preserve"> IF( $E26 = 1, 1, 0)</formula>
    </cfRule>
  </conditionalFormatting>
  <conditionalFormatting sqref="C41:F41">
    <cfRule type="expression" dxfId="265" priority="1">
      <formula xml:space="preserve"> IF( $E41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topLeftCell="A28" workbookViewId="0">
      <selection activeCell="D6" sqref="D6"/>
    </sheetView>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37" sqref="D1037"/>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76"/>
  <sheetViews>
    <sheetView zoomScale="85" zoomScaleNormal="85" workbookViewId="0">
      <pane ySplit="1" topLeftCell="A2" activePane="bottomLeft" state="frozen"/>
      <selection activeCell="T393" sqref="T393"/>
      <selection pane="bottomLeft" activeCell="N1" sqref="N1"/>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hidden="1"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hidden="1"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hidden="1"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hidden="1"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hidden="1"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hidden="1"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hidden="1"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hidden="1"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hidden="1"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hidden="1"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hidden="1"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hidden="1"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hidden="1"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hidden="1"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hidden="1"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hidden="1"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hidden="1"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hidden="1"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hidden="1"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hidden="1"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hidden="1"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hidden="1"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hidden="1"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hidden="1"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hidden="1"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hidden="1"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hidden="1"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hidden="1"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hidden="1"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hidden="1"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hidden="1"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hidden="1"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hidden="1"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hidden="1"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hidden="1"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hidden="1"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hidden="1"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hidden="1"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hidden="1"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hidden="1"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hidden="1"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hidden="1"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hidden="1"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hidden="1"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hidden="1"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hidden="1"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hidden="1"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hidden="1"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hidden="1"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hidden="1"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hidden="1"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hidden="1"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hidden="1"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hidden="1"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hidden="1"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hidden="1"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hidden="1"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hidden="1"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hidden="1"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hidden="1"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hidden="1"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hidden="1"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hidden="1"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hidden="1"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hidden="1"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hidden="1"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hidden="1"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hidden="1"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hidden="1"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hidden="1"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hidden="1"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hidden="1"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hidden="1"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hidden="1"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hidden="1"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hidden="1"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hidden="1"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hidden="1"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hidden="1"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hidden="1"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hidden="1"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hidden="1"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hidden="1"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hidden="1"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hidden="1"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hidden="1"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hidden="1"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hidden="1"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hidden="1"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hidden="1"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hidden="1"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hidden="1"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hidden="1"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hidden="1"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hidden="1"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hidden="1"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hidden="1"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hidden="1"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hidden="1"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hidden="1"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hidden="1"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hidden="1"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hidden="1"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hidden="1"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hidden="1"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hidden="1"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hidden="1"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hidden="1"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hidden="1"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hidden="1"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hidden="1"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hidden="1"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hidden="1"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hidden="1"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hidden="1"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hidden="1"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hidden="1"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hidden="1"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hidden="1"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hidden="1"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hidden="1"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hidden="1"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hidden="1"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hidden="1"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hidden="1"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hidden="1"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hidden="1"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hidden="1"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hidden="1"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hidden="1"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hidden="1"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hidden="1"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hidden="1"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hidden="1"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hidden="1"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hidden="1"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hidden="1"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hidden="1"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hidden="1"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hidden="1"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hidden="1"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hidden="1"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hidden="1"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hidden="1"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hidden="1"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hidden="1"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hidden="1"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hidden="1"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hidden="1"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hidden="1"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hidden="1"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hidden="1"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hidden="1"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hidden="1"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hidden="1"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hidden="1"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hidden="1"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hidden="1"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hidden="1"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hidden="1"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hidden="1"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hidden="1"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hidden="1"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hidden="1"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hidden="1"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hidden="1"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hidden="1"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hidden="1"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hidden="1"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hidden="1"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hidden="1"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hidden="1"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hidden="1"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hidden="1"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hidden="1"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hidden="1"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hidden="1"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hidden="1"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hidden="1"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hidden="1"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hidden="1"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hidden="1"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hidden="1"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hidden="1"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hidden="1"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hidden="1"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hidden="1"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hidden="1"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hidden="1"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hidden="1"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hidden="1"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hidden="1"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hidden="1"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hidden="1"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hidden="1"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hidden="1"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hidden="1"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hidden="1"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hidden="1"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hidden="1"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hidden="1"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hidden="1"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hidden="1"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hidden="1"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hidden="1"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hidden="1"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hidden="1"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hidden="1"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hidden="1"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hidden="1"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hidden="1"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hidden="1"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hidden="1"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hidden="1"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hidden="1"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hidden="1"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hidden="1"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hidden="1"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hidden="1"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hidden="1"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hidden="1"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hidden="1"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hidden="1"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hidden="1"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hidden="1"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hidden="1"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hidden="1"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hidden="1"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hidden="1"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hidden="1"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hidden="1"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hidden="1"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hidden="1"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hidden="1"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hidden="1"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hidden="1"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hidden="1"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hidden="1"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hidden="1"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hidden="1"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hidden="1"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hidden="1"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hidden="1"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hidden="1"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hidden="1"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hidden="1"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hidden="1"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hidden="1"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hidden="1"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hidden="1"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hidden="1"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hidden="1"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hidden="1"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hidden="1"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hidden="1"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hidden="1"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hidden="1"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hidden="1"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hidden="1"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hidden="1"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hidden="1"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hidden="1"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hidden="1"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hidden="1"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hidden="1"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hidden="1"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hidden="1"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hidden="1"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hidden="1"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hidden="1"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hidden="1"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hidden="1"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hidden="1"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hidden="1"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hidden="1"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hidden="1"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hidden="1"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hidden="1"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hidden="1"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hidden="1"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hidden="1"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hidden="1"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hidden="1"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hidden="1"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hidden="1"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hidden="1"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hidden="1"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hidden="1"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hidden="1"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hidden="1"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hidden="1"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hidden="1"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hidden="1"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hidden="1"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hidden="1"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hidden="1"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hidden="1"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hidden="1"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hidden="1"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hidden="1"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hidden="1"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hidden="1"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hidden="1"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hidden="1"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hidden="1"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hidden="1"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hidden="1"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hidden="1"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hidden="1"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hidden="1"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hidden="1"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hidden="1"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hidden="1"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hidden="1"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hidden="1"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hidden="1"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hidden="1"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hidden="1"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hidden="1"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hidden="1"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hidden="1"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hidden="1"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hidden="1"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hidden="1"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hidden="1"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hidden="1"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hidden="1"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hidden="1"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hidden="1"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hidden="1"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hidden="1"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hidden="1"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hidden="1"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hidden="1"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hidden="1"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hidden="1"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hidden="1"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hidden="1"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hidden="1"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hidden="1"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hidden="1"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hidden="1"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hidden="1"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hidden="1"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hidden="1"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hidden="1"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hidden="1"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hidden="1"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hidden="1"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hidden="1"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hidden="1"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hidden="1"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hidden="1"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hidden="1"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hidden="1"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hidden="1"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hidden="1"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hidden="1"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hidden="1"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hidden="1"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hidden="1"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hidden="1"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hidden="1"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hidden="1"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hidden="1"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hidden="1"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hidden="1"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hidden="1"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hidden="1"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hidden="1"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hidden="1"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hidden="1"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hidden="1"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hidden="1"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hidden="1"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hidden="1"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hidden="1"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hidden="1"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hidden="1"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hidden="1"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hidden="1"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hidden="1"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hidden="1"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hidden="1"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hidden="1"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hidden="1"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hidden="1"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hidden="1"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hidden="1"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hidden="1"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hidden="1"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hidden="1"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hidden="1"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hidden="1"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hidden="1"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hidden="1"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hidden="1"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hidden="1"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hidden="1"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hidden="1"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hidden="1"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hidden="1"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hidden="1"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hidden="1"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hidden="1"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hidden="1"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hidden="1"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hidden="1"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hidden="1"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hidden="1"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hidden="1"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hidden="1"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hidden="1"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hidden="1"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hidden="1"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hidden="1"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hidden="1"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hidden="1"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hidden="1"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hidden="1"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hidden="1"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hidden="1"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hidden="1"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hidden="1"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hidden="1"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hidden="1"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hidden="1"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hidden="1"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hidden="1"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hidden="1"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hidden="1"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hidden="1"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hidden="1"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hidden="1"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hidden="1"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hidden="1"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hidden="1"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hidden="1"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hidden="1"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hidden="1"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hidden="1"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hidden="1"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hidden="1"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hidden="1"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hidden="1"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hidden="1"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hidden="1"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hidden="1"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hidden="1"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hidden="1"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hidden="1"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hidden="1"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hidden="1"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hidden="1"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hidden="1"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hidden="1"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hidden="1"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hidden="1"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hidden="1"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hidden="1"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hidden="1"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hidden="1"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hidden="1"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hidden="1"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hidden="1"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hidden="1"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hidden="1"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hidden="1"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hidden="1"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hidden="1"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hidden="1"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hidden="1"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hidden="1"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hidden="1"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hidden="1"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hidden="1"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hidden="1"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hidden="1"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hidden="1"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hidden="1"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hidden="1"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hidden="1"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hidden="1"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hidden="1"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hidden="1"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hidden="1"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hidden="1"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hidden="1"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hidden="1"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hidden="1"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hidden="1"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hidden="1"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hidden="1"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hidden="1"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hidden="1"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hidden="1"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hidden="1"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hidden="1"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hidden="1"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hidden="1"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hidden="1"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hidden="1"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hidden="1"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hidden="1"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hidden="1"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hidden="1"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hidden="1"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hidden="1"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hidden="1"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hidden="1"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hidden="1"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hidden="1"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hidden="1"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hidden="1"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hidden="1"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hidden="1"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hidden="1"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hidden="1"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hidden="1"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hidden="1"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hidden="1"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hidden="1"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hidden="1"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hidden="1"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hidden="1"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hidden="1"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hidden="1"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hidden="1"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hidden="1"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hidden="1"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hidden="1"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hidden="1"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hidden="1"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hidden="1"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hidden="1"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hidden="1"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hidden="1"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hidden="1"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hidden="1"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hidden="1"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hidden="1"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hidden="1"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hidden="1"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hidden="1"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hidden="1"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hidden="1"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hidden="1"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hidden="1"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hidden="1"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hidden="1"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hidden="1"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hidden="1"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hidden="1"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hidden="1"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hidden="1"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hidden="1"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hidden="1"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hidden="1"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hidden="1"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hidden="1"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hidden="1"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hidden="1"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hidden="1"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hidden="1"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hidden="1"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hidden="1"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hidden="1"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hidden="1"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hidden="1"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hidden="1"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hidden="1"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hidden="1"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hidden="1"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hidden="1"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hidden="1"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hidden="1"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hidden="1"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hidden="1"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hidden="1"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hidden="1"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hidden="1"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hidden="1"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hidden="1"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hidden="1"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hidden="1"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hidden="1"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hidden="1"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hidden="1"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hidden="1"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hidden="1"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hidden="1"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hidden="1"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hidden="1"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hidden="1"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hidden="1"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hidden="1"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hidden="1"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hidden="1"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hidden="1"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hidden="1"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hidden="1"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hidden="1"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hidden="1"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hidden="1"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hidden="1"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hidden="1"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hidden="1"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hidden="1"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hidden="1"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hidden="1"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hidden="1"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hidden="1"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hidden="1"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hidden="1"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hidden="1"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hidden="1"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hidden="1"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hidden="1"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hidden="1"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hidden="1"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hidden="1"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hidden="1"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hidden="1"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hidden="1"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hidden="1"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hidden="1"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hidden="1"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hidden="1"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hidden="1"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hidden="1"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hidden="1"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hidden="1"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hidden="1"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hidden="1"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hidden="1"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hidden="1"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hidden="1"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hidden="1"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hidden="1"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hidden="1"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hidden="1"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hidden="1"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hidden="1"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hidden="1"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hidden="1"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hidden="1"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hidden="1"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hidden="1"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hidden="1"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hidden="1"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hidden="1"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hidden="1"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hidden="1"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hidden="1"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hidden="1"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hidden="1"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hidden="1"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hidden="1"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hidden="1"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hidden="1"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hidden="1"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hidden="1"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hidden="1"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hidden="1"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hidden="1"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hidden="1"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hidden="1"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hidden="1"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hidden="1"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hidden="1"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hidden="1"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hidden="1"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hidden="1"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hidden="1"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hidden="1"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hidden="1"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hidden="1"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hidden="1"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hidden="1"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hidden="1"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hidden="1"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hidden="1"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hidden="1"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hidden="1"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hidden="1"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hidden="1"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hidden="1"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hidden="1"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hidden="1"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hidden="1"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hidden="1"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hidden="1"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hidden="1"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hidden="1"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hidden="1"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hidden="1"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hidden="1"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hidden="1"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hidden="1"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hidden="1"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hidden="1"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hidden="1"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hidden="1"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hidden="1"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hidden="1"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hidden="1"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hidden="1"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hidden="1"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hidden="1"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hidden="1"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hidden="1"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hidden="1"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hidden="1"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hidden="1"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hidden="1"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hidden="1"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hidden="1"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hidden="1"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hidden="1"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hidden="1"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hidden="1"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hidden="1"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hidden="1"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hidden="1"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hidden="1"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hidden="1"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hidden="1"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hidden="1"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hidden="1"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hidden="1"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hidden="1"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hidden="1"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hidden="1"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hidden="1"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hidden="1"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hidden="1"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hidden="1"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hidden="1"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hidden="1"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hidden="1"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hidden="1"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hidden="1"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hidden="1"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hidden="1"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hidden="1"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hidden="1"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hidden="1"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hidden="1"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hidden="1"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hidden="1"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hidden="1"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hidden="1"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hidden="1"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hidden="1"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hidden="1"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hidden="1"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hidden="1"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hidden="1"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hidden="1"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hidden="1"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hidden="1"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hidden="1"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hidden="1"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hidden="1"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hidden="1"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hidden="1"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hidden="1"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hidden="1"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hidden="1"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hidden="1"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hidden="1"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hidden="1"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hidden="1"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hidden="1"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hidden="1"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hidden="1"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hidden="1"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hidden="1"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hidden="1"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hidden="1"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hidden="1"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hidden="1"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hidden="1"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hidden="1"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hidden="1"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hidden="1"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hidden="1"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hidden="1"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hidden="1"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hidden="1"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hidden="1"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hidden="1"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hidden="1"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hidden="1"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hidden="1"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hidden="1"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hidden="1"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hidden="1"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hidden="1"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hidden="1"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hidden="1"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hidden="1"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hidden="1"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hidden="1"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hidden="1"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hidden="1"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hidden="1"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hidden="1"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hidden="1"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hidden="1"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hidden="1"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hidden="1"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hidden="1"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hidden="1"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hidden="1"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hidden="1"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hidden="1"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hidden="1"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hidden="1"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hidden="1"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hidden="1"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hidden="1"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hidden="1"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hidden="1"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hidden="1"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hidden="1"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hidden="1"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hidden="1"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hidden="1"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hidden="1"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hidden="1"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hidden="1"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hidden="1"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hidden="1"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hidden="1"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hidden="1"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hidden="1"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hidden="1"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hidden="1"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hidden="1"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hidden="1"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hidden="1"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hidden="1"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hidden="1"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hidden="1"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hidden="1"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hidden="1"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hidden="1"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hidden="1"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hidden="1"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hidden="1"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hidden="1"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hidden="1"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hidden="1"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hidden="1"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hidden="1"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hidden="1"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hidden="1"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hidden="1"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hidden="1"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hidden="1"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hidden="1"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hidden="1"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hidden="1"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hidden="1"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hidden="1"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hidden="1"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hidden="1"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hidden="1"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hidden="1"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hidden="1"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hidden="1"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hidden="1"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hidden="1"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hidden="1"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hidden="1"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hidden="1"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hidden="1"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hidden="1"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hidden="1"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hidden="1"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hidden="1"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hidden="1"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hidden="1"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hidden="1"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hidden="1"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hidden="1"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hidden="1"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hidden="1"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hidden="1"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hidden="1"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hidden="1"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hidden="1"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hidden="1"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hidden="1"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hidden="1"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hidden="1"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hidden="1"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hidden="1"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hidden="1"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hidden="1"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hidden="1"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hidden="1"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hidden="1"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hidden="1"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hidden="1"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hidden="1"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hidden="1"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hidden="1"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hidden="1"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hidden="1"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hidden="1"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hidden="1"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hidden="1"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hidden="1"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hidden="1"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hidden="1"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hidden="1"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hidden="1"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hidden="1"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hidden="1"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hidden="1"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hidden="1"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hidden="1"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hidden="1"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hidden="1"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hidden="1"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hidden="1"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hidden="1"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hidden="1"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hidden="1"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hidden="1"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hidden="1"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hidden="1"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hidden="1"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hidden="1"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hidden="1"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hidden="1"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hidden="1"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hidden="1"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hidden="1"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hidden="1"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hidden="1"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hidden="1"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hidden="1"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hidden="1"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hidden="1"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hidden="1"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hidden="1"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hidden="1"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hidden="1"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hidden="1"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hidden="1"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hidden="1"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hidden="1"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hidden="1"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hidden="1"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hidden="1"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hidden="1"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hidden="1"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hidden="1"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hidden="1"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hidden="1"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hidden="1"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hidden="1"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hidden="1"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hidden="1"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hidden="1"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hidden="1"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hidden="1"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hidden="1"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hidden="1"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hidden="1"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hidden="1"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hidden="1"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hidden="1"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hidden="1"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hidden="1"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hidden="1"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hidden="1"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hidden="1"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hidden="1"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hidden="1"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hidden="1"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hidden="1"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hidden="1"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hidden="1"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hidden="1"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hidden="1"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hidden="1"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hidden="1"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hidden="1"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hidden="1"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hidden="1"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hidden="1"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hidden="1"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hidden="1"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hidden="1"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hidden="1"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hidden="1"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hidden="1"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hidden="1"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hidden="1"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hidden="1"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hidden="1"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hidden="1"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hidden="1"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hidden="1"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hidden="1"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hidden="1"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hidden="1"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hidden="1"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hidden="1"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hidden="1"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hidden="1"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hidden="1"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hidden="1"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hidden="1"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hidden="1"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hidden="1"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hidden="1"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hidden="1"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hidden="1"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hidden="1"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hidden="1"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hidden="1"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hidden="1"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hidden="1"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hidden="1"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hidden="1"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hidden="1"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hidden="1"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hidden="1"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hidden="1"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hidden="1"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hidden="1"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hidden="1"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hidden="1"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hidden="1"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hidden="1"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hidden="1"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hidden="1"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hidden="1"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hidden="1"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hidden="1"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hidden="1"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hidden="1"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hidden="1"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hidden="1"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hidden="1"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hidden="1"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hidden="1"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hidden="1"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hidden="1"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hidden="1"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hidden="1"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hidden="1"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hidden="1"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hidden="1"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hidden="1"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hidden="1"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hidden="1"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hidden="1"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hidden="1"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hidden="1"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hidden="1"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hidden="1"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hidden="1"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hidden="1"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hidden="1"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hidden="1"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hidden="1"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hidden="1"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hidden="1"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hidden="1"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hidden="1"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hidden="1"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hidden="1"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hidden="1"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hidden="1"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hidden="1"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hidden="1"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hidden="1"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hidden="1"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hidden="1"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hidden="1"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hidden="1"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hidden="1"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hidden="1"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hidden="1"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hidden="1"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hidden="1"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hidden="1"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hidden="1"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hidden="1"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hidden="1"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hidden="1"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hidden="1"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hidden="1"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hidden="1"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hidden="1"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hidden="1"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hidden="1"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hidden="1"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hidden="1"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hidden="1"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hidden="1"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hidden="1"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hidden="1"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hidden="1"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hidden="1"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hidden="1"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hidden="1"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hidden="1"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hidden="1"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hidden="1"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hidden="1"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hidden="1"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hidden="1"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hidden="1"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hidden="1"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hidden="1"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hidden="1"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hidden="1"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hidden="1"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hidden="1"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hidden="1"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hidden="1"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hidden="1"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hidden="1"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hidden="1"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hidden="1"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hidden="1"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hidden="1"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hidden="1"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hidden="1"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hidden="1"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hidden="1"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hidden="1"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hidden="1"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hidden="1"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hidden="1"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hidden="1"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hidden="1"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hidden="1"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hidden="1"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hidden="1"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hidden="1"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hidden="1"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hidden="1"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hidden="1"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hidden="1"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hidden="1"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hidden="1"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hidden="1"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hidden="1"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hidden="1"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hidden="1"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hidden="1"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hidden="1"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hidden="1"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hidden="1"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hidden="1"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hidden="1"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hidden="1"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hidden="1"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hidden="1"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hidden="1"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hidden="1"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hidden="1"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hidden="1"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hidden="1"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hidden="1"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hidden="1"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hidden="1"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hidden="1"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hidden="1"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hidden="1"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hidden="1"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hidden="1"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hidden="1"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hidden="1"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hidden="1"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hidden="1"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hidden="1"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hidden="1"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hidden="1"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hidden="1"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hidden="1"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hidden="1"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hidden="1"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hidden="1"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hidden="1"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hidden="1"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hidden="1"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hidden="1"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hidden="1"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hidden="1"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hidden="1"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hidden="1"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hidden="1"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hidden="1"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hidden="1"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hidden="1"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hidden="1"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hidden="1"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hidden="1"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hidden="1"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hidden="1"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hidden="1"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hidden="1"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hidden="1"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hidden="1"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hidden="1"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hidden="1"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hidden="1"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hidden="1"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hidden="1"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hidden="1"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hidden="1"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hidden="1"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hidden="1"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hidden="1"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hidden="1"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hidden="1"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hidden="1"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hidden="1"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hidden="1"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hidden="1"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hidden="1"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hidden="1"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hidden="1"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hidden="1"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hidden="1"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hidden="1"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hidden="1"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hidden="1"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hidden="1"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hidden="1"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hidden="1"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hidden="1"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hidden="1"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hidden="1"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hidden="1"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hidden="1"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hidden="1"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hidden="1"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hidden="1"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hidden="1"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hidden="1"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hidden="1"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hidden="1"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hidden="1"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hidden="1"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hidden="1"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hidden="1"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hidden="1"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hidden="1"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hidden="1"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hidden="1"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hidden="1"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hidden="1"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hidden="1"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hidden="1"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hidden="1"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hidden="1"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hidden="1"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hidden="1"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hidden="1"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hidden="1"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hidden="1"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hidden="1"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hidden="1"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hidden="1"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hidden="1"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hidden="1"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hidden="1"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hidden="1"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hidden="1"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hidden="1"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hidden="1"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hidden="1"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hidden="1"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hidden="1"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hidden="1"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hidden="1"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hidden="1"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hidden="1"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hidden="1"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hidden="1"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hidden="1"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hidden="1"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hidden="1"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hidden="1"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hidden="1"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hidden="1"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hidden="1"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hidden="1"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hidden="1"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hidden="1"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hidden="1"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hidden="1"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hidden="1"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hidden="1"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hidden="1"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hidden="1"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hidden="1"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hidden="1"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hidden="1"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hidden="1"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hidden="1"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hidden="1"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hidden="1"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hidden="1"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hidden="1"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hidden="1"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hidden="1"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hidden="1"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hidden="1"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hidden="1"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hidden="1"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hidden="1"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hidden="1"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hidden="1"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hidden="1"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hidden="1"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hidden="1"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hidden="1"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hidden="1"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hidden="1"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hidden="1"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hidden="1"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hidden="1"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hidden="1"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hidden="1"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hidden="1"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hidden="1"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hidden="1"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hidden="1"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hidden="1"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hidden="1"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hidden="1"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hidden="1"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hidden="1"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hidden="1"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hidden="1"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hidden="1"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hidden="1"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hidden="1"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hidden="1"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hidden="1"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hidden="1"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hidden="1"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hidden="1"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hidden="1"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hidden="1"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hidden="1"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hidden="1"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hidden="1"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hidden="1"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hidden="1"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hidden="1"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hidden="1"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hidden="1"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hidden="1"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hidden="1"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hidden="1"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hidden="1"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hidden="1"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hidden="1"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hidden="1"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hidden="1"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hidden="1"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hidden="1"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hidden="1"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hidden="1"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hidden="1"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hidden="1"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hidden="1"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hidden="1"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hidden="1"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hidden="1"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hidden="1"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hidden="1"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hidden="1"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hidden="1"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hidden="1"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hidden="1"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hidden="1"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hidden="1"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hidden="1"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hidden="1"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hidden="1"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hidden="1"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hidden="1"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hidden="1"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hidden="1"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hidden="1"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hidden="1"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hidden="1"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hidden="1"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hidden="1"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hidden="1"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hidden="1"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hidden="1"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hidden="1"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hidden="1"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hidden="1"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hidden="1"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hidden="1"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hidden="1"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hidden="1"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hidden="1"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hidden="1"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hidden="1"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hidden="1"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hidden="1"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hidden="1"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hidden="1"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hidden="1"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hidden="1"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hidden="1"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hidden="1"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hidden="1"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hidden="1"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hidden="1"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hidden="1"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hidden="1"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hidden="1"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hidden="1"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hidden="1"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hidden="1"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hidden="1"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hidden="1"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hidden="1"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hidden="1"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hidden="1"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hidden="1"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hidden="1"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hidden="1"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hidden="1"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hidden="1"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hidden="1"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hidden="1"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hidden="1"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hidden="1"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hidden="1"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hidden="1"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hidden="1"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hidden="1"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hidden="1"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hidden="1"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hidden="1"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hidden="1"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hidden="1"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hidden="1"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hidden="1"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hidden="1"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hidden="1"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hidden="1"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hidden="1"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hidden="1"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hidden="1"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hidden="1"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hidden="1"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hidden="1"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hidden="1"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hidden="1"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hidden="1"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hidden="1"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hidden="1"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hidden="1"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hidden="1"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hidden="1"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hidden="1"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hidden="1"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hidden="1"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hidden="1"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hidden="1"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hidden="1"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hidden="1"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hidden="1"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hidden="1"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hidden="1"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hidden="1"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hidden="1"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hidden="1"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hidden="1"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hidden="1"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hidden="1"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hidden="1"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hidden="1"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hidden="1"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hidden="1"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hidden="1"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hidden="1"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hidden="1"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hidden="1"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hidden="1"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hidden="1"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hidden="1"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hidden="1"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hidden="1"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hidden="1"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hidden="1"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hidden="1"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hidden="1"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hidden="1"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hidden="1"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hidden="1"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hidden="1"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hidden="1"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hidden="1"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hidden="1"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hidden="1"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hidden="1"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hidden="1"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hidden="1"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hidden="1"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hidden="1"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hidden="1"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hidden="1"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hidden="1"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hidden="1"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hidden="1"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hidden="1"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hidden="1"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hidden="1"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hidden="1"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hidden="1"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hidden="1"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hidden="1"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hidden="1"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hidden="1"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hidden="1"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hidden="1"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hidden="1"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hidden="1"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hidden="1"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hidden="1"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hidden="1"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hidden="1"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hidden="1"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hidden="1"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hidden="1"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hidden="1"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hidden="1"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hidden="1"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hidden="1"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hidden="1"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hidden="1"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hidden="1"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hidden="1"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hidden="1"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hidden="1"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hidden="1"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hidden="1"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hidden="1"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hidden="1"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hidden="1"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hidden="1"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hidden="1"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hidden="1"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hidden="1"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hidden="1"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hidden="1"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hidden="1"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hidden="1"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hidden="1"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hidden="1"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hidden="1"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hidden="1"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hidden="1"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hidden="1"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hidden="1"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hidden="1"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hidden="1"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hidden="1"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hidden="1"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hidden="1"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hidden="1"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hidden="1"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hidden="1"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hidden="1"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hidden="1"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hidden="1"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hidden="1"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hidden="1"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hidden="1"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hidden="1"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hidden="1"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hidden="1"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hidden="1"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hidden="1"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hidden="1"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hidden="1"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hidden="1"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hidden="1"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hidden="1"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hidden="1"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hidden="1"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hidden="1"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hidden="1"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hidden="1"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hidden="1"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hidden="1"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hidden="1"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hidden="1"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hidden="1"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hidden="1"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hidden="1"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hidden="1"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hidden="1"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hidden="1"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hidden="1"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hidden="1"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hidden="1"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hidden="1"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hidden="1"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hidden="1"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hidden="1"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hidden="1"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hidden="1"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hidden="1"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hidden="1"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hidden="1"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hidden="1"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hidden="1"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hidden="1"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hidden="1"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hidden="1"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hidden="1"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hidden="1"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hidden="1"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hidden="1"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hidden="1"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hidden="1"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hidden="1"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hidden="1"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hidden="1"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hidden="1"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hidden="1"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hidden="1"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hidden="1"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hidden="1"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hidden="1"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hidden="1"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hidden="1"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hidden="1"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hidden="1"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hidden="1"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hidden="1"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hidden="1"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hidden="1"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hidden="1"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hidden="1"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hidden="1"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hidden="1"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hidden="1"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hidden="1"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hidden="1"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hidden="1"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hidden="1"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hidden="1"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hidden="1"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hidden="1"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hidden="1"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hidden="1"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hidden="1"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hidden="1"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hidden="1"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hidden="1"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hidden="1"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hidden="1"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hidden="1"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hidden="1"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hidden="1"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hidden="1"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hidden="1"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hidden="1"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hidden="1"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hidden="1"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hidden="1"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hidden="1"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hidden="1"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hidden="1"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hidden="1"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hidden="1"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hidden="1"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hidden="1"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hidden="1"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hidden="1"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hidden="1"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hidden="1"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hidden="1"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hidden="1"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hidden="1"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hidden="1"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hidden="1"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hidden="1"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hidden="1"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hidden="1"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hidden="1"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hidden="1"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hidden="1"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hidden="1"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hidden="1"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hidden="1"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hidden="1"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hidden="1"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hidden="1"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hidden="1"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hidden="1"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hidden="1"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hidden="1"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hidden="1"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hidden="1"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hidden="1"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hidden="1"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hidden="1"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hidden="1"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hidden="1"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hidden="1"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hidden="1"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hidden="1"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hidden="1"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hidden="1"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hidden="1"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hidden="1"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hidden="1"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hidden="1"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hidden="1"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hidden="1"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hidden="1"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hidden="1"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hidden="1"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hidden="1"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hidden="1"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hidden="1"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hidden="1"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hidden="1"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hidden="1"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hidden="1"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hidden="1"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hidden="1"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hidden="1"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hidden="1"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hidden="1"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hidden="1"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hidden="1"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hidden="1"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hidden="1"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hidden="1"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hidden="1"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hidden="1"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hidden="1"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hidden="1"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hidden="1"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hidden="1"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hidden="1"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hidden="1"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hidden="1"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hidden="1"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hidden="1"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hidden="1"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hidden="1"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hidden="1"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hidden="1"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hidden="1"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hidden="1"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hidden="1"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hidden="1"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hidden="1"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hidden="1"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hidden="1"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hidden="1"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hidden="1"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hidden="1"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hidden="1"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hidden="1"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hidden="1"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hidden="1"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hidden="1"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hidden="1"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hidden="1"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hidden="1"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hidden="1"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hidden="1"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hidden="1"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hidden="1"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hidden="1"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hidden="1"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hidden="1"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hidden="1"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hidden="1"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hidden="1"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hidden="1"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hidden="1"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hidden="1"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hidden="1"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hidden="1"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hidden="1"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hidden="1"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hidden="1"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hidden="1"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hidden="1"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hidden="1"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hidden="1"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hidden="1"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hidden="1"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hidden="1"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hidden="1"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hidden="1"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hidden="1"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hidden="1"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hidden="1"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hidden="1"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hidden="1"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hidden="1"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hidden="1"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hidden="1"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hidden="1"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hidden="1"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hidden="1"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hidden="1"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hidden="1"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hidden="1"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hidden="1"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hidden="1"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hidden="1"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hidden="1"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hidden="1"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hidden="1"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hidden="1"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hidden="1"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hidden="1"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hidden="1"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hidden="1"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hidden="1"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hidden="1"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hidden="1"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hidden="1"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hidden="1"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hidden="1"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hidden="1"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hidden="1"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hidden="1"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hidden="1"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hidden="1"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hidden="1"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hidden="1"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hidden="1"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hidden="1"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hidden="1"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hidden="1"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hidden="1"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hidden="1"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hidden="1"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hidden="1"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hidden="1"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hidden="1"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hidden="1"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hidden="1"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hidden="1"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hidden="1"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hidden="1"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hidden="1"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hidden="1"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hidden="1"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hidden="1"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hidden="1"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hidden="1"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hidden="1"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hidden="1"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hidden="1"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hidden="1"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hidden="1"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hidden="1"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hidden="1"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hidden="1"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hidden="1"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hidden="1"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hidden="1"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hidden="1"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hidden="1"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hidden="1"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hidden="1"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hidden="1"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hidden="1"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hidden="1"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hidden="1"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hidden="1"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hidden="1"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hidden="1"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hidden="1"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hidden="1"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hidden="1"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hidden="1"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hidden="1"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hidden="1"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hidden="1"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hidden="1"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hidden="1"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hidden="1"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hidden="1"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hidden="1"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hidden="1"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hidden="1"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hidden="1"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hidden="1"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hidden="1"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hidden="1"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hidden="1"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hidden="1"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hidden="1"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hidden="1"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hidden="1"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hidden="1"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hidden="1"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hidden="1"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hidden="1"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hidden="1"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hidden="1"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hidden="1"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hidden="1"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hidden="1"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hidden="1"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hidden="1"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hidden="1"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hidden="1"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hidden="1"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hidden="1"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hidden="1"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hidden="1"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hidden="1"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hidden="1"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hidden="1"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hidden="1"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hidden="1"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hidden="1"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hidden="1"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hidden="1"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hidden="1"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hidden="1"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hidden="1"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hidden="1"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hidden="1"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hidden="1"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hidden="1"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hidden="1"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hidden="1"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hidden="1"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hidden="1"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hidden="1"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hidden="1"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hidden="1"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hidden="1"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hidden="1"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hidden="1"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hidden="1"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hidden="1"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hidden="1"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hidden="1"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hidden="1"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hidden="1"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hidden="1"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hidden="1"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hidden="1"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hidden="1"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hidden="1"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hidden="1"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hidden="1"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hidden="1"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hidden="1"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hidden="1"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hidden="1"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hidden="1"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hidden="1"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hidden="1"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hidden="1"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hidden="1"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hidden="1"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hidden="1"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hidden="1"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hidden="1"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hidden="1"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hidden="1"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hidden="1"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hidden="1"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hidden="1"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hidden="1"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hidden="1"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hidden="1"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hidden="1"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hidden="1"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hidden="1"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hidden="1"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hidden="1"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hidden="1"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hidden="1"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hidden="1"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hidden="1"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hidden="1"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hidden="1"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hidden="1"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hidden="1"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hidden="1"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hidden="1"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hidden="1"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hidden="1"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hidden="1"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hidden="1"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hidden="1"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hidden="1"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hidden="1"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hidden="1"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hidden="1"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hidden="1"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hidden="1"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hidden="1"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hidden="1"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hidden="1"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hidden="1"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hidden="1"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hidden="1"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hidden="1"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hidden="1"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hidden="1"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hidden="1"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hidden="1"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hidden="1"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hidden="1"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hidden="1"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hidden="1"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hidden="1"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hidden="1"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hidden="1"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hidden="1"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hidden="1"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hidden="1"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hidden="1"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hidden="1"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hidden="1"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hidden="1"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hidden="1"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hidden="1"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hidden="1"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hidden="1"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hidden="1"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hidden="1"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hidden="1"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hidden="1"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hidden="1"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hidden="1"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hidden="1"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hidden="1"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hidden="1"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hidden="1"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hidden="1"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hidden="1"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hidden="1"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hidden="1"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hidden="1"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hidden="1"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hidden="1"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hidden="1"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hidden="1"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hidden="1"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hidden="1"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hidden="1"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hidden="1"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hidden="1"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hidden="1"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hidden="1"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hidden="1"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hidden="1"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hidden="1"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hidden="1"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hidden="1"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hidden="1"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hidden="1"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hidden="1"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hidden="1"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hidden="1"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hidden="1"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hidden="1"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hidden="1"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hidden="1"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hidden="1"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hidden="1"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hidden="1"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hidden="1"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hidden="1"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hidden="1"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hidden="1"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hidden="1"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hidden="1"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hidden="1"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hidden="1"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hidden="1"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hidden="1"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hidden="1"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hidden="1"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hidden="1"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hidden="1"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hidden="1"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hidden="1"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hidden="1"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hidden="1"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hidden="1"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hidden="1"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hidden="1"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hidden="1"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hidden="1"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hidden="1"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hidden="1"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hidden="1"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hidden="1"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hidden="1"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hidden="1"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hidden="1"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hidden="1"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hidden="1"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hidden="1"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hidden="1"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hidden="1"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hidden="1"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hidden="1"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hidden="1"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hidden="1"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hidden="1"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hidden="1"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hidden="1"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hidden="1"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hidden="1"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hidden="1"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hidden="1"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hidden="1"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hidden="1"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hidden="1"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hidden="1"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hidden="1"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hidden="1"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hidden="1"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hidden="1"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hidden="1"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hidden="1"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hidden="1"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hidden="1"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hidden="1"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hidden="1"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hidden="1"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hidden="1"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hidden="1"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hidden="1"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hidden="1"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hidden="1"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hidden="1"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hidden="1"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hidden="1"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hidden="1"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hidden="1"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hidden="1"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hidden="1"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hidden="1"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hidden="1"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hidden="1"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hidden="1"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hidden="1"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hidden="1"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hidden="1"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hidden="1"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hidden="1"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hidden="1"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hidden="1"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hidden="1"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hidden="1"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hidden="1"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hidden="1"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hidden="1"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hidden="1"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hidden="1"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hidden="1"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hidden="1"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hidden="1"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hidden="1"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hidden="1"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hidden="1"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hidden="1"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hidden="1"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hidden="1"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hidden="1"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hidden="1"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hidden="1"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hidden="1"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hidden="1"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hidden="1"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hidden="1"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hidden="1"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hidden="1"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hidden="1"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hidden="1"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hidden="1"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hidden="1"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hidden="1"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hidden="1"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hidden="1"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hidden="1"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hidden="1"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hidden="1"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hidden="1"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hidden="1"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hidden="1"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hidden="1"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hidden="1"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hidden="1"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hidden="1"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hidden="1"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hidden="1"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hidden="1"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hidden="1"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hidden="1"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hidden="1"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hidden="1"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hidden="1"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hidden="1"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hidden="1"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hidden="1"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hidden="1"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hidden="1"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hidden="1"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hidden="1"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hidden="1"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hidden="1"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hidden="1"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hidden="1"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hidden="1"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hidden="1"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hidden="1"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hidden="1"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hidden="1"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hidden="1"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hidden="1"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hidden="1"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hidden="1"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hidden="1"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hidden="1"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hidden="1"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hidden="1"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hidden="1"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hidden="1"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hidden="1"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hidden="1"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hidden="1"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hidden="1"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hidden="1"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hidden="1"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hidden="1"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hidden="1"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hidden="1"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hidden="1"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hidden="1"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hidden="1"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hidden="1"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hidden="1"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hidden="1"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hidden="1"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hidden="1"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hidden="1"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hidden="1"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hidden="1"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hidden="1"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hidden="1"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hidden="1"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hidden="1"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hidden="1"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hidden="1"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hidden="1"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hidden="1"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hidden="1"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hidden="1"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hidden="1"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hidden="1"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hidden="1"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hidden="1"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hidden="1"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hidden="1"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hidden="1"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hidden="1"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hidden="1"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hidden="1"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hidden="1"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hidden="1"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hidden="1"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hidden="1"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hidden="1"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hidden="1"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hidden="1"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hidden="1"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hidden="1"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hidden="1"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hidden="1"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hidden="1"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hidden="1"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hidden="1"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hidden="1"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hidden="1"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hidden="1"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hidden="1"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hidden="1"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hidden="1"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hidden="1"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hidden="1"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hidden="1"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hidden="1"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hidden="1"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hidden="1"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hidden="1"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hidden="1"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hidden="1"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hidden="1"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hidden="1"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hidden="1"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hidden="1"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hidden="1"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hidden="1"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hidden="1"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hidden="1"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hidden="1"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hidden="1"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hidden="1"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hidden="1"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hidden="1"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hidden="1"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hidden="1"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hidden="1"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hidden="1"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hidden="1"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hidden="1"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hidden="1"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hidden="1"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hidden="1"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hidden="1"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hidden="1"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hidden="1"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hidden="1"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hidden="1"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hidden="1"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hidden="1"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hidden="1"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hidden="1"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hidden="1"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hidden="1"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hidden="1"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hidden="1"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hidden="1"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hidden="1"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hidden="1"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hidden="1"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hidden="1"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hidden="1"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hidden="1"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hidden="1"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hidden="1"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hidden="1"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hidden="1"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hidden="1"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hidden="1"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hidden="1"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hidden="1"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hidden="1"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hidden="1" x14ac:dyDescent="0.25">
      <c r="A2373" s="52">
        <f xml:space="preserve"> ROW( data_scaledImpacts[[#This Row],[row_id]] ) - ROW( data_scaledImpacts[[#Headers],[row_id]] )</f>
        <v>2372</v>
      </c>
      <c r="B2373" s="59" t="str">
        <f xml:space="preserve"> _xlfn.TEXTJOIN( "", , data_scaledImpacts[[#This Row],[sector]:[impactType]] )</f>
        <v>MarineFisheriesCanESM21N/A</v>
      </c>
      <c r="C2373" s="47" t="s">
        <v>223</v>
      </c>
      <c r="D2373" s="47" t="s">
        <v>0</v>
      </c>
      <c r="E2373" s="48">
        <v>1</v>
      </c>
      <c r="F2373" s="48"/>
      <c r="G2373" s="48" t="s">
        <v>201</v>
      </c>
      <c r="H2373" s="49"/>
      <c r="I2373" s="62" t="s">
        <v>35</v>
      </c>
      <c r="J2373" s="143">
        <v>0</v>
      </c>
      <c r="K2373" s="50">
        <v>-110.2221751420483</v>
      </c>
      <c r="L2373" s="51">
        <v>0</v>
      </c>
      <c r="M2373" s="50">
        <v>-15.051129600937024</v>
      </c>
      <c r="N2373" s="50">
        <v>47.33121511079068</v>
      </c>
      <c r="O2373" s="50">
        <v>47.60209052306044</v>
      </c>
      <c r="P2373" s="164">
        <v>-9.1753916906746209</v>
      </c>
    </row>
    <row r="2374" spans="1:16" hidden="1" x14ac:dyDescent="0.25">
      <c r="A2374" s="52">
        <f xml:space="preserve"> ROW( data_scaledImpacts[[#This Row],[row_id]] ) - ROW( data_scaledImpacts[[#Headers],[row_id]] )</f>
        <v>2373</v>
      </c>
      <c r="B2374" s="59" t="str">
        <f xml:space="preserve"> _xlfn.TEXTJOIN( "", , data_scaledImpacts[[#This Row],[sector]:[impactType]] )</f>
        <v>MarineFisheriesCanESM22N/A</v>
      </c>
      <c r="C2374" s="47" t="s">
        <v>223</v>
      </c>
      <c r="D2374" s="47" t="s">
        <v>0</v>
      </c>
      <c r="E2374" s="48">
        <v>2</v>
      </c>
      <c r="F2374" s="48"/>
      <c r="G2374" s="48" t="s">
        <v>201</v>
      </c>
      <c r="H2374" s="49"/>
      <c r="I2374" s="62" t="s">
        <v>42</v>
      </c>
      <c r="J2374" s="143">
        <v>0</v>
      </c>
      <c r="K2374" s="50">
        <v>-220.4443502840966</v>
      </c>
      <c r="L2374" s="51">
        <v>0</v>
      </c>
      <c r="M2374" s="50">
        <v>-30.102259201874048</v>
      </c>
      <c r="N2374" s="50">
        <v>94.66243022158136</v>
      </c>
      <c r="O2374" s="50">
        <v>95.20418104612088</v>
      </c>
      <c r="P2374" s="164">
        <v>-18.350783381349242</v>
      </c>
    </row>
    <row r="2375" spans="1:16" hidden="1" x14ac:dyDescent="0.25">
      <c r="A2375" s="52">
        <f xml:space="preserve"> ROW( data_scaledImpacts[[#This Row],[row_id]] ) - ROW( data_scaledImpacts[[#Headers],[row_id]] )</f>
        <v>2374</v>
      </c>
      <c r="B2375" s="59" t="str">
        <f xml:space="preserve"> _xlfn.TEXTJOIN( "", , data_scaledImpacts[[#This Row],[sector]:[impactType]] )</f>
        <v>MarineFisheriesCanESM23N/A</v>
      </c>
      <c r="C2375" s="47" t="s">
        <v>223</v>
      </c>
      <c r="D2375" s="47" t="s">
        <v>0</v>
      </c>
      <c r="E2375" s="48">
        <v>3</v>
      </c>
      <c r="F2375" s="48"/>
      <c r="G2375" s="48" t="s">
        <v>201</v>
      </c>
      <c r="H2375" s="49"/>
      <c r="I2375" s="62" t="s">
        <v>49</v>
      </c>
      <c r="J2375" s="143">
        <v>0</v>
      </c>
      <c r="K2375" s="50">
        <v>-244.19545550682258</v>
      </c>
      <c r="L2375" s="51">
        <v>0</v>
      </c>
      <c r="M2375" s="50">
        <v>-10.4851200280951</v>
      </c>
      <c r="N2375" s="50">
        <v>81.092201303332331</v>
      </c>
      <c r="O2375" s="50">
        <v>91.757462352951791</v>
      </c>
      <c r="P2375" s="164">
        <v>-6.3918845782525304</v>
      </c>
    </row>
    <row r="2376" spans="1:16" hidden="1" x14ac:dyDescent="0.25">
      <c r="A2376" s="52">
        <f xml:space="preserve"> ROW( data_scaledImpacts[[#This Row],[row_id]] ) - ROW( data_scaledImpacts[[#Headers],[row_id]] )</f>
        <v>2375</v>
      </c>
      <c r="B2376" s="59" t="str">
        <f xml:space="preserve"> _xlfn.TEXTJOIN( "", , data_scaledImpacts[[#This Row],[sector]:[impactType]] )</f>
        <v>MarineFisheriesCanESM24N/A</v>
      </c>
      <c r="C2376" s="47" t="s">
        <v>223</v>
      </c>
      <c r="D2376" s="47" t="s">
        <v>0</v>
      </c>
      <c r="E2376" s="48">
        <v>4</v>
      </c>
      <c r="F2376" s="48"/>
      <c r="G2376" s="48" t="s">
        <v>201</v>
      </c>
      <c r="H2376" s="49"/>
      <c r="I2376" s="62" t="s">
        <v>56</v>
      </c>
      <c r="J2376" s="143">
        <v>0</v>
      </c>
      <c r="K2376" s="50">
        <v>-239.21573007927282</v>
      </c>
      <c r="L2376" s="51">
        <v>0</v>
      </c>
      <c r="M2376" s="50">
        <v>10.892599201297598</v>
      </c>
      <c r="N2376" s="50">
        <v>73.908396930631042</v>
      </c>
      <c r="O2376" s="50">
        <v>86.697909319781559</v>
      </c>
      <c r="P2376" s="164">
        <v>6.6402899218416662</v>
      </c>
    </row>
    <row r="2377" spans="1:16" hidden="1" x14ac:dyDescent="0.25">
      <c r="A2377" s="52">
        <f xml:space="preserve"> ROW( data_scaledImpacts[[#This Row],[row_id]] ) - ROW( data_scaledImpacts[[#Headers],[row_id]] )</f>
        <v>2376</v>
      </c>
      <c r="B2377" s="59" t="str">
        <f xml:space="preserve"> _xlfn.TEXTJOIN( "", , data_scaledImpacts[[#This Row],[sector]:[impactType]] )</f>
        <v>MarineFisheriesCanESM25N/A</v>
      </c>
      <c r="C2377" s="47" t="s">
        <v>223</v>
      </c>
      <c r="D2377" s="47" t="s">
        <v>0</v>
      </c>
      <c r="E2377" s="48">
        <v>5</v>
      </c>
      <c r="F2377" s="48"/>
      <c r="G2377" s="48" t="s">
        <v>201</v>
      </c>
      <c r="H2377" s="49"/>
      <c r="I2377" s="62" t="s">
        <v>63</v>
      </c>
      <c r="J2377" s="143">
        <v>0</v>
      </c>
      <c r="K2377" s="50">
        <v>-216.28693253072561</v>
      </c>
      <c r="L2377" s="51">
        <v>0</v>
      </c>
      <c r="M2377" s="50">
        <v>23.879620088140054</v>
      </c>
      <c r="N2377" s="50">
        <v>77.21766928858861</v>
      </c>
      <c r="O2377" s="50">
        <v>84.380225243400929</v>
      </c>
      <c r="P2377" s="164">
        <v>14.557370346445397</v>
      </c>
    </row>
    <row r="2378" spans="1:16" hidden="1" x14ac:dyDescent="0.25">
      <c r="A2378" s="52">
        <f xml:space="preserve"> ROW( data_scaledImpacts[[#This Row],[row_id]] ) - ROW( data_scaledImpacts[[#Headers],[row_id]] )</f>
        <v>2377</v>
      </c>
      <c r="B2378" s="59" t="str">
        <f xml:space="preserve"> _xlfn.TEXTJOIN( "", , data_scaledImpacts[[#This Row],[sector]:[impactType]] )</f>
        <v>MarineFisheriesCanESM26N/A</v>
      </c>
      <c r="C2378" s="47" t="s">
        <v>223</v>
      </c>
      <c r="D2378" s="47" t="s">
        <v>0</v>
      </c>
      <c r="E2378" s="48">
        <v>6</v>
      </c>
      <c r="F2378" s="48"/>
      <c r="G2378" s="48" t="s">
        <v>201</v>
      </c>
      <c r="H2378" s="49"/>
      <c r="I2378" s="62" t="s">
        <v>70</v>
      </c>
      <c r="J2378" s="143">
        <v>0</v>
      </c>
      <c r="K2378" s="50">
        <v>-174.95150357006293</v>
      </c>
      <c r="L2378" s="51">
        <v>0</v>
      </c>
      <c r="M2378" s="50">
        <v>24.67906117459847</v>
      </c>
      <c r="N2378" s="50">
        <v>93.971204558442665</v>
      </c>
      <c r="O2378" s="50">
        <v>86.421589507400356</v>
      </c>
      <c r="P2378" s="164">
        <v>15.044721481965338</v>
      </c>
    </row>
    <row r="2379" spans="1:16" hidden="1" x14ac:dyDescent="0.25">
      <c r="A2379" s="52">
        <f xml:space="preserve"> ROW( data_scaledImpacts[[#This Row],[row_id]] ) - ROW( data_scaledImpacts[[#Headers],[row_id]] )</f>
        <v>2378</v>
      </c>
      <c r="B2379" s="59" t="str">
        <f xml:space="preserve"> _xlfn.TEXTJOIN( "", , data_scaledImpacts[[#This Row],[sector]:[impactType]] )</f>
        <v>MarineFisheriesCanESM27N/A</v>
      </c>
      <c r="C2379" s="47" t="s">
        <v>223</v>
      </c>
      <c r="D2379" s="47" t="s">
        <v>0</v>
      </c>
      <c r="E2379" s="48">
        <v>7</v>
      </c>
      <c r="F2379" s="48"/>
      <c r="G2379" s="48" t="s">
        <v>201</v>
      </c>
      <c r="H2379" s="49"/>
      <c r="I2379" s="62" t="s">
        <v>77</v>
      </c>
      <c r="J2379" s="143"/>
      <c r="K2379" s="50"/>
      <c r="L2379" s="51"/>
      <c r="M2379" s="50"/>
      <c r="N2379" s="50"/>
      <c r="O2379" s="50"/>
      <c r="P2379" s="164"/>
    </row>
    <row r="2380" spans="1:16" hidden="1" x14ac:dyDescent="0.25">
      <c r="A2380" s="52">
        <f xml:space="preserve"> ROW( data_scaledImpacts[[#This Row],[row_id]] ) - ROW( data_scaledImpacts[[#Headers],[row_id]] )</f>
        <v>2379</v>
      </c>
      <c r="B2380" s="59" t="str">
        <f xml:space="preserve"> _xlfn.TEXTJOIN( "", , data_scaledImpacts[[#This Row],[sector]:[impactType]] )</f>
        <v>MarineFisheriesCCSM41N/A</v>
      </c>
      <c r="C2380" s="47" t="s">
        <v>223</v>
      </c>
      <c r="D2380" s="47" t="s">
        <v>1</v>
      </c>
      <c r="E2380" s="48">
        <v>1</v>
      </c>
      <c r="F2380" s="48"/>
      <c r="G2380" s="48" t="s">
        <v>201</v>
      </c>
      <c r="H2380" s="49"/>
      <c r="I2380" s="62" t="s">
        <v>36</v>
      </c>
      <c r="J2380" s="143">
        <v>0</v>
      </c>
      <c r="K2380" s="50">
        <v>-104.82063071221404</v>
      </c>
      <c r="L2380" s="51">
        <v>0</v>
      </c>
      <c r="M2380" s="50">
        <v>-26.889084877395767</v>
      </c>
      <c r="N2380" s="50">
        <v>50.5910741615034</v>
      </c>
      <c r="O2380" s="50">
        <v>48.486087529415848</v>
      </c>
      <c r="P2380" s="164">
        <v>-16.391984687882971</v>
      </c>
    </row>
    <row r="2381" spans="1:16" hidden="1" x14ac:dyDescent="0.25">
      <c r="A2381" s="52">
        <f xml:space="preserve"> ROW( data_scaledImpacts[[#This Row],[row_id]] ) - ROW( data_scaledImpacts[[#Headers],[row_id]] )</f>
        <v>2380</v>
      </c>
      <c r="B2381" s="59" t="str">
        <f xml:space="preserve"> _xlfn.TEXTJOIN( "", , data_scaledImpacts[[#This Row],[sector]:[impactType]] )</f>
        <v>MarineFisheriesCCSM42N/A</v>
      </c>
      <c r="C2381" s="47" t="s">
        <v>223</v>
      </c>
      <c r="D2381" s="47" t="s">
        <v>1</v>
      </c>
      <c r="E2381" s="48">
        <v>2</v>
      </c>
      <c r="F2381" s="48"/>
      <c r="G2381" s="48" t="s">
        <v>201</v>
      </c>
      <c r="H2381" s="49"/>
      <c r="I2381" s="62" t="s">
        <v>43</v>
      </c>
      <c r="J2381" s="143">
        <v>0</v>
      </c>
      <c r="K2381" s="50">
        <v>-209.64126142442808</v>
      </c>
      <c r="L2381" s="51">
        <v>0</v>
      </c>
      <c r="M2381" s="50">
        <v>-53.778169754791534</v>
      </c>
      <c r="N2381" s="50">
        <v>101.1821483230068</v>
      </c>
      <c r="O2381" s="50">
        <v>96.972175058831695</v>
      </c>
      <c r="P2381" s="164">
        <v>-32.783969375765942</v>
      </c>
    </row>
    <row r="2382" spans="1:16" hidden="1" x14ac:dyDescent="0.25">
      <c r="A2382" s="52">
        <f xml:space="preserve"> ROW( data_scaledImpacts[[#This Row],[row_id]] ) - ROW( data_scaledImpacts[[#Headers],[row_id]] )</f>
        <v>2381</v>
      </c>
      <c r="B2382" s="59" t="str">
        <f xml:space="preserve"> _xlfn.TEXTJOIN( "", , data_scaledImpacts[[#This Row],[sector]:[impactType]] )</f>
        <v>MarineFisheriesCCSM43N/A</v>
      </c>
      <c r="C2382" s="47" t="s">
        <v>223</v>
      </c>
      <c r="D2382" s="47" t="s">
        <v>1</v>
      </c>
      <c r="E2382" s="48">
        <v>3</v>
      </c>
      <c r="F2382" s="48"/>
      <c r="G2382" s="48" t="s">
        <v>201</v>
      </c>
      <c r="H2382" s="49"/>
      <c r="I2382" s="62" t="s">
        <v>50</v>
      </c>
      <c r="J2382" s="143">
        <v>0</v>
      </c>
      <c r="K2382" s="50">
        <v>-216.26187935247253</v>
      </c>
      <c r="L2382" s="51">
        <v>0</v>
      </c>
      <c r="M2382" s="50">
        <v>-50.824578213993647</v>
      </c>
      <c r="N2382" s="50">
        <v>99.192920091406535</v>
      </c>
      <c r="O2382" s="50">
        <v>97.045427722685233</v>
      </c>
      <c r="P2382" s="164">
        <v>-30.983416194734481</v>
      </c>
    </row>
    <row r="2383" spans="1:16" hidden="1" x14ac:dyDescent="0.25">
      <c r="A2383" s="52">
        <f xml:space="preserve"> ROW( data_scaledImpacts[[#This Row],[row_id]] ) - ROW( data_scaledImpacts[[#Headers],[row_id]] )</f>
        <v>2382</v>
      </c>
      <c r="B2383" s="59" t="str">
        <f xml:space="preserve"> _xlfn.TEXTJOIN( "", , data_scaledImpacts[[#This Row],[sector]:[impactType]] )</f>
        <v>MarineFisheriesCCSM44N/A</v>
      </c>
      <c r="C2383" s="47" t="s">
        <v>223</v>
      </c>
      <c r="D2383" s="47" t="s">
        <v>1</v>
      </c>
      <c r="E2383" s="48">
        <v>4</v>
      </c>
      <c r="F2383" s="48"/>
      <c r="G2383" s="48" t="s">
        <v>201</v>
      </c>
      <c r="H2383" s="49"/>
      <c r="I2383" s="62" t="s">
        <v>57</v>
      </c>
      <c r="J2383" s="143">
        <v>0</v>
      </c>
      <c r="K2383" s="50">
        <v>-211.41151167166015</v>
      </c>
      <c r="L2383" s="51">
        <v>0</v>
      </c>
      <c r="M2383" s="50">
        <v>-40.084806369707685</v>
      </c>
      <c r="N2383" s="50">
        <v>97.867725369619919</v>
      </c>
      <c r="O2383" s="50">
        <v>95.387492969959723</v>
      </c>
      <c r="P2383" s="164">
        <v>-24.43629209491484</v>
      </c>
    </row>
    <row r="2384" spans="1:16" hidden="1" x14ac:dyDescent="0.25">
      <c r="A2384" s="52">
        <f xml:space="preserve"> ROW( data_scaledImpacts[[#This Row],[row_id]] ) - ROW( data_scaledImpacts[[#Headers],[row_id]] )</f>
        <v>2383</v>
      </c>
      <c r="B2384" s="59" t="str">
        <f xml:space="preserve"> _xlfn.TEXTJOIN( "", , data_scaledImpacts[[#This Row],[sector]:[impactType]] )</f>
        <v>MarineFisheriesCCSM45N/A</v>
      </c>
      <c r="C2384" s="47" t="s">
        <v>223</v>
      </c>
      <c r="D2384" s="47" t="s">
        <v>1</v>
      </c>
      <c r="E2384" s="48">
        <v>5</v>
      </c>
      <c r="F2384" s="48"/>
      <c r="G2384" s="48" t="s">
        <v>201</v>
      </c>
      <c r="H2384" s="49"/>
      <c r="I2384" s="62" t="s">
        <v>64</v>
      </c>
      <c r="J2384" s="143">
        <v>0</v>
      </c>
      <c r="K2384" s="50">
        <v>-215.14456872434809</v>
      </c>
      <c r="L2384" s="51">
        <v>0</v>
      </c>
      <c r="M2384" s="50">
        <v>-35.319189727991954</v>
      </c>
      <c r="N2384" s="50">
        <v>94.040161492559236</v>
      </c>
      <c r="O2384" s="50">
        <v>93.868693564748597</v>
      </c>
      <c r="P2384" s="164">
        <v>-21.531101554756539</v>
      </c>
    </row>
    <row r="2385" spans="1:16" hidden="1" x14ac:dyDescent="0.25">
      <c r="A2385" s="52">
        <f xml:space="preserve"> ROW( data_scaledImpacts[[#This Row],[row_id]] ) - ROW( data_scaledImpacts[[#Headers],[row_id]] )</f>
        <v>2384</v>
      </c>
      <c r="B2385" s="59" t="str">
        <f xml:space="preserve"> _xlfn.TEXTJOIN( "", , data_scaledImpacts[[#This Row],[sector]:[impactType]] )</f>
        <v>MarineFisheriesCCSM46N/A</v>
      </c>
      <c r="C2385" s="47" t="s">
        <v>223</v>
      </c>
      <c r="D2385" s="47" t="s">
        <v>1</v>
      </c>
      <c r="E2385" s="48">
        <v>6</v>
      </c>
      <c r="F2385" s="48"/>
      <c r="G2385" s="48" t="s">
        <v>201</v>
      </c>
      <c r="H2385" s="49"/>
      <c r="I2385" s="62" t="s">
        <v>71</v>
      </c>
      <c r="J2385" s="143"/>
      <c r="K2385" s="50"/>
      <c r="L2385" s="51"/>
      <c r="M2385" s="50"/>
      <c r="N2385" s="50"/>
      <c r="O2385" s="50"/>
      <c r="P2385" s="164"/>
    </row>
    <row r="2386" spans="1:16" hidden="1" x14ac:dyDescent="0.25">
      <c r="A2386" s="52">
        <f xml:space="preserve"> ROW( data_scaledImpacts[[#This Row],[row_id]] ) - ROW( data_scaledImpacts[[#Headers],[row_id]] )</f>
        <v>2385</v>
      </c>
      <c r="B2386" s="59" t="str">
        <f xml:space="preserve"> _xlfn.TEXTJOIN( "", , data_scaledImpacts[[#This Row],[sector]:[impactType]] )</f>
        <v>MarineFisheriesCCSM47N/A</v>
      </c>
      <c r="C2386" s="47" t="s">
        <v>223</v>
      </c>
      <c r="D2386" s="47" t="s">
        <v>1</v>
      </c>
      <c r="E2386" s="48">
        <v>7</v>
      </c>
      <c r="F2386" s="48"/>
      <c r="G2386" s="48" t="s">
        <v>201</v>
      </c>
      <c r="H2386" s="49"/>
      <c r="I2386" s="62" t="s">
        <v>78</v>
      </c>
      <c r="J2386" s="143"/>
      <c r="K2386" s="50"/>
      <c r="L2386" s="51"/>
      <c r="M2386" s="50"/>
      <c r="N2386" s="50"/>
      <c r="O2386" s="50"/>
      <c r="P2386" s="164"/>
    </row>
    <row r="2387" spans="1:16" hidden="1" x14ac:dyDescent="0.25">
      <c r="A2387" s="52">
        <f xml:space="preserve"> ROW( data_scaledImpacts[[#This Row],[row_id]] ) - ROW( data_scaledImpacts[[#Headers],[row_id]] )</f>
        <v>2386</v>
      </c>
      <c r="B2387" s="59" t="str">
        <f xml:space="preserve"> _xlfn.TEXTJOIN( "", , data_scaledImpacts[[#This Row],[sector]:[impactType]] )</f>
        <v>MarineFisheriesGFDL-CM31N/A</v>
      </c>
      <c r="C2387" s="47" t="s">
        <v>223</v>
      </c>
      <c r="D2387" s="47" t="s">
        <v>5</v>
      </c>
      <c r="E2387" s="48">
        <v>1</v>
      </c>
      <c r="F2387" s="48"/>
      <c r="G2387" s="48" t="s">
        <v>201</v>
      </c>
      <c r="H2387" s="49"/>
      <c r="I2387" s="62" t="s">
        <v>40</v>
      </c>
      <c r="J2387" s="143">
        <v>0</v>
      </c>
      <c r="K2387" s="50">
        <v>-90.896859883963003</v>
      </c>
      <c r="L2387" s="51">
        <v>0</v>
      </c>
      <c r="M2387" s="50">
        <v>-16.102400154419453</v>
      </c>
      <c r="N2387" s="50">
        <v>46.655482706011604</v>
      </c>
      <c r="O2387" s="50">
        <v>43.650954707904006</v>
      </c>
      <c r="P2387" s="164">
        <v>-9.8162618018769727</v>
      </c>
    </row>
    <row r="2388" spans="1:16" hidden="1" x14ac:dyDescent="0.25">
      <c r="A2388" s="52">
        <f xml:space="preserve"> ROW( data_scaledImpacts[[#This Row],[row_id]] ) - ROW( data_scaledImpacts[[#Headers],[row_id]] )</f>
        <v>2387</v>
      </c>
      <c r="B2388" s="59" t="str">
        <f xml:space="preserve"> _xlfn.TEXTJOIN( "", , data_scaledImpacts[[#This Row],[sector]:[impactType]] )</f>
        <v>MarineFisheriesGFDL-CM32N/A</v>
      </c>
      <c r="C2388" s="47" t="s">
        <v>223</v>
      </c>
      <c r="D2388" s="47" t="s">
        <v>5</v>
      </c>
      <c r="E2388" s="48">
        <v>2</v>
      </c>
      <c r="F2388" s="48"/>
      <c r="G2388" s="48" t="s">
        <v>201</v>
      </c>
      <c r="H2388" s="49"/>
      <c r="I2388" s="62" t="s">
        <v>47</v>
      </c>
      <c r="J2388" s="143">
        <v>0</v>
      </c>
      <c r="K2388" s="50">
        <v>-181.79371976792601</v>
      </c>
      <c r="L2388" s="51">
        <v>0</v>
      </c>
      <c r="M2388" s="50">
        <v>-32.204800308838905</v>
      </c>
      <c r="N2388" s="50">
        <v>93.310965412023208</v>
      </c>
      <c r="O2388" s="50">
        <v>87.301909415808012</v>
      </c>
      <c r="P2388" s="164">
        <v>-19.632523603753945</v>
      </c>
    </row>
    <row r="2389" spans="1:16" hidden="1" x14ac:dyDescent="0.25">
      <c r="A2389" s="52">
        <f xml:space="preserve"> ROW( data_scaledImpacts[[#This Row],[row_id]] ) - ROW( data_scaledImpacts[[#Headers],[row_id]] )</f>
        <v>2388</v>
      </c>
      <c r="B2389" s="59" t="str">
        <f xml:space="preserve"> _xlfn.TEXTJOIN( "", , data_scaledImpacts[[#This Row],[sector]:[impactType]] )</f>
        <v>MarineFisheriesGFDL-CM33N/A</v>
      </c>
      <c r="C2389" s="47" t="s">
        <v>223</v>
      </c>
      <c r="D2389" s="47" t="s">
        <v>5</v>
      </c>
      <c r="E2389" s="48">
        <v>3</v>
      </c>
      <c r="F2389" s="48"/>
      <c r="G2389" s="48" t="s">
        <v>201</v>
      </c>
      <c r="H2389" s="49"/>
      <c r="I2389" s="62" t="s">
        <v>54</v>
      </c>
      <c r="J2389" s="143">
        <v>0</v>
      </c>
      <c r="K2389" s="50">
        <v>-168.47192392634167</v>
      </c>
      <c r="L2389" s="51">
        <v>0</v>
      </c>
      <c r="M2389" s="50">
        <v>10.864003750941283</v>
      </c>
      <c r="N2389" s="50">
        <v>64.06446794129117</v>
      </c>
      <c r="O2389" s="50">
        <v>67.9847271219774</v>
      </c>
      <c r="P2389" s="164">
        <v>6.6228577114662865</v>
      </c>
    </row>
    <row r="2390" spans="1:16" hidden="1" x14ac:dyDescent="0.25">
      <c r="A2390" s="52">
        <f xml:space="preserve"> ROW( data_scaledImpacts[[#This Row],[row_id]] ) - ROW( data_scaledImpacts[[#Headers],[row_id]] )</f>
        <v>2389</v>
      </c>
      <c r="B2390" s="59" t="str">
        <f xml:space="preserve"> _xlfn.TEXTJOIN( "", , data_scaledImpacts[[#This Row],[sector]:[impactType]] )</f>
        <v>MarineFisheriesGFDL-CM34N/A</v>
      </c>
      <c r="C2390" s="47" t="s">
        <v>223</v>
      </c>
      <c r="D2390" s="47" t="s">
        <v>5</v>
      </c>
      <c r="E2390" s="48">
        <v>4</v>
      </c>
      <c r="F2390" s="48"/>
      <c r="G2390" s="48" t="s">
        <v>201</v>
      </c>
      <c r="H2390" s="49"/>
      <c r="I2390" s="62" t="s">
        <v>61</v>
      </c>
      <c r="J2390" s="143">
        <v>0</v>
      </c>
      <c r="K2390" s="50">
        <v>-149.47982653783168</v>
      </c>
      <c r="L2390" s="51">
        <v>0</v>
      </c>
      <c r="M2390" s="50">
        <v>14.654155978974183</v>
      </c>
      <c r="N2390" s="50">
        <v>59.21147875291966</v>
      </c>
      <c r="O2390" s="50">
        <v>61.686606146070751</v>
      </c>
      <c r="P2390" s="164">
        <v>8.9333906868331692</v>
      </c>
    </row>
    <row r="2391" spans="1:16" hidden="1" x14ac:dyDescent="0.25">
      <c r="A2391" s="52">
        <f xml:space="preserve"> ROW( data_scaledImpacts[[#This Row],[row_id]] ) - ROW( data_scaledImpacts[[#Headers],[row_id]] )</f>
        <v>2390</v>
      </c>
      <c r="B2391" s="59" t="str">
        <f xml:space="preserve"> _xlfn.TEXTJOIN( "", , data_scaledImpacts[[#This Row],[sector]:[impactType]] )</f>
        <v>MarineFisheriesGFDL-CM35N/A</v>
      </c>
      <c r="C2391" s="47" t="s">
        <v>223</v>
      </c>
      <c r="D2391" s="47" t="s">
        <v>5</v>
      </c>
      <c r="E2391" s="48">
        <v>5</v>
      </c>
      <c r="F2391" s="48"/>
      <c r="G2391" s="48" t="s">
        <v>201</v>
      </c>
      <c r="H2391" s="49"/>
      <c r="I2391" s="62" t="s">
        <v>68</v>
      </c>
      <c r="J2391" s="143">
        <v>0</v>
      </c>
      <c r="K2391" s="50">
        <v>-135.30228924211448</v>
      </c>
      <c r="L2391" s="51">
        <v>0</v>
      </c>
      <c r="M2391" s="50">
        <v>15.134586363298878</v>
      </c>
      <c r="N2391" s="50">
        <v>55.910389961425103</v>
      </c>
      <c r="O2391" s="50">
        <v>57.170527834975999</v>
      </c>
      <c r="P2391" s="164">
        <v>9.2262681699960325</v>
      </c>
    </row>
    <row r="2392" spans="1:16" hidden="1" x14ac:dyDescent="0.25">
      <c r="A2392" s="52">
        <f xml:space="preserve"> ROW( data_scaledImpacts[[#This Row],[row_id]] ) - ROW( data_scaledImpacts[[#Headers],[row_id]] )</f>
        <v>2391</v>
      </c>
      <c r="B2392" s="59" t="str">
        <f xml:space="preserve"> _xlfn.TEXTJOIN( "", , data_scaledImpacts[[#This Row],[sector]:[impactType]] )</f>
        <v>MarineFisheriesGFDL-CM36N/A</v>
      </c>
      <c r="C2392" s="47" t="s">
        <v>223</v>
      </c>
      <c r="D2392" s="47" t="s">
        <v>5</v>
      </c>
      <c r="E2392" s="48">
        <v>6</v>
      </c>
      <c r="F2392" s="48"/>
      <c r="G2392" s="48" t="s">
        <v>201</v>
      </c>
      <c r="H2392" s="49"/>
      <c r="I2392" s="62" t="s">
        <v>75</v>
      </c>
      <c r="J2392" s="143">
        <v>0</v>
      </c>
      <c r="K2392" s="50">
        <v>-132.68902118319039</v>
      </c>
      <c r="L2392" s="51">
        <v>0</v>
      </c>
      <c r="M2392" s="50">
        <v>27.484536041848287</v>
      </c>
      <c r="N2392" s="50">
        <v>38.369647746982722</v>
      </c>
      <c r="O2392" s="50">
        <v>46.575811836279406</v>
      </c>
      <c r="P2392" s="164">
        <v>16.754980543435213</v>
      </c>
    </row>
    <row r="2393" spans="1:16" hidden="1" x14ac:dyDescent="0.25">
      <c r="A2393" s="52">
        <f xml:space="preserve"> ROW( data_scaledImpacts[[#This Row],[row_id]] ) - ROW( data_scaledImpacts[[#Headers],[row_id]] )</f>
        <v>2392</v>
      </c>
      <c r="B2393" s="59" t="str">
        <f xml:space="preserve"> _xlfn.TEXTJOIN( "", , data_scaledImpacts[[#This Row],[sector]:[impactType]] )</f>
        <v>MarineFisheriesGFDL-CM37N/A</v>
      </c>
      <c r="C2393" s="47" t="s">
        <v>223</v>
      </c>
      <c r="D2393" s="47" t="s">
        <v>5</v>
      </c>
      <c r="E2393" s="48">
        <v>7</v>
      </c>
      <c r="F2393" s="48"/>
      <c r="G2393" s="48" t="s">
        <v>201</v>
      </c>
      <c r="H2393" s="49"/>
      <c r="I2393" s="62" t="s">
        <v>82</v>
      </c>
      <c r="J2393" s="143"/>
      <c r="K2393" s="50"/>
      <c r="L2393" s="51"/>
      <c r="M2393" s="50"/>
      <c r="N2393" s="50"/>
      <c r="O2393" s="50"/>
      <c r="P2393" s="164"/>
    </row>
    <row r="2394" spans="1:16" hidden="1" x14ac:dyDescent="0.25">
      <c r="A2394" s="52">
        <f xml:space="preserve"> ROW( data_scaledImpacts[[#This Row],[row_id]] ) - ROW( data_scaledImpacts[[#Headers],[row_id]] )</f>
        <v>2393</v>
      </c>
      <c r="B2394" s="59" t="str">
        <f xml:space="preserve"> _xlfn.TEXTJOIN( "", , data_scaledImpacts[[#This Row],[sector]:[impactType]] )</f>
        <v>MarineFisheriesGISS-E2-R1N/A</v>
      </c>
      <c r="C2394" s="47" t="s">
        <v>223</v>
      </c>
      <c r="D2394" s="47" t="s">
        <v>2</v>
      </c>
      <c r="E2394" s="48">
        <v>1</v>
      </c>
      <c r="F2394" s="48"/>
      <c r="G2394" s="48" t="s">
        <v>201</v>
      </c>
      <c r="H2394" s="49"/>
      <c r="I2394" s="62" t="s">
        <v>37</v>
      </c>
      <c r="J2394" s="143">
        <v>0</v>
      </c>
      <c r="K2394" s="50">
        <v>-175.85830839462005</v>
      </c>
      <c r="L2394" s="51">
        <v>0</v>
      </c>
      <c r="M2394" s="50">
        <v>-43.755590122473755</v>
      </c>
      <c r="N2394" s="50">
        <v>111.49578884764875</v>
      </c>
      <c r="O2394" s="50">
        <v>96.69249846304254</v>
      </c>
      <c r="P2394" s="164">
        <v>-26.674056278494618</v>
      </c>
    </row>
    <row r="2395" spans="1:16" hidden="1" x14ac:dyDescent="0.25">
      <c r="A2395" s="52">
        <f xml:space="preserve"> ROW( data_scaledImpacts[[#This Row],[row_id]] ) - ROW( data_scaledImpacts[[#Headers],[row_id]] )</f>
        <v>2394</v>
      </c>
      <c r="B2395" s="59" t="str">
        <f xml:space="preserve"> _xlfn.TEXTJOIN( "", , data_scaledImpacts[[#This Row],[sector]:[impactType]] )</f>
        <v>MarineFisheriesGISS-E2-R2N/A</v>
      </c>
      <c r="C2395" s="47" t="s">
        <v>223</v>
      </c>
      <c r="D2395" s="47" t="s">
        <v>2</v>
      </c>
      <c r="E2395" s="48">
        <v>2</v>
      </c>
      <c r="F2395" s="48"/>
      <c r="G2395" s="48" t="s">
        <v>201</v>
      </c>
      <c r="H2395" s="49"/>
      <c r="I2395" s="62" t="s">
        <v>44</v>
      </c>
      <c r="J2395" s="143">
        <v>0</v>
      </c>
      <c r="K2395" s="50">
        <v>-162.19367275316861</v>
      </c>
      <c r="L2395" s="51">
        <v>0</v>
      </c>
      <c r="M2395" s="50">
        <v>-26.440559816588021</v>
      </c>
      <c r="N2395" s="50">
        <v>115.72251838160072</v>
      </c>
      <c r="O2395" s="50">
        <v>96.611104741957845</v>
      </c>
      <c r="P2395" s="164">
        <v>-16.118557162832726</v>
      </c>
    </row>
    <row r="2396" spans="1:16" hidden="1" x14ac:dyDescent="0.25">
      <c r="A2396" s="52">
        <f xml:space="preserve"> ROW( data_scaledImpacts[[#This Row],[row_id]] ) - ROW( data_scaledImpacts[[#Headers],[row_id]] )</f>
        <v>2395</v>
      </c>
      <c r="B2396" s="59" t="str">
        <f xml:space="preserve"> _xlfn.TEXTJOIN( "", , data_scaledImpacts[[#This Row],[sector]:[impactType]] )</f>
        <v>MarineFisheriesGISS-E2-R3N/A</v>
      </c>
      <c r="C2396" s="47" t="s">
        <v>223</v>
      </c>
      <c r="D2396" s="47" t="s">
        <v>2</v>
      </c>
      <c r="E2396" s="48">
        <v>3</v>
      </c>
      <c r="F2396" s="48"/>
      <c r="G2396" s="48" t="s">
        <v>201</v>
      </c>
      <c r="H2396" s="49"/>
      <c r="I2396" s="62" t="s">
        <v>51</v>
      </c>
      <c r="J2396" s="143">
        <v>0</v>
      </c>
      <c r="K2396" s="50">
        <v>-152.21750972228534</v>
      </c>
      <c r="L2396" s="51">
        <v>0</v>
      </c>
      <c r="M2396" s="50">
        <v>-10.142931921882536</v>
      </c>
      <c r="N2396" s="50">
        <v>119.4709806072447</v>
      </c>
      <c r="O2396" s="50">
        <v>96.93373019072537</v>
      </c>
      <c r="P2396" s="164">
        <v>-6.1832816368364467</v>
      </c>
    </row>
    <row r="2397" spans="1:16" hidden="1" x14ac:dyDescent="0.25">
      <c r="A2397" s="52">
        <f xml:space="preserve"> ROW( data_scaledImpacts[[#This Row],[row_id]] ) - ROW( data_scaledImpacts[[#Headers],[row_id]] )</f>
        <v>2396</v>
      </c>
      <c r="B2397" s="59" t="str">
        <f xml:space="preserve"> _xlfn.TEXTJOIN( "", , data_scaledImpacts[[#This Row],[sector]:[impactType]] )</f>
        <v>MarineFisheriesGISS-E2-R4N/A</v>
      </c>
      <c r="C2397" s="47" t="s">
        <v>223</v>
      </c>
      <c r="D2397" s="47" t="s">
        <v>2</v>
      </c>
      <c r="E2397" s="48">
        <v>4</v>
      </c>
      <c r="F2397" s="48"/>
      <c r="G2397" s="48" t="s">
        <v>201</v>
      </c>
      <c r="H2397" s="49"/>
      <c r="I2397" s="62" t="s">
        <v>58</v>
      </c>
      <c r="J2397" s="143"/>
      <c r="K2397" s="50"/>
      <c r="L2397" s="51"/>
      <c r="M2397" s="50"/>
      <c r="N2397" s="50"/>
      <c r="O2397" s="50"/>
      <c r="P2397" s="164"/>
    </row>
    <row r="2398" spans="1:16" hidden="1" x14ac:dyDescent="0.25">
      <c r="A2398" s="52">
        <f xml:space="preserve"> ROW( data_scaledImpacts[[#This Row],[row_id]] ) - ROW( data_scaledImpacts[[#Headers],[row_id]] )</f>
        <v>2397</v>
      </c>
      <c r="B2398" s="59" t="str">
        <f xml:space="preserve"> _xlfn.TEXTJOIN( "", , data_scaledImpacts[[#This Row],[sector]:[impactType]] )</f>
        <v>MarineFisheriesGISS-E2-R5N/A</v>
      </c>
      <c r="C2398" s="47" t="s">
        <v>223</v>
      </c>
      <c r="D2398" s="47" t="s">
        <v>2</v>
      </c>
      <c r="E2398" s="48">
        <v>5</v>
      </c>
      <c r="F2398" s="48"/>
      <c r="G2398" s="48" t="s">
        <v>201</v>
      </c>
      <c r="H2398" s="49"/>
      <c r="I2398" s="62" t="s">
        <v>65</v>
      </c>
      <c r="J2398" s="143"/>
      <c r="K2398" s="50"/>
      <c r="L2398" s="51"/>
      <c r="M2398" s="50"/>
      <c r="N2398" s="50"/>
      <c r="O2398" s="50"/>
      <c r="P2398" s="164"/>
    </row>
    <row r="2399" spans="1:16" hidden="1" x14ac:dyDescent="0.25">
      <c r="A2399" s="52">
        <f xml:space="preserve"> ROW( data_scaledImpacts[[#This Row],[row_id]] ) - ROW( data_scaledImpacts[[#Headers],[row_id]] )</f>
        <v>2398</v>
      </c>
      <c r="B2399" s="59" t="str">
        <f xml:space="preserve"> _xlfn.TEXTJOIN( "", , data_scaledImpacts[[#This Row],[sector]:[impactType]] )</f>
        <v>MarineFisheriesGISS-E2-R6N/A</v>
      </c>
      <c r="C2399" s="47" t="s">
        <v>223</v>
      </c>
      <c r="D2399" s="47" t="s">
        <v>2</v>
      </c>
      <c r="E2399" s="48">
        <v>6</v>
      </c>
      <c r="F2399" s="48"/>
      <c r="G2399" s="48" t="s">
        <v>201</v>
      </c>
      <c r="H2399" s="49"/>
      <c r="I2399" s="62" t="s">
        <v>72</v>
      </c>
      <c r="J2399" s="143"/>
      <c r="K2399" s="50"/>
      <c r="L2399" s="51"/>
      <c r="M2399" s="50"/>
      <c r="N2399" s="50"/>
      <c r="O2399" s="50"/>
      <c r="P2399" s="164"/>
    </row>
    <row r="2400" spans="1:16" hidden="1" x14ac:dyDescent="0.25">
      <c r="A2400" s="52">
        <f xml:space="preserve"> ROW( data_scaledImpacts[[#This Row],[row_id]] ) - ROW( data_scaledImpacts[[#Headers],[row_id]] )</f>
        <v>2399</v>
      </c>
      <c r="B2400" s="59" t="str">
        <f xml:space="preserve"> _xlfn.TEXTJOIN( "", , data_scaledImpacts[[#This Row],[sector]:[impactType]] )</f>
        <v>MarineFisheriesGISS-E2-R7N/A</v>
      </c>
      <c r="C2400" s="47" t="s">
        <v>223</v>
      </c>
      <c r="D2400" s="47" t="s">
        <v>2</v>
      </c>
      <c r="E2400" s="48">
        <v>7</v>
      </c>
      <c r="F2400" s="48"/>
      <c r="G2400" s="48" t="s">
        <v>201</v>
      </c>
      <c r="H2400" s="49"/>
      <c r="I2400" s="62" t="s">
        <v>79</v>
      </c>
      <c r="J2400" s="143"/>
      <c r="K2400" s="50"/>
      <c r="L2400" s="51"/>
      <c r="M2400" s="50"/>
      <c r="N2400" s="50"/>
      <c r="O2400" s="50"/>
      <c r="P2400" s="164"/>
    </row>
    <row r="2401" spans="1:16" hidden="1" x14ac:dyDescent="0.25">
      <c r="A2401" s="52">
        <f xml:space="preserve"> ROW( data_scaledImpacts[[#This Row],[row_id]] ) - ROW( data_scaledImpacts[[#Headers],[row_id]] )</f>
        <v>2400</v>
      </c>
      <c r="B2401" s="59" t="str">
        <f xml:space="preserve"> _xlfn.TEXTJOIN( "", , data_scaledImpacts[[#This Row],[sector]:[impactType]] )</f>
        <v>MarineFisheriesHadGEM2-ES1N/A</v>
      </c>
      <c r="C2401" s="47" t="s">
        <v>223</v>
      </c>
      <c r="D2401" s="47" t="s">
        <v>3</v>
      </c>
      <c r="E2401" s="48">
        <v>1</v>
      </c>
      <c r="F2401" s="48"/>
      <c r="G2401" s="48" t="s">
        <v>201</v>
      </c>
      <c r="H2401" s="49"/>
      <c r="I2401" s="62" t="s">
        <v>38</v>
      </c>
      <c r="J2401" s="143">
        <v>0</v>
      </c>
      <c r="K2401" s="50">
        <v>-101.89069729461932</v>
      </c>
      <c r="L2401" s="51">
        <v>0</v>
      </c>
      <c r="M2401" s="50">
        <v>-28.325029614495023</v>
      </c>
      <c r="N2401" s="50">
        <v>49.389925845990291</v>
      </c>
      <c r="O2401" s="50">
        <v>47.253596478335076</v>
      </c>
      <c r="P2401" s="164">
        <v>-17.267357883010348</v>
      </c>
    </row>
    <row r="2402" spans="1:16" hidden="1" x14ac:dyDescent="0.25">
      <c r="A2402" s="52">
        <f xml:space="preserve"> ROW( data_scaledImpacts[[#This Row],[row_id]] ) - ROW( data_scaledImpacts[[#Headers],[row_id]] )</f>
        <v>2401</v>
      </c>
      <c r="B2402" s="59" t="str">
        <f xml:space="preserve"> _xlfn.TEXTJOIN( "", , data_scaledImpacts[[#This Row],[sector]:[impactType]] )</f>
        <v>MarineFisheriesHadGEM2-ES2N/A</v>
      </c>
      <c r="C2402" s="47" t="s">
        <v>223</v>
      </c>
      <c r="D2402" s="47" t="s">
        <v>3</v>
      </c>
      <c r="E2402" s="48">
        <v>2</v>
      </c>
      <c r="F2402" s="48"/>
      <c r="G2402" s="48" t="s">
        <v>201</v>
      </c>
      <c r="H2402" s="49"/>
      <c r="I2402" s="62" t="s">
        <v>45</v>
      </c>
      <c r="J2402" s="143">
        <v>0</v>
      </c>
      <c r="K2402" s="50">
        <v>-203.78139458923863</v>
      </c>
      <c r="L2402" s="51">
        <v>0</v>
      </c>
      <c r="M2402" s="50">
        <v>-56.650059228990045</v>
      </c>
      <c r="N2402" s="50">
        <v>98.779851691980582</v>
      </c>
      <c r="O2402" s="50">
        <v>94.507192956670153</v>
      </c>
      <c r="P2402" s="164">
        <v>-34.534715766020696</v>
      </c>
    </row>
    <row r="2403" spans="1:16" hidden="1" x14ac:dyDescent="0.25">
      <c r="A2403" s="52">
        <f xml:space="preserve"> ROW( data_scaledImpacts[[#This Row],[row_id]] ) - ROW( data_scaledImpacts[[#Headers],[row_id]] )</f>
        <v>2402</v>
      </c>
      <c r="B2403" s="59" t="str">
        <f xml:space="preserve"> _xlfn.TEXTJOIN( "", , data_scaledImpacts[[#This Row],[sector]:[impactType]] )</f>
        <v>MarineFisheriesHadGEM2-ES3N/A</v>
      </c>
      <c r="C2403" s="47" t="s">
        <v>223</v>
      </c>
      <c r="D2403" s="47" t="s">
        <v>3</v>
      </c>
      <c r="E2403" s="48">
        <v>3</v>
      </c>
      <c r="F2403" s="48"/>
      <c r="G2403" s="48" t="s">
        <v>201</v>
      </c>
      <c r="H2403" s="49"/>
      <c r="I2403" s="62" t="s">
        <v>52</v>
      </c>
      <c r="J2403" s="143">
        <v>0</v>
      </c>
      <c r="K2403" s="50">
        <v>-174.03800576027666</v>
      </c>
      <c r="L2403" s="51">
        <v>0</v>
      </c>
      <c r="M2403" s="50">
        <v>-42.933632709267343</v>
      </c>
      <c r="N2403" s="50">
        <v>103.90823293028228</v>
      </c>
      <c r="O2403" s="50">
        <v>91.982425836270238</v>
      </c>
      <c r="P2403" s="164">
        <v>-26.172978856454968</v>
      </c>
    </row>
    <row r="2404" spans="1:16" hidden="1" x14ac:dyDescent="0.25">
      <c r="A2404" s="52">
        <f xml:space="preserve"> ROW( data_scaledImpacts[[#This Row],[row_id]] ) - ROW( data_scaledImpacts[[#Headers],[row_id]] )</f>
        <v>2403</v>
      </c>
      <c r="B2404" s="59" t="str">
        <f xml:space="preserve"> _xlfn.TEXTJOIN( "", , data_scaledImpacts[[#This Row],[sector]:[impactType]] )</f>
        <v>MarineFisheriesHadGEM2-ES4N/A</v>
      </c>
      <c r="C2404" s="47" t="s">
        <v>223</v>
      </c>
      <c r="D2404" s="47" t="s">
        <v>3</v>
      </c>
      <c r="E2404" s="48">
        <v>4</v>
      </c>
      <c r="F2404" s="48"/>
      <c r="G2404" s="48" t="s">
        <v>201</v>
      </c>
      <c r="H2404" s="49"/>
      <c r="I2404" s="62" t="s">
        <v>59</v>
      </c>
      <c r="J2404" s="143">
        <v>0</v>
      </c>
      <c r="K2404" s="50">
        <v>-146.6847243389532</v>
      </c>
      <c r="L2404" s="51">
        <v>0</v>
      </c>
      <c r="M2404" s="50">
        <v>-31.277694499565364</v>
      </c>
      <c r="N2404" s="50">
        <v>110.97527017635444</v>
      </c>
      <c r="O2404" s="50">
        <v>91.01587267222412</v>
      </c>
      <c r="P2404" s="164">
        <v>-19.067346160975468</v>
      </c>
    </row>
    <row r="2405" spans="1:16" hidden="1" x14ac:dyDescent="0.25">
      <c r="A2405" s="52">
        <f xml:space="preserve"> ROW( data_scaledImpacts[[#This Row],[row_id]] ) - ROW( data_scaledImpacts[[#Headers],[row_id]] )</f>
        <v>2404</v>
      </c>
      <c r="B2405" s="59" t="str">
        <f xml:space="preserve"> _xlfn.TEXTJOIN( "", , data_scaledImpacts[[#This Row],[sector]:[impactType]] )</f>
        <v>MarineFisheriesHadGEM2-ES5N/A</v>
      </c>
      <c r="C2405" s="47" t="s">
        <v>223</v>
      </c>
      <c r="D2405" s="47" t="s">
        <v>3</v>
      </c>
      <c r="E2405" s="48">
        <v>5</v>
      </c>
      <c r="F2405" s="48"/>
      <c r="G2405" s="48" t="s">
        <v>201</v>
      </c>
      <c r="H2405" s="49"/>
      <c r="I2405" s="62" t="s">
        <v>66</v>
      </c>
      <c r="J2405" s="143">
        <v>0</v>
      </c>
      <c r="K2405" s="50">
        <v>-126.72425761171091</v>
      </c>
      <c r="L2405" s="51">
        <v>0</v>
      </c>
      <c r="M2405" s="50">
        <v>-20.88111146710261</v>
      </c>
      <c r="N2405" s="50">
        <v>117.00741730223079</v>
      </c>
      <c r="O2405" s="50">
        <v>90.815106673391952</v>
      </c>
      <c r="P2405" s="164">
        <v>-12.729435047544587</v>
      </c>
    </row>
    <row r="2406" spans="1:16" hidden="1" x14ac:dyDescent="0.25">
      <c r="A2406" s="52">
        <f xml:space="preserve"> ROW( data_scaledImpacts[[#This Row],[row_id]] ) - ROW( data_scaledImpacts[[#Headers],[row_id]] )</f>
        <v>2405</v>
      </c>
      <c r="B2406" s="59" t="str">
        <f xml:space="preserve"> _xlfn.TEXTJOIN( "", , data_scaledImpacts[[#This Row],[sector]:[impactType]] )</f>
        <v>MarineFisheriesHadGEM2-ES6N/A</v>
      </c>
      <c r="C2406" s="47" t="s">
        <v>223</v>
      </c>
      <c r="D2406" s="47" t="s">
        <v>3</v>
      </c>
      <c r="E2406" s="48">
        <v>6</v>
      </c>
      <c r="F2406" s="48"/>
      <c r="G2406" s="48" t="s">
        <v>201</v>
      </c>
      <c r="H2406" s="49"/>
      <c r="I2406" s="62" t="s">
        <v>73</v>
      </c>
      <c r="J2406" s="143">
        <v>0</v>
      </c>
      <c r="K2406" s="50">
        <v>-115.09360998580104</v>
      </c>
      <c r="L2406" s="51">
        <v>0</v>
      </c>
      <c r="M2406" s="50">
        <v>-13.135761023147413</v>
      </c>
      <c r="N2406" s="50">
        <v>115.5823275156703</v>
      </c>
      <c r="O2406" s="50">
        <v>87.850011510144284</v>
      </c>
      <c r="P2406" s="164">
        <v>-8.0077546163027282</v>
      </c>
    </row>
    <row r="2407" spans="1:16" hidden="1" x14ac:dyDescent="0.25">
      <c r="A2407" s="52">
        <f xml:space="preserve"> ROW( data_scaledImpacts[[#This Row],[row_id]] ) - ROW( data_scaledImpacts[[#Headers],[row_id]] )</f>
        <v>2406</v>
      </c>
      <c r="B2407" s="59" t="str">
        <f xml:space="preserve"> _xlfn.TEXTJOIN( "", , data_scaledImpacts[[#This Row],[sector]:[impactType]] )</f>
        <v>MarineFisheriesHadGEM2-ES7N/A</v>
      </c>
      <c r="C2407" s="47" t="s">
        <v>223</v>
      </c>
      <c r="D2407" s="47" t="s">
        <v>3</v>
      </c>
      <c r="E2407" s="48">
        <v>7</v>
      </c>
      <c r="F2407" s="48"/>
      <c r="G2407" s="48" t="s">
        <v>201</v>
      </c>
      <c r="H2407" s="49"/>
      <c r="I2407" s="62" t="s">
        <v>80</v>
      </c>
      <c r="J2407" s="143"/>
      <c r="K2407" s="50"/>
      <c r="L2407" s="51"/>
      <c r="M2407" s="50"/>
      <c r="N2407" s="50"/>
      <c r="O2407" s="50"/>
      <c r="P2407" s="164"/>
    </row>
    <row r="2408" spans="1:16" hidden="1" x14ac:dyDescent="0.25">
      <c r="A2408" s="52">
        <f xml:space="preserve"> ROW( data_scaledImpacts[[#This Row],[row_id]] ) - ROW( data_scaledImpacts[[#Headers],[row_id]] )</f>
        <v>2407</v>
      </c>
      <c r="B2408" s="59" t="str">
        <f xml:space="preserve"> _xlfn.TEXTJOIN( "", , data_scaledImpacts[[#This Row],[sector]:[impactType]] )</f>
        <v>MarineFisheriesMIROC51N/A</v>
      </c>
      <c r="C2408" s="47" t="s">
        <v>223</v>
      </c>
      <c r="D2408" s="47" t="s">
        <v>4</v>
      </c>
      <c r="E2408" s="48">
        <v>1</v>
      </c>
      <c r="F2408" s="48"/>
      <c r="G2408" s="48" t="s">
        <v>201</v>
      </c>
      <c r="H2408" s="49"/>
      <c r="I2408" s="62" t="s">
        <v>39</v>
      </c>
      <c r="J2408" s="143">
        <v>0</v>
      </c>
      <c r="K2408" s="50">
        <v>-94.043350309720196</v>
      </c>
      <c r="L2408" s="51">
        <v>0</v>
      </c>
      <c r="M2408" s="50">
        <v>-23.198508343203493</v>
      </c>
      <c r="N2408" s="50">
        <v>44.055177025687051</v>
      </c>
      <c r="O2408" s="50">
        <v>42.731629588839937</v>
      </c>
      <c r="P2408" s="164">
        <v>-14.142154531379735</v>
      </c>
    </row>
    <row r="2409" spans="1:16" hidden="1" x14ac:dyDescent="0.25">
      <c r="A2409" s="52">
        <f xml:space="preserve"> ROW( data_scaledImpacts[[#This Row],[row_id]] ) - ROW( data_scaledImpacts[[#Headers],[row_id]] )</f>
        <v>2408</v>
      </c>
      <c r="B2409" s="59" t="str">
        <f xml:space="preserve"> _xlfn.TEXTJOIN( "", , data_scaledImpacts[[#This Row],[sector]:[impactType]] )</f>
        <v>MarineFisheriesMIROC52N/A</v>
      </c>
      <c r="C2409" s="47" t="s">
        <v>223</v>
      </c>
      <c r="D2409" s="47" t="s">
        <v>4</v>
      </c>
      <c r="E2409" s="48">
        <v>2</v>
      </c>
      <c r="F2409" s="48"/>
      <c r="G2409" s="48" t="s">
        <v>201</v>
      </c>
      <c r="H2409" s="49"/>
      <c r="I2409" s="62" t="s">
        <v>46</v>
      </c>
      <c r="J2409" s="143">
        <v>0</v>
      </c>
      <c r="K2409" s="50">
        <v>-188.08670061944039</v>
      </c>
      <c r="L2409" s="51">
        <v>0</v>
      </c>
      <c r="M2409" s="50">
        <v>-46.397016686406985</v>
      </c>
      <c r="N2409" s="50">
        <v>88.110354051374102</v>
      </c>
      <c r="O2409" s="50">
        <v>85.463259177679873</v>
      </c>
      <c r="P2409" s="164">
        <v>-28.284309062759469</v>
      </c>
    </row>
    <row r="2410" spans="1:16" hidden="1" x14ac:dyDescent="0.25">
      <c r="A2410" s="52">
        <f xml:space="preserve"> ROW( data_scaledImpacts[[#This Row],[row_id]] ) - ROW( data_scaledImpacts[[#Headers],[row_id]] )</f>
        <v>2409</v>
      </c>
      <c r="B2410" s="59" t="str">
        <f xml:space="preserve"> _xlfn.TEXTJOIN( "", , data_scaledImpacts[[#This Row],[sector]:[impactType]] )</f>
        <v>MarineFisheriesMIROC53N/A</v>
      </c>
      <c r="C2410" s="47" t="s">
        <v>223</v>
      </c>
      <c r="D2410" s="47" t="s">
        <v>4</v>
      </c>
      <c r="E2410" s="48">
        <v>3</v>
      </c>
      <c r="F2410" s="48"/>
      <c r="G2410" s="48" t="s">
        <v>201</v>
      </c>
      <c r="H2410" s="49"/>
      <c r="I2410" s="62" t="s">
        <v>53</v>
      </c>
      <c r="J2410" s="143">
        <v>0</v>
      </c>
      <c r="K2410" s="50">
        <v>-185.43684924372658</v>
      </c>
      <c r="L2410" s="51">
        <v>0</v>
      </c>
      <c r="M2410" s="50">
        <v>-33.29055450137993</v>
      </c>
      <c r="N2410" s="50">
        <v>83.532984599004621</v>
      </c>
      <c r="O2410" s="50">
        <v>82.335827036648595</v>
      </c>
      <c r="P2410" s="164">
        <v>-20.294415452438567</v>
      </c>
    </row>
    <row r="2411" spans="1:16" hidden="1" x14ac:dyDescent="0.25">
      <c r="A2411" s="52">
        <f xml:space="preserve"> ROW( data_scaledImpacts[[#This Row],[row_id]] ) - ROW( data_scaledImpacts[[#Headers],[row_id]] )</f>
        <v>2410</v>
      </c>
      <c r="B2411" s="59" t="str">
        <f xml:space="preserve"> _xlfn.TEXTJOIN( "", , data_scaledImpacts[[#This Row],[sector]:[impactType]] )</f>
        <v>MarineFisheriesMIROC54N/A</v>
      </c>
      <c r="C2411" s="47" t="s">
        <v>223</v>
      </c>
      <c r="D2411" s="47" t="s">
        <v>4</v>
      </c>
      <c r="E2411" s="48">
        <v>4</v>
      </c>
      <c r="F2411" s="48"/>
      <c r="G2411" s="48" t="s">
        <v>201</v>
      </c>
      <c r="H2411" s="49"/>
      <c r="I2411" s="62" t="s">
        <v>60</v>
      </c>
      <c r="J2411" s="143">
        <v>0</v>
      </c>
      <c r="K2411" s="50">
        <v>-181.94235830852028</v>
      </c>
      <c r="L2411" s="51">
        <v>0</v>
      </c>
      <c r="M2411" s="50">
        <v>-25.055038563419295</v>
      </c>
      <c r="N2411" s="50">
        <v>77.036759234693633</v>
      </c>
      <c r="O2411" s="50">
        <v>77.946417365280624</v>
      </c>
      <c r="P2411" s="164">
        <v>-15.273922870879922</v>
      </c>
    </row>
    <row r="2412" spans="1:16" hidden="1" x14ac:dyDescent="0.25">
      <c r="A2412" s="52">
        <f xml:space="preserve"> ROW( data_scaledImpacts[[#This Row],[row_id]] ) - ROW( data_scaledImpacts[[#Headers],[row_id]] )</f>
        <v>2411</v>
      </c>
      <c r="B2412" s="59" t="str">
        <f xml:space="preserve"> _xlfn.TEXTJOIN( "", , data_scaledImpacts[[#This Row],[sector]:[impactType]] )</f>
        <v>MarineFisheriesMIROC55N/A</v>
      </c>
      <c r="C2412" s="47" t="s">
        <v>223</v>
      </c>
      <c r="D2412" s="47" t="s">
        <v>4</v>
      </c>
      <c r="E2412" s="48">
        <v>5</v>
      </c>
      <c r="F2412" s="48"/>
      <c r="G2412" s="48" t="s">
        <v>201</v>
      </c>
      <c r="H2412" s="49"/>
      <c r="I2412" s="62" t="s">
        <v>67</v>
      </c>
      <c r="J2412" s="143">
        <v>0</v>
      </c>
      <c r="K2412" s="50">
        <v>-166.74107016685636</v>
      </c>
      <c r="L2412" s="51">
        <v>0</v>
      </c>
      <c r="M2412" s="50">
        <v>-16.595070838944899</v>
      </c>
      <c r="N2412" s="50">
        <v>76.605102025031258</v>
      </c>
      <c r="O2412" s="50">
        <v>74.896037071156286</v>
      </c>
      <c r="P2412" s="164">
        <v>-10.116601153466444</v>
      </c>
    </row>
    <row r="2413" spans="1:16" hidden="1" x14ac:dyDescent="0.25">
      <c r="A2413" s="52">
        <f xml:space="preserve"> ROW( data_scaledImpacts[[#This Row],[row_id]] ) - ROW( data_scaledImpacts[[#Headers],[row_id]] )</f>
        <v>2412</v>
      </c>
      <c r="B2413" s="59" t="str">
        <f xml:space="preserve"> _xlfn.TEXTJOIN( "", , data_scaledImpacts[[#This Row],[sector]:[impactType]] )</f>
        <v>MarineFisheriesMIROC56N/A</v>
      </c>
      <c r="C2413" s="47" t="s">
        <v>223</v>
      </c>
      <c r="D2413" s="47" t="s">
        <v>4</v>
      </c>
      <c r="E2413" s="48">
        <v>6</v>
      </c>
      <c r="F2413" s="48"/>
      <c r="G2413" s="48" t="s">
        <v>201</v>
      </c>
      <c r="H2413" s="49"/>
      <c r="I2413" s="62" t="s">
        <v>74</v>
      </c>
      <c r="J2413" s="143"/>
      <c r="K2413" s="50"/>
      <c r="L2413" s="51"/>
      <c r="M2413" s="50"/>
      <c r="N2413" s="50"/>
      <c r="O2413" s="50"/>
      <c r="P2413" s="164"/>
    </row>
    <row r="2414" spans="1:16" hidden="1" x14ac:dyDescent="0.25">
      <c r="A2414" s="52">
        <f xml:space="preserve"> ROW( data_scaledImpacts[[#This Row],[row_id]] ) - ROW( data_scaledImpacts[[#Headers],[row_id]] )</f>
        <v>2413</v>
      </c>
      <c r="B2414" s="59" t="str">
        <f xml:space="preserve"> _xlfn.TEXTJOIN( "", , data_scaledImpacts[[#This Row],[sector]:[impactType]] )</f>
        <v>MarineFisheriesMIROC57N/A</v>
      </c>
      <c r="C2414" s="47" t="s">
        <v>223</v>
      </c>
      <c r="D2414" s="47" t="s">
        <v>4</v>
      </c>
      <c r="E2414" s="48">
        <v>7</v>
      </c>
      <c r="F2414" s="48"/>
      <c r="G2414" s="48" t="s">
        <v>201</v>
      </c>
      <c r="H2414" s="49"/>
      <c r="I2414" s="62" t="s">
        <v>81</v>
      </c>
      <c r="J2414" s="143"/>
      <c r="K2414" s="50"/>
      <c r="L2414" s="51"/>
      <c r="M2414" s="50"/>
      <c r="N2414" s="50"/>
      <c r="O2414" s="50"/>
      <c r="P2414" s="164"/>
    </row>
    <row r="2415" spans="1:16" hidden="1" x14ac:dyDescent="0.25">
      <c r="A2415" s="52">
        <f xml:space="preserve"> ROW( data_scaledImpacts[[#This Row],[row_id]] ) - ROW( data_scaledImpacts[[#Headers],[row_id]] )</f>
        <v>2414</v>
      </c>
      <c r="B2415" s="59" t="str">
        <f xml:space="preserve"> _xlfn.TEXTJOIN( "", , data_scaledImpacts[[#This Row],[sector]:[impactType]] )</f>
        <v>MarineFisheriesGCM Average1N/A</v>
      </c>
      <c r="C2415" s="47" t="s">
        <v>223</v>
      </c>
      <c r="D2415" s="47" t="s">
        <v>15</v>
      </c>
      <c r="E2415" s="48">
        <v>1</v>
      </c>
      <c r="F2415" s="48"/>
      <c r="G2415" s="48" t="s">
        <v>201</v>
      </c>
      <c r="H2415" s="49"/>
      <c r="I2415" s="62" t="s">
        <v>41</v>
      </c>
      <c r="J2415" s="143">
        <v>0</v>
      </c>
      <c r="K2415" s="50">
        <v>-112.95533695619747</v>
      </c>
      <c r="L2415" s="51">
        <v>0</v>
      </c>
      <c r="M2415" s="50">
        <v>-25.553623785487421</v>
      </c>
      <c r="N2415" s="50">
        <v>58.253110616271975</v>
      </c>
      <c r="O2415" s="50">
        <v>54.402809548432977</v>
      </c>
      <c r="P2415" s="164">
        <v>-15.577867812219877</v>
      </c>
    </row>
    <row r="2416" spans="1:16" hidden="1" x14ac:dyDescent="0.25">
      <c r="A2416" s="52">
        <f xml:space="preserve"> ROW( data_scaledImpacts[[#This Row],[row_id]] ) - ROW( data_scaledImpacts[[#Headers],[row_id]] )</f>
        <v>2415</v>
      </c>
      <c r="B2416" s="59" t="str">
        <f xml:space="preserve"> _xlfn.TEXTJOIN( "", , data_scaledImpacts[[#This Row],[sector]:[impactType]] )</f>
        <v>MarineFisheriesGCM Average2N/A</v>
      </c>
      <c r="C2416" s="47" t="s">
        <v>223</v>
      </c>
      <c r="D2416" s="47" t="s">
        <v>15</v>
      </c>
      <c r="E2416" s="48">
        <v>2</v>
      </c>
      <c r="F2416" s="48"/>
      <c r="G2416" s="48" t="s">
        <v>201</v>
      </c>
      <c r="H2416" s="49"/>
      <c r="I2416" s="62" t="s">
        <v>48</v>
      </c>
      <c r="J2416" s="143">
        <v>0</v>
      </c>
      <c r="K2416" s="50">
        <v>-194.32351657304972</v>
      </c>
      <c r="L2416" s="51">
        <v>0</v>
      </c>
      <c r="M2416" s="50">
        <v>-40.928810832914927</v>
      </c>
      <c r="N2416" s="50">
        <v>98.628044680261141</v>
      </c>
      <c r="O2416" s="50">
        <v>92.676637066178088</v>
      </c>
      <c r="P2416" s="164">
        <v>-24.950809725413666</v>
      </c>
    </row>
    <row r="2417" spans="1:16" hidden="1" x14ac:dyDescent="0.25">
      <c r="A2417" s="52">
        <f xml:space="preserve"> ROW( data_scaledImpacts[[#This Row],[row_id]] ) - ROW( data_scaledImpacts[[#Headers],[row_id]] )</f>
        <v>2416</v>
      </c>
      <c r="B2417" s="59" t="str">
        <f xml:space="preserve"> _xlfn.TEXTJOIN( "", , data_scaledImpacts[[#This Row],[sector]:[impactType]] )</f>
        <v>MarineFisheriesGCM Average3N/A</v>
      </c>
      <c r="C2417" s="47" t="s">
        <v>223</v>
      </c>
      <c r="D2417" s="47" t="s">
        <v>15</v>
      </c>
      <c r="E2417" s="48">
        <v>3</v>
      </c>
      <c r="F2417" s="48"/>
      <c r="G2417" s="48" t="s">
        <v>201</v>
      </c>
      <c r="H2417" s="49"/>
      <c r="I2417" s="62" t="s">
        <v>55</v>
      </c>
      <c r="J2417" s="143">
        <v>0</v>
      </c>
      <c r="K2417" s="50">
        <v>-190.10360391865424</v>
      </c>
      <c r="L2417" s="51">
        <v>0</v>
      </c>
      <c r="M2417" s="50">
        <v>-22.802135603946212</v>
      </c>
      <c r="N2417" s="50">
        <v>91.87696457876028</v>
      </c>
      <c r="O2417" s="50">
        <v>88.006600043543116</v>
      </c>
      <c r="P2417" s="164">
        <v>-13.900519834541784</v>
      </c>
    </row>
    <row r="2418" spans="1:16" hidden="1" x14ac:dyDescent="0.25">
      <c r="A2418" s="52">
        <f xml:space="preserve"> ROW( data_scaledImpacts[[#This Row],[row_id]] ) - ROW( data_scaledImpacts[[#Headers],[row_id]] )</f>
        <v>2417</v>
      </c>
      <c r="B2418" s="59" t="str">
        <f xml:space="preserve"> _xlfn.TEXTJOIN( "", , data_scaledImpacts[[#This Row],[sector]:[impactType]] )</f>
        <v>MarineFisheriesGCM Average4N/A</v>
      </c>
      <c r="C2418" s="47" t="s">
        <v>223</v>
      </c>
      <c r="D2418" s="47" t="s">
        <v>15</v>
      </c>
      <c r="E2418" s="48">
        <v>4</v>
      </c>
      <c r="F2418" s="48"/>
      <c r="G2418" s="48" t="s">
        <v>201</v>
      </c>
      <c r="H2418" s="49"/>
      <c r="I2418" s="62" t="s">
        <v>62</v>
      </c>
      <c r="J2418" s="143">
        <v>0</v>
      </c>
      <c r="K2418" s="50">
        <v>-185.74683018724761</v>
      </c>
      <c r="L2418" s="51">
        <v>0</v>
      </c>
      <c r="M2418" s="50">
        <v>-14.174156850484113</v>
      </c>
      <c r="N2418" s="50">
        <v>83.799926092843748</v>
      </c>
      <c r="O2418" s="50">
        <v>82.546859694663368</v>
      </c>
      <c r="P2418" s="164">
        <v>-8.6407761036190784</v>
      </c>
    </row>
    <row r="2419" spans="1:16" hidden="1" x14ac:dyDescent="0.25">
      <c r="A2419" s="52">
        <f xml:space="preserve"> ROW( data_scaledImpacts[[#This Row],[row_id]] ) - ROW( data_scaledImpacts[[#Headers],[row_id]] )</f>
        <v>2418</v>
      </c>
      <c r="B2419" s="59" t="str">
        <f xml:space="preserve"> _xlfn.TEXTJOIN( "", , data_scaledImpacts[[#This Row],[sector]:[impactType]] )</f>
        <v>MarineFisheriesGCM Average5N/A</v>
      </c>
      <c r="C2419" s="47" t="s">
        <v>223</v>
      </c>
      <c r="D2419" s="47" t="s">
        <v>15</v>
      </c>
      <c r="E2419" s="48">
        <v>5</v>
      </c>
      <c r="F2419" s="48"/>
      <c r="G2419" s="48" t="s">
        <v>201</v>
      </c>
      <c r="H2419" s="49"/>
      <c r="I2419" s="62" t="s">
        <v>69</v>
      </c>
      <c r="J2419" s="143">
        <v>0</v>
      </c>
      <c r="K2419" s="50">
        <v>-172.03982365515111</v>
      </c>
      <c r="L2419" s="51">
        <v>0</v>
      </c>
      <c r="M2419" s="50">
        <v>-6.7562331165201055</v>
      </c>
      <c r="N2419" s="50">
        <v>84.156148013966998</v>
      </c>
      <c r="O2419" s="50">
        <v>80.22611807753475</v>
      </c>
      <c r="P2419" s="164">
        <v>-4.1186998478652281</v>
      </c>
    </row>
    <row r="2420" spans="1:16" hidden="1" x14ac:dyDescent="0.25">
      <c r="A2420" s="52">
        <f xml:space="preserve"> ROW( data_scaledImpacts[[#This Row],[row_id]] ) - ROW( data_scaledImpacts[[#Headers],[row_id]] )</f>
        <v>2419</v>
      </c>
      <c r="B2420" s="59" t="str">
        <f xml:space="preserve"> _xlfn.TEXTJOIN( "", , data_scaledImpacts[[#This Row],[sector]:[impactType]] )</f>
        <v>MarineFisheriesGCM Average6N/A</v>
      </c>
      <c r="C2420" s="47" t="s">
        <v>223</v>
      </c>
      <c r="D2420" s="47" t="s">
        <v>15</v>
      </c>
      <c r="E2420" s="48">
        <v>6</v>
      </c>
      <c r="F2420" s="48"/>
      <c r="G2420" s="48" t="s">
        <v>201</v>
      </c>
      <c r="H2420" s="49"/>
      <c r="I2420" s="62" t="s">
        <v>76</v>
      </c>
      <c r="J2420" s="143">
        <v>0</v>
      </c>
      <c r="K2420" s="50">
        <v>-140.91137824635146</v>
      </c>
      <c r="L2420" s="51">
        <v>0</v>
      </c>
      <c r="M2420" s="50">
        <v>13.009278731099783</v>
      </c>
      <c r="N2420" s="50">
        <v>82.641059940365224</v>
      </c>
      <c r="O2420" s="50">
        <v>73.615804284608018</v>
      </c>
      <c r="P2420" s="164">
        <v>7.9306491363659406</v>
      </c>
    </row>
    <row r="2421" spans="1:16" hidden="1" x14ac:dyDescent="0.25">
      <c r="A2421" s="46">
        <f xml:space="preserve"> ROW( data_scaledImpacts[[#This Row],[row_id]] ) - ROW( data_scaledImpacts[[#Headers],[row_id]] )</f>
        <v>2420</v>
      </c>
      <c r="B2421" s="60" t="str">
        <f xml:space="preserve"> _xlfn.TEXTJOIN( "", , data_scaledImpacts[[#This Row],[sector]:[impactType]] )</f>
        <v>MarineFisheriesGCM Average7N/A</v>
      </c>
      <c r="C2421" s="47" t="s">
        <v>223</v>
      </c>
      <c r="D2421" s="53" t="s">
        <v>15</v>
      </c>
      <c r="E2421" s="54">
        <v>7</v>
      </c>
      <c r="F2421" s="54"/>
      <c r="G2421" s="48" t="s">
        <v>201</v>
      </c>
      <c r="H2421" s="55"/>
      <c r="I2421" s="63" t="s">
        <v>83</v>
      </c>
      <c r="J2421" s="165"/>
      <c r="K2421" s="56"/>
      <c r="L2421" s="57"/>
      <c r="M2421" s="56"/>
      <c r="N2421" s="56"/>
      <c r="O2421" s="56"/>
      <c r="P2421" s="164"/>
    </row>
    <row r="2422" spans="1:16" hidden="1" x14ac:dyDescent="0.25">
      <c r="A2422" s="52">
        <f xml:space="preserve"> ROW( data_scaledImpacts[[#This Row],[row_id]] ) - ROW( data_scaledImpacts[[#Headers],[row_id]] )</f>
        <v>2421</v>
      </c>
      <c r="B2422" s="59" t="str">
        <f xml:space="preserve"> _xlfn.TEXTJOIN( "", , data_scaledImpacts[[#This Row],[sector]:[impactType]] )</f>
        <v>CILAgricultureCanESM21With CO2 FertilizationCotton</v>
      </c>
      <c r="C2422" s="47" t="s">
        <v>1261</v>
      </c>
      <c r="D2422" s="47" t="s">
        <v>0</v>
      </c>
      <c r="E2422" s="48">
        <v>1</v>
      </c>
      <c r="F2422" s="48"/>
      <c r="G2422" s="19" t="s">
        <v>1197</v>
      </c>
      <c r="H2422" s="19" t="s">
        <v>1198</v>
      </c>
      <c r="I2422" s="62" t="s">
        <v>35</v>
      </c>
      <c r="J2422" s="143">
        <v>833955.67567921046</v>
      </c>
      <c r="K2422" s="50">
        <v>0</v>
      </c>
      <c r="L2422" s="50">
        <v>0</v>
      </c>
      <c r="M2422" s="50">
        <v>0</v>
      </c>
      <c r="N2422" s="50">
        <v>125950996.54435354</v>
      </c>
      <c r="O2422" s="50">
        <v>151670614.01587898</v>
      </c>
      <c r="P2422" s="164">
        <v>-127193740.57073744</v>
      </c>
    </row>
    <row r="2423" spans="1:16" hidden="1" x14ac:dyDescent="0.25">
      <c r="A2423" s="52">
        <f xml:space="preserve"> ROW( data_scaledImpacts[[#This Row],[row_id]] ) - ROW( data_scaledImpacts[[#Headers],[row_id]] )</f>
        <v>2422</v>
      </c>
      <c r="B2423" s="59" t="str">
        <f xml:space="preserve"> _xlfn.TEXTJOIN( "", , data_scaledImpacts[[#This Row],[sector]:[impactType]] )</f>
        <v>CILAgricultureCanESM22With CO2 FertilizationCotton</v>
      </c>
      <c r="C2423" s="47" t="s">
        <v>1261</v>
      </c>
      <c r="D2423" s="47" t="s">
        <v>0</v>
      </c>
      <c r="E2423" s="48">
        <v>2</v>
      </c>
      <c r="F2423" s="48"/>
      <c r="G2423" s="19" t="s">
        <v>1197</v>
      </c>
      <c r="H2423" s="19" t="s">
        <v>1198</v>
      </c>
      <c r="I2423" s="62" t="s">
        <v>42</v>
      </c>
      <c r="J2423" s="143">
        <v>-12732448.328550521</v>
      </c>
      <c r="K2423" s="50">
        <v>0</v>
      </c>
      <c r="L2423" s="50">
        <v>0</v>
      </c>
      <c r="M2423" s="50">
        <v>0</v>
      </c>
      <c r="N2423" s="50">
        <v>37241404.299913421</v>
      </c>
      <c r="O2423" s="50">
        <v>191019368.85300586</v>
      </c>
      <c r="P2423" s="164">
        <v>71988807.196545109</v>
      </c>
    </row>
    <row r="2424" spans="1:16" hidden="1" x14ac:dyDescent="0.25">
      <c r="A2424" s="52">
        <f xml:space="preserve"> ROW( data_scaledImpacts[[#This Row],[row_id]] ) - ROW( data_scaledImpacts[[#Headers],[row_id]] )</f>
        <v>2423</v>
      </c>
      <c r="B2424" s="59" t="str">
        <f xml:space="preserve"> _xlfn.TEXTJOIN( "", , data_scaledImpacts[[#This Row],[sector]:[impactType]] )</f>
        <v>CILAgricultureCanESM23With CO2 FertilizationCotton</v>
      </c>
      <c r="C2424" s="47" t="s">
        <v>1261</v>
      </c>
      <c r="D2424" s="47" t="s">
        <v>0</v>
      </c>
      <c r="E2424" s="48">
        <v>3</v>
      </c>
      <c r="F2424" s="48"/>
      <c r="G2424" s="19" t="s">
        <v>1197</v>
      </c>
      <c r="H2424" s="19" t="s">
        <v>1198</v>
      </c>
      <c r="I2424" s="62" t="s">
        <v>49</v>
      </c>
      <c r="J2424" s="143">
        <v>-6504223.9529707134</v>
      </c>
      <c r="K2424" s="50">
        <v>0</v>
      </c>
      <c r="L2424" s="50">
        <v>0</v>
      </c>
      <c r="M2424" s="50">
        <v>0</v>
      </c>
      <c r="N2424" s="50">
        <v>209005729.56194946</v>
      </c>
      <c r="O2424" s="50">
        <v>308245503.23347974</v>
      </c>
      <c r="P2424" s="164">
        <v>325202407.30808288</v>
      </c>
    </row>
    <row r="2425" spans="1:16" hidden="1" x14ac:dyDescent="0.25">
      <c r="A2425" s="52">
        <f xml:space="preserve"> ROW( data_scaledImpacts[[#This Row],[row_id]] ) - ROW( data_scaledImpacts[[#Headers],[row_id]] )</f>
        <v>2424</v>
      </c>
      <c r="B2425" s="59" t="str">
        <f xml:space="preserve"> _xlfn.TEXTJOIN( "", , data_scaledImpacts[[#This Row],[sector]:[impactType]] )</f>
        <v>CILAgricultureCanESM24With CO2 FertilizationCotton</v>
      </c>
      <c r="C2425" s="47" t="s">
        <v>1261</v>
      </c>
      <c r="D2425" s="47" t="s">
        <v>0</v>
      </c>
      <c r="E2425" s="48">
        <v>4</v>
      </c>
      <c r="F2425" s="48"/>
      <c r="G2425" s="19" t="s">
        <v>1197</v>
      </c>
      <c r="H2425" s="19" t="s">
        <v>1198</v>
      </c>
      <c r="I2425" s="62" t="s">
        <v>56</v>
      </c>
      <c r="J2425" s="143">
        <v>-14681336.323140062</v>
      </c>
      <c r="K2425" s="50">
        <v>0</v>
      </c>
      <c r="L2425" s="50">
        <v>0</v>
      </c>
      <c r="M2425" s="50">
        <v>0</v>
      </c>
      <c r="N2425" s="50">
        <v>54582452.595017903</v>
      </c>
      <c r="O2425" s="50">
        <v>315797887.28564888</v>
      </c>
      <c r="P2425" s="164">
        <v>368195342.23311549</v>
      </c>
    </row>
    <row r="2426" spans="1:16" hidden="1" x14ac:dyDescent="0.25">
      <c r="A2426" s="52">
        <f xml:space="preserve"> ROW( data_scaledImpacts[[#This Row],[row_id]] ) - ROW( data_scaledImpacts[[#Headers],[row_id]] )</f>
        <v>2425</v>
      </c>
      <c r="B2426" s="59" t="str">
        <f xml:space="preserve"> _xlfn.TEXTJOIN( "", , data_scaledImpacts[[#This Row],[sector]:[impactType]] )</f>
        <v>CILAgricultureCanESM25With CO2 FertilizationCotton</v>
      </c>
      <c r="C2426" s="47" t="s">
        <v>1261</v>
      </c>
      <c r="D2426" s="47" t="s">
        <v>0</v>
      </c>
      <c r="E2426" s="48">
        <v>5</v>
      </c>
      <c r="F2426" s="48"/>
      <c r="G2426" s="19" t="s">
        <v>1197</v>
      </c>
      <c r="H2426" s="19" t="s">
        <v>1198</v>
      </c>
      <c r="I2426" s="62" t="s">
        <v>63</v>
      </c>
      <c r="J2426" s="143">
        <v>-3769537.6288897921</v>
      </c>
      <c r="K2426" s="50">
        <v>0</v>
      </c>
      <c r="L2426" s="50">
        <v>0</v>
      </c>
      <c r="M2426" s="50">
        <v>0</v>
      </c>
      <c r="N2426" s="50">
        <v>334041101.73899299</v>
      </c>
      <c r="O2426" s="50">
        <v>394774897.08634967</v>
      </c>
      <c r="P2426" s="164">
        <v>556725000.5024792</v>
      </c>
    </row>
    <row r="2427" spans="1:16" hidden="1" x14ac:dyDescent="0.25">
      <c r="A2427" s="52">
        <f xml:space="preserve"> ROW( data_scaledImpacts[[#This Row],[row_id]] ) - ROW( data_scaledImpacts[[#Headers],[row_id]] )</f>
        <v>2426</v>
      </c>
      <c r="B2427" s="59" t="str">
        <f xml:space="preserve"> _xlfn.TEXTJOIN( "", , data_scaledImpacts[[#This Row],[sector]:[impactType]] )</f>
        <v>CILAgricultureCanESM26With CO2 FertilizationCotton</v>
      </c>
      <c r="C2427" s="47" t="s">
        <v>1261</v>
      </c>
      <c r="D2427" s="47" t="s">
        <v>0</v>
      </c>
      <c r="E2427" s="48">
        <v>6</v>
      </c>
      <c r="F2427" s="48"/>
      <c r="G2427" s="19" t="s">
        <v>1197</v>
      </c>
      <c r="H2427" s="19" t="s">
        <v>1198</v>
      </c>
      <c r="I2427" s="62" t="s">
        <v>70</v>
      </c>
      <c r="J2427" s="143">
        <v>38817338.066853993</v>
      </c>
      <c r="K2427" s="50">
        <v>0</v>
      </c>
      <c r="L2427" s="50">
        <v>0</v>
      </c>
      <c r="M2427" s="50">
        <v>0</v>
      </c>
      <c r="N2427" s="50">
        <v>882740143.84814334</v>
      </c>
      <c r="O2427" s="50">
        <v>789694545.54109979</v>
      </c>
      <c r="P2427" s="164">
        <v>841790221.14935958</v>
      </c>
    </row>
    <row r="2428" spans="1:16" hidden="1" x14ac:dyDescent="0.25">
      <c r="A2428" s="52">
        <f xml:space="preserve"> ROW( data_scaledImpacts[[#This Row],[row_id]] ) - ROW( data_scaledImpacts[[#Headers],[row_id]] )</f>
        <v>2427</v>
      </c>
      <c r="B2428" s="59" t="str">
        <f xml:space="preserve"> _xlfn.TEXTJOIN( "", , data_scaledImpacts[[#This Row],[sector]:[impactType]] )</f>
        <v>CILAgricultureCCSM41With CO2 FertilizationCotton</v>
      </c>
      <c r="C2428" s="47" t="s">
        <v>1261</v>
      </c>
      <c r="D2428" s="47" t="s">
        <v>1</v>
      </c>
      <c r="E2428" s="48">
        <v>1</v>
      </c>
      <c r="F2428" s="48"/>
      <c r="G2428" s="19" t="s">
        <v>1197</v>
      </c>
      <c r="H2428" s="19" t="s">
        <v>1198</v>
      </c>
      <c r="I2428" s="62" t="s">
        <v>36</v>
      </c>
      <c r="J2428" s="143">
        <v>6793979.3684481941</v>
      </c>
      <c r="K2428" s="50">
        <v>0</v>
      </c>
      <c r="L2428" s="50">
        <v>0</v>
      </c>
      <c r="M2428" s="50">
        <v>0</v>
      </c>
      <c r="N2428" s="50">
        <v>81194456.037927628</v>
      </c>
      <c r="O2428" s="50">
        <v>-38618457.31167797</v>
      </c>
      <c r="P2428" s="164">
        <v>25426998.397166688</v>
      </c>
    </row>
    <row r="2429" spans="1:16" hidden="1" x14ac:dyDescent="0.25">
      <c r="A2429" s="52">
        <f xml:space="preserve"> ROW( data_scaledImpacts[[#This Row],[row_id]] ) - ROW( data_scaledImpacts[[#Headers],[row_id]] )</f>
        <v>2428</v>
      </c>
      <c r="B2429" s="59" t="str">
        <f xml:space="preserve"> _xlfn.TEXTJOIN( "", , data_scaledImpacts[[#This Row],[sector]:[impactType]] )</f>
        <v>CILAgricultureCCSM42With CO2 FertilizationCotton</v>
      </c>
      <c r="C2429" s="47" t="s">
        <v>1261</v>
      </c>
      <c r="D2429" s="47" t="s">
        <v>1</v>
      </c>
      <c r="E2429" s="48">
        <v>2</v>
      </c>
      <c r="F2429" s="48"/>
      <c r="G2429" s="19" t="s">
        <v>1197</v>
      </c>
      <c r="H2429" s="19" t="s">
        <v>1198</v>
      </c>
      <c r="I2429" s="62" t="s">
        <v>43</v>
      </c>
      <c r="J2429" s="143">
        <v>-9130453.0167079307</v>
      </c>
      <c r="K2429" s="50">
        <v>0</v>
      </c>
      <c r="L2429" s="50">
        <v>0</v>
      </c>
      <c r="M2429" s="50">
        <v>0</v>
      </c>
      <c r="N2429" s="50">
        <v>-130032958.87747781</v>
      </c>
      <c r="O2429" s="50">
        <v>-41132590.226295039</v>
      </c>
      <c r="P2429" s="164">
        <v>62665620.966512024</v>
      </c>
    </row>
    <row r="2430" spans="1:16" hidden="1" x14ac:dyDescent="0.25">
      <c r="A2430" s="52">
        <f xml:space="preserve"> ROW( data_scaledImpacts[[#This Row],[row_id]] ) - ROW( data_scaledImpacts[[#Headers],[row_id]] )</f>
        <v>2429</v>
      </c>
      <c r="B2430" s="59" t="str">
        <f xml:space="preserve"> _xlfn.TEXTJOIN( "", , data_scaledImpacts[[#This Row],[sector]:[impactType]] )</f>
        <v>CILAgricultureCCSM43With CO2 FertilizationCotton</v>
      </c>
      <c r="C2430" s="47" t="s">
        <v>1261</v>
      </c>
      <c r="D2430" s="47" t="s">
        <v>1</v>
      </c>
      <c r="E2430" s="48">
        <v>3</v>
      </c>
      <c r="F2430" s="48"/>
      <c r="G2430" s="19" t="s">
        <v>1197</v>
      </c>
      <c r="H2430" s="19" t="s">
        <v>1198</v>
      </c>
      <c r="I2430" s="62" t="s">
        <v>50</v>
      </c>
      <c r="J2430" s="143">
        <v>-18980167.406695455</v>
      </c>
      <c r="K2430" s="50">
        <v>0</v>
      </c>
      <c r="L2430" s="50">
        <v>0</v>
      </c>
      <c r="M2430" s="50">
        <v>0</v>
      </c>
      <c r="N2430" s="50">
        <v>-355459821.87295723</v>
      </c>
      <c r="O2430" s="50">
        <v>-155344271.84199455</v>
      </c>
      <c r="P2430" s="164">
        <v>283447612.30343342</v>
      </c>
    </row>
    <row r="2431" spans="1:16" hidden="1" x14ac:dyDescent="0.25">
      <c r="A2431" s="52">
        <f xml:space="preserve"> ROW( data_scaledImpacts[[#This Row],[row_id]] ) - ROW( data_scaledImpacts[[#Headers],[row_id]] )</f>
        <v>2430</v>
      </c>
      <c r="B2431" s="59" t="str">
        <f xml:space="preserve"> _xlfn.TEXTJOIN( "", , data_scaledImpacts[[#This Row],[sector]:[impactType]] )</f>
        <v>CILAgricultureCCSM44With CO2 FertilizationCotton</v>
      </c>
      <c r="C2431" s="47" t="s">
        <v>1261</v>
      </c>
      <c r="D2431" s="47" t="s">
        <v>1</v>
      </c>
      <c r="E2431" s="48">
        <v>4</v>
      </c>
      <c r="F2431" s="48"/>
      <c r="G2431" s="19" t="s">
        <v>1197</v>
      </c>
      <c r="H2431" s="19" t="s">
        <v>1198</v>
      </c>
      <c r="I2431" s="62" t="s">
        <v>57</v>
      </c>
      <c r="J2431" s="143">
        <v>2647621.0529114292</v>
      </c>
      <c r="K2431" s="50">
        <v>0</v>
      </c>
      <c r="L2431" s="50">
        <v>0</v>
      </c>
      <c r="M2431" s="50">
        <v>0</v>
      </c>
      <c r="N2431" s="50">
        <v>18850274.361981235</v>
      </c>
      <c r="O2431" s="50">
        <v>61272427.66674228</v>
      </c>
      <c r="P2431" s="164">
        <v>382752881.79046124</v>
      </c>
    </row>
    <row r="2432" spans="1:16" hidden="1" x14ac:dyDescent="0.25">
      <c r="A2432" s="52">
        <f xml:space="preserve"> ROW( data_scaledImpacts[[#This Row],[row_id]] ) - ROW( data_scaledImpacts[[#Headers],[row_id]] )</f>
        <v>2431</v>
      </c>
      <c r="B2432" s="59" t="str">
        <f xml:space="preserve"> _xlfn.TEXTJOIN( "", , data_scaledImpacts[[#This Row],[sector]:[impactType]] )</f>
        <v>CILAgricultureCCSM45With CO2 FertilizationCotton</v>
      </c>
      <c r="C2432" s="47" t="s">
        <v>1261</v>
      </c>
      <c r="D2432" s="47" t="s">
        <v>1</v>
      </c>
      <c r="E2432" s="48">
        <v>5</v>
      </c>
      <c r="F2432" s="48"/>
      <c r="G2432" s="19" t="s">
        <v>1197</v>
      </c>
      <c r="H2432" s="19" t="s">
        <v>1198</v>
      </c>
      <c r="I2432" s="62" t="s">
        <v>64</v>
      </c>
      <c r="J2432" s="143">
        <v>3521633.484461234</v>
      </c>
      <c r="K2432" s="50">
        <v>0</v>
      </c>
      <c r="L2432" s="50">
        <v>0</v>
      </c>
      <c r="M2432" s="50">
        <v>0</v>
      </c>
      <c r="N2432" s="50">
        <v>135591617.93397263</v>
      </c>
      <c r="O2432" s="50">
        <v>153022658.88661218</v>
      </c>
      <c r="P2432" s="164">
        <v>494321254.28333068</v>
      </c>
    </row>
    <row r="2433" spans="1:16" hidden="1" x14ac:dyDescent="0.25">
      <c r="A2433" s="52">
        <f xml:space="preserve"> ROW( data_scaledImpacts[[#This Row],[row_id]] ) - ROW( data_scaledImpacts[[#Headers],[row_id]] )</f>
        <v>2432</v>
      </c>
      <c r="B2433" s="59" t="str">
        <f xml:space="preserve"> _xlfn.TEXTJOIN( "", , data_scaledImpacts[[#This Row],[sector]:[impactType]] )</f>
        <v>CILAgricultureGFDL-CM31With CO2 FertilizationCotton</v>
      </c>
      <c r="C2433" s="47" t="s">
        <v>1261</v>
      </c>
      <c r="D2433" s="47" t="s">
        <v>5</v>
      </c>
      <c r="E2433" s="48">
        <v>1</v>
      </c>
      <c r="F2433" s="48"/>
      <c r="G2433" s="19" t="s">
        <v>1197</v>
      </c>
      <c r="H2433" s="19" t="s">
        <v>1198</v>
      </c>
      <c r="I2433" s="62" t="s">
        <v>40</v>
      </c>
      <c r="J2433" s="143">
        <v>-8787665.3894400802</v>
      </c>
      <c r="K2433" s="50">
        <v>0</v>
      </c>
      <c r="L2433" s="50">
        <v>0</v>
      </c>
      <c r="M2433" s="50">
        <v>0</v>
      </c>
      <c r="N2433" s="50">
        <v>-182147498.30927795</v>
      </c>
      <c r="O2433" s="50">
        <v>14221151.839912698</v>
      </c>
      <c r="P2433" s="164">
        <v>-73965301.716905624</v>
      </c>
    </row>
    <row r="2434" spans="1:16" hidden="1" x14ac:dyDescent="0.25">
      <c r="A2434" s="52">
        <f xml:space="preserve"> ROW( data_scaledImpacts[[#This Row],[row_id]] ) - ROW( data_scaledImpacts[[#Headers],[row_id]] )</f>
        <v>2433</v>
      </c>
      <c r="B2434" s="59" t="str">
        <f xml:space="preserve"> _xlfn.TEXTJOIN( "", , data_scaledImpacts[[#This Row],[sector]:[impactType]] )</f>
        <v>CILAgricultureGFDL-CM32With CO2 FertilizationCotton</v>
      </c>
      <c r="C2434" s="47" t="s">
        <v>1261</v>
      </c>
      <c r="D2434" s="47" t="s">
        <v>5</v>
      </c>
      <c r="E2434" s="48">
        <v>2</v>
      </c>
      <c r="F2434" s="48"/>
      <c r="G2434" s="19" t="s">
        <v>1197</v>
      </c>
      <c r="H2434" s="19" t="s">
        <v>1198</v>
      </c>
      <c r="I2434" s="62" t="s">
        <v>47</v>
      </c>
      <c r="J2434" s="143">
        <v>-14156776.313757682</v>
      </c>
      <c r="K2434" s="50">
        <v>0</v>
      </c>
      <c r="L2434" s="50">
        <v>0</v>
      </c>
      <c r="M2434" s="50">
        <v>0</v>
      </c>
      <c r="N2434" s="50">
        <v>-251179625.29402378</v>
      </c>
      <c r="O2434" s="50">
        <v>41473011.97318466</v>
      </c>
      <c r="P2434" s="164">
        <v>112831063.18968263</v>
      </c>
    </row>
    <row r="2435" spans="1:16" hidden="1" x14ac:dyDescent="0.25">
      <c r="A2435" s="52">
        <f xml:space="preserve"> ROW( data_scaledImpacts[[#This Row],[row_id]] ) - ROW( data_scaledImpacts[[#Headers],[row_id]] )</f>
        <v>2434</v>
      </c>
      <c r="B2435" s="59" t="str">
        <f xml:space="preserve"> _xlfn.TEXTJOIN( "", , data_scaledImpacts[[#This Row],[sector]:[impactType]] )</f>
        <v>CILAgricultureGFDL-CM33With CO2 FertilizationCotton</v>
      </c>
      <c r="C2435" s="47" t="s">
        <v>1261</v>
      </c>
      <c r="D2435" s="47" t="s">
        <v>5</v>
      </c>
      <c r="E2435" s="48">
        <v>3</v>
      </c>
      <c r="F2435" s="48"/>
      <c r="G2435" s="19" t="s">
        <v>1197</v>
      </c>
      <c r="H2435" s="19" t="s">
        <v>1198</v>
      </c>
      <c r="I2435" s="62" t="s">
        <v>54</v>
      </c>
      <c r="J2435" s="143">
        <v>-27889546.849699378</v>
      </c>
      <c r="K2435" s="50">
        <v>0</v>
      </c>
      <c r="L2435" s="50">
        <v>0</v>
      </c>
      <c r="M2435" s="50">
        <v>0</v>
      </c>
      <c r="N2435" s="50">
        <v>-284764739.94168824</v>
      </c>
      <c r="O2435" s="50">
        <v>216818266.8729049</v>
      </c>
      <c r="P2435" s="164">
        <v>546797010.61964226</v>
      </c>
    </row>
    <row r="2436" spans="1:16" hidden="1" x14ac:dyDescent="0.25">
      <c r="A2436" s="52">
        <f xml:space="preserve"> ROW( data_scaledImpacts[[#This Row],[row_id]] ) - ROW( data_scaledImpacts[[#Headers],[row_id]] )</f>
        <v>2435</v>
      </c>
      <c r="B2436" s="59" t="str">
        <f xml:space="preserve"> _xlfn.TEXTJOIN( "", , data_scaledImpacts[[#This Row],[sector]:[impactType]] )</f>
        <v>CILAgricultureGFDL-CM34With CO2 FertilizationCotton</v>
      </c>
      <c r="C2436" s="47" t="s">
        <v>1261</v>
      </c>
      <c r="D2436" s="47" t="s">
        <v>5</v>
      </c>
      <c r="E2436" s="48">
        <v>4</v>
      </c>
      <c r="F2436" s="48"/>
      <c r="G2436" s="19" t="s">
        <v>1197</v>
      </c>
      <c r="H2436" s="19" t="s">
        <v>1198</v>
      </c>
      <c r="I2436" s="62" t="s">
        <v>61</v>
      </c>
      <c r="J2436" s="143">
        <v>-8199714.761307966</v>
      </c>
      <c r="K2436" s="50">
        <v>0</v>
      </c>
      <c r="L2436" s="50">
        <v>0</v>
      </c>
      <c r="M2436" s="50">
        <v>0</v>
      </c>
      <c r="N2436" s="50">
        <v>-77165777.983012244</v>
      </c>
      <c r="O2436" s="50">
        <v>580901271.78943241</v>
      </c>
      <c r="P2436" s="164">
        <v>841824979.78959179</v>
      </c>
    </row>
    <row r="2437" spans="1:16" hidden="1" x14ac:dyDescent="0.25">
      <c r="A2437" s="52">
        <f xml:space="preserve"> ROW( data_scaledImpacts[[#This Row],[row_id]] ) - ROW( data_scaledImpacts[[#Headers],[row_id]] )</f>
        <v>2436</v>
      </c>
      <c r="B2437" s="59" t="str">
        <f xml:space="preserve"> _xlfn.TEXTJOIN( "", , data_scaledImpacts[[#This Row],[sector]:[impactType]] )</f>
        <v>CILAgricultureGFDL-CM35With CO2 FertilizationCotton</v>
      </c>
      <c r="C2437" s="47" t="s">
        <v>1261</v>
      </c>
      <c r="D2437" s="47" t="s">
        <v>5</v>
      </c>
      <c r="E2437" s="48">
        <v>5</v>
      </c>
      <c r="F2437" s="48"/>
      <c r="G2437" s="19" t="s">
        <v>1197</v>
      </c>
      <c r="H2437" s="19" t="s">
        <v>1198</v>
      </c>
      <c r="I2437" s="62" t="s">
        <v>68</v>
      </c>
      <c r="J2437" s="143">
        <v>62304137.626185648</v>
      </c>
      <c r="K2437" s="50">
        <v>0</v>
      </c>
      <c r="L2437" s="50">
        <v>0</v>
      </c>
      <c r="M2437" s="50">
        <v>0</v>
      </c>
      <c r="N2437" s="50">
        <v>1026640732.7582792</v>
      </c>
      <c r="O2437" s="50">
        <v>1556571391.1900184</v>
      </c>
      <c r="P2437" s="164">
        <v>1076916987.3521674</v>
      </c>
    </row>
    <row r="2438" spans="1:16" hidden="1" x14ac:dyDescent="0.25">
      <c r="A2438" s="52">
        <f xml:space="preserve"> ROW( data_scaledImpacts[[#This Row],[row_id]] ) - ROW( data_scaledImpacts[[#Headers],[row_id]] )</f>
        <v>2437</v>
      </c>
      <c r="B2438" s="59" t="str">
        <f xml:space="preserve"> _xlfn.TEXTJOIN( "", , data_scaledImpacts[[#This Row],[sector]:[impactType]] )</f>
        <v>CILAgricultureGFDL-CM36With CO2 FertilizationCotton</v>
      </c>
      <c r="C2438" s="47" t="s">
        <v>1261</v>
      </c>
      <c r="D2438" s="47" t="s">
        <v>5</v>
      </c>
      <c r="E2438" s="48">
        <v>6</v>
      </c>
      <c r="F2438" s="48"/>
      <c r="G2438" s="19" t="s">
        <v>1197</v>
      </c>
      <c r="H2438" s="19" t="s">
        <v>1198</v>
      </c>
      <c r="I2438" s="62" t="s">
        <v>75</v>
      </c>
      <c r="J2438" s="143">
        <v>57774010.257023066</v>
      </c>
      <c r="K2438" s="50">
        <v>0</v>
      </c>
      <c r="L2438" s="50">
        <v>0</v>
      </c>
      <c r="M2438" s="50">
        <v>0</v>
      </c>
      <c r="N2438" s="50">
        <v>1110283767.2063565</v>
      </c>
      <c r="O2438" s="50">
        <v>1501417406.9134431</v>
      </c>
      <c r="P2438" s="164">
        <v>1388531826.7703781</v>
      </c>
    </row>
    <row r="2439" spans="1:16" hidden="1" x14ac:dyDescent="0.25">
      <c r="A2439" s="52">
        <f xml:space="preserve"> ROW( data_scaledImpacts[[#This Row],[row_id]] ) - ROW( data_scaledImpacts[[#Headers],[row_id]] )</f>
        <v>2438</v>
      </c>
      <c r="B2439" s="59" t="str">
        <f xml:space="preserve"> _xlfn.TEXTJOIN( "", , data_scaledImpacts[[#This Row],[sector]:[impactType]] )</f>
        <v>CILAgricultureGISS-E2-R1With CO2 FertilizationCotton</v>
      </c>
      <c r="C2439" s="47" t="s">
        <v>1261</v>
      </c>
      <c r="D2439" s="47" t="s">
        <v>2</v>
      </c>
      <c r="E2439" s="48">
        <v>1</v>
      </c>
      <c r="F2439" s="48"/>
      <c r="G2439" s="19" t="s">
        <v>1197</v>
      </c>
      <c r="H2439" s="19" t="s">
        <v>1198</v>
      </c>
      <c r="I2439" s="62" t="s">
        <v>37</v>
      </c>
      <c r="J2439" s="143">
        <v>-15703401.539577648</v>
      </c>
      <c r="K2439" s="50">
        <v>0</v>
      </c>
      <c r="L2439" s="50">
        <v>0</v>
      </c>
      <c r="M2439" s="50">
        <v>0</v>
      </c>
      <c r="N2439" s="50">
        <v>-494401425.9690932</v>
      </c>
      <c r="O2439" s="50">
        <v>74289616.242595583</v>
      </c>
      <c r="P2439" s="164">
        <v>106840735.51443835</v>
      </c>
    </row>
    <row r="2440" spans="1:16" hidden="1" x14ac:dyDescent="0.25">
      <c r="A2440" s="52">
        <f xml:space="preserve"> ROW( data_scaledImpacts[[#This Row],[row_id]] ) - ROW( data_scaledImpacts[[#Headers],[row_id]] )</f>
        <v>2439</v>
      </c>
      <c r="B2440" s="59" t="str">
        <f xml:space="preserve"> _xlfn.TEXTJOIN( "", , data_scaledImpacts[[#This Row],[sector]:[impactType]] )</f>
        <v>CILAgricultureGISS-E2-R2With CO2 FertilizationCotton</v>
      </c>
      <c r="C2440" s="47" t="s">
        <v>1261</v>
      </c>
      <c r="D2440" s="47" t="s">
        <v>2</v>
      </c>
      <c r="E2440" s="48">
        <v>2</v>
      </c>
      <c r="F2440" s="48"/>
      <c r="G2440" s="19" t="s">
        <v>1197</v>
      </c>
      <c r="H2440" s="19" t="s">
        <v>1198</v>
      </c>
      <c r="I2440" s="62" t="s">
        <v>44</v>
      </c>
      <c r="J2440" s="143">
        <v>-49406733.502099313</v>
      </c>
      <c r="K2440" s="50">
        <v>0</v>
      </c>
      <c r="L2440" s="50">
        <v>0</v>
      </c>
      <c r="M2440" s="50">
        <v>0</v>
      </c>
      <c r="N2440" s="50">
        <v>-1029467445.2930403</v>
      </c>
      <c r="O2440" s="50">
        <v>-158362157.73471239</v>
      </c>
      <c r="P2440" s="164">
        <v>90651642.878526285</v>
      </c>
    </row>
    <row r="2441" spans="1:16" hidden="1" x14ac:dyDescent="0.25">
      <c r="A2441" s="52">
        <f xml:space="preserve"> ROW( data_scaledImpacts[[#This Row],[row_id]] ) - ROW( data_scaledImpacts[[#Headers],[row_id]] )</f>
        <v>2440</v>
      </c>
      <c r="B2441" s="59" t="str">
        <f xml:space="preserve"> _xlfn.TEXTJOIN( "", , data_scaledImpacts[[#This Row],[sector]:[impactType]] )</f>
        <v>CILAgricultureGISS-E2-R3With CO2 FertilizationCotton</v>
      </c>
      <c r="C2441" s="47" t="s">
        <v>1261</v>
      </c>
      <c r="D2441" s="47" t="s">
        <v>2</v>
      </c>
      <c r="E2441" s="48">
        <v>3</v>
      </c>
      <c r="F2441" s="48"/>
      <c r="G2441" s="19" t="s">
        <v>1197</v>
      </c>
      <c r="H2441" s="19" t="s">
        <v>1198</v>
      </c>
      <c r="I2441" s="62" t="s">
        <v>51</v>
      </c>
      <c r="J2441" s="143">
        <v>-97454201.475163564</v>
      </c>
      <c r="K2441" s="50">
        <v>0</v>
      </c>
      <c r="L2441" s="50">
        <v>0</v>
      </c>
      <c r="M2441" s="50">
        <v>0</v>
      </c>
      <c r="N2441" s="50">
        <v>-1802359272.9539783</v>
      </c>
      <c r="O2441" s="50">
        <v>114775503.89003374</v>
      </c>
      <c r="P2441" s="164">
        <v>465726257.37273884</v>
      </c>
    </row>
    <row r="2442" spans="1:16" hidden="1" x14ac:dyDescent="0.25">
      <c r="A2442" s="52">
        <f xml:space="preserve"> ROW( data_scaledImpacts[[#This Row],[row_id]] ) - ROW( data_scaledImpacts[[#Headers],[row_id]] )</f>
        <v>2441</v>
      </c>
      <c r="B2442" s="59" t="str">
        <f xml:space="preserve"> _xlfn.TEXTJOIN( "", , data_scaledImpacts[[#This Row],[sector]:[impactType]] )</f>
        <v>CILAgricultureHadGEM2-ES1With CO2 FertilizationCotton</v>
      </c>
      <c r="C2442" s="47" t="s">
        <v>1261</v>
      </c>
      <c r="D2442" s="47" t="s">
        <v>3</v>
      </c>
      <c r="E2442" s="48">
        <v>1</v>
      </c>
      <c r="F2442" s="48"/>
      <c r="G2442" s="19" t="s">
        <v>1197</v>
      </c>
      <c r="H2442" s="19" t="s">
        <v>1198</v>
      </c>
      <c r="I2442" s="62" t="s">
        <v>38</v>
      </c>
      <c r="J2442" s="143">
        <v>-7426706.713678726</v>
      </c>
      <c r="K2442" s="50">
        <v>0</v>
      </c>
      <c r="L2442" s="50">
        <v>0</v>
      </c>
      <c r="M2442" s="50">
        <v>0</v>
      </c>
      <c r="N2442" s="50">
        <v>-129185732.60706647</v>
      </c>
      <c r="O2442" s="50">
        <v>51461331.012649119</v>
      </c>
      <c r="P2442" s="164">
        <v>96041444.901121408</v>
      </c>
    </row>
    <row r="2443" spans="1:16" hidden="1" x14ac:dyDescent="0.25">
      <c r="A2443" s="52">
        <f xml:space="preserve"> ROW( data_scaledImpacts[[#This Row],[row_id]] ) - ROW( data_scaledImpacts[[#Headers],[row_id]] )</f>
        <v>2442</v>
      </c>
      <c r="B2443" s="59" t="str">
        <f xml:space="preserve"> _xlfn.TEXTJOIN( "", , data_scaledImpacts[[#This Row],[sector]:[impactType]] )</f>
        <v>CILAgricultureHadGEM2-ES2With CO2 FertilizationCotton</v>
      </c>
      <c r="C2443" s="47" t="s">
        <v>1261</v>
      </c>
      <c r="D2443" s="47" t="s">
        <v>3</v>
      </c>
      <c r="E2443" s="48">
        <v>2</v>
      </c>
      <c r="F2443" s="48"/>
      <c r="G2443" s="19" t="s">
        <v>1197</v>
      </c>
      <c r="H2443" s="19" t="s">
        <v>1198</v>
      </c>
      <c r="I2443" s="62" t="s">
        <v>45</v>
      </c>
      <c r="J2443" s="143">
        <v>1448745.3524355364</v>
      </c>
      <c r="K2443" s="50">
        <v>0</v>
      </c>
      <c r="L2443" s="50">
        <v>0</v>
      </c>
      <c r="M2443" s="50">
        <v>0</v>
      </c>
      <c r="N2443" s="50">
        <v>6668931.2574431123</v>
      </c>
      <c r="O2443" s="50">
        <v>177839201.01888281</v>
      </c>
      <c r="P2443" s="164">
        <v>208015130.76226464</v>
      </c>
    </row>
    <row r="2444" spans="1:16" hidden="1" x14ac:dyDescent="0.25">
      <c r="A2444" s="52">
        <f xml:space="preserve"> ROW( data_scaledImpacts[[#This Row],[row_id]] ) - ROW( data_scaledImpacts[[#Headers],[row_id]] )</f>
        <v>2443</v>
      </c>
      <c r="B2444" s="59" t="str">
        <f xml:space="preserve"> _xlfn.TEXTJOIN( "", , data_scaledImpacts[[#This Row],[sector]:[impactType]] )</f>
        <v>CILAgricultureHadGEM2-ES3With CO2 FertilizationCotton</v>
      </c>
      <c r="C2444" s="47" t="s">
        <v>1261</v>
      </c>
      <c r="D2444" s="47" t="s">
        <v>3</v>
      </c>
      <c r="E2444" s="48">
        <v>3</v>
      </c>
      <c r="F2444" s="48"/>
      <c r="G2444" s="19" t="s">
        <v>1197</v>
      </c>
      <c r="H2444" s="19" t="s">
        <v>1198</v>
      </c>
      <c r="I2444" s="62" t="s">
        <v>52</v>
      </c>
      <c r="J2444" s="143">
        <v>68771699.655444235</v>
      </c>
      <c r="K2444" s="50">
        <v>0</v>
      </c>
      <c r="L2444" s="50">
        <v>0</v>
      </c>
      <c r="M2444" s="50">
        <v>0</v>
      </c>
      <c r="N2444" s="50">
        <v>703479487.95962238</v>
      </c>
      <c r="O2444" s="50">
        <v>369375986.9336912</v>
      </c>
      <c r="P2444" s="164">
        <v>424842529.9828217</v>
      </c>
    </row>
    <row r="2445" spans="1:16" hidden="1" x14ac:dyDescent="0.25">
      <c r="A2445" s="52">
        <f xml:space="preserve"> ROW( data_scaledImpacts[[#This Row],[row_id]] ) - ROW( data_scaledImpacts[[#Headers],[row_id]] )</f>
        <v>2444</v>
      </c>
      <c r="B2445" s="59" t="str">
        <f xml:space="preserve"> _xlfn.TEXTJOIN( "", , data_scaledImpacts[[#This Row],[sector]:[impactType]] )</f>
        <v>CILAgricultureHadGEM2-ES4With CO2 FertilizationCotton</v>
      </c>
      <c r="C2445" s="47" t="s">
        <v>1261</v>
      </c>
      <c r="D2445" s="47" t="s">
        <v>3</v>
      </c>
      <c r="E2445" s="48">
        <v>4</v>
      </c>
      <c r="F2445" s="48"/>
      <c r="G2445" s="19" t="s">
        <v>1197</v>
      </c>
      <c r="H2445" s="19" t="s">
        <v>1198</v>
      </c>
      <c r="I2445" s="62" t="s">
        <v>59</v>
      </c>
      <c r="J2445" s="143">
        <v>97529989.852743462</v>
      </c>
      <c r="K2445" s="50">
        <v>0</v>
      </c>
      <c r="L2445" s="50">
        <v>0</v>
      </c>
      <c r="M2445" s="50">
        <v>0</v>
      </c>
      <c r="N2445" s="50">
        <v>1397411494.8055592</v>
      </c>
      <c r="O2445" s="50">
        <v>325495050.56902456</v>
      </c>
      <c r="P2445" s="164">
        <v>501288983.72396857</v>
      </c>
    </row>
    <row r="2446" spans="1:16" hidden="1" x14ac:dyDescent="0.25">
      <c r="A2446" s="52">
        <f xml:space="preserve"> ROW( data_scaledImpacts[[#This Row],[row_id]] ) - ROW( data_scaledImpacts[[#Headers],[row_id]] )</f>
        <v>2445</v>
      </c>
      <c r="B2446" s="59" t="str">
        <f xml:space="preserve"> _xlfn.TEXTJOIN( "", , data_scaledImpacts[[#This Row],[sector]:[impactType]] )</f>
        <v>CILAgricultureHadGEM2-ES5With CO2 FertilizationCotton</v>
      </c>
      <c r="C2446" s="47" t="s">
        <v>1261</v>
      </c>
      <c r="D2446" s="47" t="s">
        <v>3</v>
      </c>
      <c r="E2446" s="48">
        <v>5</v>
      </c>
      <c r="F2446" s="48"/>
      <c r="G2446" s="19" t="s">
        <v>1197</v>
      </c>
      <c r="H2446" s="19" t="s">
        <v>1198</v>
      </c>
      <c r="I2446" s="62" t="s">
        <v>66</v>
      </c>
      <c r="J2446" s="143">
        <v>121455207.82725902</v>
      </c>
      <c r="K2446" s="50">
        <v>0</v>
      </c>
      <c r="L2446" s="50">
        <v>0</v>
      </c>
      <c r="M2446" s="50">
        <v>0</v>
      </c>
      <c r="N2446" s="50">
        <v>1837086288.4698544</v>
      </c>
      <c r="O2446" s="50">
        <v>452306924.39407957</v>
      </c>
      <c r="P2446" s="164">
        <v>601872754.89128208</v>
      </c>
    </row>
    <row r="2447" spans="1:16" hidden="1" x14ac:dyDescent="0.25">
      <c r="A2447" s="52">
        <f xml:space="preserve"> ROW( data_scaledImpacts[[#This Row],[row_id]] ) - ROW( data_scaledImpacts[[#Headers],[row_id]] )</f>
        <v>2446</v>
      </c>
      <c r="B2447" s="59" t="str">
        <f xml:space="preserve"> _xlfn.TEXTJOIN( "", , data_scaledImpacts[[#This Row],[sector]:[impactType]] )</f>
        <v>CILAgricultureHadGEM2-ES6With CO2 FertilizationCotton</v>
      </c>
      <c r="C2447" s="47" t="s">
        <v>1261</v>
      </c>
      <c r="D2447" s="47" t="s">
        <v>3</v>
      </c>
      <c r="E2447" s="48">
        <v>6</v>
      </c>
      <c r="F2447" s="48"/>
      <c r="G2447" s="19" t="s">
        <v>1197</v>
      </c>
      <c r="H2447" s="19" t="s">
        <v>1198</v>
      </c>
      <c r="I2447" s="62" t="s">
        <v>73</v>
      </c>
      <c r="J2447" s="143">
        <v>131305192.90860653</v>
      </c>
      <c r="K2447" s="50">
        <v>0</v>
      </c>
      <c r="L2447" s="50">
        <v>0</v>
      </c>
      <c r="M2447" s="50">
        <v>0</v>
      </c>
      <c r="N2447" s="50">
        <v>1801228801.1101332</v>
      </c>
      <c r="O2447" s="50">
        <v>543136137.16201067</v>
      </c>
      <c r="P2447" s="164">
        <v>779042039.04018676</v>
      </c>
    </row>
    <row r="2448" spans="1:16" hidden="1" x14ac:dyDescent="0.25">
      <c r="A2448" s="52">
        <f xml:space="preserve"> ROW( data_scaledImpacts[[#This Row],[row_id]] ) - ROW( data_scaledImpacts[[#Headers],[row_id]] )</f>
        <v>2447</v>
      </c>
      <c r="B2448" s="59" t="str">
        <f xml:space="preserve"> _xlfn.TEXTJOIN( "", , data_scaledImpacts[[#This Row],[sector]:[impactType]] )</f>
        <v>CILAgricultureMIROC51With CO2 FertilizationCotton</v>
      </c>
      <c r="C2448" s="47" t="s">
        <v>1261</v>
      </c>
      <c r="D2448" s="47" t="s">
        <v>4</v>
      </c>
      <c r="E2448" s="48">
        <v>1</v>
      </c>
      <c r="F2448" s="48"/>
      <c r="G2448" s="19" t="s">
        <v>1197</v>
      </c>
      <c r="H2448" s="19" t="s">
        <v>1198</v>
      </c>
      <c r="I2448" s="62" t="s">
        <v>39</v>
      </c>
      <c r="J2448" s="143">
        <v>-3139675.1132780001</v>
      </c>
      <c r="K2448" s="50">
        <v>0</v>
      </c>
      <c r="L2448" s="50">
        <v>0</v>
      </c>
      <c r="M2448" s="50">
        <v>0</v>
      </c>
      <c r="N2448" s="50">
        <v>75995918.978024304</v>
      </c>
      <c r="O2448" s="50">
        <v>-99298755.561439052</v>
      </c>
      <c r="P2448" s="164">
        <v>-148450207.44844097</v>
      </c>
    </row>
    <row r="2449" spans="1:16" hidden="1" x14ac:dyDescent="0.25">
      <c r="A2449" s="52">
        <f xml:space="preserve"> ROW( data_scaledImpacts[[#This Row],[row_id]] ) - ROW( data_scaledImpacts[[#Headers],[row_id]] )</f>
        <v>2448</v>
      </c>
      <c r="B2449" s="59" t="str">
        <f xml:space="preserve"> _xlfn.TEXTJOIN( "", , data_scaledImpacts[[#This Row],[sector]:[impactType]] )</f>
        <v>CILAgricultureMIROC52With CO2 FertilizationCotton</v>
      </c>
      <c r="C2449" s="47" t="s">
        <v>1261</v>
      </c>
      <c r="D2449" s="47" t="s">
        <v>4</v>
      </c>
      <c r="E2449" s="48">
        <v>2</v>
      </c>
      <c r="F2449" s="48"/>
      <c r="G2449" s="19" t="s">
        <v>1197</v>
      </c>
      <c r="H2449" s="19" t="s">
        <v>1198</v>
      </c>
      <c r="I2449" s="62" t="s">
        <v>46</v>
      </c>
      <c r="J2449" s="143">
        <v>3875748.9799461528</v>
      </c>
      <c r="K2449" s="50">
        <v>0</v>
      </c>
      <c r="L2449" s="50">
        <v>0</v>
      </c>
      <c r="M2449" s="50">
        <v>0</v>
      </c>
      <c r="N2449" s="50">
        <v>368663044.30557692</v>
      </c>
      <c r="O2449" s="50">
        <v>24224325.075203206</v>
      </c>
      <c r="P2449" s="164">
        <v>-21575563.008175764</v>
      </c>
    </row>
    <row r="2450" spans="1:16" hidden="1" x14ac:dyDescent="0.25">
      <c r="A2450" s="52">
        <f xml:space="preserve"> ROW( data_scaledImpacts[[#This Row],[row_id]] ) - ROW( data_scaledImpacts[[#Headers],[row_id]] )</f>
        <v>2449</v>
      </c>
      <c r="B2450" s="59" t="str">
        <f xml:space="preserve"> _xlfn.TEXTJOIN( "", , data_scaledImpacts[[#This Row],[sector]:[impactType]] )</f>
        <v>CILAgricultureMIROC53With CO2 FertilizationCotton</v>
      </c>
      <c r="C2450" s="47" t="s">
        <v>1261</v>
      </c>
      <c r="D2450" s="47" t="s">
        <v>4</v>
      </c>
      <c r="E2450" s="48">
        <v>3</v>
      </c>
      <c r="F2450" s="48"/>
      <c r="G2450" s="19" t="s">
        <v>1197</v>
      </c>
      <c r="H2450" s="19" t="s">
        <v>1198</v>
      </c>
      <c r="I2450" s="62" t="s">
        <v>53</v>
      </c>
      <c r="J2450" s="143">
        <v>-25010751.028415464</v>
      </c>
      <c r="K2450" s="50">
        <v>0</v>
      </c>
      <c r="L2450" s="50">
        <v>0</v>
      </c>
      <c r="M2450" s="50">
        <v>0</v>
      </c>
      <c r="N2450" s="50">
        <v>8276130.9666631166</v>
      </c>
      <c r="O2450" s="50">
        <v>12138106.905368024</v>
      </c>
      <c r="P2450" s="164">
        <v>236382609.21359804</v>
      </c>
    </row>
    <row r="2451" spans="1:16" hidden="1" x14ac:dyDescent="0.25">
      <c r="A2451" s="52">
        <f xml:space="preserve"> ROW( data_scaledImpacts[[#This Row],[row_id]] ) - ROW( data_scaledImpacts[[#Headers],[row_id]] )</f>
        <v>2450</v>
      </c>
      <c r="B2451" s="59" t="str">
        <f xml:space="preserve"> _xlfn.TEXTJOIN( "", , data_scaledImpacts[[#This Row],[sector]:[impactType]] )</f>
        <v>CILAgricultureMIROC54With CO2 FertilizationCotton</v>
      </c>
      <c r="C2451" s="47" t="s">
        <v>1261</v>
      </c>
      <c r="D2451" s="47" t="s">
        <v>4</v>
      </c>
      <c r="E2451" s="48">
        <v>4</v>
      </c>
      <c r="F2451" s="48"/>
      <c r="G2451" s="19" t="s">
        <v>1197</v>
      </c>
      <c r="H2451" s="19" t="s">
        <v>1198</v>
      </c>
      <c r="I2451" s="62" t="s">
        <v>60</v>
      </c>
      <c r="J2451" s="143">
        <v>-21544007.062281895</v>
      </c>
      <c r="K2451" s="50">
        <v>0</v>
      </c>
      <c r="L2451" s="50">
        <v>0</v>
      </c>
      <c r="M2451" s="50">
        <v>0</v>
      </c>
      <c r="N2451" s="50">
        <v>96149471.991862312</v>
      </c>
      <c r="O2451" s="50">
        <v>-24192221.415275283</v>
      </c>
      <c r="P2451" s="164">
        <v>230706910.12535501</v>
      </c>
    </row>
    <row r="2452" spans="1:16" hidden="1" x14ac:dyDescent="0.25">
      <c r="A2452" s="52">
        <f xml:space="preserve"> ROW( data_scaledImpacts[[#This Row],[row_id]] ) - ROW( data_scaledImpacts[[#Headers],[row_id]] )</f>
        <v>2451</v>
      </c>
      <c r="B2452" s="59" t="str">
        <f xml:space="preserve"> _xlfn.TEXTJOIN( "", , data_scaledImpacts[[#This Row],[sector]:[impactType]] )</f>
        <v>CILAgricultureMIROC55With CO2 FertilizationCotton</v>
      </c>
      <c r="C2452" s="47" t="s">
        <v>1261</v>
      </c>
      <c r="D2452" s="47" t="s">
        <v>4</v>
      </c>
      <c r="E2452" s="48">
        <v>5</v>
      </c>
      <c r="F2452" s="48"/>
      <c r="G2452" s="19" t="s">
        <v>1197</v>
      </c>
      <c r="H2452" s="19" t="s">
        <v>1198</v>
      </c>
      <c r="I2452" s="62" t="s">
        <v>67</v>
      </c>
      <c r="J2452" s="143">
        <v>539848.32530351053</v>
      </c>
      <c r="K2452" s="50">
        <v>0</v>
      </c>
      <c r="L2452" s="50">
        <v>0</v>
      </c>
      <c r="M2452" s="50">
        <v>0</v>
      </c>
      <c r="N2452" s="50">
        <v>577757907.36175644</v>
      </c>
      <c r="O2452" s="50">
        <v>434361874.87212497</v>
      </c>
      <c r="P2452" s="164">
        <v>388745396.00363994</v>
      </c>
    </row>
    <row r="2453" spans="1:16" hidden="1" x14ac:dyDescent="0.25">
      <c r="A2453" s="52">
        <f xml:space="preserve"> ROW( data_scaledImpacts[[#This Row],[row_id]] ) - ROW( data_scaledImpacts[[#Headers],[row_id]] )</f>
        <v>2452</v>
      </c>
      <c r="B2453" s="59" t="str">
        <f xml:space="preserve"> _xlfn.TEXTJOIN( "", , data_scaledImpacts[[#This Row],[sector]:[impactType]] )</f>
        <v>CILAgricultureCanESM21Without CO2 FertilizationCotton</v>
      </c>
      <c r="C2453" s="47" t="s">
        <v>1261</v>
      </c>
      <c r="D2453" s="47" t="s">
        <v>0</v>
      </c>
      <c r="E2453" s="48">
        <v>1</v>
      </c>
      <c r="F2453" s="48"/>
      <c r="G2453" s="19" t="s">
        <v>1196</v>
      </c>
      <c r="H2453" s="19" t="s">
        <v>1198</v>
      </c>
      <c r="I2453" s="62" t="s">
        <v>35</v>
      </c>
      <c r="J2453" s="143">
        <v>77248.052743215419</v>
      </c>
      <c r="K2453" s="50">
        <v>0</v>
      </c>
      <c r="L2453" s="50">
        <v>0</v>
      </c>
      <c r="M2453" s="50">
        <v>0</v>
      </c>
      <c r="N2453" s="50">
        <v>114016722.0985146</v>
      </c>
      <c r="O2453" s="50">
        <v>145308941.5871188</v>
      </c>
      <c r="P2453" s="164">
        <v>-133343100.53187174</v>
      </c>
    </row>
    <row r="2454" spans="1:16" hidden="1" x14ac:dyDescent="0.25">
      <c r="A2454" s="52">
        <f xml:space="preserve"> ROW( data_scaledImpacts[[#This Row],[row_id]] ) - ROW( data_scaledImpacts[[#Headers],[row_id]] )</f>
        <v>2453</v>
      </c>
      <c r="B2454" s="59" t="str">
        <f xml:space="preserve"> _xlfn.TEXTJOIN( "", , data_scaledImpacts[[#This Row],[sector]:[impactType]] )</f>
        <v>CILAgricultureCanESM22Without CO2 FertilizationCotton</v>
      </c>
      <c r="C2454" s="47" t="s">
        <v>1261</v>
      </c>
      <c r="D2454" s="47" t="s">
        <v>0</v>
      </c>
      <c r="E2454" s="48">
        <v>2</v>
      </c>
      <c r="F2454" s="48"/>
      <c r="G2454" s="19" t="s">
        <v>1196</v>
      </c>
      <c r="H2454" s="19" t="s">
        <v>1198</v>
      </c>
      <c r="I2454" s="62" t="s">
        <v>42</v>
      </c>
      <c r="J2454" s="143">
        <v>7644571.6325678825</v>
      </c>
      <c r="K2454" s="50">
        <v>0</v>
      </c>
      <c r="L2454" s="50">
        <v>0</v>
      </c>
      <c r="M2454" s="50">
        <v>0</v>
      </c>
      <c r="N2454" s="50">
        <v>367909083.25357431</v>
      </c>
      <c r="O2454" s="50">
        <v>364138893.93308473</v>
      </c>
      <c r="P2454" s="164">
        <v>236530900.96063638</v>
      </c>
    </row>
    <row r="2455" spans="1:16" hidden="1" x14ac:dyDescent="0.25">
      <c r="A2455" s="52">
        <f xml:space="preserve"> ROW( data_scaledImpacts[[#This Row],[row_id]] ) - ROW( data_scaledImpacts[[#Headers],[row_id]] )</f>
        <v>2454</v>
      </c>
      <c r="B2455" s="59" t="str">
        <f xml:space="preserve"> _xlfn.TEXTJOIN( "", , data_scaledImpacts[[#This Row],[sector]:[impactType]] )</f>
        <v>CILAgricultureCanESM23Without CO2 FertilizationCotton</v>
      </c>
      <c r="C2455" s="47" t="s">
        <v>1261</v>
      </c>
      <c r="D2455" s="47" t="s">
        <v>0</v>
      </c>
      <c r="E2455" s="48">
        <v>3</v>
      </c>
      <c r="F2455" s="48"/>
      <c r="G2455" s="19" t="s">
        <v>1196</v>
      </c>
      <c r="H2455" s="19" t="s">
        <v>1198</v>
      </c>
      <c r="I2455" s="62" t="s">
        <v>49</v>
      </c>
      <c r="J2455" s="143">
        <v>31360081.728788696</v>
      </c>
      <c r="K2455" s="50">
        <v>0</v>
      </c>
      <c r="L2455" s="50">
        <v>0</v>
      </c>
      <c r="M2455" s="50">
        <v>0</v>
      </c>
      <c r="N2455" s="50">
        <v>817266386.59026337</v>
      </c>
      <c r="O2455" s="50">
        <v>617041067.59411144</v>
      </c>
      <c r="P2455" s="164">
        <v>601741402.21534503</v>
      </c>
    </row>
    <row r="2456" spans="1:16" hidden="1" x14ac:dyDescent="0.25">
      <c r="A2456" s="52">
        <f xml:space="preserve"> ROW( data_scaledImpacts[[#This Row],[row_id]] ) - ROW( data_scaledImpacts[[#Headers],[row_id]] )</f>
        <v>2455</v>
      </c>
      <c r="B2456" s="59" t="str">
        <f xml:space="preserve"> _xlfn.TEXTJOIN( "", , data_scaledImpacts[[#This Row],[sector]:[impactType]] )</f>
        <v>CILAgricultureCanESM24Without CO2 FertilizationCotton</v>
      </c>
      <c r="C2456" s="47" t="s">
        <v>1261</v>
      </c>
      <c r="D2456" s="47" t="s">
        <v>0</v>
      </c>
      <c r="E2456" s="48">
        <v>4</v>
      </c>
      <c r="F2456" s="48"/>
      <c r="G2456" s="19" t="s">
        <v>1196</v>
      </c>
      <c r="H2456" s="19" t="s">
        <v>1198</v>
      </c>
      <c r="I2456" s="62" t="s">
        <v>56</v>
      </c>
      <c r="J2456" s="143">
        <v>44210087.352122553</v>
      </c>
      <c r="K2456" s="50">
        <v>0</v>
      </c>
      <c r="L2456" s="50">
        <v>0</v>
      </c>
      <c r="M2456" s="50">
        <v>0</v>
      </c>
      <c r="N2456" s="50">
        <v>997184814.06970847</v>
      </c>
      <c r="O2456" s="50">
        <v>786283965.5898155</v>
      </c>
      <c r="P2456" s="164">
        <v>779841083.43874741</v>
      </c>
    </row>
    <row r="2457" spans="1:16" hidden="1" x14ac:dyDescent="0.25">
      <c r="A2457" s="52">
        <f xml:space="preserve"> ROW( data_scaledImpacts[[#This Row],[row_id]] ) - ROW( data_scaledImpacts[[#Headers],[row_id]] )</f>
        <v>2456</v>
      </c>
      <c r="B2457" s="59" t="str">
        <f xml:space="preserve"> _xlfn.TEXTJOIN( "", , data_scaledImpacts[[#This Row],[sector]:[impactType]] )</f>
        <v>CILAgricultureCanESM25Without CO2 FertilizationCotton</v>
      </c>
      <c r="C2457" s="47" t="s">
        <v>1261</v>
      </c>
      <c r="D2457" s="47" t="s">
        <v>0</v>
      </c>
      <c r="E2457" s="48">
        <v>5</v>
      </c>
      <c r="F2457" s="48"/>
      <c r="G2457" s="19" t="s">
        <v>1196</v>
      </c>
      <c r="H2457" s="19" t="s">
        <v>1198</v>
      </c>
      <c r="I2457" s="62" t="s">
        <v>63</v>
      </c>
      <c r="J2457" s="143">
        <v>71959444.773690805</v>
      </c>
      <c r="K2457" s="50">
        <v>0</v>
      </c>
      <c r="L2457" s="50">
        <v>0</v>
      </c>
      <c r="M2457" s="50">
        <v>0</v>
      </c>
      <c r="N2457" s="50">
        <v>1526374946.9853446</v>
      </c>
      <c r="O2457" s="50">
        <v>1005086025.932236</v>
      </c>
      <c r="P2457" s="164">
        <v>1052826187.6410251</v>
      </c>
    </row>
    <row r="2458" spans="1:16" hidden="1" x14ac:dyDescent="0.25">
      <c r="A2458" s="52">
        <f xml:space="preserve"> ROW( data_scaledImpacts[[#This Row],[row_id]] ) - ROW( data_scaledImpacts[[#Headers],[row_id]] )</f>
        <v>2457</v>
      </c>
      <c r="B2458" s="59" t="str">
        <f xml:space="preserve"> _xlfn.TEXTJOIN( "", , data_scaledImpacts[[#This Row],[sector]:[impactType]] )</f>
        <v>CILAgricultureCanESM26Without CO2 FertilizationCotton</v>
      </c>
      <c r="C2458" s="47" t="s">
        <v>1261</v>
      </c>
      <c r="D2458" s="47" t="s">
        <v>0</v>
      </c>
      <c r="E2458" s="48">
        <v>6</v>
      </c>
      <c r="F2458" s="48"/>
      <c r="G2458" s="19" t="s">
        <v>1196</v>
      </c>
      <c r="H2458" s="19" t="s">
        <v>1198</v>
      </c>
      <c r="I2458" s="62" t="s">
        <v>70</v>
      </c>
      <c r="J2458" s="143">
        <v>118224269.85502328</v>
      </c>
      <c r="K2458" s="50">
        <v>0</v>
      </c>
      <c r="L2458" s="50">
        <v>0</v>
      </c>
      <c r="M2458" s="50">
        <v>0</v>
      </c>
      <c r="N2458" s="50">
        <v>2181453208.1020474</v>
      </c>
      <c r="O2458" s="50">
        <v>1412571431.6375306</v>
      </c>
      <c r="P2458" s="164">
        <v>1363881264.8748579</v>
      </c>
    </row>
    <row r="2459" spans="1:16" hidden="1" x14ac:dyDescent="0.25">
      <c r="A2459" s="52">
        <f xml:space="preserve"> ROW( data_scaledImpacts[[#This Row],[row_id]] ) - ROW( data_scaledImpacts[[#Headers],[row_id]] )</f>
        <v>2458</v>
      </c>
      <c r="B2459" s="59" t="str">
        <f xml:space="preserve"> _xlfn.TEXTJOIN( "", , data_scaledImpacts[[#This Row],[sector]:[impactType]] )</f>
        <v>CILAgricultureCCSM41Without CO2 FertilizationCotton</v>
      </c>
      <c r="C2459" s="47" t="s">
        <v>1261</v>
      </c>
      <c r="D2459" s="47" t="s">
        <v>1</v>
      </c>
      <c r="E2459" s="48">
        <v>1</v>
      </c>
      <c r="F2459" s="48"/>
      <c r="G2459" s="19" t="s">
        <v>1196</v>
      </c>
      <c r="H2459" s="19" t="s">
        <v>1198</v>
      </c>
      <c r="I2459" s="62" t="s">
        <v>36</v>
      </c>
      <c r="J2459" s="143">
        <v>6094284.7676320039</v>
      </c>
      <c r="K2459" s="50">
        <v>0</v>
      </c>
      <c r="L2459" s="50">
        <v>0</v>
      </c>
      <c r="M2459" s="50">
        <v>0</v>
      </c>
      <c r="N2459" s="50">
        <v>69607740.146431208</v>
      </c>
      <c r="O2459" s="50">
        <v>-46125894.817557961</v>
      </c>
      <c r="P2459" s="164">
        <v>18908245.771188915</v>
      </c>
    </row>
    <row r="2460" spans="1:16" hidden="1" x14ac:dyDescent="0.25">
      <c r="A2460" s="52">
        <f xml:space="preserve"> ROW( data_scaledImpacts[[#This Row],[row_id]] ) - ROW( data_scaledImpacts[[#Headers],[row_id]] )</f>
        <v>2459</v>
      </c>
      <c r="B2460" s="59" t="str">
        <f xml:space="preserve"> _xlfn.TEXTJOIN( "", , data_scaledImpacts[[#This Row],[sector]:[impactType]] )</f>
        <v>CILAgricultureCCSM42Without CO2 FertilizationCotton</v>
      </c>
      <c r="C2460" s="47" t="s">
        <v>1261</v>
      </c>
      <c r="D2460" s="47" t="s">
        <v>1</v>
      </c>
      <c r="E2460" s="48">
        <v>2</v>
      </c>
      <c r="F2460" s="48"/>
      <c r="G2460" s="19" t="s">
        <v>1196</v>
      </c>
      <c r="H2460" s="19" t="s">
        <v>1198</v>
      </c>
      <c r="I2460" s="62" t="s">
        <v>43</v>
      </c>
      <c r="J2460" s="143">
        <v>15479904.209792156</v>
      </c>
      <c r="K2460" s="50">
        <v>0</v>
      </c>
      <c r="L2460" s="50">
        <v>0</v>
      </c>
      <c r="M2460" s="50">
        <v>0</v>
      </c>
      <c r="N2460" s="50">
        <v>290862727.07455552</v>
      </c>
      <c r="O2460" s="50">
        <v>192683328.32237813</v>
      </c>
      <c r="P2460" s="164">
        <v>267669217.49607176</v>
      </c>
    </row>
    <row r="2461" spans="1:16" hidden="1" x14ac:dyDescent="0.25">
      <c r="A2461" s="52">
        <f xml:space="preserve"> ROW( data_scaledImpacts[[#This Row],[row_id]] ) - ROW( data_scaledImpacts[[#Headers],[row_id]] )</f>
        <v>2460</v>
      </c>
      <c r="B2461" s="59" t="str">
        <f xml:space="preserve"> _xlfn.TEXTJOIN( "", , data_scaledImpacts[[#This Row],[sector]:[impactType]] )</f>
        <v>CILAgricultureCCSM43Without CO2 FertilizationCotton</v>
      </c>
      <c r="C2461" s="47" t="s">
        <v>1261</v>
      </c>
      <c r="D2461" s="47" t="s">
        <v>1</v>
      </c>
      <c r="E2461" s="48">
        <v>3</v>
      </c>
      <c r="F2461" s="48"/>
      <c r="G2461" s="19" t="s">
        <v>1196</v>
      </c>
      <c r="H2461" s="19" t="s">
        <v>1198</v>
      </c>
      <c r="I2461" s="62" t="s">
        <v>50</v>
      </c>
      <c r="J2461" s="143">
        <v>36730656.943325453</v>
      </c>
      <c r="K2461" s="50">
        <v>0</v>
      </c>
      <c r="L2461" s="50">
        <v>0</v>
      </c>
      <c r="M2461" s="50">
        <v>0</v>
      </c>
      <c r="N2461" s="50">
        <v>609544569.64424276</v>
      </c>
      <c r="O2461" s="50">
        <v>379029278.10623175</v>
      </c>
      <c r="P2461" s="164">
        <v>681888056.70951605</v>
      </c>
    </row>
    <row r="2462" spans="1:16" hidden="1" x14ac:dyDescent="0.25">
      <c r="A2462" s="52">
        <f xml:space="preserve"> ROW( data_scaledImpacts[[#This Row],[row_id]] ) - ROW( data_scaledImpacts[[#Headers],[row_id]] )</f>
        <v>2461</v>
      </c>
      <c r="B2462" s="59" t="str">
        <f xml:space="preserve"> _xlfn.TEXTJOIN( "", , data_scaledImpacts[[#This Row],[sector]:[impactType]] )</f>
        <v>CILAgricultureCCSM44Without CO2 FertilizationCotton</v>
      </c>
      <c r="C2462" s="47" t="s">
        <v>1261</v>
      </c>
      <c r="D2462" s="47" t="s">
        <v>1</v>
      </c>
      <c r="E2462" s="48">
        <v>4</v>
      </c>
      <c r="F2462" s="48"/>
      <c r="G2462" s="19" t="s">
        <v>1196</v>
      </c>
      <c r="H2462" s="19" t="s">
        <v>1198</v>
      </c>
      <c r="I2462" s="62" t="s">
        <v>57</v>
      </c>
      <c r="J2462" s="143">
        <v>79222250.273615941</v>
      </c>
      <c r="K2462" s="50">
        <v>0</v>
      </c>
      <c r="L2462" s="50">
        <v>0</v>
      </c>
      <c r="M2462" s="50">
        <v>0</v>
      </c>
      <c r="N2462" s="50">
        <v>1346698224.9785633</v>
      </c>
      <c r="O2462" s="50">
        <v>785895245.96100307</v>
      </c>
      <c r="P2462" s="164">
        <v>948040128.01190269</v>
      </c>
    </row>
    <row r="2463" spans="1:16" hidden="1" x14ac:dyDescent="0.25">
      <c r="A2463" s="52">
        <f xml:space="preserve"> ROW( data_scaledImpacts[[#This Row],[row_id]] ) - ROW( data_scaledImpacts[[#Headers],[row_id]] )</f>
        <v>2462</v>
      </c>
      <c r="B2463" s="59" t="str">
        <f xml:space="preserve"> _xlfn.TEXTJOIN( "", , data_scaledImpacts[[#This Row],[sector]:[impactType]] )</f>
        <v>CILAgricultureCCSM45Without CO2 FertilizationCotton</v>
      </c>
      <c r="C2463" s="47" t="s">
        <v>1261</v>
      </c>
      <c r="D2463" s="47" t="s">
        <v>1</v>
      </c>
      <c r="E2463" s="48">
        <v>5</v>
      </c>
      <c r="F2463" s="48"/>
      <c r="G2463" s="19" t="s">
        <v>1196</v>
      </c>
      <c r="H2463" s="19" t="s">
        <v>1198</v>
      </c>
      <c r="I2463" s="62" t="s">
        <v>64</v>
      </c>
      <c r="J2463" s="143">
        <v>96705725.767862603</v>
      </c>
      <c r="K2463" s="50">
        <v>0</v>
      </c>
      <c r="L2463" s="50">
        <v>0</v>
      </c>
      <c r="M2463" s="50">
        <v>0</v>
      </c>
      <c r="N2463" s="50">
        <v>1721334164.039458</v>
      </c>
      <c r="O2463" s="50">
        <v>1009683284.7543278</v>
      </c>
      <c r="P2463" s="164">
        <v>1145528718.4416132</v>
      </c>
    </row>
    <row r="2464" spans="1:16" hidden="1" x14ac:dyDescent="0.25">
      <c r="A2464" s="52">
        <f xml:space="preserve"> ROW( data_scaledImpacts[[#This Row],[row_id]] ) - ROW( data_scaledImpacts[[#Headers],[row_id]] )</f>
        <v>2463</v>
      </c>
      <c r="B2464" s="59" t="str">
        <f xml:space="preserve"> _xlfn.TEXTJOIN( "", , data_scaledImpacts[[#This Row],[sector]:[impactType]] )</f>
        <v>CILAgricultureGFDL-CM31Without CO2 FertilizationCotton</v>
      </c>
      <c r="C2464" s="47" t="s">
        <v>1261</v>
      </c>
      <c r="D2464" s="47" t="s">
        <v>5</v>
      </c>
      <c r="E2464" s="48">
        <v>1</v>
      </c>
      <c r="F2464" s="48"/>
      <c r="G2464" s="19" t="s">
        <v>1196</v>
      </c>
      <c r="H2464" s="19" t="s">
        <v>1198</v>
      </c>
      <c r="I2464" s="62" t="s">
        <v>40</v>
      </c>
      <c r="J2464" s="143">
        <v>-7933278.2093286728</v>
      </c>
      <c r="K2464" s="50">
        <v>0</v>
      </c>
      <c r="L2464" s="50">
        <v>0</v>
      </c>
      <c r="M2464" s="50">
        <v>0</v>
      </c>
      <c r="N2464" s="50">
        <v>-167274918.072891</v>
      </c>
      <c r="O2464" s="50">
        <v>20437219.817606948</v>
      </c>
      <c r="P2464" s="164">
        <v>-67988208.780098215</v>
      </c>
    </row>
    <row r="2465" spans="1:16" hidden="1" x14ac:dyDescent="0.25">
      <c r="A2465" s="52">
        <f xml:space="preserve"> ROW( data_scaledImpacts[[#This Row],[row_id]] ) - ROW( data_scaledImpacts[[#Headers],[row_id]] )</f>
        <v>2464</v>
      </c>
      <c r="B2465" s="59" t="str">
        <f xml:space="preserve"> _xlfn.TEXTJOIN( "", , data_scaledImpacts[[#This Row],[sector]:[impactType]] )</f>
        <v>CILAgricultureGFDL-CM32Without CO2 FertilizationCotton</v>
      </c>
      <c r="C2465" s="47" t="s">
        <v>1261</v>
      </c>
      <c r="D2465" s="47" t="s">
        <v>5</v>
      </c>
      <c r="E2465" s="48">
        <v>2</v>
      </c>
      <c r="F2465" s="48"/>
      <c r="G2465" s="19" t="s">
        <v>1196</v>
      </c>
      <c r="H2465" s="19" t="s">
        <v>1198</v>
      </c>
      <c r="I2465" s="62" t="s">
        <v>47</v>
      </c>
      <c r="J2465" s="143">
        <v>5240075.0083541423</v>
      </c>
      <c r="K2465" s="50">
        <v>0</v>
      </c>
      <c r="L2465" s="50">
        <v>0</v>
      </c>
      <c r="M2465" s="50">
        <v>0</v>
      </c>
      <c r="N2465" s="50">
        <v>85588812.281972811</v>
      </c>
      <c r="O2465" s="50">
        <v>213230465.48557433</v>
      </c>
      <c r="P2465" s="164">
        <v>264872134.61400938</v>
      </c>
    </row>
    <row r="2466" spans="1:16" hidden="1" x14ac:dyDescent="0.25">
      <c r="A2466" s="52">
        <f xml:space="preserve"> ROW( data_scaledImpacts[[#This Row],[row_id]] ) - ROW( data_scaledImpacts[[#Headers],[row_id]] )</f>
        <v>2465</v>
      </c>
      <c r="B2466" s="59" t="str">
        <f xml:space="preserve"> _xlfn.TEXTJOIN( "", , data_scaledImpacts[[#This Row],[sector]:[impactType]] )</f>
        <v>CILAgricultureGFDL-CM33Without CO2 FertilizationCotton</v>
      </c>
      <c r="C2466" s="47" t="s">
        <v>1261</v>
      </c>
      <c r="D2466" s="47" t="s">
        <v>5</v>
      </c>
      <c r="E2466" s="48">
        <v>3</v>
      </c>
      <c r="F2466" s="48"/>
      <c r="G2466" s="19" t="s">
        <v>1196</v>
      </c>
      <c r="H2466" s="19" t="s">
        <v>1198</v>
      </c>
      <c r="I2466" s="62" t="s">
        <v>54</v>
      </c>
      <c r="J2466" s="143">
        <v>14811222.265674243</v>
      </c>
      <c r="K2466" s="50">
        <v>0</v>
      </c>
      <c r="L2466" s="50">
        <v>0</v>
      </c>
      <c r="M2466" s="50">
        <v>0</v>
      </c>
      <c r="N2466" s="50">
        <v>417297545.79178256</v>
      </c>
      <c r="O2466" s="50">
        <v>552172434.3833921</v>
      </c>
      <c r="P2466" s="164">
        <v>799082798.46879458</v>
      </c>
    </row>
    <row r="2467" spans="1:16" hidden="1" x14ac:dyDescent="0.25">
      <c r="A2467" s="52">
        <f xml:space="preserve"> ROW( data_scaledImpacts[[#This Row],[row_id]] ) - ROW( data_scaledImpacts[[#Headers],[row_id]] )</f>
        <v>2466</v>
      </c>
      <c r="B2467" s="59" t="str">
        <f xml:space="preserve"> _xlfn.TEXTJOIN( "", , data_scaledImpacts[[#This Row],[sector]:[impactType]] )</f>
        <v>CILAgricultureGFDL-CM34Without CO2 FertilizationCotton</v>
      </c>
      <c r="C2467" s="47" t="s">
        <v>1261</v>
      </c>
      <c r="D2467" s="47" t="s">
        <v>5</v>
      </c>
      <c r="E2467" s="48">
        <v>4</v>
      </c>
      <c r="F2467" s="48"/>
      <c r="G2467" s="19" t="s">
        <v>1196</v>
      </c>
      <c r="H2467" s="19" t="s">
        <v>1198</v>
      </c>
      <c r="I2467" s="62" t="s">
        <v>61</v>
      </c>
      <c r="J2467" s="143">
        <v>47702731.971753873</v>
      </c>
      <c r="K2467" s="50">
        <v>0</v>
      </c>
      <c r="L2467" s="50">
        <v>0</v>
      </c>
      <c r="M2467" s="50">
        <v>0</v>
      </c>
      <c r="N2467" s="50">
        <v>869474517.16705</v>
      </c>
      <c r="O2467" s="50">
        <v>985409003.5880475</v>
      </c>
      <c r="P2467" s="164">
        <v>1142532317.6205566</v>
      </c>
    </row>
    <row r="2468" spans="1:16" hidden="1" x14ac:dyDescent="0.25">
      <c r="A2468" s="52">
        <f xml:space="preserve"> ROW( data_scaledImpacts[[#This Row],[row_id]] ) - ROW( data_scaledImpacts[[#Headers],[row_id]] )</f>
        <v>2467</v>
      </c>
      <c r="B2468" s="59" t="str">
        <f xml:space="preserve"> _xlfn.TEXTJOIN( "", , data_scaledImpacts[[#This Row],[sector]:[impactType]] )</f>
        <v>CILAgricultureGFDL-CM35Without CO2 FertilizationCotton</v>
      </c>
      <c r="C2468" s="47" t="s">
        <v>1261</v>
      </c>
      <c r="D2468" s="47" t="s">
        <v>5</v>
      </c>
      <c r="E2468" s="48">
        <v>5</v>
      </c>
      <c r="F2468" s="48"/>
      <c r="G2468" s="19" t="s">
        <v>1196</v>
      </c>
      <c r="H2468" s="19" t="s">
        <v>1198</v>
      </c>
      <c r="I2468" s="62" t="s">
        <v>68</v>
      </c>
      <c r="J2468" s="143">
        <v>115077347.48210292</v>
      </c>
      <c r="K2468" s="50">
        <v>0</v>
      </c>
      <c r="L2468" s="50">
        <v>0</v>
      </c>
      <c r="M2468" s="50">
        <v>0</v>
      </c>
      <c r="N2468" s="50">
        <v>1943602973.138886</v>
      </c>
      <c r="O2468" s="50">
        <v>1810352723.8246484</v>
      </c>
      <c r="P2468" s="164">
        <v>1395942031.827677</v>
      </c>
    </row>
    <row r="2469" spans="1:16" hidden="1" x14ac:dyDescent="0.25">
      <c r="A2469" s="52">
        <f xml:space="preserve"> ROW( data_scaledImpacts[[#This Row],[row_id]] ) - ROW( data_scaledImpacts[[#Headers],[row_id]] )</f>
        <v>2468</v>
      </c>
      <c r="B2469" s="59" t="str">
        <f xml:space="preserve"> _xlfn.TEXTJOIN( "", , data_scaledImpacts[[#This Row],[sector]:[impactType]] )</f>
        <v>CILAgricultureGFDL-CM36Without CO2 FertilizationCotton</v>
      </c>
      <c r="C2469" s="47" t="s">
        <v>1261</v>
      </c>
      <c r="D2469" s="47" t="s">
        <v>5</v>
      </c>
      <c r="E2469" s="48">
        <v>6</v>
      </c>
      <c r="F2469" s="48"/>
      <c r="G2469" s="19" t="s">
        <v>1196</v>
      </c>
      <c r="H2469" s="19" t="s">
        <v>1198</v>
      </c>
      <c r="I2469" s="62" t="s">
        <v>75</v>
      </c>
      <c r="J2469" s="143">
        <v>127610006.22925834</v>
      </c>
      <c r="K2469" s="50">
        <v>0</v>
      </c>
      <c r="L2469" s="50">
        <v>0</v>
      </c>
      <c r="M2469" s="50">
        <v>0</v>
      </c>
      <c r="N2469" s="50">
        <v>2274111812.1107893</v>
      </c>
      <c r="O2469" s="50">
        <v>1857335402.5492489</v>
      </c>
      <c r="P2469" s="164">
        <v>1700392699.8402457</v>
      </c>
    </row>
    <row r="2470" spans="1:16" hidden="1" x14ac:dyDescent="0.25">
      <c r="A2470" s="52">
        <f xml:space="preserve"> ROW( data_scaledImpacts[[#This Row],[row_id]] ) - ROW( data_scaledImpacts[[#Headers],[row_id]] )</f>
        <v>2469</v>
      </c>
      <c r="B2470" s="59" t="str">
        <f xml:space="preserve"> _xlfn.TEXTJOIN( "", , data_scaledImpacts[[#This Row],[sector]:[impactType]] )</f>
        <v>CILAgricultureGISS-E2-R1Without CO2 FertilizationCotton</v>
      </c>
      <c r="C2470" s="47" t="s">
        <v>1261</v>
      </c>
      <c r="D2470" s="47" t="s">
        <v>2</v>
      </c>
      <c r="E2470" s="48">
        <v>1</v>
      </c>
      <c r="F2470" s="48"/>
      <c r="G2470" s="19" t="s">
        <v>1196</v>
      </c>
      <c r="H2470" s="19" t="s">
        <v>1198</v>
      </c>
      <c r="I2470" s="62" t="s">
        <v>37</v>
      </c>
      <c r="J2470" s="143">
        <v>-2511430.3339925366</v>
      </c>
      <c r="K2470" s="50">
        <v>0</v>
      </c>
      <c r="L2470" s="50">
        <v>0</v>
      </c>
      <c r="M2470" s="50">
        <v>0</v>
      </c>
      <c r="N2470" s="50">
        <v>-258508863.02712363</v>
      </c>
      <c r="O2470" s="50">
        <v>190903024.9609589</v>
      </c>
      <c r="P2470" s="164">
        <v>209536938.02901313</v>
      </c>
    </row>
    <row r="2471" spans="1:16" hidden="1" x14ac:dyDescent="0.25">
      <c r="A2471" s="52">
        <f xml:space="preserve"> ROW( data_scaledImpacts[[#This Row],[row_id]] ) - ROW( data_scaledImpacts[[#Headers],[row_id]] )</f>
        <v>2470</v>
      </c>
      <c r="B2471" s="59" t="str">
        <f xml:space="preserve"> _xlfn.TEXTJOIN( "", , data_scaledImpacts[[#This Row],[sector]:[impactType]] )</f>
        <v>CILAgricultureGISS-E2-R2Without CO2 FertilizationCotton</v>
      </c>
      <c r="C2471" s="47" t="s">
        <v>1261</v>
      </c>
      <c r="D2471" s="47" t="s">
        <v>2</v>
      </c>
      <c r="E2471" s="48">
        <v>2</v>
      </c>
      <c r="F2471" s="48"/>
      <c r="G2471" s="19" t="s">
        <v>1196</v>
      </c>
      <c r="H2471" s="19" t="s">
        <v>1198</v>
      </c>
      <c r="I2471" s="62" t="s">
        <v>44</v>
      </c>
      <c r="J2471" s="143">
        <v>531208.10088838788</v>
      </c>
      <c r="K2471" s="50">
        <v>0</v>
      </c>
      <c r="L2471" s="50">
        <v>0</v>
      </c>
      <c r="M2471" s="50">
        <v>0</v>
      </c>
      <c r="N2471" s="50">
        <v>-138721538.54980955</v>
      </c>
      <c r="O2471" s="50">
        <v>272614465.08990932</v>
      </c>
      <c r="P2471" s="164">
        <v>446846706.00428063</v>
      </c>
    </row>
    <row r="2472" spans="1:16" hidden="1" x14ac:dyDescent="0.25">
      <c r="A2472" s="52">
        <f xml:space="preserve"> ROW( data_scaledImpacts[[#This Row],[row_id]] ) - ROW( data_scaledImpacts[[#Headers],[row_id]] )</f>
        <v>2471</v>
      </c>
      <c r="B2472" s="59" t="str">
        <f xml:space="preserve"> _xlfn.TEXTJOIN( "", , data_scaledImpacts[[#This Row],[sector]:[impactType]] )</f>
        <v>CILAgricultureGISS-E2-R3Without CO2 FertilizationCotton</v>
      </c>
      <c r="C2472" s="47" t="s">
        <v>1261</v>
      </c>
      <c r="D2472" s="47" t="s">
        <v>2</v>
      </c>
      <c r="E2472" s="48">
        <v>3</v>
      </c>
      <c r="F2472" s="48"/>
      <c r="G2472" s="19" t="s">
        <v>1196</v>
      </c>
      <c r="H2472" s="19" t="s">
        <v>1198</v>
      </c>
      <c r="I2472" s="62" t="s">
        <v>51</v>
      </c>
      <c r="J2472" s="143">
        <v>16590542.393076969</v>
      </c>
      <c r="K2472" s="50">
        <v>0</v>
      </c>
      <c r="L2472" s="50">
        <v>0</v>
      </c>
      <c r="M2472" s="50">
        <v>0</v>
      </c>
      <c r="N2472" s="50">
        <v>203781836.70191807</v>
      </c>
      <c r="O2472" s="50">
        <v>883319811.08843219</v>
      </c>
      <c r="P2472" s="164">
        <v>1051796773.7139201</v>
      </c>
    </row>
    <row r="2473" spans="1:16" hidden="1" x14ac:dyDescent="0.25">
      <c r="A2473" s="52">
        <f xml:space="preserve"> ROW( data_scaledImpacts[[#This Row],[row_id]] ) - ROW( data_scaledImpacts[[#Headers],[row_id]] )</f>
        <v>2472</v>
      </c>
      <c r="B2473" s="59" t="str">
        <f xml:space="preserve"> _xlfn.TEXTJOIN( "", , data_scaledImpacts[[#This Row],[sector]:[impactType]] )</f>
        <v>CILAgricultureHadGEM2-ES1Without CO2 FertilizationCotton</v>
      </c>
      <c r="C2473" s="47" t="s">
        <v>1261</v>
      </c>
      <c r="D2473" s="47" t="s">
        <v>3</v>
      </c>
      <c r="E2473" s="48">
        <v>1</v>
      </c>
      <c r="F2473" s="48"/>
      <c r="G2473" s="19" t="s">
        <v>1196</v>
      </c>
      <c r="H2473" s="19" t="s">
        <v>1198</v>
      </c>
      <c r="I2473" s="62" t="s">
        <v>38</v>
      </c>
      <c r="J2473" s="143">
        <v>-6531285.6060985792</v>
      </c>
      <c r="K2473" s="50">
        <v>0</v>
      </c>
      <c r="L2473" s="50">
        <v>0</v>
      </c>
      <c r="M2473" s="50">
        <v>0</v>
      </c>
      <c r="N2473" s="50">
        <v>-112943304.53098707</v>
      </c>
      <c r="O2473" s="50">
        <v>59896074.723398015</v>
      </c>
      <c r="P2473" s="164">
        <v>102661269.27002999</v>
      </c>
    </row>
    <row r="2474" spans="1:16" hidden="1" x14ac:dyDescent="0.25">
      <c r="A2474" s="52">
        <f xml:space="preserve"> ROW( data_scaledImpacts[[#This Row],[row_id]] ) - ROW( data_scaledImpacts[[#Headers],[row_id]] )</f>
        <v>2473</v>
      </c>
      <c r="B2474" s="59" t="str">
        <f xml:space="preserve"> _xlfn.TEXTJOIN( "", , data_scaledImpacts[[#This Row],[sector]:[impactType]] )</f>
        <v>CILAgricultureHadGEM2-ES2Without CO2 FertilizationCotton</v>
      </c>
      <c r="C2474" s="47" t="s">
        <v>1261</v>
      </c>
      <c r="D2474" s="47" t="s">
        <v>3</v>
      </c>
      <c r="E2474" s="48">
        <v>2</v>
      </c>
      <c r="F2474" s="48"/>
      <c r="G2474" s="19" t="s">
        <v>1196</v>
      </c>
      <c r="H2474" s="19" t="s">
        <v>1198</v>
      </c>
      <c r="I2474" s="62" t="s">
        <v>45</v>
      </c>
      <c r="J2474" s="143">
        <v>16866510.507238895</v>
      </c>
      <c r="K2474" s="50">
        <v>0</v>
      </c>
      <c r="L2474" s="50">
        <v>0</v>
      </c>
      <c r="M2474" s="50">
        <v>0</v>
      </c>
      <c r="N2474" s="50">
        <v>270126171.68076044</v>
      </c>
      <c r="O2474" s="50">
        <v>313988761.10512799</v>
      </c>
      <c r="P2474" s="164">
        <v>329331662.1412642</v>
      </c>
    </row>
    <row r="2475" spans="1:16" hidden="1" x14ac:dyDescent="0.25">
      <c r="A2475" s="52">
        <f xml:space="preserve"> ROW( data_scaledImpacts[[#This Row],[row_id]] ) - ROW( data_scaledImpacts[[#Headers],[row_id]] )</f>
        <v>2474</v>
      </c>
      <c r="B2475" s="59" t="str">
        <f xml:space="preserve"> _xlfn.TEXTJOIN( "", , data_scaledImpacts[[#This Row],[sector]:[impactType]] )</f>
        <v>CILAgricultureHadGEM2-ES3Without CO2 FertilizationCotton</v>
      </c>
      <c r="C2475" s="47" t="s">
        <v>1261</v>
      </c>
      <c r="D2475" s="47" t="s">
        <v>3</v>
      </c>
      <c r="E2475" s="48">
        <v>3</v>
      </c>
      <c r="F2475" s="48"/>
      <c r="G2475" s="19" t="s">
        <v>1196</v>
      </c>
      <c r="H2475" s="19" t="s">
        <v>1198</v>
      </c>
      <c r="I2475" s="62" t="s">
        <v>52</v>
      </c>
      <c r="J2475" s="143">
        <v>92017997.826228961</v>
      </c>
      <c r="K2475" s="50">
        <v>0</v>
      </c>
      <c r="L2475" s="50">
        <v>0</v>
      </c>
      <c r="M2475" s="50">
        <v>0</v>
      </c>
      <c r="N2475" s="50">
        <v>1161519788.2878084</v>
      </c>
      <c r="O2475" s="50">
        <v>630773238.83066487</v>
      </c>
      <c r="P2475" s="164">
        <v>652845820.83457863</v>
      </c>
    </row>
    <row r="2476" spans="1:16" hidden="1" x14ac:dyDescent="0.25">
      <c r="A2476" s="52">
        <f xml:space="preserve"> ROW( data_scaledImpacts[[#This Row],[row_id]] ) - ROW( data_scaledImpacts[[#Headers],[row_id]] )</f>
        <v>2475</v>
      </c>
      <c r="B2476" s="59" t="str">
        <f xml:space="preserve"> _xlfn.TEXTJOIN( "", , data_scaledImpacts[[#This Row],[sector]:[impactType]] )</f>
        <v>CILAgricultureHadGEM2-ES4Without CO2 FertilizationCotton</v>
      </c>
      <c r="C2476" s="47" t="s">
        <v>1261</v>
      </c>
      <c r="D2476" s="47" t="s">
        <v>3</v>
      </c>
      <c r="E2476" s="48">
        <v>4</v>
      </c>
      <c r="F2476" s="48"/>
      <c r="G2476" s="19" t="s">
        <v>1196</v>
      </c>
      <c r="H2476" s="19" t="s">
        <v>1198</v>
      </c>
      <c r="I2476" s="62" t="s">
        <v>59</v>
      </c>
      <c r="J2476" s="143">
        <v>126821767.21978767</v>
      </c>
      <c r="K2476" s="50">
        <v>0</v>
      </c>
      <c r="L2476" s="50">
        <v>0</v>
      </c>
      <c r="M2476" s="50">
        <v>0</v>
      </c>
      <c r="N2476" s="50">
        <v>1950855225.6581953</v>
      </c>
      <c r="O2476" s="50">
        <v>709839202.04915142</v>
      </c>
      <c r="P2476" s="164">
        <v>815940045.26204109</v>
      </c>
    </row>
    <row r="2477" spans="1:16" hidden="1" x14ac:dyDescent="0.25">
      <c r="A2477" s="52">
        <f xml:space="preserve"> ROW( data_scaledImpacts[[#This Row],[row_id]] ) - ROW( data_scaledImpacts[[#Headers],[row_id]] )</f>
        <v>2476</v>
      </c>
      <c r="B2477" s="59" t="str">
        <f xml:space="preserve"> _xlfn.TEXTJOIN( "", , data_scaledImpacts[[#This Row],[sector]:[impactType]] )</f>
        <v>CILAgricultureHadGEM2-ES5Without CO2 FertilizationCotton</v>
      </c>
      <c r="C2477" s="47" t="s">
        <v>1261</v>
      </c>
      <c r="D2477" s="47" t="s">
        <v>3</v>
      </c>
      <c r="E2477" s="48">
        <v>5</v>
      </c>
      <c r="F2477" s="48"/>
      <c r="G2477" s="19" t="s">
        <v>1196</v>
      </c>
      <c r="H2477" s="19" t="s">
        <v>1198</v>
      </c>
      <c r="I2477" s="62" t="s">
        <v>66</v>
      </c>
      <c r="J2477" s="143">
        <v>153661789.68041363</v>
      </c>
      <c r="K2477" s="50">
        <v>0</v>
      </c>
      <c r="L2477" s="50">
        <v>0</v>
      </c>
      <c r="M2477" s="50">
        <v>0</v>
      </c>
      <c r="N2477" s="50">
        <v>2449319102.3030634</v>
      </c>
      <c r="O2477" s="50">
        <v>918251082.42467976</v>
      </c>
      <c r="P2477" s="164">
        <v>982373267.9201467</v>
      </c>
    </row>
    <row r="2478" spans="1:16" hidden="1" x14ac:dyDescent="0.25">
      <c r="A2478" s="52">
        <f xml:space="preserve"> ROW( data_scaledImpacts[[#This Row],[row_id]] ) - ROW( data_scaledImpacts[[#Headers],[row_id]] )</f>
        <v>2477</v>
      </c>
      <c r="B2478" s="59" t="str">
        <f xml:space="preserve"> _xlfn.TEXTJOIN( "", , data_scaledImpacts[[#This Row],[sector]:[impactType]] )</f>
        <v>CILAgricultureHadGEM2-ES6Without CO2 FertilizationCotton</v>
      </c>
      <c r="C2478" s="47" t="s">
        <v>1261</v>
      </c>
      <c r="D2478" s="47" t="s">
        <v>3</v>
      </c>
      <c r="E2478" s="48">
        <v>6</v>
      </c>
      <c r="F2478" s="48"/>
      <c r="G2478" s="19" t="s">
        <v>1196</v>
      </c>
      <c r="H2478" s="19" t="s">
        <v>1198</v>
      </c>
      <c r="I2478" s="62" t="s">
        <v>73</v>
      </c>
      <c r="J2478" s="143">
        <v>170221279.6137982</v>
      </c>
      <c r="K2478" s="50">
        <v>0</v>
      </c>
      <c r="L2478" s="50">
        <v>0</v>
      </c>
      <c r="M2478" s="50">
        <v>0</v>
      </c>
      <c r="N2478" s="50">
        <v>2604147344.6004696</v>
      </c>
      <c r="O2478" s="50">
        <v>1124122704.6717818</v>
      </c>
      <c r="P2478" s="164">
        <v>1224490442.6817391</v>
      </c>
    </row>
    <row r="2479" spans="1:16" hidden="1" x14ac:dyDescent="0.25">
      <c r="A2479" s="52">
        <f xml:space="preserve"> ROW( data_scaledImpacts[[#This Row],[row_id]] ) - ROW( data_scaledImpacts[[#Headers],[row_id]] )</f>
        <v>2478</v>
      </c>
      <c r="B2479" s="59" t="str">
        <f xml:space="preserve"> _xlfn.TEXTJOIN( "", , data_scaledImpacts[[#This Row],[sector]:[impactType]] )</f>
        <v>CILAgricultureMIROC51Without CO2 FertilizationCotton</v>
      </c>
      <c r="C2479" s="47" t="s">
        <v>1261</v>
      </c>
      <c r="D2479" s="47" t="s">
        <v>4</v>
      </c>
      <c r="E2479" s="48">
        <v>1</v>
      </c>
      <c r="F2479" s="48"/>
      <c r="G2479" s="19" t="s">
        <v>1196</v>
      </c>
      <c r="H2479" s="19" t="s">
        <v>1198</v>
      </c>
      <c r="I2479" s="62" t="s">
        <v>39</v>
      </c>
      <c r="J2479" s="143">
        <v>1076294.1513565984</v>
      </c>
      <c r="K2479" s="50">
        <v>0</v>
      </c>
      <c r="L2479" s="50">
        <v>0</v>
      </c>
      <c r="M2479" s="50">
        <v>0</v>
      </c>
      <c r="N2479" s="50">
        <v>145827823.31317395</v>
      </c>
      <c r="O2479" s="50">
        <v>-58152714.670094319</v>
      </c>
      <c r="P2479" s="164">
        <v>-107857284.77277255</v>
      </c>
    </row>
    <row r="2480" spans="1:16" hidden="1" x14ac:dyDescent="0.25">
      <c r="A2480" s="52">
        <f xml:space="preserve"> ROW( data_scaledImpacts[[#This Row],[row_id]] ) - ROW( data_scaledImpacts[[#Headers],[row_id]] )</f>
        <v>2479</v>
      </c>
      <c r="B2480" s="59" t="str">
        <f xml:space="preserve"> _xlfn.TEXTJOIN( "", , data_scaledImpacts[[#This Row],[sector]:[impactType]] )</f>
        <v>CILAgricultureMIROC52Without CO2 FertilizationCotton</v>
      </c>
      <c r="C2480" s="47" t="s">
        <v>1261</v>
      </c>
      <c r="D2480" s="47" t="s">
        <v>4</v>
      </c>
      <c r="E2480" s="48">
        <v>2</v>
      </c>
      <c r="F2480" s="48"/>
      <c r="G2480" s="19" t="s">
        <v>1196</v>
      </c>
      <c r="H2480" s="19" t="s">
        <v>1198</v>
      </c>
      <c r="I2480" s="62" t="s">
        <v>46</v>
      </c>
      <c r="J2480" s="143">
        <v>22905844.132816091</v>
      </c>
      <c r="K2480" s="50">
        <v>0</v>
      </c>
      <c r="L2480" s="50">
        <v>0</v>
      </c>
      <c r="M2480" s="50">
        <v>0</v>
      </c>
      <c r="N2480" s="50">
        <v>677269708.56631958</v>
      </c>
      <c r="O2480" s="50">
        <v>212734975.4990738</v>
      </c>
      <c r="P2480" s="164">
        <v>151519624.77104777</v>
      </c>
    </row>
    <row r="2481" spans="1:16" hidden="1" x14ac:dyDescent="0.25">
      <c r="A2481" s="52">
        <f xml:space="preserve"> ROW( data_scaledImpacts[[#This Row],[row_id]] ) - ROW( data_scaledImpacts[[#Headers],[row_id]] )</f>
        <v>2480</v>
      </c>
      <c r="B2481" s="59" t="str">
        <f xml:space="preserve"> _xlfn.TEXTJOIN( "", , data_scaledImpacts[[#This Row],[sector]:[impactType]] )</f>
        <v>CILAgricultureMIROC53Without CO2 FertilizationCotton</v>
      </c>
      <c r="C2481" s="47" t="s">
        <v>1261</v>
      </c>
      <c r="D2481" s="47" t="s">
        <v>4</v>
      </c>
      <c r="E2481" s="48">
        <v>3</v>
      </c>
      <c r="F2481" s="48"/>
      <c r="G2481" s="19" t="s">
        <v>1196</v>
      </c>
      <c r="H2481" s="19" t="s">
        <v>1198</v>
      </c>
      <c r="I2481" s="62" t="s">
        <v>53</v>
      </c>
      <c r="J2481" s="143">
        <v>18255477.417544995</v>
      </c>
      <c r="K2481" s="50">
        <v>0</v>
      </c>
      <c r="L2481" s="50">
        <v>0</v>
      </c>
      <c r="M2481" s="50">
        <v>0</v>
      </c>
      <c r="N2481" s="50">
        <v>686454141.52799737</v>
      </c>
      <c r="O2481" s="50">
        <v>389962377.89084119</v>
      </c>
      <c r="P2481" s="164">
        <v>546368244.61887264</v>
      </c>
    </row>
    <row r="2482" spans="1:16" hidden="1" x14ac:dyDescent="0.25">
      <c r="A2482" s="52">
        <f xml:space="preserve"> ROW( data_scaledImpacts[[#This Row],[row_id]] ) - ROW( data_scaledImpacts[[#Headers],[row_id]] )</f>
        <v>2481</v>
      </c>
      <c r="B2482" s="59" t="str">
        <f xml:space="preserve"> _xlfn.TEXTJOIN( "", , data_scaledImpacts[[#This Row],[sector]:[impactType]] )</f>
        <v>CILAgricultureMIROC54Without CO2 FertilizationCotton</v>
      </c>
      <c r="C2482" s="47" t="s">
        <v>1261</v>
      </c>
      <c r="D2482" s="47" t="s">
        <v>4</v>
      </c>
      <c r="E2482" s="48">
        <v>4</v>
      </c>
      <c r="F2482" s="48"/>
      <c r="G2482" s="19" t="s">
        <v>1196</v>
      </c>
      <c r="H2482" s="19" t="s">
        <v>1198</v>
      </c>
      <c r="I2482" s="62" t="s">
        <v>60</v>
      </c>
      <c r="J2482" s="143">
        <v>46700480.423525743</v>
      </c>
      <c r="K2482" s="50">
        <v>0</v>
      </c>
      <c r="L2482" s="50">
        <v>0</v>
      </c>
      <c r="M2482" s="50">
        <v>0</v>
      </c>
      <c r="N2482" s="50">
        <v>1160545935.7650025</v>
      </c>
      <c r="O2482" s="50">
        <v>584813937.61187589</v>
      </c>
      <c r="P2482" s="164">
        <v>726107554.11642277</v>
      </c>
    </row>
    <row r="2483" spans="1:16" hidden="1" x14ac:dyDescent="0.25">
      <c r="A2483" s="52">
        <f xml:space="preserve"> ROW( data_scaledImpacts[[#This Row],[row_id]] ) - ROW( data_scaledImpacts[[#Headers],[row_id]] )</f>
        <v>2482</v>
      </c>
      <c r="B2483" s="59" t="str">
        <f xml:space="preserve"> _xlfn.TEXTJOIN( "", , data_scaledImpacts[[#This Row],[sector]:[impactType]] )</f>
        <v>CILAgricultureMIROC55Without CO2 FertilizationCotton</v>
      </c>
      <c r="C2483" s="47" t="s">
        <v>1261</v>
      </c>
      <c r="D2483" s="47" t="s">
        <v>4</v>
      </c>
      <c r="E2483" s="48">
        <v>5</v>
      </c>
      <c r="F2483" s="48"/>
      <c r="G2483" s="19" t="s">
        <v>1196</v>
      </c>
      <c r="H2483" s="19" t="s">
        <v>1198</v>
      </c>
      <c r="I2483" s="62" t="s">
        <v>67</v>
      </c>
      <c r="J2483" s="143">
        <v>82529337.953813061</v>
      </c>
      <c r="K2483" s="50">
        <v>0</v>
      </c>
      <c r="L2483" s="50">
        <v>0</v>
      </c>
      <c r="M2483" s="50">
        <v>0</v>
      </c>
      <c r="N2483" s="50">
        <v>1818158396.2419059</v>
      </c>
      <c r="O2483" s="50">
        <v>1088142894.46527</v>
      </c>
      <c r="P2483" s="164">
        <v>990889989.46524358</v>
      </c>
    </row>
    <row r="2484" spans="1:16" hidden="1" x14ac:dyDescent="0.25">
      <c r="A2484" s="52">
        <f xml:space="preserve"> ROW( data_scaledImpacts[[#This Row],[row_id]] ) - ROW( data_scaledImpacts[[#Headers],[row_id]] )</f>
        <v>2483</v>
      </c>
      <c r="B2484" s="59" t="str">
        <f xml:space="preserve"> _xlfn.TEXTJOIN( "", , data_scaledImpacts[[#This Row],[sector]:[impactType]] )</f>
        <v>CILAgricultureCanESM21With CO2 FertilizationMaize</v>
      </c>
      <c r="C2484" s="47" t="s">
        <v>1261</v>
      </c>
      <c r="D2484" s="47" t="s">
        <v>0</v>
      </c>
      <c r="E2484" s="48">
        <v>1</v>
      </c>
      <c r="F2484" s="48"/>
      <c r="G2484" s="19" t="s">
        <v>1197</v>
      </c>
      <c r="H2484" s="19" t="s">
        <v>1199</v>
      </c>
      <c r="I2484" s="62" t="s">
        <v>35</v>
      </c>
      <c r="J2484" s="143">
        <v>1779994920.5938013</v>
      </c>
      <c r="K2484" s="50">
        <v>26870503.165167227</v>
      </c>
      <c r="L2484" s="50">
        <v>717287029.60122299</v>
      </c>
      <c r="M2484" s="50">
        <v>0</v>
      </c>
      <c r="N2484" s="50">
        <v>160539643.12942269</v>
      </c>
      <c r="O2484" s="50">
        <v>319799999.62494969</v>
      </c>
      <c r="P2484" s="164">
        <v>25983758.816266898</v>
      </c>
    </row>
    <row r="2485" spans="1:16" hidden="1" x14ac:dyDescent="0.25">
      <c r="A2485" s="52">
        <f xml:space="preserve"> ROW( data_scaledImpacts[[#This Row],[row_id]] ) - ROW( data_scaledImpacts[[#Headers],[row_id]] )</f>
        <v>2484</v>
      </c>
      <c r="B2485" s="59" t="str">
        <f xml:space="preserve"> _xlfn.TEXTJOIN( "", , data_scaledImpacts[[#This Row],[sector]:[impactType]] )</f>
        <v>CILAgricultureCanESM22With CO2 FertilizationMaize</v>
      </c>
      <c r="C2485" s="47" t="s">
        <v>1261</v>
      </c>
      <c r="D2485" s="47" t="s">
        <v>0</v>
      </c>
      <c r="E2485" s="48">
        <v>2</v>
      </c>
      <c r="F2485" s="48"/>
      <c r="G2485" s="19" t="s">
        <v>1197</v>
      </c>
      <c r="H2485" s="19" t="s">
        <v>1199</v>
      </c>
      <c r="I2485" s="62" t="s">
        <v>42</v>
      </c>
      <c r="J2485" s="143">
        <v>2548478218.5782509</v>
      </c>
      <c r="K2485" s="50">
        <v>174286454.63380557</v>
      </c>
      <c r="L2485" s="50">
        <v>837400739.40226257</v>
      </c>
      <c r="M2485" s="50">
        <v>0</v>
      </c>
      <c r="N2485" s="50">
        <v>502944570.60399663</v>
      </c>
      <c r="O2485" s="50">
        <v>515074837.75427407</v>
      </c>
      <c r="P2485" s="164">
        <v>40299762.848545544</v>
      </c>
    </row>
    <row r="2486" spans="1:16" hidden="1" x14ac:dyDescent="0.25">
      <c r="A2486" s="52">
        <f xml:space="preserve"> ROW( data_scaledImpacts[[#This Row],[row_id]] ) - ROW( data_scaledImpacts[[#Headers],[row_id]] )</f>
        <v>2485</v>
      </c>
      <c r="B2486" s="59" t="str">
        <f xml:space="preserve"> _xlfn.TEXTJOIN( "", , data_scaledImpacts[[#This Row],[sector]:[impactType]] )</f>
        <v>CILAgricultureCanESM23With CO2 FertilizationMaize</v>
      </c>
      <c r="C2486" s="47" t="s">
        <v>1261</v>
      </c>
      <c r="D2486" s="47" t="s">
        <v>0</v>
      </c>
      <c r="E2486" s="48">
        <v>3</v>
      </c>
      <c r="F2486" s="48"/>
      <c r="G2486" s="19" t="s">
        <v>1197</v>
      </c>
      <c r="H2486" s="19" t="s">
        <v>1199</v>
      </c>
      <c r="I2486" s="62" t="s">
        <v>49</v>
      </c>
      <c r="J2486" s="143">
        <v>5441160889.2642002</v>
      </c>
      <c r="K2486" s="50">
        <v>267430573.03820437</v>
      </c>
      <c r="L2486" s="50">
        <v>1402225009.5274405</v>
      </c>
      <c r="M2486" s="50">
        <v>0</v>
      </c>
      <c r="N2486" s="50">
        <v>880234441.54830265</v>
      </c>
      <c r="O2486" s="50">
        <v>782633211.17027605</v>
      </c>
      <c r="P2486" s="164">
        <v>67839189.001371235</v>
      </c>
    </row>
    <row r="2487" spans="1:16" hidden="1" x14ac:dyDescent="0.25">
      <c r="A2487" s="52">
        <f xml:space="preserve"> ROW( data_scaledImpacts[[#This Row],[row_id]] ) - ROW( data_scaledImpacts[[#Headers],[row_id]] )</f>
        <v>2486</v>
      </c>
      <c r="B2487" s="59" t="str">
        <f xml:space="preserve"> _xlfn.TEXTJOIN( "", , data_scaledImpacts[[#This Row],[sector]:[impactType]] )</f>
        <v>CILAgricultureCanESM24With CO2 FertilizationMaize</v>
      </c>
      <c r="C2487" s="47" t="s">
        <v>1261</v>
      </c>
      <c r="D2487" s="47" t="s">
        <v>0</v>
      </c>
      <c r="E2487" s="48">
        <v>4</v>
      </c>
      <c r="F2487" s="48"/>
      <c r="G2487" s="19" t="s">
        <v>1197</v>
      </c>
      <c r="H2487" s="19" t="s">
        <v>1199</v>
      </c>
      <c r="I2487" s="62" t="s">
        <v>56</v>
      </c>
      <c r="J2487" s="143">
        <v>6898880609.3816328</v>
      </c>
      <c r="K2487" s="50">
        <v>381768933.24474323</v>
      </c>
      <c r="L2487" s="50">
        <v>1740394145.6491587</v>
      </c>
      <c r="M2487" s="50">
        <v>0</v>
      </c>
      <c r="N2487" s="50">
        <v>1070012450.6619011</v>
      </c>
      <c r="O2487" s="50">
        <v>903626969.82229829</v>
      </c>
      <c r="P2487" s="164">
        <v>71047641.177471861</v>
      </c>
    </row>
    <row r="2488" spans="1:16" hidden="1" x14ac:dyDescent="0.25">
      <c r="A2488" s="52">
        <f xml:space="preserve"> ROW( data_scaledImpacts[[#This Row],[row_id]] ) - ROW( data_scaledImpacts[[#Headers],[row_id]] )</f>
        <v>2487</v>
      </c>
      <c r="B2488" s="59" t="str">
        <f xml:space="preserve"> _xlfn.TEXTJOIN( "", , data_scaledImpacts[[#This Row],[sector]:[impactType]] )</f>
        <v>CILAgricultureCanESM25With CO2 FertilizationMaize</v>
      </c>
      <c r="C2488" s="47" t="s">
        <v>1261</v>
      </c>
      <c r="D2488" s="47" t="s">
        <v>0</v>
      </c>
      <c r="E2488" s="48">
        <v>5</v>
      </c>
      <c r="F2488" s="48"/>
      <c r="G2488" s="19" t="s">
        <v>1197</v>
      </c>
      <c r="H2488" s="19" t="s">
        <v>1199</v>
      </c>
      <c r="I2488" s="62" t="s">
        <v>63</v>
      </c>
      <c r="J2488" s="143">
        <v>9698051089.3558464</v>
      </c>
      <c r="K2488" s="50">
        <v>547442499.75341308</v>
      </c>
      <c r="L2488" s="50">
        <v>2261493979.2545896</v>
      </c>
      <c r="M2488" s="50">
        <v>0</v>
      </c>
      <c r="N2488" s="50">
        <v>1321643296.7542255</v>
      </c>
      <c r="O2488" s="50">
        <v>1059367137.7133666</v>
      </c>
      <c r="P2488" s="164">
        <v>114656279.60316652</v>
      </c>
    </row>
    <row r="2489" spans="1:16" hidden="1" x14ac:dyDescent="0.25">
      <c r="A2489" s="52">
        <f xml:space="preserve"> ROW( data_scaledImpacts[[#This Row],[row_id]] ) - ROW( data_scaledImpacts[[#Headers],[row_id]] )</f>
        <v>2488</v>
      </c>
      <c r="B2489" s="59" t="str">
        <f xml:space="preserve"> _xlfn.TEXTJOIN( "", , data_scaledImpacts[[#This Row],[sector]:[impactType]] )</f>
        <v>CILAgricultureCanESM26With CO2 FertilizationMaize</v>
      </c>
      <c r="C2489" s="47" t="s">
        <v>1261</v>
      </c>
      <c r="D2489" s="47" t="s">
        <v>0</v>
      </c>
      <c r="E2489" s="48">
        <v>6</v>
      </c>
      <c r="F2489" s="48"/>
      <c r="G2489" s="19" t="s">
        <v>1197</v>
      </c>
      <c r="H2489" s="19" t="s">
        <v>1199</v>
      </c>
      <c r="I2489" s="62" t="s">
        <v>70</v>
      </c>
      <c r="J2489" s="143">
        <v>13583009878.211924</v>
      </c>
      <c r="K2489" s="50">
        <v>677663739.20163131</v>
      </c>
      <c r="L2489" s="50">
        <v>3116480863.1051335</v>
      </c>
      <c r="M2489" s="50">
        <v>0</v>
      </c>
      <c r="N2489" s="50">
        <v>1564424354.3581345</v>
      </c>
      <c r="O2489" s="50">
        <v>1310585517.6607323</v>
      </c>
      <c r="P2489" s="164">
        <v>172551787.0723455</v>
      </c>
    </row>
    <row r="2490" spans="1:16" hidden="1" x14ac:dyDescent="0.25">
      <c r="A2490" s="52">
        <f xml:space="preserve"> ROW( data_scaledImpacts[[#This Row],[row_id]] ) - ROW( data_scaledImpacts[[#Headers],[row_id]] )</f>
        <v>2489</v>
      </c>
      <c r="B2490" s="59" t="str">
        <f xml:space="preserve"> _xlfn.TEXTJOIN( "", , data_scaledImpacts[[#This Row],[sector]:[impactType]] )</f>
        <v>CILAgricultureCCSM41With CO2 FertilizationMaize</v>
      </c>
      <c r="C2490" s="47" t="s">
        <v>1261</v>
      </c>
      <c r="D2490" s="47" t="s">
        <v>1</v>
      </c>
      <c r="E2490" s="48">
        <v>1</v>
      </c>
      <c r="F2490" s="48"/>
      <c r="G2490" s="19" t="s">
        <v>1197</v>
      </c>
      <c r="H2490" s="19" t="s">
        <v>1199</v>
      </c>
      <c r="I2490" s="62" t="s">
        <v>36</v>
      </c>
      <c r="J2490" s="143">
        <v>838201481.70711815</v>
      </c>
      <c r="K2490" s="50">
        <v>-25362350.649912465</v>
      </c>
      <c r="L2490" s="50">
        <v>236041268.2299419</v>
      </c>
      <c r="M2490" s="50">
        <v>0</v>
      </c>
      <c r="N2490" s="50">
        <v>98883416.431171596</v>
      </c>
      <c r="O2490" s="50">
        <v>58503380.55385448</v>
      </c>
      <c r="P2490" s="164">
        <v>3150246.0895973099</v>
      </c>
    </row>
    <row r="2491" spans="1:16" hidden="1" x14ac:dyDescent="0.25">
      <c r="A2491" s="52">
        <f xml:space="preserve"> ROW( data_scaledImpacts[[#This Row],[row_id]] ) - ROW( data_scaledImpacts[[#Headers],[row_id]] )</f>
        <v>2490</v>
      </c>
      <c r="B2491" s="59" t="str">
        <f xml:space="preserve"> _xlfn.TEXTJOIN( "", , data_scaledImpacts[[#This Row],[sector]:[impactType]] )</f>
        <v>CILAgricultureCCSM42With CO2 FertilizationMaize</v>
      </c>
      <c r="C2491" s="47" t="s">
        <v>1261</v>
      </c>
      <c r="D2491" s="47" t="s">
        <v>1</v>
      </c>
      <c r="E2491" s="48">
        <v>2</v>
      </c>
      <c r="F2491" s="48"/>
      <c r="G2491" s="19" t="s">
        <v>1197</v>
      </c>
      <c r="H2491" s="19" t="s">
        <v>1199</v>
      </c>
      <c r="I2491" s="62" t="s">
        <v>43</v>
      </c>
      <c r="J2491" s="143">
        <v>2822563732.8754811</v>
      </c>
      <c r="K2491" s="50">
        <v>49703234.901678793</v>
      </c>
      <c r="L2491" s="50">
        <v>608597052.54378855</v>
      </c>
      <c r="M2491" s="50">
        <v>0</v>
      </c>
      <c r="N2491" s="50">
        <v>460561557.36548483</v>
      </c>
      <c r="O2491" s="50">
        <v>279317522.91288745</v>
      </c>
      <c r="P2491" s="164">
        <v>-7061200.9117160989</v>
      </c>
    </row>
    <row r="2492" spans="1:16" hidden="1" x14ac:dyDescent="0.25">
      <c r="A2492" s="52">
        <f xml:space="preserve"> ROW( data_scaledImpacts[[#This Row],[row_id]] ) - ROW( data_scaledImpacts[[#Headers],[row_id]] )</f>
        <v>2491</v>
      </c>
      <c r="B2492" s="59" t="str">
        <f xml:space="preserve"> _xlfn.TEXTJOIN( "", , data_scaledImpacts[[#This Row],[sector]:[impactType]] )</f>
        <v>CILAgricultureCCSM43With CO2 FertilizationMaize</v>
      </c>
      <c r="C2492" s="47" t="s">
        <v>1261</v>
      </c>
      <c r="D2492" s="47" t="s">
        <v>1</v>
      </c>
      <c r="E2492" s="48">
        <v>3</v>
      </c>
      <c r="F2492" s="48"/>
      <c r="G2492" s="19" t="s">
        <v>1197</v>
      </c>
      <c r="H2492" s="19" t="s">
        <v>1199</v>
      </c>
      <c r="I2492" s="62" t="s">
        <v>50</v>
      </c>
      <c r="J2492" s="143">
        <v>6311928117.7680368</v>
      </c>
      <c r="K2492" s="50">
        <v>140879781.74573573</v>
      </c>
      <c r="L2492" s="50">
        <v>1380326347.3333235</v>
      </c>
      <c r="M2492" s="50">
        <v>0</v>
      </c>
      <c r="N2492" s="50">
        <v>796033600.42748117</v>
      </c>
      <c r="O2492" s="50">
        <v>573234378.74924207</v>
      </c>
      <c r="P2492" s="164">
        <v>6908704.8832024811</v>
      </c>
    </row>
    <row r="2493" spans="1:16" hidden="1" x14ac:dyDescent="0.25">
      <c r="A2493" s="52">
        <f xml:space="preserve"> ROW( data_scaledImpacts[[#This Row],[row_id]] ) - ROW( data_scaledImpacts[[#Headers],[row_id]] )</f>
        <v>2492</v>
      </c>
      <c r="B2493" s="59" t="str">
        <f xml:space="preserve"> _xlfn.TEXTJOIN( "", , data_scaledImpacts[[#This Row],[sector]:[impactType]] )</f>
        <v>CILAgricultureCCSM44With CO2 FertilizationMaize</v>
      </c>
      <c r="C2493" s="47" t="s">
        <v>1261</v>
      </c>
      <c r="D2493" s="47" t="s">
        <v>1</v>
      </c>
      <c r="E2493" s="48">
        <v>4</v>
      </c>
      <c r="F2493" s="48"/>
      <c r="G2493" s="19" t="s">
        <v>1197</v>
      </c>
      <c r="H2493" s="19" t="s">
        <v>1199</v>
      </c>
      <c r="I2493" s="62" t="s">
        <v>57</v>
      </c>
      <c r="J2493" s="143">
        <v>10912605148.173454</v>
      </c>
      <c r="K2493" s="50">
        <v>324099407.92127365</v>
      </c>
      <c r="L2493" s="50">
        <v>2326939073.4240055</v>
      </c>
      <c r="M2493" s="50">
        <v>0</v>
      </c>
      <c r="N2493" s="50">
        <v>1203838742.9875772</v>
      </c>
      <c r="O2493" s="50">
        <v>854726825.54825854</v>
      </c>
      <c r="P2493" s="164">
        <v>55506177.652091511</v>
      </c>
    </row>
    <row r="2494" spans="1:16" hidden="1" x14ac:dyDescent="0.25">
      <c r="A2494" s="52">
        <f xml:space="preserve"> ROW( data_scaledImpacts[[#This Row],[row_id]] ) - ROW( data_scaledImpacts[[#Headers],[row_id]] )</f>
        <v>2493</v>
      </c>
      <c r="B2494" s="59" t="str">
        <f xml:space="preserve"> _xlfn.TEXTJOIN( "", , data_scaledImpacts[[#This Row],[sector]:[impactType]] )</f>
        <v>CILAgricultureCCSM45With CO2 FertilizationMaize</v>
      </c>
      <c r="C2494" s="47" t="s">
        <v>1261</v>
      </c>
      <c r="D2494" s="47" t="s">
        <v>1</v>
      </c>
      <c r="E2494" s="48">
        <v>5</v>
      </c>
      <c r="F2494" s="48"/>
      <c r="G2494" s="19" t="s">
        <v>1197</v>
      </c>
      <c r="H2494" s="19" t="s">
        <v>1199</v>
      </c>
      <c r="I2494" s="62" t="s">
        <v>64</v>
      </c>
      <c r="J2494" s="143">
        <v>11281039325.042679</v>
      </c>
      <c r="K2494" s="50">
        <v>404172854.28123528</v>
      </c>
      <c r="L2494" s="50">
        <v>2634737925.3542275</v>
      </c>
      <c r="M2494" s="50">
        <v>0</v>
      </c>
      <c r="N2494" s="50">
        <v>1347609313.5718117</v>
      </c>
      <c r="O2494" s="50">
        <v>962998525.46789706</v>
      </c>
      <c r="P2494" s="164">
        <v>73668587.726204306</v>
      </c>
    </row>
    <row r="2495" spans="1:16" hidden="1" x14ac:dyDescent="0.25">
      <c r="A2495" s="52">
        <f xml:space="preserve"> ROW( data_scaledImpacts[[#This Row],[row_id]] ) - ROW( data_scaledImpacts[[#Headers],[row_id]] )</f>
        <v>2494</v>
      </c>
      <c r="B2495" s="59" t="str">
        <f xml:space="preserve"> _xlfn.TEXTJOIN( "", , data_scaledImpacts[[#This Row],[sector]:[impactType]] )</f>
        <v>CILAgricultureGFDL-CM31With CO2 FertilizationMaize</v>
      </c>
      <c r="C2495" s="47" t="s">
        <v>1261</v>
      </c>
      <c r="D2495" s="47" t="s">
        <v>5</v>
      </c>
      <c r="E2495" s="48">
        <v>1</v>
      </c>
      <c r="F2495" s="48"/>
      <c r="G2495" s="19" t="s">
        <v>1197</v>
      </c>
      <c r="H2495" s="19" t="s">
        <v>1199</v>
      </c>
      <c r="I2495" s="62" t="s">
        <v>40</v>
      </c>
      <c r="J2495" s="143">
        <v>-452232320.26759374</v>
      </c>
      <c r="K2495" s="50">
        <v>-32269234.75077758</v>
      </c>
      <c r="L2495" s="50">
        <v>94769551.571515888</v>
      </c>
      <c r="M2495" s="50">
        <v>0</v>
      </c>
      <c r="N2495" s="50">
        <v>-88905696.971817151</v>
      </c>
      <c r="O2495" s="50">
        <v>35135257.197289422</v>
      </c>
      <c r="P2495" s="164">
        <v>-13357306.501415627</v>
      </c>
    </row>
    <row r="2496" spans="1:16" hidden="1" x14ac:dyDescent="0.25">
      <c r="A2496" s="52">
        <f xml:space="preserve"> ROW( data_scaledImpacts[[#This Row],[row_id]] ) - ROW( data_scaledImpacts[[#Headers],[row_id]] )</f>
        <v>2495</v>
      </c>
      <c r="B2496" s="59" t="str">
        <f xml:space="preserve"> _xlfn.TEXTJOIN( "", , data_scaledImpacts[[#This Row],[sector]:[impactType]] )</f>
        <v>CILAgricultureGFDL-CM32With CO2 FertilizationMaize</v>
      </c>
      <c r="C2496" s="47" t="s">
        <v>1261</v>
      </c>
      <c r="D2496" s="47" t="s">
        <v>5</v>
      </c>
      <c r="E2496" s="48">
        <v>2</v>
      </c>
      <c r="F2496" s="48"/>
      <c r="G2496" s="19" t="s">
        <v>1197</v>
      </c>
      <c r="H2496" s="19" t="s">
        <v>1199</v>
      </c>
      <c r="I2496" s="62" t="s">
        <v>47</v>
      </c>
      <c r="J2496" s="143">
        <v>2874962307.4594593</v>
      </c>
      <c r="K2496" s="50">
        <v>115172649.98824704</v>
      </c>
      <c r="L2496" s="50">
        <v>764059286.68437827</v>
      </c>
      <c r="M2496" s="50">
        <v>0</v>
      </c>
      <c r="N2496" s="50">
        <v>263194781.87815052</v>
      </c>
      <c r="O2496" s="50">
        <v>236759208.97533345</v>
      </c>
      <c r="P2496" s="164">
        <v>-6015654.1446410036</v>
      </c>
    </row>
    <row r="2497" spans="1:16" hidden="1" x14ac:dyDescent="0.25">
      <c r="A2497" s="52">
        <f xml:space="preserve"> ROW( data_scaledImpacts[[#This Row],[row_id]] ) - ROW( data_scaledImpacts[[#Headers],[row_id]] )</f>
        <v>2496</v>
      </c>
      <c r="B2497" s="59" t="str">
        <f xml:space="preserve"> _xlfn.TEXTJOIN( "", , data_scaledImpacts[[#This Row],[sector]:[impactType]] )</f>
        <v>CILAgricultureGFDL-CM33With CO2 FertilizationMaize</v>
      </c>
      <c r="C2497" s="47" t="s">
        <v>1261</v>
      </c>
      <c r="D2497" s="47" t="s">
        <v>5</v>
      </c>
      <c r="E2497" s="48">
        <v>3</v>
      </c>
      <c r="F2497" s="48"/>
      <c r="G2497" s="19" t="s">
        <v>1197</v>
      </c>
      <c r="H2497" s="19" t="s">
        <v>1199</v>
      </c>
      <c r="I2497" s="62" t="s">
        <v>54</v>
      </c>
      <c r="J2497" s="143">
        <v>3223707951.621789</v>
      </c>
      <c r="K2497" s="50">
        <v>255148291.31732857</v>
      </c>
      <c r="L2497" s="50">
        <v>795139094.07848001</v>
      </c>
      <c r="M2497" s="50">
        <v>0</v>
      </c>
      <c r="N2497" s="50">
        <v>643511003.8576138</v>
      </c>
      <c r="O2497" s="50">
        <v>463133034.72042996</v>
      </c>
      <c r="P2497" s="164">
        <v>5542254.557623609</v>
      </c>
    </row>
    <row r="2498" spans="1:16" hidden="1" x14ac:dyDescent="0.25">
      <c r="A2498" s="52">
        <f xml:space="preserve"> ROW( data_scaledImpacts[[#This Row],[row_id]] ) - ROW( data_scaledImpacts[[#Headers],[row_id]] )</f>
        <v>2497</v>
      </c>
      <c r="B2498" s="59" t="str">
        <f xml:space="preserve"> _xlfn.TEXTJOIN( "", , data_scaledImpacts[[#This Row],[sector]:[impactType]] )</f>
        <v>CILAgricultureGFDL-CM34With CO2 FertilizationMaize</v>
      </c>
      <c r="C2498" s="47" t="s">
        <v>1261</v>
      </c>
      <c r="D2498" s="47" t="s">
        <v>5</v>
      </c>
      <c r="E2498" s="48">
        <v>4</v>
      </c>
      <c r="F2498" s="48"/>
      <c r="G2498" s="19" t="s">
        <v>1197</v>
      </c>
      <c r="H2498" s="19" t="s">
        <v>1199</v>
      </c>
      <c r="I2498" s="62" t="s">
        <v>61</v>
      </c>
      <c r="J2498" s="143">
        <v>7336572944.3341045</v>
      </c>
      <c r="K2498" s="50">
        <v>384073718.44788438</v>
      </c>
      <c r="L2498" s="50">
        <v>1447628794.7733448</v>
      </c>
      <c r="M2498" s="50">
        <v>0</v>
      </c>
      <c r="N2498" s="50">
        <v>954145963.7635138</v>
      </c>
      <c r="O2498" s="50">
        <v>700359115.38189566</v>
      </c>
      <c r="P2498" s="164">
        <v>45421246.870879315</v>
      </c>
    </row>
    <row r="2499" spans="1:16" hidden="1" x14ac:dyDescent="0.25">
      <c r="A2499" s="52">
        <f xml:space="preserve"> ROW( data_scaledImpacts[[#This Row],[row_id]] ) - ROW( data_scaledImpacts[[#Headers],[row_id]] )</f>
        <v>2498</v>
      </c>
      <c r="B2499" s="59" t="str">
        <f xml:space="preserve"> _xlfn.TEXTJOIN( "", , data_scaledImpacts[[#This Row],[sector]:[impactType]] )</f>
        <v>CILAgricultureGFDL-CM35With CO2 FertilizationMaize</v>
      </c>
      <c r="C2499" s="47" t="s">
        <v>1261</v>
      </c>
      <c r="D2499" s="47" t="s">
        <v>5</v>
      </c>
      <c r="E2499" s="48">
        <v>5</v>
      </c>
      <c r="F2499" s="48"/>
      <c r="G2499" s="19" t="s">
        <v>1197</v>
      </c>
      <c r="H2499" s="19" t="s">
        <v>1199</v>
      </c>
      <c r="I2499" s="62" t="s">
        <v>68</v>
      </c>
      <c r="J2499" s="143">
        <v>11961545143.622065</v>
      </c>
      <c r="K2499" s="50">
        <v>563753270.88351238</v>
      </c>
      <c r="L2499" s="50">
        <v>2520700756.9231777</v>
      </c>
      <c r="M2499" s="50">
        <v>0</v>
      </c>
      <c r="N2499" s="50">
        <v>1397093581.7782688</v>
      </c>
      <c r="O2499" s="50">
        <v>1225987385.0879033</v>
      </c>
      <c r="P2499" s="164">
        <v>133186052.24864319</v>
      </c>
    </row>
    <row r="2500" spans="1:16" hidden="1" x14ac:dyDescent="0.25">
      <c r="A2500" s="52">
        <f xml:space="preserve"> ROW( data_scaledImpacts[[#This Row],[row_id]] ) - ROW( data_scaledImpacts[[#Headers],[row_id]] )</f>
        <v>2499</v>
      </c>
      <c r="B2500" s="59" t="str">
        <f xml:space="preserve"> _xlfn.TEXTJOIN( "", , data_scaledImpacts[[#This Row],[sector]:[impactType]] )</f>
        <v>CILAgricultureGFDL-CM36With CO2 FertilizationMaize</v>
      </c>
      <c r="C2500" s="47" t="s">
        <v>1261</v>
      </c>
      <c r="D2500" s="47" t="s">
        <v>5</v>
      </c>
      <c r="E2500" s="48">
        <v>6</v>
      </c>
      <c r="F2500" s="48"/>
      <c r="G2500" s="19" t="s">
        <v>1197</v>
      </c>
      <c r="H2500" s="19" t="s">
        <v>1199</v>
      </c>
      <c r="I2500" s="62" t="s">
        <v>75</v>
      </c>
      <c r="J2500" s="143">
        <v>14742347510.870924</v>
      </c>
      <c r="K2500" s="50">
        <v>715490671.28282559</v>
      </c>
      <c r="L2500" s="50">
        <v>3150238777.2803264</v>
      </c>
      <c r="M2500" s="50">
        <v>0</v>
      </c>
      <c r="N2500" s="50">
        <v>1526214912.2827408</v>
      </c>
      <c r="O2500" s="50">
        <v>1301480576.0435798</v>
      </c>
      <c r="P2500" s="164">
        <v>166994701.2658681</v>
      </c>
    </row>
    <row r="2501" spans="1:16" hidden="1" x14ac:dyDescent="0.25">
      <c r="A2501" s="52">
        <f xml:space="preserve"> ROW( data_scaledImpacts[[#This Row],[row_id]] ) - ROW( data_scaledImpacts[[#Headers],[row_id]] )</f>
        <v>2500</v>
      </c>
      <c r="B2501" s="59" t="str">
        <f xml:space="preserve"> _xlfn.TEXTJOIN( "", , data_scaledImpacts[[#This Row],[sector]:[impactType]] )</f>
        <v>CILAgricultureGISS-E2-R1With CO2 FertilizationMaize</v>
      </c>
      <c r="C2501" s="47" t="s">
        <v>1261</v>
      </c>
      <c r="D2501" s="47" t="s">
        <v>2</v>
      </c>
      <c r="E2501" s="48">
        <v>1</v>
      </c>
      <c r="F2501" s="48"/>
      <c r="G2501" s="19" t="s">
        <v>1197</v>
      </c>
      <c r="H2501" s="19" t="s">
        <v>1199</v>
      </c>
      <c r="I2501" s="62" t="s">
        <v>37</v>
      </c>
      <c r="J2501" s="143">
        <v>-987110100.02662265</v>
      </c>
      <c r="K2501" s="50">
        <v>-63447791.162000611</v>
      </c>
      <c r="L2501" s="50">
        <v>-171731342.96583232</v>
      </c>
      <c r="M2501" s="50">
        <v>0</v>
      </c>
      <c r="N2501" s="50">
        <v>-339657933.21530575</v>
      </c>
      <c r="O2501" s="50">
        <v>63201300.498690084</v>
      </c>
      <c r="P2501" s="164">
        <v>13410851.535337903</v>
      </c>
    </row>
    <row r="2502" spans="1:16" hidden="1" x14ac:dyDescent="0.25">
      <c r="A2502" s="52">
        <f xml:space="preserve"> ROW( data_scaledImpacts[[#This Row],[row_id]] ) - ROW( data_scaledImpacts[[#Headers],[row_id]] )</f>
        <v>2501</v>
      </c>
      <c r="B2502" s="59" t="str">
        <f xml:space="preserve"> _xlfn.TEXTJOIN( "", , data_scaledImpacts[[#This Row],[sector]:[impactType]] )</f>
        <v>CILAgricultureGISS-E2-R2With CO2 FertilizationMaize</v>
      </c>
      <c r="C2502" s="47" t="s">
        <v>1261</v>
      </c>
      <c r="D2502" s="47" t="s">
        <v>2</v>
      </c>
      <c r="E2502" s="48">
        <v>2</v>
      </c>
      <c r="F2502" s="48"/>
      <c r="G2502" s="19" t="s">
        <v>1197</v>
      </c>
      <c r="H2502" s="19" t="s">
        <v>1199</v>
      </c>
      <c r="I2502" s="62" t="s">
        <v>44</v>
      </c>
      <c r="J2502" s="143">
        <v>-541510961.75489938</v>
      </c>
      <c r="K2502" s="50">
        <v>38072157.381448306</v>
      </c>
      <c r="L2502" s="50">
        <v>-225015439.53595588</v>
      </c>
      <c r="M2502" s="50">
        <v>0</v>
      </c>
      <c r="N2502" s="50">
        <v>-21060682.3220255</v>
      </c>
      <c r="O2502" s="50">
        <v>-41744695.154777966</v>
      </c>
      <c r="P2502" s="164">
        <v>-5532957.9633267876</v>
      </c>
    </row>
    <row r="2503" spans="1:16" hidden="1" x14ac:dyDescent="0.25">
      <c r="A2503" s="52">
        <f xml:space="preserve"> ROW( data_scaledImpacts[[#This Row],[row_id]] ) - ROW( data_scaledImpacts[[#Headers],[row_id]] )</f>
        <v>2502</v>
      </c>
      <c r="B2503" s="59" t="str">
        <f xml:space="preserve"> _xlfn.TEXTJOIN( "", , data_scaledImpacts[[#This Row],[sector]:[impactType]] )</f>
        <v>CILAgricultureGISS-E2-R3With CO2 FertilizationMaize</v>
      </c>
      <c r="C2503" s="47" t="s">
        <v>1261</v>
      </c>
      <c r="D2503" s="47" t="s">
        <v>2</v>
      </c>
      <c r="E2503" s="48">
        <v>3</v>
      </c>
      <c r="F2503" s="48"/>
      <c r="G2503" s="19" t="s">
        <v>1197</v>
      </c>
      <c r="H2503" s="19" t="s">
        <v>1199</v>
      </c>
      <c r="I2503" s="62" t="s">
        <v>51</v>
      </c>
      <c r="J2503" s="143">
        <v>2198399473.3888516</v>
      </c>
      <c r="K2503" s="50">
        <v>52007513.224372141</v>
      </c>
      <c r="L2503" s="50">
        <v>751320473.24571419</v>
      </c>
      <c r="M2503" s="50">
        <v>0</v>
      </c>
      <c r="N2503" s="50">
        <v>381860758.14237702</v>
      </c>
      <c r="O2503" s="50">
        <v>474396878.51150483</v>
      </c>
      <c r="P2503" s="164">
        <v>46071953.215846345</v>
      </c>
    </row>
    <row r="2504" spans="1:16" hidden="1" x14ac:dyDescent="0.25">
      <c r="A2504" s="52">
        <f xml:space="preserve"> ROW( data_scaledImpacts[[#This Row],[row_id]] ) - ROW( data_scaledImpacts[[#Headers],[row_id]] )</f>
        <v>2503</v>
      </c>
      <c r="B2504" s="59" t="str">
        <f xml:space="preserve"> _xlfn.TEXTJOIN( "", , data_scaledImpacts[[#This Row],[sector]:[impactType]] )</f>
        <v>CILAgricultureHadGEM2-ES1With CO2 FertilizationMaize</v>
      </c>
      <c r="C2504" s="47" t="s">
        <v>1261</v>
      </c>
      <c r="D2504" s="47" t="s">
        <v>3</v>
      </c>
      <c r="E2504" s="48">
        <v>1</v>
      </c>
      <c r="F2504" s="48"/>
      <c r="G2504" s="19" t="s">
        <v>1197</v>
      </c>
      <c r="H2504" s="19" t="s">
        <v>1199</v>
      </c>
      <c r="I2504" s="62" t="s">
        <v>38</v>
      </c>
      <c r="J2504" s="143">
        <v>-1260116780.1525507</v>
      </c>
      <c r="K2504" s="50">
        <v>-63852050.100384191</v>
      </c>
      <c r="L2504" s="50">
        <v>-10454198.380466329</v>
      </c>
      <c r="M2504" s="50">
        <v>0</v>
      </c>
      <c r="N2504" s="50">
        <v>-311093080.46090513</v>
      </c>
      <c r="O2504" s="50">
        <v>-14596224.80430156</v>
      </c>
      <c r="P2504" s="164">
        <v>16062402.486025615</v>
      </c>
    </row>
    <row r="2505" spans="1:16" hidden="1" x14ac:dyDescent="0.25">
      <c r="A2505" s="52">
        <f xml:space="preserve"> ROW( data_scaledImpacts[[#This Row],[row_id]] ) - ROW( data_scaledImpacts[[#Headers],[row_id]] )</f>
        <v>2504</v>
      </c>
      <c r="B2505" s="59" t="str">
        <f xml:space="preserve"> _xlfn.TEXTJOIN( "", , data_scaledImpacts[[#This Row],[sector]:[impactType]] )</f>
        <v>CILAgricultureHadGEM2-ES2With CO2 FertilizationMaize</v>
      </c>
      <c r="C2505" s="47" t="s">
        <v>1261</v>
      </c>
      <c r="D2505" s="47" t="s">
        <v>3</v>
      </c>
      <c r="E2505" s="48">
        <v>2</v>
      </c>
      <c r="F2505" s="48"/>
      <c r="G2505" s="19" t="s">
        <v>1197</v>
      </c>
      <c r="H2505" s="19" t="s">
        <v>1199</v>
      </c>
      <c r="I2505" s="62" t="s">
        <v>45</v>
      </c>
      <c r="J2505" s="143">
        <v>893283011.85666358</v>
      </c>
      <c r="K2505" s="50">
        <v>44077294.246155024</v>
      </c>
      <c r="L2505" s="50">
        <v>374147558.85405833</v>
      </c>
      <c r="M2505" s="50">
        <v>0</v>
      </c>
      <c r="N2505" s="50">
        <v>178453408.31651208</v>
      </c>
      <c r="O2505" s="50">
        <v>341365462.05209649</v>
      </c>
      <c r="P2505" s="164">
        <v>53507382.49276863</v>
      </c>
    </row>
    <row r="2506" spans="1:16" hidden="1" x14ac:dyDescent="0.25">
      <c r="A2506" s="52">
        <f xml:space="preserve"> ROW( data_scaledImpacts[[#This Row],[row_id]] ) - ROW( data_scaledImpacts[[#Headers],[row_id]] )</f>
        <v>2505</v>
      </c>
      <c r="B2506" s="59" t="str">
        <f xml:space="preserve"> _xlfn.TEXTJOIN( "", , data_scaledImpacts[[#This Row],[sector]:[impactType]] )</f>
        <v>CILAgricultureHadGEM2-ES3With CO2 FertilizationMaize</v>
      </c>
      <c r="C2506" s="47" t="s">
        <v>1261</v>
      </c>
      <c r="D2506" s="47" t="s">
        <v>3</v>
      </c>
      <c r="E2506" s="48">
        <v>3</v>
      </c>
      <c r="F2506" s="48"/>
      <c r="G2506" s="19" t="s">
        <v>1197</v>
      </c>
      <c r="H2506" s="19" t="s">
        <v>1199</v>
      </c>
      <c r="I2506" s="62" t="s">
        <v>52</v>
      </c>
      <c r="J2506" s="143">
        <v>6385075629.003418</v>
      </c>
      <c r="K2506" s="50">
        <v>133439590.09342091</v>
      </c>
      <c r="L2506" s="50">
        <v>1309823449.0795901</v>
      </c>
      <c r="M2506" s="50">
        <v>0</v>
      </c>
      <c r="N2506" s="50">
        <v>875628880.24093926</v>
      </c>
      <c r="O2506" s="50">
        <v>739711925.61544263</v>
      </c>
      <c r="P2506" s="164">
        <v>86614661.806720942</v>
      </c>
    </row>
    <row r="2507" spans="1:16" hidden="1" x14ac:dyDescent="0.25">
      <c r="A2507" s="52">
        <f xml:space="preserve"> ROW( data_scaledImpacts[[#This Row],[row_id]] ) - ROW( data_scaledImpacts[[#Headers],[row_id]] )</f>
        <v>2506</v>
      </c>
      <c r="B2507" s="59" t="str">
        <f xml:space="preserve"> _xlfn.TEXTJOIN( "", , data_scaledImpacts[[#This Row],[sector]:[impactType]] )</f>
        <v>CILAgricultureHadGEM2-ES4With CO2 FertilizationMaize</v>
      </c>
      <c r="C2507" s="47" t="s">
        <v>1261</v>
      </c>
      <c r="D2507" s="47" t="s">
        <v>3</v>
      </c>
      <c r="E2507" s="48">
        <v>4</v>
      </c>
      <c r="F2507" s="48"/>
      <c r="G2507" s="19" t="s">
        <v>1197</v>
      </c>
      <c r="H2507" s="19" t="s">
        <v>1199</v>
      </c>
      <c r="I2507" s="62" t="s">
        <v>59</v>
      </c>
      <c r="J2507" s="143">
        <v>7438448321.3339291</v>
      </c>
      <c r="K2507" s="50">
        <v>239240212.04909697</v>
      </c>
      <c r="L2507" s="50">
        <v>1449106114.3388281</v>
      </c>
      <c r="M2507" s="50">
        <v>0</v>
      </c>
      <c r="N2507" s="50">
        <v>1273744197.2623899</v>
      </c>
      <c r="O2507" s="50">
        <v>839172537.45508063</v>
      </c>
      <c r="P2507" s="164">
        <v>103333870.01546785</v>
      </c>
    </row>
    <row r="2508" spans="1:16" hidden="1" x14ac:dyDescent="0.25">
      <c r="A2508" s="52">
        <f xml:space="preserve"> ROW( data_scaledImpacts[[#This Row],[row_id]] ) - ROW( data_scaledImpacts[[#Headers],[row_id]] )</f>
        <v>2507</v>
      </c>
      <c r="B2508" s="59" t="str">
        <f xml:space="preserve"> _xlfn.TEXTJOIN( "", , data_scaledImpacts[[#This Row],[sector]:[impactType]] )</f>
        <v>CILAgricultureHadGEM2-ES5With CO2 FertilizationMaize</v>
      </c>
      <c r="C2508" s="47" t="s">
        <v>1261</v>
      </c>
      <c r="D2508" s="47" t="s">
        <v>3</v>
      </c>
      <c r="E2508" s="48">
        <v>5</v>
      </c>
      <c r="F2508" s="48"/>
      <c r="G2508" s="19" t="s">
        <v>1197</v>
      </c>
      <c r="H2508" s="19" t="s">
        <v>1199</v>
      </c>
      <c r="I2508" s="62" t="s">
        <v>66</v>
      </c>
      <c r="J2508" s="143">
        <v>10769310972.86265</v>
      </c>
      <c r="K2508" s="50">
        <v>472356384.4891538</v>
      </c>
      <c r="L2508" s="50">
        <v>1851877846.6062083</v>
      </c>
      <c r="M2508" s="50">
        <v>0</v>
      </c>
      <c r="N2508" s="50">
        <v>1504140240.2228622</v>
      </c>
      <c r="O2508" s="50">
        <v>983635182.28694975</v>
      </c>
      <c r="P2508" s="164">
        <v>132063804.75079973</v>
      </c>
    </row>
    <row r="2509" spans="1:16" hidden="1" x14ac:dyDescent="0.25">
      <c r="A2509" s="52">
        <f xml:space="preserve"> ROW( data_scaledImpacts[[#This Row],[row_id]] ) - ROW( data_scaledImpacts[[#Headers],[row_id]] )</f>
        <v>2508</v>
      </c>
      <c r="B2509" s="59" t="str">
        <f xml:space="preserve"> _xlfn.TEXTJOIN( "", , data_scaledImpacts[[#This Row],[sector]:[impactType]] )</f>
        <v>CILAgricultureHadGEM2-ES6With CO2 FertilizationMaize</v>
      </c>
      <c r="C2509" s="47" t="s">
        <v>1261</v>
      </c>
      <c r="D2509" s="47" t="s">
        <v>3</v>
      </c>
      <c r="E2509" s="48">
        <v>6</v>
      </c>
      <c r="F2509" s="48"/>
      <c r="G2509" s="19" t="s">
        <v>1197</v>
      </c>
      <c r="H2509" s="19" t="s">
        <v>1199</v>
      </c>
      <c r="I2509" s="62" t="s">
        <v>73</v>
      </c>
      <c r="J2509" s="143">
        <v>14693770662.439154</v>
      </c>
      <c r="K2509" s="50">
        <v>623802985.92494047</v>
      </c>
      <c r="L2509" s="50">
        <v>2741351162.6007662</v>
      </c>
      <c r="M2509" s="50">
        <v>0</v>
      </c>
      <c r="N2509" s="50">
        <v>1590674500.3142049</v>
      </c>
      <c r="O2509" s="50">
        <v>1067810313.3139135</v>
      </c>
      <c r="P2509" s="164">
        <v>147940442.25064668</v>
      </c>
    </row>
    <row r="2510" spans="1:16" hidden="1" x14ac:dyDescent="0.25">
      <c r="A2510" s="52">
        <f xml:space="preserve"> ROW( data_scaledImpacts[[#This Row],[row_id]] ) - ROW( data_scaledImpacts[[#Headers],[row_id]] )</f>
        <v>2509</v>
      </c>
      <c r="B2510" s="59" t="str">
        <f xml:space="preserve"> _xlfn.TEXTJOIN( "", , data_scaledImpacts[[#This Row],[sector]:[impactType]] )</f>
        <v>CILAgricultureMIROC51With CO2 FertilizationMaize</v>
      </c>
      <c r="C2510" s="47" t="s">
        <v>1261</v>
      </c>
      <c r="D2510" s="47" t="s">
        <v>4</v>
      </c>
      <c r="E2510" s="48">
        <v>1</v>
      </c>
      <c r="F2510" s="48"/>
      <c r="G2510" s="19" t="s">
        <v>1197</v>
      </c>
      <c r="H2510" s="19" t="s">
        <v>1199</v>
      </c>
      <c r="I2510" s="62" t="s">
        <v>39</v>
      </c>
      <c r="J2510" s="143">
        <v>530116556.86474216</v>
      </c>
      <c r="K2510" s="50">
        <v>-28164055.068598807</v>
      </c>
      <c r="L2510" s="50">
        <v>371334475.48635405</v>
      </c>
      <c r="M2510" s="50">
        <v>0</v>
      </c>
      <c r="N2510" s="50">
        <v>170785515.34015012</v>
      </c>
      <c r="O2510" s="50">
        <v>159696763.17704985</v>
      </c>
      <c r="P2510" s="164">
        <v>-16275847.850144995</v>
      </c>
    </row>
    <row r="2511" spans="1:16" hidden="1" x14ac:dyDescent="0.25">
      <c r="A2511" s="52">
        <f xml:space="preserve"> ROW( data_scaledImpacts[[#This Row],[row_id]] ) - ROW( data_scaledImpacts[[#Headers],[row_id]] )</f>
        <v>2510</v>
      </c>
      <c r="B2511" s="59" t="str">
        <f xml:space="preserve"> _xlfn.TEXTJOIN( "", , data_scaledImpacts[[#This Row],[sector]:[impactType]] )</f>
        <v>CILAgricultureMIROC52With CO2 FertilizationMaize</v>
      </c>
      <c r="C2511" s="47" t="s">
        <v>1261</v>
      </c>
      <c r="D2511" s="47" t="s">
        <v>4</v>
      </c>
      <c r="E2511" s="48">
        <v>2</v>
      </c>
      <c r="F2511" s="48"/>
      <c r="G2511" s="19" t="s">
        <v>1197</v>
      </c>
      <c r="H2511" s="19" t="s">
        <v>1199</v>
      </c>
      <c r="I2511" s="62" t="s">
        <v>46</v>
      </c>
      <c r="J2511" s="143">
        <v>2208760900.7454534</v>
      </c>
      <c r="K2511" s="50">
        <v>61487526.256514497</v>
      </c>
      <c r="L2511" s="50">
        <v>935375126.30695319</v>
      </c>
      <c r="M2511" s="50">
        <v>0</v>
      </c>
      <c r="N2511" s="50">
        <v>642061439.05949056</v>
      </c>
      <c r="O2511" s="50">
        <v>474406548.19029903</v>
      </c>
      <c r="P2511" s="164">
        <v>1944232.9837089712</v>
      </c>
    </row>
    <row r="2512" spans="1:16" hidden="1" x14ac:dyDescent="0.25">
      <c r="A2512" s="52">
        <f xml:space="preserve"> ROW( data_scaledImpacts[[#This Row],[row_id]] ) - ROW( data_scaledImpacts[[#Headers],[row_id]] )</f>
        <v>2511</v>
      </c>
      <c r="B2512" s="59" t="str">
        <f xml:space="preserve"> _xlfn.TEXTJOIN( "", , data_scaledImpacts[[#This Row],[sector]:[impactType]] )</f>
        <v>CILAgricultureMIROC53With CO2 FertilizationMaize</v>
      </c>
      <c r="C2512" s="47" t="s">
        <v>1261</v>
      </c>
      <c r="D2512" s="47" t="s">
        <v>4</v>
      </c>
      <c r="E2512" s="48">
        <v>3</v>
      </c>
      <c r="F2512" s="48"/>
      <c r="G2512" s="19" t="s">
        <v>1197</v>
      </c>
      <c r="H2512" s="19" t="s">
        <v>1199</v>
      </c>
      <c r="I2512" s="62" t="s">
        <v>53</v>
      </c>
      <c r="J2512" s="143">
        <v>2493985527.1235352</v>
      </c>
      <c r="K2512" s="50">
        <v>126786327.08639701</v>
      </c>
      <c r="L2512" s="50">
        <v>1165455596.5596371</v>
      </c>
      <c r="M2512" s="50">
        <v>0</v>
      </c>
      <c r="N2512" s="50">
        <v>733834242.38340843</v>
      </c>
      <c r="O2512" s="50">
        <v>656176560.01847947</v>
      </c>
      <c r="P2512" s="164">
        <v>43757604.471881717</v>
      </c>
    </row>
    <row r="2513" spans="1:16" hidden="1" x14ac:dyDescent="0.25">
      <c r="A2513" s="52">
        <f xml:space="preserve"> ROW( data_scaledImpacts[[#This Row],[row_id]] ) - ROW( data_scaledImpacts[[#Headers],[row_id]] )</f>
        <v>2512</v>
      </c>
      <c r="B2513" s="59" t="str">
        <f xml:space="preserve"> _xlfn.TEXTJOIN( "", , data_scaledImpacts[[#This Row],[sector]:[impactType]] )</f>
        <v>CILAgricultureMIROC54With CO2 FertilizationMaize</v>
      </c>
      <c r="C2513" s="47" t="s">
        <v>1261</v>
      </c>
      <c r="D2513" s="47" t="s">
        <v>4</v>
      </c>
      <c r="E2513" s="48">
        <v>4</v>
      </c>
      <c r="F2513" s="48"/>
      <c r="G2513" s="19" t="s">
        <v>1197</v>
      </c>
      <c r="H2513" s="19" t="s">
        <v>1199</v>
      </c>
      <c r="I2513" s="62" t="s">
        <v>60</v>
      </c>
      <c r="J2513" s="143">
        <v>6843021784.5783606</v>
      </c>
      <c r="K2513" s="50">
        <v>209542112.62045401</v>
      </c>
      <c r="L2513" s="50">
        <v>2215857942.4110913</v>
      </c>
      <c r="M2513" s="50">
        <v>0</v>
      </c>
      <c r="N2513" s="50">
        <v>996537039.82352448</v>
      </c>
      <c r="O2513" s="50">
        <v>851443394.81199634</v>
      </c>
      <c r="P2513" s="164">
        <v>56497991.531730369</v>
      </c>
    </row>
    <row r="2514" spans="1:16" hidden="1" x14ac:dyDescent="0.25">
      <c r="A2514" s="52">
        <f xml:space="preserve"> ROW( data_scaledImpacts[[#This Row],[row_id]] ) - ROW( data_scaledImpacts[[#Headers],[row_id]] )</f>
        <v>2513</v>
      </c>
      <c r="B2514" s="59" t="str">
        <f xml:space="preserve"> _xlfn.TEXTJOIN( "", , data_scaledImpacts[[#This Row],[sector]:[impactType]] )</f>
        <v>CILAgricultureMIROC55With CO2 FertilizationMaize</v>
      </c>
      <c r="C2514" s="47" t="s">
        <v>1261</v>
      </c>
      <c r="D2514" s="47" t="s">
        <v>4</v>
      </c>
      <c r="E2514" s="48">
        <v>5</v>
      </c>
      <c r="F2514" s="48"/>
      <c r="G2514" s="19" t="s">
        <v>1197</v>
      </c>
      <c r="H2514" s="19" t="s">
        <v>1199</v>
      </c>
      <c r="I2514" s="62" t="s">
        <v>67</v>
      </c>
      <c r="J2514" s="143">
        <v>10516051237.35202</v>
      </c>
      <c r="K2514" s="50">
        <v>321061328.83343619</v>
      </c>
      <c r="L2514" s="50">
        <v>2904273168.672699</v>
      </c>
      <c r="M2514" s="50">
        <v>0</v>
      </c>
      <c r="N2514" s="50">
        <v>1294870862.3368955</v>
      </c>
      <c r="O2514" s="50">
        <v>1194558939.1270983</v>
      </c>
      <c r="P2514" s="164">
        <v>93765275.419192642</v>
      </c>
    </row>
    <row r="2515" spans="1:16" hidden="1" x14ac:dyDescent="0.25">
      <c r="A2515" s="52">
        <f xml:space="preserve"> ROW( data_scaledImpacts[[#This Row],[row_id]] ) - ROW( data_scaledImpacts[[#Headers],[row_id]] )</f>
        <v>2514</v>
      </c>
      <c r="B2515" s="59" t="str">
        <f xml:space="preserve"> _xlfn.TEXTJOIN( "", , data_scaledImpacts[[#This Row],[sector]:[impactType]] )</f>
        <v>CILAgricultureCanESM21Without CO2 FertilizationMaize</v>
      </c>
      <c r="C2515" s="47" t="s">
        <v>1261</v>
      </c>
      <c r="D2515" s="47" t="s">
        <v>0</v>
      </c>
      <c r="E2515" s="48">
        <v>1</v>
      </c>
      <c r="F2515" s="48"/>
      <c r="G2515" s="19" t="s">
        <v>1196</v>
      </c>
      <c r="H2515" s="19" t="s">
        <v>1199</v>
      </c>
      <c r="I2515" s="62" t="s">
        <v>35</v>
      </c>
      <c r="J2515" s="143">
        <v>1761601120.6615992</v>
      </c>
      <c r="K2515" s="50">
        <v>26022050.802082635</v>
      </c>
      <c r="L2515" s="50">
        <v>713540399.57114887</v>
      </c>
      <c r="M2515" s="50">
        <v>0</v>
      </c>
      <c r="N2515" s="50">
        <v>158754267.39531144</v>
      </c>
      <c r="O2515" s="50">
        <v>318669731.48385632</v>
      </c>
      <c r="P2515" s="164">
        <v>25496923.081054319</v>
      </c>
    </row>
    <row r="2516" spans="1:16" hidden="1" x14ac:dyDescent="0.25">
      <c r="A2516" s="52">
        <f xml:space="preserve"> ROW( data_scaledImpacts[[#This Row],[row_id]] ) - ROW( data_scaledImpacts[[#Headers],[row_id]] )</f>
        <v>2515</v>
      </c>
      <c r="B2516" s="59" t="str">
        <f xml:space="preserve"> _xlfn.TEXTJOIN( "", , data_scaledImpacts[[#This Row],[sector]:[impactType]] )</f>
        <v>CILAgricultureCanESM22Without CO2 FertilizationMaize</v>
      </c>
      <c r="C2516" s="47" t="s">
        <v>1261</v>
      </c>
      <c r="D2516" s="47" t="s">
        <v>0</v>
      </c>
      <c r="E2516" s="48">
        <v>2</v>
      </c>
      <c r="F2516" s="48"/>
      <c r="G2516" s="19" t="s">
        <v>1196</v>
      </c>
      <c r="H2516" s="19" t="s">
        <v>1199</v>
      </c>
      <c r="I2516" s="62" t="s">
        <v>42</v>
      </c>
      <c r="J2516" s="143">
        <v>2998601661.6274576</v>
      </c>
      <c r="K2516" s="50">
        <v>195311812.67766085</v>
      </c>
      <c r="L2516" s="50">
        <v>938664040.2377274</v>
      </c>
      <c r="M2516" s="50">
        <v>0</v>
      </c>
      <c r="N2516" s="50">
        <v>537137705.8923353</v>
      </c>
      <c r="O2516" s="50">
        <v>553049359.68477786</v>
      </c>
      <c r="P2516" s="164">
        <v>56053512.718518548</v>
      </c>
    </row>
    <row r="2517" spans="1:16" hidden="1" x14ac:dyDescent="0.25">
      <c r="A2517" s="52">
        <f xml:space="preserve"> ROW( data_scaledImpacts[[#This Row],[row_id]] ) - ROW( data_scaledImpacts[[#Headers],[row_id]] )</f>
        <v>2516</v>
      </c>
      <c r="B2517" s="59" t="str">
        <f xml:space="preserve"> _xlfn.TEXTJOIN( "", , data_scaledImpacts[[#This Row],[sector]:[impactType]] )</f>
        <v>CILAgricultureCanESM23Without CO2 FertilizationMaize</v>
      </c>
      <c r="C2517" s="47" t="s">
        <v>1261</v>
      </c>
      <c r="D2517" s="47" t="s">
        <v>0</v>
      </c>
      <c r="E2517" s="48">
        <v>3</v>
      </c>
      <c r="F2517" s="48"/>
      <c r="G2517" s="19" t="s">
        <v>1196</v>
      </c>
      <c r="H2517" s="19" t="s">
        <v>1199</v>
      </c>
      <c r="I2517" s="62" t="s">
        <v>49</v>
      </c>
      <c r="J2517" s="143">
        <v>6205263463.1559954</v>
      </c>
      <c r="K2517" s="50">
        <v>306325820.92537647</v>
      </c>
      <c r="L2517" s="50">
        <v>1571759617.6618531</v>
      </c>
      <c r="M2517" s="50">
        <v>0</v>
      </c>
      <c r="N2517" s="50">
        <v>932485894.85092711</v>
      </c>
      <c r="O2517" s="50">
        <v>845645107.98308158</v>
      </c>
      <c r="P2517" s="164">
        <v>99307943.783624455</v>
      </c>
    </row>
    <row r="2518" spans="1:16" hidden="1" x14ac:dyDescent="0.25">
      <c r="A2518" s="52">
        <f xml:space="preserve"> ROW( data_scaledImpacts[[#This Row],[row_id]] ) - ROW( data_scaledImpacts[[#Headers],[row_id]] )</f>
        <v>2517</v>
      </c>
      <c r="B2518" s="59" t="str">
        <f xml:space="preserve"> _xlfn.TEXTJOIN( "", , data_scaledImpacts[[#This Row],[sector]:[impactType]] )</f>
        <v>CILAgricultureCanESM24Without CO2 FertilizationMaize</v>
      </c>
      <c r="C2518" s="47" t="s">
        <v>1261</v>
      </c>
      <c r="D2518" s="47" t="s">
        <v>0</v>
      </c>
      <c r="E2518" s="48">
        <v>4</v>
      </c>
      <c r="F2518" s="48"/>
      <c r="G2518" s="19" t="s">
        <v>1196</v>
      </c>
      <c r="H2518" s="19" t="s">
        <v>1199</v>
      </c>
      <c r="I2518" s="62" t="s">
        <v>56</v>
      </c>
      <c r="J2518" s="143">
        <v>8034262784.1885986</v>
      </c>
      <c r="K2518" s="50">
        <v>434103765.80639625</v>
      </c>
      <c r="L2518" s="50">
        <v>1988726237.2514396</v>
      </c>
      <c r="M2518" s="50">
        <v>0</v>
      </c>
      <c r="N2518" s="50">
        <v>1140756404.0607903</v>
      </c>
      <c r="O2518" s="50">
        <v>993629312.060956</v>
      </c>
      <c r="P2518" s="164">
        <v>119771427.1169578</v>
      </c>
    </row>
    <row r="2519" spans="1:16" hidden="1" x14ac:dyDescent="0.25">
      <c r="A2519" s="52">
        <f xml:space="preserve"> ROW( data_scaledImpacts[[#This Row],[row_id]] ) - ROW( data_scaledImpacts[[#Headers],[row_id]] )</f>
        <v>2518</v>
      </c>
      <c r="B2519" s="59" t="str">
        <f xml:space="preserve"> _xlfn.TEXTJOIN( "", , data_scaledImpacts[[#This Row],[sector]:[impactType]] )</f>
        <v>CILAgricultureCanESM25Without CO2 FertilizationMaize</v>
      </c>
      <c r="C2519" s="47" t="s">
        <v>1261</v>
      </c>
      <c r="D2519" s="47" t="s">
        <v>0</v>
      </c>
      <c r="E2519" s="48">
        <v>5</v>
      </c>
      <c r="F2519" s="48"/>
      <c r="G2519" s="19" t="s">
        <v>1196</v>
      </c>
      <c r="H2519" s="19" t="s">
        <v>1199</v>
      </c>
      <c r="I2519" s="62" t="s">
        <v>63</v>
      </c>
      <c r="J2519" s="143">
        <v>11012128468.108931</v>
      </c>
      <c r="K2519" s="50">
        <v>604777805.50410759</v>
      </c>
      <c r="L2519" s="50">
        <v>2569094501.9695129</v>
      </c>
      <c r="M2519" s="50">
        <v>0</v>
      </c>
      <c r="N2519" s="50">
        <v>1395117477.8193085</v>
      </c>
      <c r="O2519" s="50">
        <v>1170219374.4059</v>
      </c>
      <c r="P2519" s="164">
        <v>181227090.64448175</v>
      </c>
    </row>
    <row r="2520" spans="1:16" hidden="1" x14ac:dyDescent="0.25">
      <c r="A2520" s="52">
        <f xml:space="preserve"> ROW( data_scaledImpacts[[#This Row],[row_id]] ) - ROW( data_scaledImpacts[[#Headers],[row_id]] )</f>
        <v>2519</v>
      </c>
      <c r="B2520" s="59" t="str">
        <f xml:space="preserve"> _xlfn.TEXTJOIN( "", , data_scaledImpacts[[#This Row],[sector]:[impactType]] )</f>
        <v>CILAgricultureCanESM26Without CO2 FertilizationMaize</v>
      </c>
      <c r="C2520" s="47" t="s">
        <v>1261</v>
      </c>
      <c r="D2520" s="47" t="s">
        <v>0</v>
      </c>
      <c r="E2520" s="48">
        <v>6</v>
      </c>
      <c r="F2520" s="48"/>
      <c r="G2520" s="19" t="s">
        <v>1196</v>
      </c>
      <c r="H2520" s="19" t="s">
        <v>1199</v>
      </c>
      <c r="I2520" s="62" t="s">
        <v>70</v>
      </c>
      <c r="J2520" s="143">
        <v>14812954094.383663</v>
      </c>
      <c r="K2520" s="50">
        <v>734048559.95517468</v>
      </c>
      <c r="L2520" s="50">
        <v>3406500427.087326</v>
      </c>
      <c r="M2520" s="50">
        <v>0</v>
      </c>
      <c r="N2520" s="50">
        <v>1628618117.9652407</v>
      </c>
      <c r="O2520" s="50">
        <v>1424652376.7107205</v>
      </c>
      <c r="P2520" s="164">
        <v>250873500.31498945</v>
      </c>
    </row>
    <row r="2521" spans="1:16" hidden="1" x14ac:dyDescent="0.25">
      <c r="A2521" s="52">
        <f xml:space="preserve"> ROW( data_scaledImpacts[[#This Row],[row_id]] ) - ROW( data_scaledImpacts[[#Headers],[row_id]] )</f>
        <v>2520</v>
      </c>
      <c r="B2521" s="59" t="str">
        <f xml:space="preserve"> _xlfn.TEXTJOIN( "", , data_scaledImpacts[[#This Row],[sector]:[impactType]] )</f>
        <v>CILAgricultureCCSM41Without CO2 FertilizationMaize</v>
      </c>
      <c r="C2521" s="47" t="s">
        <v>1261</v>
      </c>
      <c r="D2521" s="47" t="s">
        <v>1</v>
      </c>
      <c r="E2521" s="48">
        <v>1</v>
      </c>
      <c r="F2521" s="48"/>
      <c r="G2521" s="19" t="s">
        <v>1196</v>
      </c>
      <c r="H2521" s="19" t="s">
        <v>1199</v>
      </c>
      <c r="I2521" s="62" t="s">
        <v>36</v>
      </c>
      <c r="J2521" s="143">
        <v>820732554.50353539</v>
      </c>
      <c r="K2521" s="50">
        <v>-26111236.588560283</v>
      </c>
      <c r="L2521" s="50">
        <v>231952281.03106895</v>
      </c>
      <c r="M2521" s="50">
        <v>0</v>
      </c>
      <c r="N2521" s="50">
        <v>96976005.457104176</v>
      </c>
      <c r="O2521" s="50">
        <v>56677001.34978354</v>
      </c>
      <c r="P2521" s="164">
        <v>2564891.536397405</v>
      </c>
    </row>
    <row r="2522" spans="1:16" hidden="1" x14ac:dyDescent="0.25">
      <c r="A2522" s="52">
        <f xml:space="preserve"> ROW( data_scaledImpacts[[#This Row],[row_id]] ) - ROW( data_scaledImpacts[[#Headers],[row_id]] )</f>
        <v>2521</v>
      </c>
      <c r="B2522" s="59" t="str">
        <f xml:space="preserve"> _xlfn.TEXTJOIN( "", , data_scaledImpacts[[#This Row],[sector]:[impactType]] )</f>
        <v>CILAgricultureCCSM42Without CO2 FertilizationMaize</v>
      </c>
      <c r="C2522" s="47" t="s">
        <v>1261</v>
      </c>
      <c r="D2522" s="47" t="s">
        <v>1</v>
      </c>
      <c r="E2522" s="48">
        <v>2</v>
      </c>
      <c r="F2522" s="48"/>
      <c r="G2522" s="19" t="s">
        <v>1196</v>
      </c>
      <c r="H2522" s="19" t="s">
        <v>1199</v>
      </c>
      <c r="I2522" s="62" t="s">
        <v>43</v>
      </c>
      <c r="J2522" s="143">
        <v>3361968333.2553177</v>
      </c>
      <c r="K2522" s="50">
        <v>77642625.466286197</v>
      </c>
      <c r="L2522" s="50">
        <v>734275721.19494915</v>
      </c>
      <c r="M2522" s="50">
        <v>0</v>
      </c>
      <c r="N2522" s="50">
        <v>501807406.11790985</v>
      </c>
      <c r="O2522" s="50">
        <v>330506724.00237906</v>
      </c>
      <c r="P2522" s="164">
        <v>15432275.211882535</v>
      </c>
    </row>
    <row r="2523" spans="1:16" hidden="1" x14ac:dyDescent="0.25">
      <c r="A2523" s="52">
        <f xml:space="preserve"> ROW( data_scaledImpacts[[#This Row],[row_id]] ) - ROW( data_scaledImpacts[[#Headers],[row_id]] )</f>
        <v>2522</v>
      </c>
      <c r="B2523" s="59" t="str">
        <f xml:space="preserve"> _xlfn.TEXTJOIN( "", , data_scaledImpacts[[#This Row],[sector]:[impactType]] )</f>
        <v>CILAgricultureCCSM43Without CO2 FertilizationMaize</v>
      </c>
      <c r="C2523" s="47" t="s">
        <v>1261</v>
      </c>
      <c r="D2523" s="47" t="s">
        <v>1</v>
      </c>
      <c r="E2523" s="48">
        <v>3</v>
      </c>
      <c r="F2523" s="48"/>
      <c r="G2523" s="19" t="s">
        <v>1196</v>
      </c>
      <c r="H2523" s="19" t="s">
        <v>1199</v>
      </c>
      <c r="I2523" s="62" t="s">
        <v>50</v>
      </c>
      <c r="J2523" s="143">
        <v>7340178597.9990444</v>
      </c>
      <c r="K2523" s="50">
        <v>202932097.86176786</v>
      </c>
      <c r="L2523" s="50">
        <v>1630406235.6186028</v>
      </c>
      <c r="M2523" s="50">
        <v>0</v>
      </c>
      <c r="N2523" s="50">
        <v>875453094.53954041</v>
      </c>
      <c r="O2523" s="50">
        <v>674818200.88885009</v>
      </c>
      <c r="P2523" s="164">
        <v>59034548.906661905</v>
      </c>
    </row>
    <row r="2524" spans="1:16" hidden="1" x14ac:dyDescent="0.25">
      <c r="A2524" s="52">
        <f xml:space="preserve"> ROW( data_scaledImpacts[[#This Row],[row_id]] ) - ROW( data_scaledImpacts[[#Headers],[row_id]] )</f>
        <v>2523</v>
      </c>
      <c r="B2524" s="59" t="str">
        <f xml:space="preserve"> _xlfn.TEXTJOIN( "", , data_scaledImpacts[[#This Row],[sector]:[impactType]] )</f>
        <v>CILAgricultureCCSM44Without CO2 FertilizationMaize</v>
      </c>
      <c r="C2524" s="47" t="s">
        <v>1261</v>
      </c>
      <c r="D2524" s="47" t="s">
        <v>1</v>
      </c>
      <c r="E2524" s="48">
        <v>4</v>
      </c>
      <c r="F2524" s="48"/>
      <c r="G2524" s="19" t="s">
        <v>1196</v>
      </c>
      <c r="H2524" s="19" t="s">
        <v>1199</v>
      </c>
      <c r="I2524" s="62" t="s">
        <v>57</v>
      </c>
      <c r="J2524" s="143">
        <v>12070291795.852081</v>
      </c>
      <c r="K2524" s="50">
        <v>402965930.87483478</v>
      </c>
      <c r="L2524" s="50">
        <v>2628399918.0334888</v>
      </c>
      <c r="M2524" s="50">
        <v>0</v>
      </c>
      <c r="N2524" s="50">
        <v>1288016248.000381</v>
      </c>
      <c r="O2524" s="50">
        <v>983311232.6469245</v>
      </c>
      <c r="P2524" s="164">
        <v>132378943.07763922</v>
      </c>
    </row>
    <row r="2525" spans="1:16" hidden="1" x14ac:dyDescent="0.25">
      <c r="A2525" s="52">
        <f xml:space="preserve"> ROW( data_scaledImpacts[[#This Row],[row_id]] ) - ROW( data_scaledImpacts[[#Headers],[row_id]] )</f>
        <v>2524</v>
      </c>
      <c r="B2525" s="59" t="str">
        <f xml:space="preserve"> _xlfn.TEXTJOIN( "", , data_scaledImpacts[[#This Row],[sector]:[impactType]] )</f>
        <v>CILAgricultureCCSM45Without CO2 FertilizationMaize</v>
      </c>
      <c r="C2525" s="47" t="s">
        <v>1261</v>
      </c>
      <c r="D2525" s="47" t="s">
        <v>1</v>
      </c>
      <c r="E2525" s="48">
        <v>5</v>
      </c>
      <c r="F2525" s="48"/>
      <c r="G2525" s="19" t="s">
        <v>1196</v>
      </c>
      <c r="H2525" s="19" t="s">
        <v>1199</v>
      </c>
      <c r="I2525" s="62" t="s">
        <v>64</v>
      </c>
      <c r="J2525" s="143">
        <v>12738129902.864822</v>
      </c>
      <c r="K2525" s="50">
        <v>497099640.06627536</v>
      </c>
      <c r="L2525" s="50">
        <v>2984471548.3937449</v>
      </c>
      <c r="M2525" s="50">
        <v>0</v>
      </c>
      <c r="N2525" s="50">
        <v>1437148397.1553426</v>
      </c>
      <c r="O2525" s="50">
        <v>1116512839.0310247</v>
      </c>
      <c r="P2525" s="164">
        <v>172075974.67305279</v>
      </c>
    </row>
    <row r="2526" spans="1:16" hidden="1" x14ac:dyDescent="0.25">
      <c r="A2526" s="52">
        <f xml:space="preserve"> ROW( data_scaledImpacts[[#This Row],[row_id]] ) - ROW( data_scaledImpacts[[#Headers],[row_id]] )</f>
        <v>2525</v>
      </c>
      <c r="B2526" s="59" t="str">
        <f xml:space="preserve"> _xlfn.TEXTJOIN( "", , data_scaledImpacts[[#This Row],[sector]:[impactType]] )</f>
        <v>CILAgricultureGFDL-CM31Without CO2 FertilizationMaize</v>
      </c>
      <c r="C2526" s="47" t="s">
        <v>1261</v>
      </c>
      <c r="D2526" s="47" t="s">
        <v>5</v>
      </c>
      <c r="E2526" s="48">
        <v>1</v>
      </c>
      <c r="F2526" s="48"/>
      <c r="G2526" s="19" t="s">
        <v>1196</v>
      </c>
      <c r="H2526" s="19" t="s">
        <v>1199</v>
      </c>
      <c r="I2526" s="62" t="s">
        <v>40</v>
      </c>
      <c r="J2526" s="143">
        <v>-432107047.54115665</v>
      </c>
      <c r="K2526" s="50">
        <v>-31126220.936952032</v>
      </c>
      <c r="L2526" s="50">
        <v>99871084.566361561</v>
      </c>
      <c r="M2526" s="50">
        <v>0</v>
      </c>
      <c r="N2526" s="50">
        <v>-87073683.73906593</v>
      </c>
      <c r="O2526" s="50">
        <v>36606919.531078383</v>
      </c>
      <c r="P2526" s="164">
        <v>-12543384.797746496</v>
      </c>
    </row>
    <row r="2527" spans="1:16" hidden="1" x14ac:dyDescent="0.25">
      <c r="A2527" s="52">
        <f xml:space="preserve"> ROW( data_scaledImpacts[[#This Row],[row_id]] ) - ROW( data_scaledImpacts[[#Headers],[row_id]] )</f>
        <v>2526</v>
      </c>
      <c r="B2527" s="59" t="str">
        <f xml:space="preserve"> _xlfn.TEXTJOIN( "", , data_scaledImpacts[[#This Row],[sector]:[impactType]] )</f>
        <v>CILAgricultureGFDL-CM32Without CO2 FertilizationMaize</v>
      </c>
      <c r="C2527" s="47" t="s">
        <v>1261</v>
      </c>
      <c r="D2527" s="47" t="s">
        <v>5</v>
      </c>
      <c r="E2527" s="48">
        <v>2</v>
      </c>
      <c r="F2527" s="48"/>
      <c r="G2527" s="19" t="s">
        <v>1196</v>
      </c>
      <c r="H2527" s="19" t="s">
        <v>1199</v>
      </c>
      <c r="I2527" s="62" t="s">
        <v>47</v>
      </c>
      <c r="J2527" s="143">
        <v>3321286157.7794762</v>
      </c>
      <c r="K2527" s="50">
        <v>137373882.35080358</v>
      </c>
      <c r="L2527" s="50">
        <v>868122902.50860906</v>
      </c>
      <c r="M2527" s="50">
        <v>0</v>
      </c>
      <c r="N2527" s="50">
        <v>304293776.42612511</v>
      </c>
      <c r="O2527" s="50">
        <v>280543591.79103369</v>
      </c>
      <c r="P2527" s="164">
        <v>11894388.113603285</v>
      </c>
    </row>
    <row r="2528" spans="1:16" hidden="1" x14ac:dyDescent="0.25">
      <c r="A2528" s="52">
        <f xml:space="preserve"> ROW( data_scaledImpacts[[#This Row],[row_id]] ) - ROW( data_scaledImpacts[[#Headers],[row_id]] )</f>
        <v>2527</v>
      </c>
      <c r="B2528" s="59" t="str">
        <f xml:space="preserve"> _xlfn.TEXTJOIN( "", , data_scaledImpacts[[#This Row],[sector]:[impactType]] )</f>
        <v>CILAgricultureGFDL-CM33Without CO2 FertilizationMaize</v>
      </c>
      <c r="C2528" s="47" t="s">
        <v>1261</v>
      </c>
      <c r="D2528" s="47" t="s">
        <v>5</v>
      </c>
      <c r="E2528" s="48">
        <v>3</v>
      </c>
      <c r="F2528" s="48"/>
      <c r="G2528" s="19" t="s">
        <v>1196</v>
      </c>
      <c r="H2528" s="19" t="s">
        <v>1199</v>
      </c>
      <c r="I2528" s="62" t="s">
        <v>54</v>
      </c>
      <c r="J2528" s="143">
        <v>4163260399.4932756</v>
      </c>
      <c r="K2528" s="50">
        <v>296358094.55191088</v>
      </c>
      <c r="L2528" s="50">
        <v>1019066447.4406368</v>
      </c>
      <c r="M2528" s="50">
        <v>0</v>
      </c>
      <c r="N2528" s="50">
        <v>711891997.94394636</v>
      </c>
      <c r="O2528" s="50">
        <v>548511327.39541399</v>
      </c>
      <c r="P2528" s="164">
        <v>43510930.853633918</v>
      </c>
    </row>
    <row r="2529" spans="1:16" hidden="1" x14ac:dyDescent="0.25">
      <c r="A2529" s="52">
        <f xml:space="preserve"> ROW( data_scaledImpacts[[#This Row],[row_id]] ) - ROW( data_scaledImpacts[[#Headers],[row_id]] )</f>
        <v>2528</v>
      </c>
      <c r="B2529" s="59" t="str">
        <f xml:space="preserve"> _xlfn.TEXTJOIN( "", , data_scaledImpacts[[#This Row],[sector]:[impactType]] )</f>
        <v>CILAgricultureGFDL-CM34Without CO2 FertilizationMaize</v>
      </c>
      <c r="C2529" s="47" t="s">
        <v>1261</v>
      </c>
      <c r="D2529" s="47" t="s">
        <v>5</v>
      </c>
      <c r="E2529" s="48">
        <v>4</v>
      </c>
      <c r="F2529" s="48"/>
      <c r="G2529" s="19" t="s">
        <v>1196</v>
      </c>
      <c r="H2529" s="19" t="s">
        <v>1199</v>
      </c>
      <c r="I2529" s="62" t="s">
        <v>61</v>
      </c>
      <c r="J2529" s="143">
        <v>8438288122.261838</v>
      </c>
      <c r="K2529" s="50">
        <v>434594503.96098727</v>
      </c>
      <c r="L2529" s="50">
        <v>1723701225.1738634</v>
      </c>
      <c r="M2529" s="50">
        <v>0</v>
      </c>
      <c r="N2529" s="50">
        <v>1030805407.8767785</v>
      </c>
      <c r="O2529" s="50">
        <v>807765943.24928415</v>
      </c>
      <c r="P2529" s="164">
        <v>98714904.755021289</v>
      </c>
    </row>
    <row r="2530" spans="1:16" hidden="1" x14ac:dyDescent="0.25">
      <c r="A2530" s="52">
        <f xml:space="preserve"> ROW( data_scaledImpacts[[#This Row],[row_id]] ) - ROW( data_scaledImpacts[[#Headers],[row_id]] )</f>
        <v>2529</v>
      </c>
      <c r="B2530" s="59" t="str">
        <f xml:space="preserve"> _xlfn.TEXTJOIN( "", , data_scaledImpacts[[#This Row],[sector]:[impactType]] )</f>
        <v>CILAgricultureGFDL-CM35Without CO2 FertilizationMaize</v>
      </c>
      <c r="C2530" s="47" t="s">
        <v>1261</v>
      </c>
      <c r="D2530" s="47" t="s">
        <v>5</v>
      </c>
      <c r="E2530" s="48">
        <v>5</v>
      </c>
      <c r="F2530" s="48"/>
      <c r="G2530" s="19" t="s">
        <v>1196</v>
      </c>
      <c r="H2530" s="19" t="s">
        <v>1199</v>
      </c>
      <c r="I2530" s="62" t="s">
        <v>68</v>
      </c>
      <c r="J2530" s="143">
        <v>12916539243.021814</v>
      </c>
      <c r="K2530" s="50">
        <v>612443475.31596267</v>
      </c>
      <c r="L2530" s="50">
        <v>2773407916.67378</v>
      </c>
      <c r="M2530" s="50">
        <v>0</v>
      </c>
      <c r="N2530" s="50">
        <v>1453741942.7077332</v>
      </c>
      <c r="O2530" s="50">
        <v>1313184987.5438151</v>
      </c>
      <c r="P2530" s="164">
        <v>194011297.88540792</v>
      </c>
    </row>
    <row r="2531" spans="1:16" hidden="1" x14ac:dyDescent="0.25">
      <c r="A2531" s="52">
        <f xml:space="preserve"> ROW( data_scaledImpacts[[#This Row],[row_id]] ) - ROW( data_scaledImpacts[[#Headers],[row_id]] )</f>
        <v>2530</v>
      </c>
      <c r="B2531" s="59" t="str">
        <f xml:space="preserve"> _xlfn.TEXTJOIN( "", , data_scaledImpacts[[#This Row],[sector]:[impactType]] )</f>
        <v>CILAgricultureGFDL-CM36Without CO2 FertilizationMaize</v>
      </c>
      <c r="C2531" s="47" t="s">
        <v>1261</v>
      </c>
      <c r="D2531" s="47" t="s">
        <v>5</v>
      </c>
      <c r="E2531" s="48">
        <v>6</v>
      </c>
      <c r="F2531" s="48"/>
      <c r="G2531" s="19" t="s">
        <v>1196</v>
      </c>
      <c r="H2531" s="19" t="s">
        <v>1199</v>
      </c>
      <c r="I2531" s="62" t="s">
        <v>75</v>
      </c>
      <c r="J2531" s="143">
        <v>15735210818.069454</v>
      </c>
      <c r="K2531" s="50">
        <v>763951991.55642438</v>
      </c>
      <c r="L2531" s="50">
        <v>3425044606.7016191</v>
      </c>
      <c r="M2531" s="50">
        <v>0</v>
      </c>
      <c r="N2531" s="50">
        <v>1591044363.2601101</v>
      </c>
      <c r="O2531" s="50">
        <v>1412336310.6640134</v>
      </c>
      <c r="P2531" s="164">
        <v>247642982.58978879</v>
      </c>
    </row>
    <row r="2532" spans="1:16" hidden="1" x14ac:dyDescent="0.25">
      <c r="A2532" s="52">
        <f xml:space="preserve"> ROW( data_scaledImpacts[[#This Row],[row_id]] ) - ROW( data_scaledImpacts[[#Headers],[row_id]] )</f>
        <v>2531</v>
      </c>
      <c r="B2532" s="59" t="str">
        <f xml:space="preserve"> _xlfn.TEXTJOIN( "", , data_scaledImpacts[[#This Row],[sector]:[impactType]] )</f>
        <v>CILAgricultureGISS-E2-R1Without CO2 FertilizationMaize</v>
      </c>
      <c r="C2532" s="47" t="s">
        <v>1261</v>
      </c>
      <c r="D2532" s="47" t="s">
        <v>2</v>
      </c>
      <c r="E2532" s="48">
        <v>1</v>
      </c>
      <c r="F2532" s="48"/>
      <c r="G2532" s="19" t="s">
        <v>1196</v>
      </c>
      <c r="H2532" s="19" t="s">
        <v>1199</v>
      </c>
      <c r="I2532" s="62" t="s">
        <v>37</v>
      </c>
      <c r="J2532" s="143">
        <v>-651147157.74946558</v>
      </c>
      <c r="K2532" s="50">
        <v>-46379849.268204041</v>
      </c>
      <c r="L2532" s="50">
        <v>-90145495.153053731</v>
      </c>
      <c r="M2532" s="50">
        <v>0</v>
      </c>
      <c r="N2532" s="50">
        <v>-304420832.96060306</v>
      </c>
      <c r="O2532" s="50">
        <v>93553110.689311251</v>
      </c>
      <c r="P2532" s="164">
        <v>24490312.198698837</v>
      </c>
    </row>
    <row r="2533" spans="1:16" hidden="1" x14ac:dyDescent="0.25">
      <c r="A2533" s="52">
        <f xml:space="preserve"> ROW( data_scaledImpacts[[#This Row],[row_id]] ) - ROW( data_scaledImpacts[[#Headers],[row_id]] )</f>
        <v>2532</v>
      </c>
      <c r="B2533" s="59" t="str">
        <f xml:space="preserve"> _xlfn.TEXTJOIN( "", , data_scaledImpacts[[#This Row],[sector]:[impactType]] )</f>
        <v>CILAgricultureGISS-E2-R2Without CO2 FertilizationMaize</v>
      </c>
      <c r="C2533" s="47" t="s">
        <v>1261</v>
      </c>
      <c r="D2533" s="47" t="s">
        <v>2</v>
      </c>
      <c r="E2533" s="48">
        <v>2</v>
      </c>
      <c r="F2533" s="48"/>
      <c r="G2533" s="19" t="s">
        <v>1196</v>
      </c>
      <c r="H2533" s="19" t="s">
        <v>1199</v>
      </c>
      <c r="I2533" s="62" t="s">
        <v>44</v>
      </c>
      <c r="J2533" s="143">
        <v>657235242.37865269</v>
      </c>
      <c r="K2533" s="50">
        <v>95821019.149041116</v>
      </c>
      <c r="L2533" s="50">
        <v>72517293.587434158</v>
      </c>
      <c r="M2533" s="50">
        <v>0</v>
      </c>
      <c r="N2533" s="50">
        <v>90114062.931851178</v>
      </c>
      <c r="O2533" s="50">
        <v>78567721.290347442</v>
      </c>
      <c r="P2533" s="164">
        <v>36892981.606761977</v>
      </c>
    </row>
    <row r="2534" spans="1:16" hidden="1" x14ac:dyDescent="0.25">
      <c r="A2534" s="52">
        <f xml:space="preserve"> ROW( data_scaledImpacts[[#This Row],[row_id]] ) - ROW( data_scaledImpacts[[#Headers],[row_id]] )</f>
        <v>2533</v>
      </c>
      <c r="B2534" s="59" t="str">
        <f xml:space="preserve"> _xlfn.TEXTJOIN( "", , data_scaledImpacts[[#This Row],[sector]:[impactType]] )</f>
        <v>CILAgricultureGISS-E2-R3Without CO2 FertilizationMaize</v>
      </c>
      <c r="C2534" s="47" t="s">
        <v>1261</v>
      </c>
      <c r="D2534" s="47" t="s">
        <v>2</v>
      </c>
      <c r="E2534" s="48">
        <v>3</v>
      </c>
      <c r="F2534" s="48"/>
      <c r="G2534" s="19" t="s">
        <v>1196</v>
      </c>
      <c r="H2534" s="19" t="s">
        <v>1199</v>
      </c>
      <c r="I2534" s="62" t="s">
        <v>51</v>
      </c>
      <c r="J2534" s="143">
        <v>4568478465.6303501</v>
      </c>
      <c r="K2534" s="50">
        <v>175911769.99224314</v>
      </c>
      <c r="L2534" s="50">
        <v>1283384644.330775</v>
      </c>
      <c r="M2534" s="50">
        <v>0</v>
      </c>
      <c r="N2534" s="50">
        <v>579142991.12828481</v>
      </c>
      <c r="O2534" s="50">
        <v>673450052.22804284</v>
      </c>
      <c r="P2534" s="164">
        <v>133349439.49711767</v>
      </c>
    </row>
    <row r="2535" spans="1:16" hidden="1" x14ac:dyDescent="0.25">
      <c r="A2535" s="52">
        <f xml:space="preserve"> ROW( data_scaledImpacts[[#This Row],[row_id]] ) - ROW( data_scaledImpacts[[#Headers],[row_id]] )</f>
        <v>2534</v>
      </c>
      <c r="B2535" s="59" t="str">
        <f xml:space="preserve"> _xlfn.TEXTJOIN( "", , data_scaledImpacts[[#This Row],[sector]:[impactType]] )</f>
        <v>CILAgricultureHadGEM2-ES1Without CO2 FertilizationMaize</v>
      </c>
      <c r="C2535" s="47" t="s">
        <v>1261</v>
      </c>
      <c r="D2535" s="47" t="s">
        <v>3</v>
      </c>
      <c r="E2535" s="48">
        <v>1</v>
      </c>
      <c r="F2535" s="48"/>
      <c r="G2535" s="19" t="s">
        <v>1196</v>
      </c>
      <c r="H2535" s="19" t="s">
        <v>1199</v>
      </c>
      <c r="I2535" s="62" t="s">
        <v>38</v>
      </c>
      <c r="J2535" s="143">
        <v>-1234898877.7398598</v>
      </c>
      <c r="K2535" s="50">
        <v>-62535285.629773721</v>
      </c>
      <c r="L2535" s="50">
        <v>-5220356.5510856975</v>
      </c>
      <c r="M2535" s="50">
        <v>0</v>
      </c>
      <c r="N2535" s="50">
        <v>-308394050.52184474</v>
      </c>
      <c r="O2535" s="50">
        <v>-12115787.515328031</v>
      </c>
      <c r="P2535" s="164">
        <v>16808405.030432183</v>
      </c>
    </row>
    <row r="2536" spans="1:16" hidden="1" x14ac:dyDescent="0.25">
      <c r="A2536" s="52">
        <f xml:space="preserve"> ROW( data_scaledImpacts[[#This Row],[row_id]] ) - ROW( data_scaledImpacts[[#Headers],[row_id]] )</f>
        <v>2535</v>
      </c>
      <c r="B2536" s="59" t="str">
        <f xml:space="preserve"> _xlfn.TEXTJOIN( "", , data_scaledImpacts[[#This Row],[sector]:[impactType]] )</f>
        <v>CILAgricultureHadGEM2-ES2Without CO2 FertilizationMaize</v>
      </c>
      <c r="C2536" s="47" t="s">
        <v>1261</v>
      </c>
      <c r="D2536" s="47" t="s">
        <v>3</v>
      </c>
      <c r="E2536" s="48">
        <v>2</v>
      </c>
      <c r="F2536" s="48"/>
      <c r="G2536" s="19" t="s">
        <v>1196</v>
      </c>
      <c r="H2536" s="19" t="s">
        <v>1199</v>
      </c>
      <c r="I2536" s="62" t="s">
        <v>45</v>
      </c>
      <c r="J2536" s="143">
        <v>1278446055.0189357</v>
      </c>
      <c r="K2536" s="50">
        <v>62478562.792859837</v>
      </c>
      <c r="L2536" s="50">
        <v>461051098.11094975</v>
      </c>
      <c r="M2536" s="50">
        <v>0</v>
      </c>
      <c r="N2536" s="50">
        <v>211925270.07118481</v>
      </c>
      <c r="O2536" s="50">
        <v>374586589.65888941</v>
      </c>
      <c r="P2536" s="164">
        <v>65967527.926483661</v>
      </c>
    </row>
    <row r="2537" spans="1:16" hidden="1" x14ac:dyDescent="0.25">
      <c r="A2537" s="52">
        <f xml:space="preserve"> ROW( data_scaledImpacts[[#This Row],[row_id]] ) - ROW( data_scaledImpacts[[#Headers],[row_id]] )</f>
        <v>2536</v>
      </c>
      <c r="B2537" s="59" t="str">
        <f xml:space="preserve"> _xlfn.TEXTJOIN( "", , data_scaledImpacts[[#This Row],[sector]:[impactType]] )</f>
        <v>CILAgricultureHadGEM2-ES3Without CO2 FertilizationMaize</v>
      </c>
      <c r="C2537" s="47" t="s">
        <v>1261</v>
      </c>
      <c r="D2537" s="47" t="s">
        <v>3</v>
      </c>
      <c r="E2537" s="48">
        <v>3</v>
      </c>
      <c r="F2537" s="48"/>
      <c r="G2537" s="19" t="s">
        <v>1196</v>
      </c>
      <c r="H2537" s="19" t="s">
        <v>1199</v>
      </c>
      <c r="I2537" s="62" t="s">
        <v>52</v>
      </c>
      <c r="J2537" s="143">
        <v>7007136836.8199129</v>
      </c>
      <c r="K2537" s="50">
        <v>171242121.00117043</v>
      </c>
      <c r="L2537" s="50">
        <v>1461224752.1223392</v>
      </c>
      <c r="M2537" s="50">
        <v>0</v>
      </c>
      <c r="N2537" s="50">
        <v>919431483.56645596</v>
      </c>
      <c r="O2537" s="50">
        <v>795091250.61981404</v>
      </c>
      <c r="P2537" s="164">
        <v>112912246.57615852</v>
      </c>
    </row>
    <row r="2538" spans="1:16" hidden="1" x14ac:dyDescent="0.25">
      <c r="A2538" s="52">
        <f xml:space="preserve"> ROW( data_scaledImpacts[[#This Row],[row_id]] ) - ROW( data_scaledImpacts[[#Headers],[row_id]] )</f>
        <v>2537</v>
      </c>
      <c r="B2538" s="59" t="str">
        <f xml:space="preserve"> _xlfn.TEXTJOIN( "", , data_scaledImpacts[[#This Row],[sector]:[impactType]] )</f>
        <v>CILAgricultureHadGEM2-ES4Without CO2 FertilizationMaize</v>
      </c>
      <c r="C2538" s="47" t="s">
        <v>1261</v>
      </c>
      <c r="D2538" s="47" t="s">
        <v>3</v>
      </c>
      <c r="E2538" s="48">
        <v>4</v>
      </c>
      <c r="F2538" s="48"/>
      <c r="G2538" s="19" t="s">
        <v>1196</v>
      </c>
      <c r="H2538" s="19" t="s">
        <v>1199</v>
      </c>
      <c r="I2538" s="62" t="s">
        <v>59</v>
      </c>
      <c r="J2538" s="143">
        <v>8319021839.5489912</v>
      </c>
      <c r="K2538" s="50">
        <v>291120995.01489121</v>
      </c>
      <c r="L2538" s="50">
        <v>1668555483.7409055</v>
      </c>
      <c r="M2538" s="50">
        <v>0</v>
      </c>
      <c r="N2538" s="50">
        <v>1318310984.6596076</v>
      </c>
      <c r="O2538" s="50">
        <v>915776416.3805778</v>
      </c>
      <c r="P2538" s="164">
        <v>140965897.93282405</v>
      </c>
    </row>
    <row r="2539" spans="1:16" hidden="1" x14ac:dyDescent="0.25">
      <c r="A2539" s="52">
        <f xml:space="preserve"> ROW( data_scaledImpacts[[#This Row],[row_id]] ) - ROW( data_scaledImpacts[[#Headers],[row_id]] )</f>
        <v>2538</v>
      </c>
      <c r="B2539" s="59" t="str">
        <f xml:space="preserve"> _xlfn.TEXTJOIN( "", , data_scaledImpacts[[#This Row],[sector]:[impactType]] )</f>
        <v>CILAgricultureHadGEM2-ES5Without CO2 FertilizationMaize</v>
      </c>
      <c r="C2539" s="47" t="s">
        <v>1261</v>
      </c>
      <c r="D2539" s="47" t="s">
        <v>3</v>
      </c>
      <c r="E2539" s="48">
        <v>5</v>
      </c>
      <c r="F2539" s="48"/>
      <c r="G2539" s="19" t="s">
        <v>1196</v>
      </c>
      <c r="H2539" s="19" t="s">
        <v>1199</v>
      </c>
      <c r="I2539" s="62" t="s">
        <v>66</v>
      </c>
      <c r="J2539" s="143">
        <v>11672874660.125402</v>
      </c>
      <c r="K2539" s="50">
        <v>521957486.99333805</v>
      </c>
      <c r="L2539" s="50">
        <v>2116218570.9806075</v>
      </c>
      <c r="M2539" s="50">
        <v>0</v>
      </c>
      <c r="N2539" s="50">
        <v>1545206505.2849817</v>
      </c>
      <c r="O2539" s="50">
        <v>1074235162.5173404</v>
      </c>
      <c r="P2539" s="164">
        <v>179808506.11050403</v>
      </c>
    </row>
    <row r="2540" spans="1:16" hidden="1" x14ac:dyDescent="0.25">
      <c r="A2540" s="52">
        <f xml:space="preserve"> ROW( data_scaledImpacts[[#This Row],[row_id]] ) - ROW( data_scaledImpacts[[#Headers],[row_id]] )</f>
        <v>2539</v>
      </c>
      <c r="B2540" s="59" t="str">
        <f xml:space="preserve"> _xlfn.TEXTJOIN( "", , data_scaledImpacts[[#This Row],[sector]:[impactType]] )</f>
        <v>CILAgricultureHadGEM2-ES6Without CO2 FertilizationMaize</v>
      </c>
      <c r="C2540" s="47" t="s">
        <v>1261</v>
      </c>
      <c r="D2540" s="47" t="s">
        <v>3</v>
      </c>
      <c r="E2540" s="48">
        <v>6</v>
      </c>
      <c r="F2540" s="48"/>
      <c r="G2540" s="19" t="s">
        <v>1196</v>
      </c>
      <c r="H2540" s="19" t="s">
        <v>1199</v>
      </c>
      <c r="I2540" s="62" t="s">
        <v>73</v>
      </c>
      <c r="J2540" s="143">
        <v>15502815929.106888</v>
      </c>
      <c r="K2540" s="50">
        <v>676312549.56679809</v>
      </c>
      <c r="L2540" s="50">
        <v>2998924780.4054623</v>
      </c>
      <c r="M2540" s="50">
        <v>0</v>
      </c>
      <c r="N2540" s="50">
        <v>1638200811.63288</v>
      </c>
      <c r="O2540" s="50">
        <v>1182963659.9335549</v>
      </c>
      <c r="P2540" s="164">
        <v>211038733.94913214</v>
      </c>
    </row>
    <row r="2541" spans="1:16" hidden="1" x14ac:dyDescent="0.25">
      <c r="A2541" s="52">
        <f xml:space="preserve"> ROW( data_scaledImpacts[[#This Row],[row_id]] ) - ROW( data_scaledImpacts[[#Headers],[row_id]] )</f>
        <v>2540</v>
      </c>
      <c r="B2541" s="59" t="str">
        <f xml:space="preserve"> _xlfn.TEXTJOIN( "", , data_scaledImpacts[[#This Row],[sector]:[impactType]] )</f>
        <v>CILAgricultureMIROC51Without CO2 FertilizationMaize</v>
      </c>
      <c r="C2541" s="47" t="s">
        <v>1261</v>
      </c>
      <c r="D2541" s="47" t="s">
        <v>4</v>
      </c>
      <c r="E2541" s="48">
        <v>1</v>
      </c>
      <c r="F2541" s="48"/>
      <c r="G2541" s="19" t="s">
        <v>1196</v>
      </c>
      <c r="H2541" s="19" t="s">
        <v>1199</v>
      </c>
      <c r="I2541" s="62" t="s">
        <v>39</v>
      </c>
      <c r="J2541" s="143">
        <v>627734166.3560524</v>
      </c>
      <c r="K2541" s="50">
        <v>-22874478.438354123</v>
      </c>
      <c r="L2541" s="50">
        <v>393061146.68435448</v>
      </c>
      <c r="M2541" s="50">
        <v>0</v>
      </c>
      <c r="N2541" s="50">
        <v>179558727.54700303</v>
      </c>
      <c r="O2541" s="50">
        <v>168642347.17452046</v>
      </c>
      <c r="P2541" s="164">
        <v>-12503987.079075694</v>
      </c>
    </row>
    <row r="2542" spans="1:16" hidden="1" x14ac:dyDescent="0.25">
      <c r="A2542" s="52">
        <f xml:space="preserve"> ROW( data_scaledImpacts[[#This Row],[row_id]] ) - ROW( data_scaledImpacts[[#Headers],[row_id]] )</f>
        <v>2541</v>
      </c>
      <c r="B2542" s="59" t="str">
        <f xml:space="preserve"> _xlfn.TEXTJOIN( "", , data_scaledImpacts[[#This Row],[sector]:[impactType]] )</f>
        <v>CILAgricultureMIROC52Without CO2 FertilizationMaize</v>
      </c>
      <c r="C2542" s="47" t="s">
        <v>1261</v>
      </c>
      <c r="D2542" s="47" t="s">
        <v>4</v>
      </c>
      <c r="E2542" s="48">
        <v>2</v>
      </c>
      <c r="F2542" s="48"/>
      <c r="G2542" s="19" t="s">
        <v>1196</v>
      </c>
      <c r="H2542" s="19" t="s">
        <v>1199</v>
      </c>
      <c r="I2542" s="62" t="s">
        <v>46</v>
      </c>
      <c r="J2542" s="143">
        <v>2647343907.265974</v>
      </c>
      <c r="K2542" s="50">
        <v>83985209.904296741</v>
      </c>
      <c r="L2542" s="50">
        <v>1029162759.0700459</v>
      </c>
      <c r="M2542" s="50">
        <v>0</v>
      </c>
      <c r="N2542" s="50">
        <v>673668140.89249754</v>
      </c>
      <c r="O2542" s="50">
        <v>511761156.97998816</v>
      </c>
      <c r="P2542" s="164">
        <v>19709632.575256694</v>
      </c>
    </row>
    <row r="2543" spans="1:16" hidden="1" x14ac:dyDescent="0.25">
      <c r="A2543" s="52">
        <f xml:space="preserve"> ROW( data_scaledImpacts[[#This Row],[row_id]] ) - ROW( data_scaledImpacts[[#Headers],[row_id]] )</f>
        <v>2542</v>
      </c>
      <c r="B2543" s="59" t="str">
        <f xml:space="preserve"> _xlfn.TEXTJOIN( "", , data_scaledImpacts[[#This Row],[sector]:[impactType]] )</f>
        <v>CILAgricultureMIROC53Without CO2 FertilizationMaize</v>
      </c>
      <c r="C2543" s="47" t="s">
        <v>1261</v>
      </c>
      <c r="D2543" s="47" t="s">
        <v>4</v>
      </c>
      <c r="E2543" s="48">
        <v>3</v>
      </c>
      <c r="F2543" s="48"/>
      <c r="G2543" s="19" t="s">
        <v>1196</v>
      </c>
      <c r="H2543" s="19" t="s">
        <v>1199</v>
      </c>
      <c r="I2543" s="62" t="s">
        <v>53</v>
      </c>
      <c r="J2543" s="143">
        <v>3440114981.569315</v>
      </c>
      <c r="K2543" s="50">
        <v>172348256.1198715</v>
      </c>
      <c r="L2543" s="50">
        <v>1360589548.8448243</v>
      </c>
      <c r="M2543" s="50">
        <v>0</v>
      </c>
      <c r="N2543" s="50">
        <v>799440501.72843897</v>
      </c>
      <c r="O2543" s="50">
        <v>726100859.26278651</v>
      </c>
      <c r="P2543" s="164">
        <v>79229632.88555716</v>
      </c>
    </row>
    <row r="2544" spans="1:16" hidden="1" x14ac:dyDescent="0.25">
      <c r="A2544" s="52">
        <f xml:space="preserve"> ROW( data_scaledImpacts[[#This Row],[row_id]] ) - ROW( data_scaledImpacts[[#Headers],[row_id]] )</f>
        <v>2543</v>
      </c>
      <c r="B2544" s="59" t="str">
        <f xml:space="preserve"> _xlfn.TEXTJOIN( "", , data_scaledImpacts[[#This Row],[sector]:[impactType]] )</f>
        <v>CILAgricultureMIROC54Without CO2 FertilizationMaize</v>
      </c>
      <c r="C2544" s="47" t="s">
        <v>1261</v>
      </c>
      <c r="D2544" s="47" t="s">
        <v>4</v>
      </c>
      <c r="E2544" s="48">
        <v>4</v>
      </c>
      <c r="F2544" s="48"/>
      <c r="G2544" s="19" t="s">
        <v>1196</v>
      </c>
      <c r="H2544" s="19" t="s">
        <v>1199</v>
      </c>
      <c r="I2544" s="62" t="s">
        <v>60</v>
      </c>
      <c r="J2544" s="143">
        <v>8113961700.9073105</v>
      </c>
      <c r="K2544" s="50">
        <v>279387493.06274444</v>
      </c>
      <c r="L2544" s="50">
        <v>2460925221.3418102</v>
      </c>
      <c r="M2544" s="50">
        <v>0</v>
      </c>
      <c r="N2544" s="50">
        <v>1083827677.4543869</v>
      </c>
      <c r="O2544" s="50">
        <v>954863715.08278751</v>
      </c>
      <c r="P2544" s="164">
        <v>116995551.48856367</v>
      </c>
    </row>
    <row r="2545" spans="1:16" hidden="1" x14ac:dyDescent="0.25">
      <c r="A2545" s="52">
        <f xml:space="preserve"> ROW( data_scaledImpacts[[#This Row],[row_id]] ) - ROW( data_scaledImpacts[[#Headers],[row_id]] )</f>
        <v>2544</v>
      </c>
      <c r="B2545" s="59" t="str">
        <f xml:space="preserve"> _xlfn.TEXTJOIN( "", , data_scaledImpacts[[#This Row],[sector]:[impactType]] )</f>
        <v>CILAgricultureMIROC55Without CO2 FertilizationMaize</v>
      </c>
      <c r="C2545" s="47" t="s">
        <v>1261</v>
      </c>
      <c r="D2545" s="47" t="s">
        <v>4</v>
      </c>
      <c r="E2545" s="48">
        <v>5</v>
      </c>
      <c r="F2545" s="48"/>
      <c r="G2545" s="19" t="s">
        <v>1196</v>
      </c>
      <c r="H2545" s="19" t="s">
        <v>1199</v>
      </c>
      <c r="I2545" s="62" t="s">
        <v>67</v>
      </c>
      <c r="J2545" s="143">
        <v>11884852203.520344</v>
      </c>
      <c r="K2545" s="50">
        <v>405475497.23695284</v>
      </c>
      <c r="L2545" s="50">
        <v>3167822961.6598983</v>
      </c>
      <c r="M2545" s="50">
        <v>0</v>
      </c>
      <c r="N2545" s="50">
        <v>1379246292.7235634</v>
      </c>
      <c r="O2545" s="50">
        <v>1299802795.6807015</v>
      </c>
      <c r="P2545" s="164">
        <v>172166352.31780311</v>
      </c>
    </row>
    <row r="2546" spans="1:16" hidden="1" x14ac:dyDescent="0.25">
      <c r="A2546" s="52">
        <f xml:space="preserve"> ROW( data_scaledImpacts[[#This Row],[row_id]] ) - ROW( data_scaledImpacts[[#Headers],[row_id]] )</f>
        <v>2545</v>
      </c>
      <c r="B2546" s="59" t="str">
        <f xml:space="preserve"> _xlfn.TEXTJOIN( "", , data_scaledImpacts[[#This Row],[sector]:[impactType]] )</f>
        <v>CILAgricultureCanESM21With CO2 FertilizationSoybean</v>
      </c>
      <c r="C2546" s="47" t="s">
        <v>1261</v>
      </c>
      <c r="D2546" s="47" t="s">
        <v>0</v>
      </c>
      <c r="E2546" s="48">
        <v>1</v>
      </c>
      <c r="F2546" s="48"/>
      <c r="G2546" s="19" t="s">
        <v>1197</v>
      </c>
      <c r="H2546" s="19" t="s">
        <v>1200</v>
      </c>
      <c r="I2546" s="62" t="s">
        <v>35</v>
      </c>
      <c r="J2546" s="143">
        <v>403505457.46798742</v>
      </c>
      <c r="K2546" s="50">
        <v>-9935856.73752358</v>
      </c>
      <c r="L2546" s="50">
        <v>155163078.08041927</v>
      </c>
      <c r="M2546" s="50">
        <v>0</v>
      </c>
      <c r="N2546" s="50">
        <v>-66542220.095279418</v>
      </c>
      <c r="O2546" s="50">
        <v>58623772.779481687</v>
      </c>
      <c r="P2546" s="164">
        <v>0</v>
      </c>
    </row>
    <row r="2547" spans="1:16" hidden="1" x14ac:dyDescent="0.25">
      <c r="A2547" s="52">
        <f xml:space="preserve"> ROW( data_scaledImpacts[[#This Row],[row_id]] ) - ROW( data_scaledImpacts[[#Headers],[row_id]] )</f>
        <v>2546</v>
      </c>
      <c r="B2547" s="59" t="str">
        <f xml:space="preserve"> _xlfn.TEXTJOIN( "", , data_scaledImpacts[[#This Row],[sector]:[impactType]] )</f>
        <v>CILAgricultureCanESM22With CO2 FertilizationSoybean</v>
      </c>
      <c r="C2547" s="47" t="s">
        <v>1261</v>
      </c>
      <c r="D2547" s="47" t="s">
        <v>0</v>
      </c>
      <c r="E2547" s="48">
        <v>2</v>
      </c>
      <c r="F2547" s="48"/>
      <c r="G2547" s="19" t="s">
        <v>1197</v>
      </c>
      <c r="H2547" s="19" t="s">
        <v>1200</v>
      </c>
      <c r="I2547" s="62" t="s">
        <v>42</v>
      </c>
      <c r="J2547" s="143">
        <v>-462485273.22966641</v>
      </c>
      <c r="K2547" s="50">
        <v>10250448.496726027</v>
      </c>
      <c r="L2547" s="50">
        <v>16376325.781250561</v>
      </c>
      <c r="M2547" s="50">
        <v>0</v>
      </c>
      <c r="N2547" s="50">
        <v>210425391.96528655</v>
      </c>
      <c r="O2547" s="50">
        <v>56882788.176251873</v>
      </c>
      <c r="P2547" s="164">
        <v>0</v>
      </c>
    </row>
    <row r="2548" spans="1:16" hidden="1" x14ac:dyDescent="0.25">
      <c r="A2548" s="52">
        <f xml:space="preserve"> ROW( data_scaledImpacts[[#This Row],[row_id]] ) - ROW( data_scaledImpacts[[#Headers],[row_id]] )</f>
        <v>2547</v>
      </c>
      <c r="B2548" s="59" t="str">
        <f xml:space="preserve"> _xlfn.TEXTJOIN( "", , data_scaledImpacts[[#This Row],[sector]:[impactType]] )</f>
        <v>CILAgricultureCanESM23With CO2 FertilizationSoybean</v>
      </c>
      <c r="C2548" s="47" t="s">
        <v>1261</v>
      </c>
      <c r="D2548" s="47" t="s">
        <v>0</v>
      </c>
      <c r="E2548" s="48">
        <v>3</v>
      </c>
      <c r="F2548" s="48"/>
      <c r="G2548" s="19" t="s">
        <v>1197</v>
      </c>
      <c r="H2548" s="19" t="s">
        <v>1200</v>
      </c>
      <c r="I2548" s="62" t="s">
        <v>49</v>
      </c>
      <c r="J2548" s="143">
        <v>344588448.24396503</v>
      </c>
      <c r="K2548" s="50">
        <v>18409420.559714522</v>
      </c>
      <c r="L2548" s="50">
        <v>101448598.72052158</v>
      </c>
      <c r="M2548" s="50">
        <v>0</v>
      </c>
      <c r="N2548" s="50">
        <v>703041011.19265699</v>
      </c>
      <c r="O2548" s="50">
        <v>138475794.92115504</v>
      </c>
      <c r="P2548" s="164">
        <v>0</v>
      </c>
    </row>
    <row r="2549" spans="1:16" hidden="1" x14ac:dyDescent="0.25">
      <c r="A2549" s="52">
        <f xml:space="preserve"> ROW( data_scaledImpacts[[#This Row],[row_id]] ) - ROW( data_scaledImpacts[[#Headers],[row_id]] )</f>
        <v>2548</v>
      </c>
      <c r="B2549" s="59" t="str">
        <f xml:space="preserve"> _xlfn.TEXTJOIN( "", , data_scaledImpacts[[#This Row],[sector]:[impactType]] )</f>
        <v>CILAgricultureCanESM24With CO2 FertilizationSoybean</v>
      </c>
      <c r="C2549" s="47" t="s">
        <v>1261</v>
      </c>
      <c r="D2549" s="47" t="s">
        <v>0</v>
      </c>
      <c r="E2549" s="48">
        <v>4</v>
      </c>
      <c r="F2549" s="48"/>
      <c r="G2549" s="19" t="s">
        <v>1197</v>
      </c>
      <c r="H2549" s="19" t="s">
        <v>1200</v>
      </c>
      <c r="I2549" s="62" t="s">
        <v>56</v>
      </c>
      <c r="J2549" s="143">
        <v>58067078.712072916</v>
      </c>
      <c r="K2549" s="50">
        <v>31253314.375214878</v>
      </c>
      <c r="L2549" s="50">
        <v>97988425.949957386</v>
      </c>
      <c r="M2549" s="50">
        <v>0</v>
      </c>
      <c r="N2549" s="50">
        <v>723271200.80299735</v>
      </c>
      <c r="O2549" s="50">
        <v>131338047.58502704</v>
      </c>
      <c r="P2549" s="164">
        <v>0</v>
      </c>
    </row>
    <row r="2550" spans="1:16" hidden="1" x14ac:dyDescent="0.25">
      <c r="A2550" s="52">
        <f xml:space="preserve"> ROW( data_scaledImpacts[[#This Row],[row_id]] ) - ROW( data_scaledImpacts[[#Headers],[row_id]] )</f>
        <v>2549</v>
      </c>
      <c r="B2550" s="59" t="str">
        <f xml:space="preserve"> _xlfn.TEXTJOIN( "", , data_scaledImpacts[[#This Row],[sector]:[impactType]] )</f>
        <v>CILAgricultureCanESM25With CO2 FertilizationSoybean</v>
      </c>
      <c r="C2550" s="47" t="s">
        <v>1261</v>
      </c>
      <c r="D2550" s="47" t="s">
        <v>0</v>
      </c>
      <c r="E2550" s="48">
        <v>5</v>
      </c>
      <c r="F2550" s="48"/>
      <c r="G2550" s="19" t="s">
        <v>1197</v>
      </c>
      <c r="H2550" s="19" t="s">
        <v>1200</v>
      </c>
      <c r="I2550" s="62" t="s">
        <v>63</v>
      </c>
      <c r="J2550" s="143">
        <v>1418748477.3942766</v>
      </c>
      <c r="K2550" s="50">
        <v>87182330.581515461</v>
      </c>
      <c r="L2550" s="50">
        <v>233650077.31527206</v>
      </c>
      <c r="M2550" s="50">
        <v>0</v>
      </c>
      <c r="N2550" s="50">
        <v>1126286568.1277497</v>
      </c>
      <c r="O2550" s="50">
        <v>198038129.84699306</v>
      </c>
      <c r="P2550" s="164">
        <v>0</v>
      </c>
    </row>
    <row r="2551" spans="1:16" hidden="1" x14ac:dyDescent="0.25">
      <c r="A2551" s="52">
        <f xml:space="preserve"> ROW( data_scaledImpacts[[#This Row],[row_id]] ) - ROW( data_scaledImpacts[[#Headers],[row_id]] )</f>
        <v>2550</v>
      </c>
      <c r="B2551" s="59" t="str">
        <f xml:space="preserve"> _xlfn.TEXTJOIN( "", , data_scaledImpacts[[#This Row],[sector]:[impactType]] )</f>
        <v>CILAgricultureCanESM26With CO2 FertilizationSoybean</v>
      </c>
      <c r="C2551" s="47" t="s">
        <v>1261</v>
      </c>
      <c r="D2551" s="47" t="s">
        <v>0</v>
      </c>
      <c r="E2551" s="48">
        <v>6</v>
      </c>
      <c r="F2551" s="48"/>
      <c r="G2551" s="19" t="s">
        <v>1197</v>
      </c>
      <c r="H2551" s="19" t="s">
        <v>1200</v>
      </c>
      <c r="I2551" s="62" t="s">
        <v>70</v>
      </c>
      <c r="J2551" s="143">
        <v>3895034586.9942141</v>
      </c>
      <c r="K2551" s="50">
        <v>110901732.54934938</v>
      </c>
      <c r="L2551" s="50">
        <v>604361793.52545285</v>
      </c>
      <c r="M2551" s="50">
        <v>0</v>
      </c>
      <c r="N2551" s="50">
        <v>1592021215.6740546</v>
      </c>
      <c r="O2551" s="50">
        <v>318174780.87962794</v>
      </c>
      <c r="P2551" s="164">
        <v>0</v>
      </c>
    </row>
    <row r="2552" spans="1:16" hidden="1" x14ac:dyDescent="0.25">
      <c r="A2552" s="52">
        <f xml:space="preserve"> ROW( data_scaledImpacts[[#This Row],[row_id]] ) - ROW( data_scaledImpacts[[#Headers],[row_id]] )</f>
        <v>2551</v>
      </c>
      <c r="B2552" s="59" t="str">
        <f xml:space="preserve"> _xlfn.TEXTJOIN( "", , data_scaledImpacts[[#This Row],[sector]:[impactType]] )</f>
        <v>CILAgricultureCCSM41With CO2 FertilizationSoybean</v>
      </c>
      <c r="C2552" s="47" t="s">
        <v>1261</v>
      </c>
      <c r="D2552" s="47" t="s">
        <v>1</v>
      </c>
      <c r="E2552" s="48">
        <v>1</v>
      </c>
      <c r="F2552" s="48"/>
      <c r="G2552" s="19" t="s">
        <v>1197</v>
      </c>
      <c r="H2552" s="19" t="s">
        <v>1200</v>
      </c>
      <c r="I2552" s="62" t="s">
        <v>36</v>
      </c>
      <c r="J2552" s="143">
        <v>393055147.70538372</v>
      </c>
      <c r="K2552" s="50">
        <v>-4244052.0555813229</v>
      </c>
      <c r="L2552" s="50">
        <v>101883610.31863432</v>
      </c>
      <c r="M2552" s="50">
        <v>0</v>
      </c>
      <c r="N2552" s="50">
        <v>39801025.910708122</v>
      </c>
      <c r="O2552" s="50">
        <v>5149310.8754027514</v>
      </c>
      <c r="P2552" s="164">
        <v>0</v>
      </c>
    </row>
    <row r="2553" spans="1:16" hidden="1" x14ac:dyDescent="0.25">
      <c r="A2553" s="52">
        <f xml:space="preserve"> ROW( data_scaledImpacts[[#This Row],[row_id]] ) - ROW( data_scaledImpacts[[#Headers],[row_id]] )</f>
        <v>2552</v>
      </c>
      <c r="B2553" s="59" t="str">
        <f xml:space="preserve"> _xlfn.TEXTJOIN( "", , data_scaledImpacts[[#This Row],[sector]:[impactType]] )</f>
        <v>CILAgricultureCCSM42With CO2 FertilizationSoybean</v>
      </c>
      <c r="C2553" s="47" t="s">
        <v>1261</v>
      </c>
      <c r="D2553" s="47" t="s">
        <v>1</v>
      </c>
      <c r="E2553" s="48">
        <v>2</v>
      </c>
      <c r="F2553" s="48"/>
      <c r="G2553" s="19" t="s">
        <v>1197</v>
      </c>
      <c r="H2553" s="19" t="s">
        <v>1200</v>
      </c>
      <c r="I2553" s="62" t="s">
        <v>43</v>
      </c>
      <c r="J2553" s="143">
        <v>236838389.18033847</v>
      </c>
      <c r="K2553" s="50">
        <v>-15639420.417775262</v>
      </c>
      <c r="L2553" s="50">
        <v>62168818.291094244</v>
      </c>
      <c r="M2553" s="50">
        <v>0</v>
      </c>
      <c r="N2553" s="50">
        <v>319811192.88327718</v>
      </c>
      <c r="O2553" s="50">
        <v>27671133.341111712</v>
      </c>
      <c r="P2553" s="164">
        <v>0</v>
      </c>
    </row>
    <row r="2554" spans="1:16" hidden="1" x14ac:dyDescent="0.25">
      <c r="A2554" s="52">
        <f xml:space="preserve"> ROW( data_scaledImpacts[[#This Row],[row_id]] ) - ROW( data_scaledImpacts[[#Headers],[row_id]] )</f>
        <v>2553</v>
      </c>
      <c r="B2554" s="59" t="str">
        <f xml:space="preserve"> _xlfn.TEXTJOIN( "", , data_scaledImpacts[[#This Row],[sector]:[impactType]] )</f>
        <v>CILAgricultureCCSM43With CO2 FertilizationSoybean</v>
      </c>
      <c r="C2554" s="47" t="s">
        <v>1261</v>
      </c>
      <c r="D2554" s="47" t="s">
        <v>1</v>
      </c>
      <c r="E2554" s="48">
        <v>3</v>
      </c>
      <c r="F2554" s="48"/>
      <c r="G2554" s="19" t="s">
        <v>1197</v>
      </c>
      <c r="H2554" s="19" t="s">
        <v>1200</v>
      </c>
      <c r="I2554" s="62" t="s">
        <v>50</v>
      </c>
      <c r="J2554" s="143">
        <v>991501015.20513153</v>
      </c>
      <c r="K2554" s="50">
        <v>-29142210.307699103</v>
      </c>
      <c r="L2554" s="50">
        <v>186706406.20629978</v>
      </c>
      <c r="M2554" s="50">
        <v>0</v>
      </c>
      <c r="N2554" s="50">
        <v>587343668.45477092</v>
      </c>
      <c r="O2554" s="50">
        <v>118684423.06031001</v>
      </c>
      <c r="P2554" s="164">
        <v>0</v>
      </c>
    </row>
    <row r="2555" spans="1:16" hidden="1" x14ac:dyDescent="0.25">
      <c r="A2555" s="52">
        <f xml:space="preserve"> ROW( data_scaledImpacts[[#This Row],[row_id]] ) - ROW( data_scaledImpacts[[#Headers],[row_id]] )</f>
        <v>2554</v>
      </c>
      <c r="B2555" s="59" t="str">
        <f xml:space="preserve"> _xlfn.TEXTJOIN( "", , data_scaledImpacts[[#This Row],[sector]:[impactType]] )</f>
        <v>CILAgricultureCCSM44With CO2 FertilizationSoybean</v>
      </c>
      <c r="C2555" s="47" t="s">
        <v>1261</v>
      </c>
      <c r="D2555" s="47" t="s">
        <v>1</v>
      </c>
      <c r="E2555" s="48">
        <v>4</v>
      </c>
      <c r="F2555" s="48"/>
      <c r="G2555" s="19" t="s">
        <v>1197</v>
      </c>
      <c r="H2555" s="19" t="s">
        <v>1200</v>
      </c>
      <c r="I2555" s="62" t="s">
        <v>57</v>
      </c>
      <c r="J2555" s="143">
        <v>3346909841.0217104</v>
      </c>
      <c r="K2555" s="50">
        <v>-8145104.580675913</v>
      </c>
      <c r="L2555" s="50">
        <v>457390365.64817989</v>
      </c>
      <c r="M2555" s="50">
        <v>0</v>
      </c>
      <c r="N2555" s="50">
        <v>1195667197.9163194</v>
      </c>
      <c r="O2555" s="50">
        <v>220403969.03010157</v>
      </c>
      <c r="P2555" s="164">
        <v>0</v>
      </c>
    </row>
    <row r="2556" spans="1:16" hidden="1" x14ac:dyDescent="0.25">
      <c r="A2556" s="52">
        <f xml:space="preserve"> ROW( data_scaledImpacts[[#This Row],[row_id]] ) - ROW( data_scaledImpacts[[#Headers],[row_id]] )</f>
        <v>2555</v>
      </c>
      <c r="B2556" s="59" t="str">
        <f xml:space="preserve"> _xlfn.TEXTJOIN( "", , data_scaledImpacts[[#This Row],[sector]:[impactType]] )</f>
        <v>CILAgricultureCCSM45With CO2 FertilizationSoybean</v>
      </c>
      <c r="C2556" s="47" t="s">
        <v>1261</v>
      </c>
      <c r="D2556" s="47" t="s">
        <v>1</v>
      </c>
      <c r="E2556" s="48">
        <v>5</v>
      </c>
      <c r="F2556" s="48"/>
      <c r="G2556" s="19" t="s">
        <v>1197</v>
      </c>
      <c r="H2556" s="19" t="s">
        <v>1200</v>
      </c>
      <c r="I2556" s="62" t="s">
        <v>64</v>
      </c>
      <c r="J2556" s="143">
        <v>2473310397.3971143</v>
      </c>
      <c r="K2556" s="50">
        <v>-10579050.296623033</v>
      </c>
      <c r="L2556" s="50">
        <v>485611231.10911775</v>
      </c>
      <c r="M2556" s="50">
        <v>0</v>
      </c>
      <c r="N2556" s="50">
        <v>1254036810.448904</v>
      </c>
      <c r="O2556" s="50">
        <v>212003554.70980623</v>
      </c>
      <c r="P2556" s="164">
        <v>0</v>
      </c>
    </row>
    <row r="2557" spans="1:16" hidden="1" x14ac:dyDescent="0.25">
      <c r="A2557" s="52">
        <f xml:space="preserve"> ROW( data_scaledImpacts[[#This Row],[row_id]] ) - ROW( data_scaledImpacts[[#Headers],[row_id]] )</f>
        <v>2556</v>
      </c>
      <c r="B2557" s="59" t="str">
        <f xml:space="preserve"> _xlfn.TEXTJOIN( "", , data_scaledImpacts[[#This Row],[sector]:[impactType]] )</f>
        <v>CILAgricultureGFDL-CM31With CO2 FertilizationSoybean</v>
      </c>
      <c r="C2557" s="47" t="s">
        <v>1261</v>
      </c>
      <c r="D2557" s="47" t="s">
        <v>5</v>
      </c>
      <c r="E2557" s="48">
        <v>1</v>
      </c>
      <c r="F2557" s="48"/>
      <c r="G2557" s="19" t="s">
        <v>1197</v>
      </c>
      <c r="H2557" s="19" t="s">
        <v>1200</v>
      </c>
      <c r="I2557" s="62" t="s">
        <v>40</v>
      </c>
      <c r="J2557" s="143">
        <v>83795536.606639326</v>
      </c>
      <c r="K2557" s="50">
        <v>13951053.598106969</v>
      </c>
      <c r="L2557" s="50">
        <v>91819077.895159677</v>
      </c>
      <c r="M2557" s="50">
        <v>0</v>
      </c>
      <c r="N2557" s="50">
        <v>198085135.36716923</v>
      </c>
      <c r="O2557" s="50">
        <v>60842776.485146224</v>
      </c>
      <c r="P2557" s="164">
        <v>0</v>
      </c>
    </row>
    <row r="2558" spans="1:16" hidden="1" x14ac:dyDescent="0.25">
      <c r="A2558" s="52">
        <f xml:space="preserve"> ROW( data_scaledImpacts[[#This Row],[row_id]] ) - ROW( data_scaledImpacts[[#Headers],[row_id]] )</f>
        <v>2557</v>
      </c>
      <c r="B2558" s="59" t="str">
        <f xml:space="preserve"> _xlfn.TEXTJOIN( "", , data_scaledImpacts[[#This Row],[sector]:[impactType]] )</f>
        <v>CILAgricultureGFDL-CM32With CO2 FertilizationSoybean</v>
      </c>
      <c r="C2558" s="47" t="s">
        <v>1261</v>
      </c>
      <c r="D2558" s="47" t="s">
        <v>5</v>
      </c>
      <c r="E2558" s="48">
        <v>2</v>
      </c>
      <c r="F2558" s="48"/>
      <c r="G2558" s="19" t="s">
        <v>1197</v>
      </c>
      <c r="H2558" s="19" t="s">
        <v>1200</v>
      </c>
      <c r="I2558" s="62" t="s">
        <v>47</v>
      </c>
      <c r="J2558" s="143">
        <v>810265938.09558022</v>
      </c>
      <c r="K2558" s="50">
        <v>31062262.935408186</v>
      </c>
      <c r="L2558" s="50">
        <v>154678863.47265208</v>
      </c>
      <c r="M2558" s="50">
        <v>0</v>
      </c>
      <c r="N2558" s="50">
        <v>378369100.72427529</v>
      </c>
      <c r="O2558" s="50">
        <v>101461954.91610913</v>
      </c>
      <c r="P2558" s="164">
        <v>0</v>
      </c>
    </row>
    <row r="2559" spans="1:16" hidden="1" x14ac:dyDescent="0.25">
      <c r="A2559" s="52">
        <f xml:space="preserve"> ROW( data_scaledImpacts[[#This Row],[row_id]] ) - ROW( data_scaledImpacts[[#Headers],[row_id]] )</f>
        <v>2558</v>
      </c>
      <c r="B2559" s="59" t="str">
        <f xml:space="preserve"> _xlfn.TEXTJOIN( "", , data_scaledImpacts[[#This Row],[sector]:[impactType]] )</f>
        <v>CILAgricultureGFDL-CM33With CO2 FertilizationSoybean</v>
      </c>
      <c r="C2559" s="47" t="s">
        <v>1261</v>
      </c>
      <c r="D2559" s="47" t="s">
        <v>5</v>
      </c>
      <c r="E2559" s="48">
        <v>3</v>
      </c>
      <c r="F2559" s="48"/>
      <c r="G2559" s="19" t="s">
        <v>1197</v>
      </c>
      <c r="H2559" s="19" t="s">
        <v>1200</v>
      </c>
      <c r="I2559" s="62" t="s">
        <v>54</v>
      </c>
      <c r="J2559" s="143">
        <v>-293815305.55449432</v>
      </c>
      <c r="K2559" s="50">
        <v>43253605.71351593</v>
      </c>
      <c r="L2559" s="50">
        <v>13455889.431997756</v>
      </c>
      <c r="M2559" s="50">
        <v>0</v>
      </c>
      <c r="N2559" s="50">
        <v>594327978.17614579</v>
      </c>
      <c r="O2559" s="50">
        <v>100247383.06970771</v>
      </c>
      <c r="P2559" s="164">
        <v>0</v>
      </c>
    </row>
    <row r="2560" spans="1:16" hidden="1" x14ac:dyDescent="0.25">
      <c r="A2560" s="52">
        <f xml:space="preserve"> ROW( data_scaledImpacts[[#This Row],[row_id]] ) - ROW( data_scaledImpacts[[#Headers],[row_id]] )</f>
        <v>2559</v>
      </c>
      <c r="B2560" s="59" t="str">
        <f xml:space="preserve"> _xlfn.TEXTJOIN( "", , data_scaledImpacts[[#This Row],[sector]:[impactType]] )</f>
        <v>CILAgricultureGFDL-CM34With CO2 FertilizationSoybean</v>
      </c>
      <c r="C2560" s="47" t="s">
        <v>1261</v>
      </c>
      <c r="D2560" s="47" t="s">
        <v>5</v>
      </c>
      <c r="E2560" s="48">
        <v>4</v>
      </c>
      <c r="F2560" s="48"/>
      <c r="G2560" s="19" t="s">
        <v>1197</v>
      </c>
      <c r="H2560" s="19" t="s">
        <v>1200</v>
      </c>
      <c r="I2560" s="62" t="s">
        <v>61</v>
      </c>
      <c r="J2560" s="143">
        <v>1359342952.7665575</v>
      </c>
      <c r="K2560" s="50">
        <v>59106026.75048434</v>
      </c>
      <c r="L2560" s="50">
        <v>69400580.212666944</v>
      </c>
      <c r="M2560" s="50">
        <v>0</v>
      </c>
      <c r="N2560" s="50">
        <v>1054115717.180647</v>
      </c>
      <c r="O2560" s="50">
        <v>152774873.98008284</v>
      </c>
      <c r="P2560" s="164">
        <v>0</v>
      </c>
    </row>
    <row r="2561" spans="1:16" hidden="1" x14ac:dyDescent="0.25">
      <c r="A2561" s="52">
        <f xml:space="preserve"> ROW( data_scaledImpacts[[#This Row],[row_id]] ) - ROW( data_scaledImpacts[[#Headers],[row_id]] )</f>
        <v>2560</v>
      </c>
      <c r="B2561" s="59" t="str">
        <f xml:space="preserve"> _xlfn.TEXTJOIN( "", , data_scaledImpacts[[#This Row],[sector]:[impactType]] )</f>
        <v>CILAgricultureGFDL-CM35With CO2 FertilizationSoybean</v>
      </c>
      <c r="C2561" s="47" t="s">
        <v>1261</v>
      </c>
      <c r="D2561" s="47" t="s">
        <v>5</v>
      </c>
      <c r="E2561" s="48">
        <v>5</v>
      </c>
      <c r="F2561" s="48"/>
      <c r="G2561" s="19" t="s">
        <v>1197</v>
      </c>
      <c r="H2561" s="19" t="s">
        <v>1200</v>
      </c>
      <c r="I2561" s="62" t="s">
        <v>68</v>
      </c>
      <c r="J2561" s="143">
        <v>4676919283.8743563</v>
      </c>
      <c r="K2561" s="50">
        <v>124367976.54254436</v>
      </c>
      <c r="L2561" s="50">
        <v>484816055.54749548</v>
      </c>
      <c r="M2561" s="50">
        <v>0</v>
      </c>
      <c r="N2561" s="50">
        <v>1894394087.6102483</v>
      </c>
      <c r="O2561" s="50">
        <v>417378194.91741049</v>
      </c>
      <c r="P2561" s="164">
        <v>0</v>
      </c>
    </row>
    <row r="2562" spans="1:16" hidden="1" x14ac:dyDescent="0.25">
      <c r="A2562" s="52">
        <f xml:space="preserve"> ROW( data_scaledImpacts[[#This Row],[row_id]] ) - ROW( data_scaledImpacts[[#Headers],[row_id]] )</f>
        <v>2561</v>
      </c>
      <c r="B2562" s="59" t="str">
        <f xml:space="preserve"> _xlfn.TEXTJOIN( "", , data_scaledImpacts[[#This Row],[sector]:[impactType]] )</f>
        <v>CILAgricultureGFDL-CM36With CO2 FertilizationSoybean</v>
      </c>
      <c r="C2562" s="47" t="s">
        <v>1261</v>
      </c>
      <c r="D2562" s="47" t="s">
        <v>5</v>
      </c>
      <c r="E2562" s="48">
        <v>6</v>
      </c>
      <c r="F2562" s="48"/>
      <c r="G2562" s="19" t="s">
        <v>1197</v>
      </c>
      <c r="H2562" s="19" t="s">
        <v>1200</v>
      </c>
      <c r="I2562" s="62" t="s">
        <v>75</v>
      </c>
      <c r="J2562" s="143">
        <v>6072823840.0377178</v>
      </c>
      <c r="K2562" s="50">
        <v>174754194.3439509</v>
      </c>
      <c r="L2562" s="50">
        <v>720011092.27721298</v>
      </c>
      <c r="M2562" s="50">
        <v>0</v>
      </c>
      <c r="N2562" s="50">
        <v>1973502228.4212761</v>
      </c>
      <c r="O2562" s="50">
        <v>425441460.27639443</v>
      </c>
      <c r="P2562" s="164">
        <v>0</v>
      </c>
    </row>
    <row r="2563" spans="1:16" hidden="1" x14ac:dyDescent="0.25">
      <c r="A2563" s="52">
        <f xml:space="preserve"> ROW( data_scaledImpacts[[#This Row],[row_id]] ) - ROW( data_scaledImpacts[[#Headers],[row_id]] )</f>
        <v>2562</v>
      </c>
      <c r="B2563" s="59" t="str">
        <f xml:space="preserve"> _xlfn.TEXTJOIN( "", , data_scaledImpacts[[#This Row],[sector]:[impactType]] )</f>
        <v>CILAgricultureGISS-E2-R1With CO2 FertilizationSoybean</v>
      </c>
      <c r="C2563" s="47" t="s">
        <v>1261</v>
      </c>
      <c r="D2563" s="47" t="s">
        <v>2</v>
      </c>
      <c r="E2563" s="48">
        <v>1</v>
      </c>
      <c r="F2563" s="48"/>
      <c r="G2563" s="19" t="s">
        <v>1197</v>
      </c>
      <c r="H2563" s="19" t="s">
        <v>1200</v>
      </c>
      <c r="I2563" s="62" t="s">
        <v>37</v>
      </c>
      <c r="J2563" s="143">
        <v>-1239806832.1504929</v>
      </c>
      <c r="K2563" s="50">
        <v>-29822019.575392742</v>
      </c>
      <c r="L2563" s="50">
        <v>-164907462.66201159</v>
      </c>
      <c r="M2563" s="50">
        <v>0</v>
      </c>
      <c r="N2563" s="50">
        <v>-496758026.92376494</v>
      </c>
      <c r="O2563" s="50">
        <v>-31393447.422386531</v>
      </c>
      <c r="P2563" s="164">
        <v>0</v>
      </c>
    </row>
    <row r="2564" spans="1:16" hidden="1" x14ac:dyDescent="0.25">
      <c r="A2564" s="52">
        <f xml:space="preserve"> ROW( data_scaledImpacts[[#This Row],[row_id]] ) - ROW( data_scaledImpacts[[#Headers],[row_id]] )</f>
        <v>2563</v>
      </c>
      <c r="B2564" s="59" t="str">
        <f xml:space="preserve"> _xlfn.TEXTJOIN( "", , data_scaledImpacts[[#This Row],[sector]:[impactType]] )</f>
        <v>CILAgricultureGISS-E2-R2With CO2 FertilizationSoybean</v>
      </c>
      <c r="C2564" s="47" t="s">
        <v>1261</v>
      </c>
      <c r="D2564" s="47" t="s">
        <v>2</v>
      </c>
      <c r="E2564" s="48">
        <v>2</v>
      </c>
      <c r="F2564" s="48"/>
      <c r="G2564" s="19" t="s">
        <v>1197</v>
      </c>
      <c r="H2564" s="19" t="s">
        <v>1200</v>
      </c>
      <c r="I2564" s="62" t="s">
        <v>44</v>
      </c>
      <c r="J2564" s="143">
        <v>-3211047823.8917866</v>
      </c>
      <c r="K2564" s="50">
        <v>-38486482.149197385</v>
      </c>
      <c r="L2564" s="50">
        <v>-453251917.72261608</v>
      </c>
      <c r="M2564" s="50">
        <v>0</v>
      </c>
      <c r="N2564" s="50">
        <v>-600287347.80226994</v>
      </c>
      <c r="O2564" s="50">
        <v>-165668879.47076151</v>
      </c>
      <c r="P2564" s="164">
        <v>0</v>
      </c>
    </row>
    <row r="2565" spans="1:16" hidden="1" x14ac:dyDescent="0.25">
      <c r="A2565" s="52">
        <f xml:space="preserve"> ROW( data_scaledImpacts[[#This Row],[row_id]] ) - ROW( data_scaledImpacts[[#Headers],[row_id]] )</f>
        <v>2564</v>
      </c>
      <c r="B2565" s="59" t="str">
        <f xml:space="preserve"> _xlfn.TEXTJOIN( "", , data_scaledImpacts[[#This Row],[sector]:[impactType]] )</f>
        <v>CILAgricultureGISS-E2-R3With CO2 FertilizationSoybean</v>
      </c>
      <c r="C2565" s="47" t="s">
        <v>1261</v>
      </c>
      <c r="D2565" s="47" t="s">
        <v>2</v>
      </c>
      <c r="E2565" s="48">
        <v>3</v>
      </c>
      <c r="F2565" s="48"/>
      <c r="G2565" s="19" t="s">
        <v>1197</v>
      </c>
      <c r="H2565" s="19" t="s">
        <v>1200</v>
      </c>
      <c r="I2565" s="62" t="s">
        <v>51</v>
      </c>
      <c r="J2565" s="143">
        <v>-4586817475.5358047</v>
      </c>
      <c r="K2565" s="50">
        <v>-108496453.67621094</v>
      </c>
      <c r="L2565" s="50">
        <v>-506709212.75796819</v>
      </c>
      <c r="M2565" s="50">
        <v>0</v>
      </c>
      <c r="N2565" s="50">
        <v>-431795283.01283431</v>
      </c>
      <c r="O2565" s="50">
        <v>-58487349.057325147</v>
      </c>
      <c r="P2565" s="164">
        <v>0</v>
      </c>
    </row>
    <row r="2566" spans="1:16" hidden="1" x14ac:dyDescent="0.25">
      <c r="A2566" s="52">
        <f xml:space="preserve"> ROW( data_scaledImpacts[[#This Row],[row_id]] ) - ROW( data_scaledImpacts[[#Headers],[row_id]] )</f>
        <v>2565</v>
      </c>
      <c r="B2566" s="59" t="str">
        <f xml:space="preserve"> _xlfn.TEXTJOIN( "", , data_scaledImpacts[[#This Row],[sector]:[impactType]] )</f>
        <v>CILAgricultureHadGEM2-ES1With CO2 FertilizationSoybean</v>
      </c>
      <c r="C2566" s="47" t="s">
        <v>1261</v>
      </c>
      <c r="D2566" s="47" t="s">
        <v>3</v>
      </c>
      <c r="E2566" s="48">
        <v>1</v>
      </c>
      <c r="F2566" s="48"/>
      <c r="G2566" s="19" t="s">
        <v>1197</v>
      </c>
      <c r="H2566" s="19" t="s">
        <v>1200</v>
      </c>
      <c r="I2566" s="62" t="s">
        <v>38</v>
      </c>
      <c r="J2566" s="143">
        <v>-442538999.94751084</v>
      </c>
      <c r="K2566" s="50">
        <v>-5515941.311467668</v>
      </c>
      <c r="L2566" s="50">
        <v>24211206.462591693</v>
      </c>
      <c r="M2566" s="50">
        <v>0</v>
      </c>
      <c r="N2566" s="50">
        <v>-99984610.842177033</v>
      </c>
      <c r="O2566" s="50">
        <v>47060382.441131212</v>
      </c>
      <c r="P2566" s="164">
        <v>0</v>
      </c>
    </row>
    <row r="2567" spans="1:16" hidden="1" x14ac:dyDescent="0.25">
      <c r="A2567" s="52">
        <f xml:space="preserve"> ROW( data_scaledImpacts[[#This Row],[row_id]] ) - ROW( data_scaledImpacts[[#Headers],[row_id]] )</f>
        <v>2566</v>
      </c>
      <c r="B2567" s="59" t="str">
        <f xml:space="preserve"> _xlfn.TEXTJOIN( "", , data_scaledImpacts[[#This Row],[sector]:[impactType]] )</f>
        <v>CILAgricultureHadGEM2-ES2With CO2 FertilizationSoybean</v>
      </c>
      <c r="C2567" s="47" t="s">
        <v>1261</v>
      </c>
      <c r="D2567" s="47" t="s">
        <v>3</v>
      </c>
      <c r="E2567" s="48">
        <v>2</v>
      </c>
      <c r="F2567" s="48"/>
      <c r="G2567" s="19" t="s">
        <v>1197</v>
      </c>
      <c r="H2567" s="19" t="s">
        <v>1200</v>
      </c>
      <c r="I2567" s="62" t="s">
        <v>45</v>
      </c>
      <c r="J2567" s="143">
        <v>-132725696.55258772</v>
      </c>
      <c r="K2567" s="50">
        <v>3666483.6304192091</v>
      </c>
      <c r="L2567" s="50">
        <v>5575074.4103165492</v>
      </c>
      <c r="M2567" s="50">
        <v>0</v>
      </c>
      <c r="N2567" s="50">
        <v>428044580.05646718</v>
      </c>
      <c r="O2567" s="50">
        <v>127780225.75735231</v>
      </c>
      <c r="P2567" s="164">
        <v>0</v>
      </c>
    </row>
    <row r="2568" spans="1:16" hidden="1" x14ac:dyDescent="0.25">
      <c r="A2568" s="52">
        <f xml:space="preserve"> ROW( data_scaledImpacts[[#This Row],[row_id]] ) - ROW( data_scaledImpacts[[#Headers],[row_id]] )</f>
        <v>2567</v>
      </c>
      <c r="B2568" s="59" t="str">
        <f xml:space="preserve"> _xlfn.TEXTJOIN( "", , data_scaledImpacts[[#This Row],[sector]:[impactType]] )</f>
        <v>CILAgricultureHadGEM2-ES3With CO2 FertilizationSoybean</v>
      </c>
      <c r="C2568" s="47" t="s">
        <v>1261</v>
      </c>
      <c r="D2568" s="47" t="s">
        <v>3</v>
      </c>
      <c r="E2568" s="48">
        <v>3</v>
      </c>
      <c r="F2568" s="48"/>
      <c r="G2568" s="19" t="s">
        <v>1197</v>
      </c>
      <c r="H2568" s="19" t="s">
        <v>1200</v>
      </c>
      <c r="I2568" s="62" t="s">
        <v>52</v>
      </c>
      <c r="J2568" s="143">
        <v>2798956616.9143906</v>
      </c>
      <c r="K2568" s="50">
        <v>6860321.302619989</v>
      </c>
      <c r="L2568" s="50">
        <v>249828680.58151248</v>
      </c>
      <c r="M2568" s="50">
        <v>0</v>
      </c>
      <c r="N2568" s="50">
        <v>1279357645.7920055</v>
      </c>
      <c r="O2568" s="50">
        <v>273601816.01026791</v>
      </c>
      <c r="P2568" s="164">
        <v>0</v>
      </c>
    </row>
    <row r="2569" spans="1:16" hidden="1" x14ac:dyDescent="0.25">
      <c r="A2569" s="52">
        <f xml:space="preserve"> ROW( data_scaledImpacts[[#This Row],[row_id]] ) - ROW( data_scaledImpacts[[#Headers],[row_id]] )</f>
        <v>2568</v>
      </c>
      <c r="B2569" s="59" t="str">
        <f xml:space="preserve"> _xlfn.TEXTJOIN( "", , data_scaledImpacts[[#This Row],[sector]:[impactType]] )</f>
        <v>CILAgricultureHadGEM2-ES4With CO2 FertilizationSoybean</v>
      </c>
      <c r="C2569" s="47" t="s">
        <v>1261</v>
      </c>
      <c r="D2569" s="47" t="s">
        <v>3</v>
      </c>
      <c r="E2569" s="48">
        <v>4</v>
      </c>
      <c r="F2569" s="48"/>
      <c r="G2569" s="19" t="s">
        <v>1197</v>
      </c>
      <c r="H2569" s="19" t="s">
        <v>1200</v>
      </c>
      <c r="I2569" s="62" t="s">
        <v>59</v>
      </c>
      <c r="J2569" s="143">
        <v>2724960928.660028</v>
      </c>
      <c r="K2569" s="50">
        <v>22792992.80814169</v>
      </c>
      <c r="L2569" s="50">
        <v>184603214.81830323</v>
      </c>
      <c r="M2569" s="50">
        <v>0</v>
      </c>
      <c r="N2569" s="50">
        <v>1865547631.1489346</v>
      </c>
      <c r="O2569" s="50">
        <v>277703092.31280077</v>
      </c>
      <c r="P2569" s="164">
        <v>0</v>
      </c>
    </row>
    <row r="2570" spans="1:16" hidden="1" x14ac:dyDescent="0.25">
      <c r="A2570" s="52">
        <f xml:space="preserve"> ROW( data_scaledImpacts[[#This Row],[row_id]] ) - ROW( data_scaledImpacts[[#Headers],[row_id]] )</f>
        <v>2569</v>
      </c>
      <c r="B2570" s="59" t="str">
        <f xml:space="preserve"> _xlfn.TEXTJOIN( "", , data_scaledImpacts[[#This Row],[sector]:[impactType]] )</f>
        <v>CILAgricultureHadGEM2-ES5With CO2 FertilizationSoybean</v>
      </c>
      <c r="C2570" s="47" t="s">
        <v>1261</v>
      </c>
      <c r="D2570" s="47" t="s">
        <v>3</v>
      </c>
      <c r="E2570" s="48">
        <v>5</v>
      </c>
      <c r="F2570" s="48"/>
      <c r="G2570" s="19" t="s">
        <v>1197</v>
      </c>
      <c r="H2570" s="19" t="s">
        <v>1200</v>
      </c>
      <c r="I2570" s="62" t="s">
        <v>66</v>
      </c>
      <c r="J2570" s="143">
        <v>4837075325.8480539</v>
      </c>
      <c r="K2570" s="50">
        <v>92689446.308627978</v>
      </c>
      <c r="L2570" s="50">
        <v>307023907.27190626</v>
      </c>
      <c r="M2570" s="50">
        <v>0</v>
      </c>
      <c r="N2570" s="50">
        <v>2205842468.4314833</v>
      </c>
      <c r="O2570" s="50">
        <v>345560447.76563698</v>
      </c>
      <c r="P2570" s="164">
        <v>0</v>
      </c>
    </row>
    <row r="2571" spans="1:16" hidden="1" x14ac:dyDescent="0.25">
      <c r="A2571" s="52">
        <f xml:space="preserve"> ROW( data_scaledImpacts[[#This Row],[row_id]] ) - ROW( data_scaledImpacts[[#Headers],[row_id]] )</f>
        <v>2570</v>
      </c>
      <c r="B2571" s="59" t="str">
        <f xml:space="preserve"> _xlfn.TEXTJOIN( "", , data_scaledImpacts[[#This Row],[sector]:[impactType]] )</f>
        <v>CILAgricultureHadGEM2-ES6With CO2 FertilizationSoybean</v>
      </c>
      <c r="C2571" s="47" t="s">
        <v>1261</v>
      </c>
      <c r="D2571" s="47" t="s">
        <v>3</v>
      </c>
      <c r="E2571" s="48">
        <v>6</v>
      </c>
      <c r="F2571" s="48"/>
      <c r="G2571" s="19" t="s">
        <v>1197</v>
      </c>
      <c r="H2571" s="19" t="s">
        <v>1200</v>
      </c>
      <c r="I2571" s="62" t="s">
        <v>73</v>
      </c>
      <c r="J2571" s="143">
        <v>7095843270.9286222</v>
      </c>
      <c r="K2571" s="50">
        <v>125479160.89149842</v>
      </c>
      <c r="L2571" s="50">
        <v>643950181.90735936</v>
      </c>
      <c r="M2571" s="50">
        <v>0</v>
      </c>
      <c r="N2571" s="50">
        <v>2260077031.8377337</v>
      </c>
      <c r="O2571" s="50">
        <v>355491718.66171682</v>
      </c>
      <c r="P2571" s="164">
        <v>0</v>
      </c>
    </row>
    <row r="2572" spans="1:16" hidden="1" x14ac:dyDescent="0.25">
      <c r="A2572" s="52">
        <f xml:space="preserve"> ROW( data_scaledImpacts[[#This Row],[row_id]] ) - ROW( data_scaledImpacts[[#Headers],[row_id]] )</f>
        <v>2571</v>
      </c>
      <c r="B2572" s="59" t="str">
        <f xml:space="preserve"> _xlfn.TEXTJOIN( "", , data_scaledImpacts[[#This Row],[sector]:[impactType]] )</f>
        <v>CILAgricultureMIROC51With CO2 FertilizationSoybean</v>
      </c>
      <c r="C2572" s="47" t="s">
        <v>1261</v>
      </c>
      <c r="D2572" s="47" t="s">
        <v>4</v>
      </c>
      <c r="E2572" s="48">
        <v>1</v>
      </c>
      <c r="F2572" s="48"/>
      <c r="G2572" s="19" t="s">
        <v>1197</v>
      </c>
      <c r="H2572" s="19" t="s">
        <v>1200</v>
      </c>
      <c r="I2572" s="62" t="s">
        <v>39</v>
      </c>
      <c r="J2572" s="143">
        <v>260239329.90070209</v>
      </c>
      <c r="K2572" s="50">
        <v>-16178614.544877196</v>
      </c>
      <c r="L2572" s="50">
        <v>49537298.248969339</v>
      </c>
      <c r="M2572" s="50">
        <v>0</v>
      </c>
      <c r="N2572" s="50">
        <v>300745920.80385149</v>
      </c>
      <c r="O2572" s="50">
        <v>87069468.953687638</v>
      </c>
      <c r="P2572" s="164">
        <v>0</v>
      </c>
    </row>
    <row r="2573" spans="1:16" hidden="1" x14ac:dyDescent="0.25">
      <c r="A2573" s="52">
        <f xml:space="preserve"> ROW( data_scaledImpacts[[#This Row],[row_id]] ) - ROW( data_scaledImpacts[[#Headers],[row_id]] )</f>
        <v>2572</v>
      </c>
      <c r="B2573" s="59" t="str">
        <f xml:space="preserve"> _xlfn.TEXTJOIN( "", , data_scaledImpacts[[#This Row],[sector]:[impactType]] )</f>
        <v>CILAgricultureMIROC52With CO2 FertilizationSoybean</v>
      </c>
      <c r="C2573" s="47" t="s">
        <v>1261</v>
      </c>
      <c r="D2573" s="47" t="s">
        <v>4</v>
      </c>
      <c r="E2573" s="48">
        <v>2</v>
      </c>
      <c r="F2573" s="48"/>
      <c r="G2573" s="19" t="s">
        <v>1197</v>
      </c>
      <c r="H2573" s="19" t="s">
        <v>1200</v>
      </c>
      <c r="I2573" s="62" t="s">
        <v>46</v>
      </c>
      <c r="J2573" s="143">
        <v>83078518.490620151</v>
      </c>
      <c r="K2573" s="50">
        <v>-6265366.5497712102</v>
      </c>
      <c r="L2573" s="50">
        <v>86214170.945049614</v>
      </c>
      <c r="M2573" s="50">
        <v>0</v>
      </c>
      <c r="N2573" s="50">
        <v>875570652.62860143</v>
      </c>
      <c r="O2573" s="50">
        <v>126633035.36915173</v>
      </c>
      <c r="P2573" s="164">
        <v>0</v>
      </c>
    </row>
    <row r="2574" spans="1:16" hidden="1" x14ac:dyDescent="0.25">
      <c r="A2574" s="52">
        <f xml:space="preserve"> ROW( data_scaledImpacts[[#This Row],[row_id]] ) - ROW( data_scaledImpacts[[#Headers],[row_id]] )</f>
        <v>2573</v>
      </c>
      <c r="B2574" s="59" t="str">
        <f xml:space="preserve"> _xlfn.TEXTJOIN( "", , data_scaledImpacts[[#This Row],[sector]:[impactType]] )</f>
        <v>CILAgricultureMIROC53With CO2 FertilizationSoybean</v>
      </c>
      <c r="C2574" s="47" t="s">
        <v>1261</v>
      </c>
      <c r="D2574" s="47" t="s">
        <v>4</v>
      </c>
      <c r="E2574" s="48">
        <v>3</v>
      </c>
      <c r="F2574" s="48"/>
      <c r="G2574" s="19" t="s">
        <v>1197</v>
      </c>
      <c r="H2574" s="19" t="s">
        <v>1200</v>
      </c>
      <c r="I2574" s="62" t="s">
        <v>53</v>
      </c>
      <c r="J2574" s="143">
        <v>-718282896.52365053</v>
      </c>
      <c r="K2574" s="50">
        <v>-15946502.275945406</v>
      </c>
      <c r="L2574" s="50">
        <v>54071825.205886342</v>
      </c>
      <c r="M2574" s="50">
        <v>0</v>
      </c>
      <c r="N2574" s="50">
        <v>715939666.67231262</v>
      </c>
      <c r="O2574" s="50">
        <v>166570445.29788345</v>
      </c>
      <c r="P2574" s="164">
        <v>0</v>
      </c>
    </row>
    <row r="2575" spans="1:16" hidden="1" x14ac:dyDescent="0.25">
      <c r="A2575" s="52">
        <f xml:space="preserve"> ROW( data_scaledImpacts[[#This Row],[row_id]] ) - ROW( data_scaledImpacts[[#Headers],[row_id]] )</f>
        <v>2574</v>
      </c>
      <c r="B2575" s="59" t="str">
        <f xml:space="preserve"> _xlfn.TEXTJOIN( "", , data_scaledImpacts[[#This Row],[sector]:[impactType]] )</f>
        <v>CILAgricultureMIROC54With CO2 FertilizationSoybean</v>
      </c>
      <c r="C2575" s="47" t="s">
        <v>1261</v>
      </c>
      <c r="D2575" s="47" t="s">
        <v>4</v>
      </c>
      <c r="E2575" s="48">
        <v>4</v>
      </c>
      <c r="F2575" s="48"/>
      <c r="G2575" s="19" t="s">
        <v>1197</v>
      </c>
      <c r="H2575" s="19" t="s">
        <v>1200</v>
      </c>
      <c r="I2575" s="62" t="s">
        <v>60</v>
      </c>
      <c r="J2575" s="143">
        <v>538778548.59068179</v>
      </c>
      <c r="K2575" s="50">
        <v>-27006134.838199336</v>
      </c>
      <c r="L2575" s="50">
        <v>340416138.37898445</v>
      </c>
      <c r="M2575" s="50">
        <v>0</v>
      </c>
      <c r="N2575" s="50">
        <v>1049337957.0519702</v>
      </c>
      <c r="O2575" s="50">
        <v>217843863.49998131</v>
      </c>
      <c r="P2575" s="164">
        <v>0</v>
      </c>
    </row>
    <row r="2576" spans="1:16" hidden="1" x14ac:dyDescent="0.25">
      <c r="A2576" s="52">
        <f xml:space="preserve"> ROW( data_scaledImpacts[[#This Row],[row_id]] ) - ROW( data_scaledImpacts[[#Headers],[row_id]] )</f>
        <v>2575</v>
      </c>
      <c r="B2576" s="59" t="str">
        <f xml:space="preserve"> _xlfn.TEXTJOIN( "", , data_scaledImpacts[[#This Row],[sector]:[impactType]] )</f>
        <v>CILAgricultureMIROC55With CO2 FertilizationSoybean</v>
      </c>
      <c r="C2576" s="47" t="s">
        <v>1261</v>
      </c>
      <c r="D2576" s="47" t="s">
        <v>4</v>
      </c>
      <c r="E2576" s="48">
        <v>5</v>
      </c>
      <c r="F2576" s="48"/>
      <c r="G2576" s="19" t="s">
        <v>1197</v>
      </c>
      <c r="H2576" s="19" t="s">
        <v>1200</v>
      </c>
      <c r="I2576" s="62" t="s">
        <v>67</v>
      </c>
      <c r="J2576" s="143">
        <v>2849573902.6377358</v>
      </c>
      <c r="K2576" s="50">
        <v>-2638435.3088808404</v>
      </c>
      <c r="L2576" s="50">
        <v>619173098.42611122</v>
      </c>
      <c r="M2576" s="50">
        <v>0</v>
      </c>
      <c r="N2576" s="50">
        <v>1565605663.7710893</v>
      </c>
      <c r="O2576" s="50">
        <v>392123715.25360107</v>
      </c>
      <c r="P2576" s="164">
        <v>0</v>
      </c>
    </row>
    <row r="2577" spans="1:16" hidden="1" x14ac:dyDescent="0.25">
      <c r="A2577" s="52">
        <f xml:space="preserve"> ROW( data_scaledImpacts[[#This Row],[row_id]] ) - ROW( data_scaledImpacts[[#Headers],[row_id]] )</f>
        <v>2576</v>
      </c>
      <c r="B2577" s="59" t="str">
        <f xml:space="preserve"> _xlfn.TEXTJOIN( "", , data_scaledImpacts[[#This Row],[sector]:[impactType]] )</f>
        <v>CILAgricultureCanESM21Without CO2 FertilizationSoybean</v>
      </c>
      <c r="C2577" s="47" t="s">
        <v>1261</v>
      </c>
      <c r="D2577" s="47" t="s">
        <v>0</v>
      </c>
      <c r="E2577" s="48">
        <v>1</v>
      </c>
      <c r="F2577" s="48"/>
      <c r="G2577" s="19" t="s">
        <v>1196</v>
      </c>
      <c r="H2577" s="19" t="s">
        <v>1200</v>
      </c>
      <c r="I2577" s="62" t="s">
        <v>35</v>
      </c>
      <c r="J2577" s="143">
        <v>367939074.1223411</v>
      </c>
      <c r="K2577" s="50">
        <v>-10824714.195591314</v>
      </c>
      <c r="L2577" s="50">
        <v>150272385.55033875</v>
      </c>
      <c r="M2577" s="50">
        <v>0</v>
      </c>
      <c r="N2577" s="50">
        <v>-75746031.03656368</v>
      </c>
      <c r="O2577" s="50">
        <v>56956077.066870116</v>
      </c>
      <c r="P2577" s="164">
        <v>0</v>
      </c>
    </row>
    <row r="2578" spans="1:16" hidden="1" x14ac:dyDescent="0.25">
      <c r="A2578" s="52">
        <f xml:space="preserve"> ROW( data_scaledImpacts[[#This Row],[row_id]] ) - ROW( data_scaledImpacts[[#Headers],[row_id]] )</f>
        <v>2577</v>
      </c>
      <c r="B2578" s="59" t="str">
        <f xml:space="preserve"> _xlfn.TEXTJOIN( "", , data_scaledImpacts[[#This Row],[sector]:[impactType]] )</f>
        <v>CILAgricultureCanESM22Without CO2 FertilizationSoybean</v>
      </c>
      <c r="C2578" s="47" t="s">
        <v>1261</v>
      </c>
      <c r="D2578" s="47" t="s">
        <v>0</v>
      </c>
      <c r="E2578" s="48">
        <v>2</v>
      </c>
      <c r="F2578" s="48"/>
      <c r="G2578" s="19" t="s">
        <v>1196</v>
      </c>
      <c r="H2578" s="19" t="s">
        <v>1200</v>
      </c>
      <c r="I2578" s="62" t="s">
        <v>42</v>
      </c>
      <c r="J2578" s="143">
        <v>595761249.28268301</v>
      </c>
      <c r="K2578" s="50">
        <v>34729516.148032226</v>
      </c>
      <c r="L2578" s="50">
        <v>158145660.6664024</v>
      </c>
      <c r="M2578" s="50">
        <v>0</v>
      </c>
      <c r="N2578" s="50">
        <v>409818886.56576484</v>
      </c>
      <c r="O2578" s="50">
        <v>100616667.14036386</v>
      </c>
      <c r="P2578" s="164">
        <v>0</v>
      </c>
    </row>
    <row r="2579" spans="1:16" hidden="1" x14ac:dyDescent="0.25">
      <c r="A2579" s="52">
        <f xml:space="preserve"> ROW( data_scaledImpacts[[#This Row],[row_id]] ) - ROW( data_scaledImpacts[[#Headers],[row_id]] )</f>
        <v>2578</v>
      </c>
      <c r="B2579" s="59" t="str">
        <f xml:space="preserve"> _xlfn.TEXTJOIN( "", , data_scaledImpacts[[#This Row],[sector]:[impactType]] )</f>
        <v>CILAgricultureCanESM23Without CO2 FertilizationSoybean</v>
      </c>
      <c r="C2579" s="47" t="s">
        <v>1261</v>
      </c>
      <c r="D2579" s="47" t="s">
        <v>0</v>
      </c>
      <c r="E2579" s="48">
        <v>3</v>
      </c>
      <c r="F2579" s="48"/>
      <c r="G2579" s="19" t="s">
        <v>1196</v>
      </c>
      <c r="H2579" s="19" t="s">
        <v>1200</v>
      </c>
      <c r="I2579" s="62" t="s">
        <v>49</v>
      </c>
      <c r="J2579" s="143">
        <v>2280432664.9088202</v>
      </c>
      <c r="K2579" s="50">
        <v>64577459.973026149</v>
      </c>
      <c r="L2579" s="50">
        <v>360055347.30886787</v>
      </c>
      <c r="M2579" s="50">
        <v>0</v>
      </c>
      <c r="N2579" s="50">
        <v>1024742719.7391673</v>
      </c>
      <c r="O2579" s="50">
        <v>212626111.80325326</v>
      </c>
      <c r="P2579" s="164">
        <v>0</v>
      </c>
    </row>
    <row r="2580" spans="1:16" hidden="1" x14ac:dyDescent="0.25">
      <c r="A2580" s="52">
        <f xml:space="preserve"> ROW( data_scaledImpacts[[#This Row],[row_id]] ) - ROW( data_scaledImpacts[[#Headers],[row_id]] )</f>
        <v>2579</v>
      </c>
      <c r="B2580" s="59" t="str">
        <f xml:space="preserve"> _xlfn.TEXTJOIN( "", , data_scaledImpacts[[#This Row],[sector]:[impactType]] )</f>
        <v>CILAgricultureCanESM24Without CO2 FertilizationSoybean</v>
      </c>
      <c r="C2580" s="47" t="s">
        <v>1261</v>
      </c>
      <c r="D2580" s="47" t="s">
        <v>0</v>
      </c>
      <c r="E2580" s="48">
        <v>4</v>
      </c>
      <c r="F2580" s="48"/>
      <c r="G2580" s="19" t="s">
        <v>1196</v>
      </c>
      <c r="H2580" s="19" t="s">
        <v>1200</v>
      </c>
      <c r="I2580" s="62" t="s">
        <v>56</v>
      </c>
      <c r="J2580" s="143">
        <v>3032599633.9267621</v>
      </c>
      <c r="K2580" s="50">
        <v>98471604.486282378</v>
      </c>
      <c r="L2580" s="50">
        <v>492858588.1620813</v>
      </c>
      <c r="M2580" s="50">
        <v>0</v>
      </c>
      <c r="N2580" s="50">
        <v>1204632500.5170665</v>
      </c>
      <c r="O2580" s="50">
        <v>244806233.31172463</v>
      </c>
      <c r="P2580" s="164">
        <v>0</v>
      </c>
    </row>
    <row r="2581" spans="1:16" hidden="1" x14ac:dyDescent="0.25">
      <c r="A2581" s="52">
        <f xml:space="preserve"> ROW( data_scaledImpacts[[#This Row],[row_id]] ) - ROW( data_scaledImpacts[[#Headers],[row_id]] )</f>
        <v>2580</v>
      </c>
      <c r="B2581" s="59" t="str">
        <f xml:space="preserve"> _xlfn.TEXTJOIN( "", , data_scaledImpacts[[#This Row],[sector]:[impactType]] )</f>
        <v>CILAgricultureCanESM25Without CO2 FertilizationSoybean</v>
      </c>
      <c r="C2581" s="47" t="s">
        <v>1261</v>
      </c>
      <c r="D2581" s="47" t="s">
        <v>0</v>
      </c>
      <c r="E2581" s="48">
        <v>5</v>
      </c>
      <c r="F2581" s="48"/>
      <c r="G2581" s="19" t="s">
        <v>1196</v>
      </c>
      <c r="H2581" s="19" t="s">
        <v>1200</v>
      </c>
      <c r="I2581" s="62" t="s">
        <v>63</v>
      </c>
      <c r="J2581" s="143">
        <v>5120421937.2770882</v>
      </c>
      <c r="K2581" s="50">
        <v>164668190.71232155</v>
      </c>
      <c r="L2581" s="50">
        <v>734642015.45355868</v>
      </c>
      <c r="M2581" s="50">
        <v>0</v>
      </c>
      <c r="N2581" s="50">
        <v>1680170120.5978231</v>
      </c>
      <c r="O2581" s="50">
        <v>334889763.41841882</v>
      </c>
      <c r="P2581" s="164">
        <v>0</v>
      </c>
    </row>
    <row r="2582" spans="1:16" hidden="1" x14ac:dyDescent="0.25">
      <c r="A2582" s="52">
        <f xml:space="preserve"> ROW( data_scaledImpacts[[#This Row],[row_id]] ) - ROW( data_scaledImpacts[[#Headers],[row_id]] )</f>
        <v>2581</v>
      </c>
      <c r="B2582" s="59" t="str">
        <f xml:space="preserve"> _xlfn.TEXTJOIN( "", , data_scaledImpacts[[#This Row],[sector]:[impactType]] )</f>
        <v>CILAgricultureCanESM26Without CO2 FertilizationSoybean</v>
      </c>
      <c r="C2582" s="47" t="s">
        <v>1261</v>
      </c>
      <c r="D2582" s="47" t="s">
        <v>0</v>
      </c>
      <c r="E2582" s="48">
        <v>6</v>
      </c>
      <c r="F2582" s="48"/>
      <c r="G2582" s="19" t="s">
        <v>1196</v>
      </c>
      <c r="H2582" s="19" t="s">
        <v>1200</v>
      </c>
      <c r="I2582" s="62" t="s">
        <v>70</v>
      </c>
      <c r="J2582" s="143">
        <v>7742829232.9572849</v>
      </c>
      <c r="K2582" s="50">
        <v>201207569.24586529</v>
      </c>
      <c r="L2582" s="50">
        <v>1114298628.8435786</v>
      </c>
      <c r="M2582" s="50">
        <v>0</v>
      </c>
      <c r="N2582" s="50">
        <v>2138851006.3292096</v>
      </c>
      <c r="O2582" s="50">
        <v>452857051.75638986</v>
      </c>
      <c r="P2582" s="164">
        <v>0</v>
      </c>
    </row>
    <row r="2583" spans="1:16" hidden="1" x14ac:dyDescent="0.25">
      <c r="A2583" s="52">
        <f xml:space="preserve"> ROW( data_scaledImpacts[[#This Row],[row_id]] ) - ROW( data_scaledImpacts[[#Headers],[row_id]] )</f>
        <v>2582</v>
      </c>
      <c r="B2583" s="59" t="str">
        <f xml:space="preserve"> _xlfn.TEXTJOIN( "", , data_scaledImpacts[[#This Row],[sector]:[impactType]] )</f>
        <v>CILAgricultureCCSM41Without CO2 FertilizationSoybean</v>
      </c>
      <c r="C2583" s="47" t="s">
        <v>1261</v>
      </c>
      <c r="D2583" s="47" t="s">
        <v>1</v>
      </c>
      <c r="E2583" s="48">
        <v>1</v>
      </c>
      <c r="F2583" s="48"/>
      <c r="G2583" s="19" t="s">
        <v>1196</v>
      </c>
      <c r="H2583" s="19" t="s">
        <v>1200</v>
      </c>
      <c r="I2583" s="62" t="s">
        <v>36</v>
      </c>
      <c r="J2583" s="143">
        <v>353401368.3841604</v>
      </c>
      <c r="K2583" s="50">
        <v>-5045250.0801879829</v>
      </c>
      <c r="L2583" s="50">
        <v>96477464.751219168</v>
      </c>
      <c r="M2583" s="50">
        <v>0</v>
      </c>
      <c r="N2583" s="50">
        <v>30411596.532755278</v>
      </c>
      <c r="O2583" s="50">
        <v>2905304.9459871878</v>
      </c>
      <c r="P2583" s="164">
        <v>0</v>
      </c>
    </row>
    <row r="2584" spans="1:16" hidden="1" x14ac:dyDescent="0.25">
      <c r="A2584" s="52">
        <f xml:space="preserve"> ROW( data_scaledImpacts[[#This Row],[row_id]] ) - ROW( data_scaledImpacts[[#Headers],[row_id]] )</f>
        <v>2583</v>
      </c>
      <c r="B2584" s="59" t="str">
        <f xml:space="preserve"> _xlfn.TEXTJOIN( "", , data_scaledImpacts[[#This Row],[sector]:[impactType]] )</f>
        <v>CILAgricultureCCSM42Without CO2 FertilizationSoybean</v>
      </c>
      <c r="C2584" s="47" t="s">
        <v>1261</v>
      </c>
      <c r="D2584" s="47" t="s">
        <v>1</v>
      </c>
      <c r="E2584" s="48">
        <v>2</v>
      </c>
      <c r="F2584" s="48"/>
      <c r="G2584" s="19" t="s">
        <v>1196</v>
      </c>
      <c r="H2584" s="19" t="s">
        <v>1200</v>
      </c>
      <c r="I2584" s="62" t="s">
        <v>43</v>
      </c>
      <c r="J2584" s="143">
        <v>1497250385.2873907</v>
      </c>
      <c r="K2584" s="50">
        <v>17448625.894763317</v>
      </c>
      <c r="L2584" s="50">
        <v>234793768.40446892</v>
      </c>
      <c r="M2584" s="50">
        <v>0</v>
      </c>
      <c r="N2584" s="50">
        <v>554770940.96025133</v>
      </c>
      <c r="O2584" s="50">
        <v>84506017.728559032</v>
      </c>
      <c r="P2584" s="164">
        <v>0</v>
      </c>
    </row>
    <row r="2585" spans="1:16" hidden="1" x14ac:dyDescent="0.25">
      <c r="A2585" s="52">
        <f xml:space="preserve"> ROW( data_scaledImpacts[[#This Row],[row_id]] ) - ROW( data_scaledImpacts[[#Headers],[row_id]] )</f>
        <v>2584</v>
      </c>
      <c r="B2585" s="59" t="str">
        <f xml:space="preserve"> _xlfn.TEXTJOIN( "", , data_scaledImpacts[[#This Row],[sector]:[impactType]] )</f>
        <v>CILAgricultureCCSM43Without CO2 FertilizationSoybean</v>
      </c>
      <c r="C2585" s="47" t="s">
        <v>1261</v>
      </c>
      <c r="D2585" s="47" t="s">
        <v>1</v>
      </c>
      <c r="E2585" s="48">
        <v>3</v>
      </c>
      <c r="F2585" s="48"/>
      <c r="G2585" s="19" t="s">
        <v>1196</v>
      </c>
      <c r="H2585" s="19" t="s">
        <v>1200</v>
      </c>
      <c r="I2585" s="62" t="s">
        <v>50</v>
      </c>
      <c r="J2585" s="143">
        <v>3618859945.4184022</v>
      </c>
      <c r="K2585" s="50">
        <v>45469969.787765294</v>
      </c>
      <c r="L2585" s="50">
        <v>541591433.06974638</v>
      </c>
      <c r="M2585" s="50">
        <v>0</v>
      </c>
      <c r="N2585" s="50">
        <v>1063248961.3090883</v>
      </c>
      <c r="O2585" s="50">
        <v>229609912.40231964</v>
      </c>
      <c r="P2585" s="164">
        <v>0</v>
      </c>
    </row>
    <row r="2586" spans="1:16" hidden="1" x14ac:dyDescent="0.25">
      <c r="A2586" s="52">
        <f xml:space="preserve"> ROW( data_scaledImpacts[[#This Row],[row_id]] ) - ROW( data_scaledImpacts[[#Headers],[row_id]] )</f>
        <v>2585</v>
      </c>
      <c r="B2586" s="59" t="str">
        <f xml:space="preserve"> _xlfn.TEXTJOIN( "", , data_scaledImpacts[[#This Row],[sector]:[impactType]] )</f>
        <v>CILAgricultureCCSM44Without CO2 FertilizationSoybean</v>
      </c>
      <c r="C2586" s="47" t="s">
        <v>1261</v>
      </c>
      <c r="D2586" s="47" t="s">
        <v>1</v>
      </c>
      <c r="E2586" s="48">
        <v>4</v>
      </c>
      <c r="F2586" s="48"/>
      <c r="G2586" s="19" t="s">
        <v>1196</v>
      </c>
      <c r="H2586" s="19" t="s">
        <v>1200</v>
      </c>
      <c r="I2586" s="62" t="s">
        <v>57</v>
      </c>
      <c r="J2586" s="143">
        <v>6654141902.9502039</v>
      </c>
      <c r="K2586" s="50">
        <v>97400904.655807436</v>
      </c>
      <c r="L2586" s="50">
        <v>916191006.40352118</v>
      </c>
      <c r="M2586" s="50">
        <v>0</v>
      </c>
      <c r="N2586" s="50">
        <v>1749662058.7162569</v>
      </c>
      <c r="O2586" s="50">
        <v>357537715.98339874</v>
      </c>
      <c r="P2586" s="164">
        <v>0</v>
      </c>
    </row>
    <row r="2587" spans="1:16" hidden="1" x14ac:dyDescent="0.25">
      <c r="A2587" s="52">
        <f xml:space="preserve"> ROW( data_scaledImpacts[[#This Row],[row_id]] ) - ROW( data_scaledImpacts[[#Headers],[row_id]] )</f>
        <v>2586</v>
      </c>
      <c r="B2587" s="59" t="str">
        <f xml:space="preserve"> _xlfn.TEXTJOIN( "", , data_scaledImpacts[[#This Row],[sector]:[impactType]] )</f>
        <v>CILAgricultureCCSM45Without CO2 FertilizationSoybean</v>
      </c>
      <c r="C2587" s="47" t="s">
        <v>1261</v>
      </c>
      <c r="D2587" s="47" t="s">
        <v>1</v>
      </c>
      <c r="E2587" s="48">
        <v>5</v>
      </c>
      <c r="F2587" s="48"/>
      <c r="G2587" s="19" t="s">
        <v>1196</v>
      </c>
      <c r="H2587" s="19" t="s">
        <v>1200</v>
      </c>
      <c r="I2587" s="62" t="s">
        <v>64</v>
      </c>
      <c r="J2587" s="143">
        <v>6833632342.0453596</v>
      </c>
      <c r="K2587" s="50">
        <v>120729610.77524194</v>
      </c>
      <c r="L2587" s="50">
        <v>1041439859.1962838</v>
      </c>
      <c r="M2587" s="50">
        <v>0</v>
      </c>
      <c r="N2587" s="50">
        <v>1913586872.8758268</v>
      </c>
      <c r="O2587" s="50">
        <v>382490470.84963256</v>
      </c>
      <c r="P2587" s="164">
        <v>0</v>
      </c>
    </row>
    <row r="2588" spans="1:16" hidden="1" x14ac:dyDescent="0.25">
      <c r="A2588" s="52">
        <f xml:space="preserve"> ROW( data_scaledImpacts[[#This Row],[row_id]] ) - ROW( data_scaledImpacts[[#Headers],[row_id]] )</f>
        <v>2587</v>
      </c>
      <c r="B2588" s="59" t="str">
        <f xml:space="preserve"> _xlfn.TEXTJOIN( "", , data_scaledImpacts[[#This Row],[sector]:[impactType]] )</f>
        <v>CILAgricultureGFDL-CM31Without CO2 FertilizationSoybean</v>
      </c>
      <c r="C2588" s="47" t="s">
        <v>1261</v>
      </c>
      <c r="D2588" s="47" t="s">
        <v>5</v>
      </c>
      <c r="E2588" s="48">
        <v>1</v>
      </c>
      <c r="F2588" s="48"/>
      <c r="G2588" s="19" t="s">
        <v>1196</v>
      </c>
      <c r="H2588" s="19" t="s">
        <v>1200</v>
      </c>
      <c r="I2588" s="62" t="s">
        <v>40</v>
      </c>
      <c r="J2588" s="143">
        <v>128950276.71945688</v>
      </c>
      <c r="K2588" s="50">
        <v>15012264.020722324</v>
      </c>
      <c r="L2588" s="50">
        <v>97957112.341747195</v>
      </c>
      <c r="M2588" s="50">
        <v>0</v>
      </c>
      <c r="N2588" s="50">
        <v>205293867.49240628</v>
      </c>
      <c r="O2588" s="50">
        <v>62142715.313658185</v>
      </c>
      <c r="P2588" s="164">
        <v>0</v>
      </c>
    </row>
    <row r="2589" spans="1:16" hidden="1" x14ac:dyDescent="0.25">
      <c r="A2589" s="52">
        <f xml:space="preserve"> ROW( data_scaledImpacts[[#This Row],[row_id]] ) - ROW( data_scaledImpacts[[#Headers],[row_id]] )</f>
        <v>2588</v>
      </c>
      <c r="B2589" s="59" t="str">
        <f xml:space="preserve"> _xlfn.TEXTJOIN( "", , data_scaledImpacts[[#This Row],[sector]:[impactType]] )</f>
        <v>CILAgricultureGFDL-CM32Without CO2 FertilizationSoybean</v>
      </c>
      <c r="C2589" s="47" t="s">
        <v>1261</v>
      </c>
      <c r="D2589" s="47" t="s">
        <v>5</v>
      </c>
      <c r="E2589" s="48">
        <v>2</v>
      </c>
      <c r="F2589" s="48"/>
      <c r="G2589" s="19" t="s">
        <v>1196</v>
      </c>
      <c r="H2589" s="19" t="s">
        <v>1200</v>
      </c>
      <c r="I2589" s="62" t="s">
        <v>47</v>
      </c>
      <c r="J2589" s="143">
        <v>1748477077.2430711</v>
      </c>
      <c r="K2589" s="50">
        <v>53892525.666401334</v>
      </c>
      <c r="L2589" s="50">
        <v>280453006.09015441</v>
      </c>
      <c r="M2589" s="50">
        <v>0</v>
      </c>
      <c r="N2589" s="50">
        <v>561405563.08667254</v>
      </c>
      <c r="O2589" s="50">
        <v>141097089.73945126</v>
      </c>
      <c r="P2589" s="164">
        <v>0</v>
      </c>
    </row>
    <row r="2590" spans="1:16" hidden="1" x14ac:dyDescent="0.25">
      <c r="A2590" s="52">
        <f xml:space="preserve"> ROW( data_scaledImpacts[[#This Row],[row_id]] ) - ROW( data_scaledImpacts[[#Headers],[row_id]] )</f>
        <v>2589</v>
      </c>
      <c r="B2590" s="59" t="str">
        <f xml:space="preserve"> _xlfn.TEXTJOIN( "", , data_scaledImpacts[[#This Row],[sector]:[impactType]] )</f>
        <v>CILAgricultureGFDL-CM33Without CO2 FertilizationSoybean</v>
      </c>
      <c r="C2590" s="47" t="s">
        <v>1261</v>
      </c>
      <c r="D2590" s="47" t="s">
        <v>5</v>
      </c>
      <c r="E2590" s="48">
        <v>3</v>
      </c>
      <c r="F2590" s="48"/>
      <c r="G2590" s="19" t="s">
        <v>1196</v>
      </c>
      <c r="H2590" s="19" t="s">
        <v>1200</v>
      </c>
      <c r="I2590" s="62" t="s">
        <v>54</v>
      </c>
      <c r="J2590" s="143">
        <v>1817385370.7765474</v>
      </c>
      <c r="K2590" s="50">
        <v>88441073.717434525</v>
      </c>
      <c r="L2590" s="50">
        <v>298920190.38161969</v>
      </c>
      <c r="M2590" s="50">
        <v>0</v>
      </c>
      <c r="N2590" s="50">
        <v>948907888.44144392</v>
      </c>
      <c r="O2590" s="50">
        <v>184043377.61879647</v>
      </c>
      <c r="P2590" s="164">
        <v>0</v>
      </c>
    </row>
    <row r="2591" spans="1:16" hidden="1" x14ac:dyDescent="0.25">
      <c r="A2591" s="52">
        <f xml:space="preserve"> ROW( data_scaledImpacts[[#This Row],[row_id]] ) - ROW( data_scaledImpacts[[#Headers],[row_id]] )</f>
        <v>2590</v>
      </c>
      <c r="B2591" s="59" t="str">
        <f xml:space="preserve"> _xlfn.TEXTJOIN( "", , data_scaledImpacts[[#This Row],[sector]:[impactType]] )</f>
        <v>CILAgricultureGFDL-CM34Without CO2 FertilizationSoybean</v>
      </c>
      <c r="C2591" s="47" t="s">
        <v>1261</v>
      </c>
      <c r="D2591" s="47" t="s">
        <v>5</v>
      </c>
      <c r="E2591" s="48">
        <v>4</v>
      </c>
      <c r="F2591" s="48"/>
      <c r="G2591" s="19" t="s">
        <v>1196</v>
      </c>
      <c r="H2591" s="19" t="s">
        <v>1200</v>
      </c>
      <c r="I2591" s="62" t="s">
        <v>61</v>
      </c>
      <c r="J2591" s="143">
        <v>4115217306.3485637</v>
      </c>
      <c r="K2591" s="50">
        <v>121727015.13578194</v>
      </c>
      <c r="L2591" s="50">
        <v>472661174.13051844</v>
      </c>
      <c r="M2591" s="50">
        <v>0</v>
      </c>
      <c r="N2591" s="50">
        <v>1478028910.489953</v>
      </c>
      <c r="O2591" s="50">
        <v>263035644.37427369</v>
      </c>
      <c r="P2591" s="164">
        <v>0</v>
      </c>
    </row>
    <row r="2592" spans="1:16" hidden="1" x14ac:dyDescent="0.25">
      <c r="A2592" s="52">
        <f xml:space="preserve"> ROW( data_scaledImpacts[[#This Row],[row_id]] ) - ROW( data_scaledImpacts[[#Headers],[row_id]] )</f>
        <v>2591</v>
      </c>
      <c r="B2592" s="59" t="str">
        <f xml:space="preserve"> _xlfn.TEXTJOIN( "", , data_scaledImpacts[[#This Row],[sector]:[impactType]] )</f>
        <v>CILAgricultureGFDL-CM35Without CO2 FertilizationSoybean</v>
      </c>
      <c r="C2592" s="47" t="s">
        <v>1261</v>
      </c>
      <c r="D2592" s="47" t="s">
        <v>5</v>
      </c>
      <c r="E2592" s="48">
        <v>5</v>
      </c>
      <c r="F2592" s="48"/>
      <c r="G2592" s="19" t="s">
        <v>1196</v>
      </c>
      <c r="H2592" s="19" t="s">
        <v>1200</v>
      </c>
      <c r="I2592" s="62" t="s">
        <v>68</v>
      </c>
      <c r="J2592" s="143">
        <v>7301966654.323287</v>
      </c>
      <c r="K2592" s="50">
        <v>186912640.83869305</v>
      </c>
      <c r="L2592" s="50">
        <v>886347323.86963379</v>
      </c>
      <c r="M2592" s="50">
        <v>0</v>
      </c>
      <c r="N2592" s="50">
        <v>2222675421.6786489</v>
      </c>
      <c r="O2592" s="50">
        <v>492089317.64433026</v>
      </c>
      <c r="P2592" s="164">
        <v>0</v>
      </c>
    </row>
    <row r="2593" spans="1:16" hidden="1" x14ac:dyDescent="0.25">
      <c r="A2593" s="52">
        <f xml:space="preserve"> ROW( data_scaledImpacts[[#This Row],[row_id]] ) - ROW( data_scaledImpacts[[#Headers],[row_id]] )</f>
        <v>2592</v>
      </c>
      <c r="B2593" s="59" t="str">
        <f xml:space="preserve"> _xlfn.TEXTJOIN( "", , data_scaledImpacts[[#This Row],[sector]:[impactType]] )</f>
        <v>CILAgricultureGFDL-CM36Without CO2 FertilizationSoybean</v>
      </c>
      <c r="C2593" s="47" t="s">
        <v>1261</v>
      </c>
      <c r="D2593" s="47" t="s">
        <v>5</v>
      </c>
      <c r="E2593" s="48">
        <v>6</v>
      </c>
      <c r="F2593" s="48"/>
      <c r="G2593" s="19" t="s">
        <v>1196</v>
      </c>
      <c r="H2593" s="19" t="s">
        <v>1200</v>
      </c>
      <c r="I2593" s="62" t="s">
        <v>75</v>
      </c>
      <c r="J2593" s="143">
        <v>9106832857.5670185</v>
      </c>
      <c r="K2593" s="50">
        <v>241865071.44659156</v>
      </c>
      <c r="L2593" s="50">
        <v>1176335731.0223415</v>
      </c>
      <c r="M2593" s="50">
        <v>0</v>
      </c>
      <c r="N2593" s="50">
        <v>2383994351.6505785</v>
      </c>
      <c r="O2593" s="50">
        <v>522281807.10145468</v>
      </c>
      <c r="P2593" s="164">
        <v>0</v>
      </c>
    </row>
    <row r="2594" spans="1:16" hidden="1" x14ac:dyDescent="0.25">
      <c r="A2594" s="52">
        <f xml:space="preserve"> ROW( data_scaledImpacts[[#This Row],[row_id]] ) - ROW( data_scaledImpacts[[#Headers],[row_id]] )</f>
        <v>2593</v>
      </c>
      <c r="B2594" s="59" t="str">
        <f xml:space="preserve"> _xlfn.TEXTJOIN( "", , data_scaledImpacts[[#This Row],[sector]:[impactType]] )</f>
        <v>CILAgricultureGISS-E2-R1Without CO2 FertilizationSoybean</v>
      </c>
      <c r="C2594" s="47" t="s">
        <v>1261</v>
      </c>
      <c r="D2594" s="47" t="s">
        <v>2</v>
      </c>
      <c r="E2594" s="48">
        <v>1</v>
      </c>
      <c r="F2594" s="48"/>
      <c r="G2594" s="19" t="s">
        <v>1196</v>
      </c>
      <c r="H2594" s="19" t="s">
        <v>1200</v>
      </c>
      <c r="I2594" s="62" t="s">
        <v>37</v>
      </c>
      <c r="J2594" s="143">
        <v>-508773445.72944552</v>
      </c>
      <c r="K2594" s="50">
        <v>-11729302.806506513</v>
      </c>
      <c r="L2594" s="50">
        <v>-63829595.255301543</v>
      </c>
      <c r="M2594" s="50">
        <v>0</v>
      </c>
      <c r="N2594" s="50">
        <v>-333483290.83542424</v>
      </c>
      <c r="O2594" s="50">
        <v>1788866.38843693</v>
      </c>
      <c r="P2594" s="164">
        <v>0</v>
      </c>
    </row>
    <row r="2595" spans="1:16" hidden="1" x14ac:dyDescent="0.25">
      <c r="A2595" s="52">
        <f xml:space="preserve"> ROW( data_scaledImpacts[[#This Row],[row_id]] ) - ROW( data_scaledImpacts[[#Headers],[row_id]] )</f>
        <v>2594</v>
      </c>
      <c r="B2595" s="59" t="str">
        <f xml:space="preserve"> _xlfn.TEXTJOIN( "", , data_scaledImpacts[[#This Row],[sector]:[impactType]] )</f>
        <v>CILAgricultureGISS-E2-R2Without CO2 FertilizationSoybean</v>
      </c>
      <c r="C2595" s="47" t="s">
        <v>1261</v>
      </c>
      <c r="D2595" s="47" t="s">
        <v>2</v>
      </c>
      <c r="E2595" s="48">
        <v>2</v>
      </c>
      <c r="F2595" s="48"/>
      <c r="G2595" s="19" t="s">
        <v>1196</v>
      </c>
      <c r="H2595" s="19" t="s">
        <v>1200</v>
      </c>
      <c r="I2595" s="62" t="s">
        <v>44</v>
      </c>
      <c r="J2595" s="143">
        <v>-433637897.80677748</v>
      </c>
      <c r="K2595" s="50">
        <v>24619189.929950185</v>
      </c>
      <c r="L2595" s="50">
        <v>-69511079.346272692</v>
      </c>
      <c r="M2595" s="50">
        <v>0</v>
      </c>
      <c r="N2595" s="50">
        <v>-31120316.932280883</v>
      </c>
      <c r="O2595" s="50">
        <v>-33496614.116393037</v>
      </c>
      <c r="P2595" s="164">
        <v>0</v>
      </c>
    </row>
    <row r="2596" spans="1:16" hidden="1" x14ac:dyDescent="0.25">
      <c r="A2596" s="52">
        <f xml:space="preserve"> ROW( data_scaledImpacts[[#This Row],[row_id]] ) - ROW( data_scaledImpacts[[#Headers],[row_id]] )</f>
        <v>2595</v>
      </c>
      <c r="B2596" s="59" t="str">
        <f xml:space="preserve"> _xlfn.TEXTJOIN( "", , data_scaledImpacts[[#This Row],[sector]:[impactType]] )</f>
        <v>CILAgricultureGISS-E2-R3Without CO2 FertilizationSoybean</v>
      </c>
      <c r="C2596" s="47" t="s">
        <v>1261</v>
      </c>
      <c r="D2596" s="47" t="s">
        <v>2</v>
      </c>
      <c r="E2596" s="48">
        <v>3</v>
      </c>
      <c r="F2596" s="48"/>
      <c r="G2596" s="19" t="s">
        <v>1196</v>
      </c>
      <c r="H2596" s="19" t="s">
        <v>1200</v>
      </c>
      <c r="I2596" s="62" t="s">
        <v>51</v>
      </c>
      <c r="J2596" s="143">
        <v>1399487580.3051536</v>
      </c>
      <c r="K2596" s="50">
        <v>38059457.14349439</v>
      </c>
      <c r="L2596" s="50">
        <v>281262171.15800309</v>
      </c>
      <c r="M2596" s="50">
        <v>0</v>
      </c>
      <c r="N2596" s="50">
        <v>660582021.24855268</v>
      </c>
      <c r="O2596" s="50">
        <v>175320944.88713196</v>
      </c>
      <c r="P2596" s="164">
        <v>0</v>
      </c>
    </row>
    <row r="2597" spans="1:16" hidden="1" x14ac:dyDescent="0.25">
      <c r="A2597" s="52">
        <f xml:space="preserve"> ROW( data_scaledImpacts[[#This Row],[row_id]] ) - ROW( data_scaledImpacts[[#Headers],[row_id]] )</f>
        <v>2596</v>
      </c>
      <c r="B2597" s="59" t="str">
        <f xml:space="preserve"> _xlfn.TEXTJOIN( "", , data_scaledImpacts[[#This Row],[sector]:[impactType]] )</f>
        <v>CILAgricultureHadGEM2-ES1Without CO2 FertilizationSoybean</v>
      </c>
      <c r="C2597" s="47" t="s">
        <v>1261</v>
      </c>
      <c r="D2597" s="47" t="s">
        <v>3</v>
      </c>
      <c r="E2597" s="48">
        <v>1</v>
      </c>
      <c r="F2597" s="48"/>
      <c r="G2597" s="19" t="s">
        <v>1196</v>
      </c>
      <c r="H2597" s="19" t="s">
        <v>1200</v>
      </c>
      <c r="I2597" s="62" t="s">
        <v>38</v>
      </c>
      <c r="J2597" s="143">
        <v>-388666514.98598564</v>
      </c>
      <c r="K2597" s="50">
        <v>-4315142.8993363557</v>
      </c>
      <c r="L2597" s="50">
        <v>30689123.110572912</v>
      </c>
      <c r="M2597" s="50">
        <v>0</v>
      </c>
      <c r="N2597" s="50">
        <v>-88322854.599621326</v>
      </c>
      <c r="O2597" s="50">
        <v>49648491.489090316</v>
      </c>
      <c r="P2597" s="164">
        <v>0</v>
      </c>
    </row>
    <row r="2598" spans="1:16" hidden="1" x14ac:dyDescent="0.25">
      <c r="A2598" s="52">
        <f xml:space="preserve"> ROW( data_scaledImpacts[[#This Row],[row_id]] ) - ROW( data_scaledImpacts[[#Headers],[row_id]] )</f>
        <v>2597</v>
      </c>
      <c r="B2598" s="59" t="str">
        <f xml:space="preserve"> _xlfn.TEXTJOIN( "", , data_scaledImpacts[[#This Row],[sector]:[impactType]] )</f>
        <v>CILAgricultureHadGEM2-ES2Without CO2 FertilizationSoybean</v>
      </c>
      <c r="C2598" s="47" t="s">
        <v>1261</v>
      </c>
      <c r="D2598" s="47" t="s">
        <v>3</v>
      </c>
      <c r="E2598" s="48">
        <v>2</v>
      </c>
      <c r="F2598" s="48"/>
      <c r="G2598" s="19" t="s">
        <v>1196</v>
      </c>
      <c r="H2598" s="19" t="s">
        <v>1200</v>
      </c>
      <c r="I2598" s="62" t="s">
        <v>45</v>
      </c>
      <c r="J2598" s="143">
        <v>709368011.38136566</v>
      </c>
      <c r="K2598" s="50">
        <v>24023666.817417525</v>
      </c>
      <c r="L2598" s="50">
        <v>119692798.48310348</v>
      </c>
      <c r="M2598" s="50">
        <v>0</v>
      </c>
      <c r="N2598" s="50">
        <v>577291601.14087605</v>
      </c>
      <c r="O2598" s="50">
        <v>159900571.07394809</v>
      </c>
      <c r="P2598" s="164">
        <v>0</v>
      </c>
    </row>
    <row r="2599" spans="1:16" hidden="1" x14ac:dyDescent="0.25">
      <c r="A2599" s="52">
        <f xml:space="preserve"> ROW( data_scaledImpacts[[#This Row],[row_id]] ) - ROW( data_scaledImpacts[[#Headers],[row_id]] )</f>
        <v>2598</v>
      </c>
      <c r="B2599" s="59" t="str">
        <f xml:space="preserve"> _xlfn.TEXTJOIN( "", , data_scaledImpacts[[#This Row],[sector]:[impactType]] )</f>
        <v>CILAgricultureHadGEM2-ES3Without CO2 FertilizationSoybean</v>
      </c>
      <c r="C2599" s="47" t="s">
        <v>1261</v>
      </c>
      <c r="D2599" s="47" t="s">
        <v>3</v>
      </c>
      <c r="E2599" s="48">
        <v>3</v>
      </c>
      <c r="F2599" s="48"/>
      <c r="G2599" s="19" t="s">
        <v>1196</v>
      </c>
      <c r="H2599" s="19" t="s">
        <v>1200</v>
      </c>
      <c r="I2599" s="62" t="s">
        <v>52</v>
      </c>
      <c r="J2599" s="143">
        <v>4214571508.0907755</v>
      </c>
      <c r="K2599" s="50">
        <v>48550907.981424659</v>
      </c>
      <c r="L2599" s="50">
        <v>459735757.48479182</v>
      </c>
      <c r="M2599" s="50">
        <v>0</v>
      </c>
      <c r="N2599" s="50">
        <v>1491320563.7365527</v>
      </c>
      <c r="O2599" s="50">
        <v>322697834.71478266</v>
      </c>
      <c r="P2599" s="164">
        <v>0</v>
      </c>
    </row>
    <row r="2600" spans="1:16" hidden="1" x14ac:dyDescent="0.25">
      <c r="A2600" s="52">
        <f xml:space="preserve"> ROW( data_scaledImpacts[[#This Row],[row_id]] ) - ROW( data_scaledImpacts[[#Headers],[row_id]] )</f>
        <v>2599</v>
      </c>
      <c r="B2600" s="59" t="str">
        <f xml:space="preserve"> _xlfn.TEXTJOIN( "", , data_scaledImpacts[[#This Row],[sector]:[impactType]] )</f>
        <v>CILAgricultureHadGEM2-ES4Without CO2 FertilizationSoybean</v>
      </c>
      <c r="C2600" s="47" t="s">
        <v>1261</v>
      </c>
      <c r="D2600" s="47" t="s">
        <v>3</v>
      </c>
      <c r="E2600" s="48">
        <v>4</v>
      </c>
      <c r="F2600" s="48"/>
      <c r="G2600" s="19" t="s">
        <v>1196</v>
      </c>
      <c r="H2600" s="19" t="s">
        <v>1200</v>
      </c>
      <c r="I2600" s="62" t="s">
        <v>59</v>
      </c>
      <c r="J2600" s="143">
        <v>4808715393.8450918</v>
      </c>
      <c r="K2600" s="50">
        <v>80968625.548179507</v>
      </c>
      <c r="L2600" s="50">
        <v>504890884.8931371</v>
      </c>
      <c r="M2600" s="50">
        <v>0</v>
      </c>
      <c r="N2600" s="50">
        <v>2090191911.4330211</v>
      </c>
      <c r="O2600" s="50">
        <v>350524143.25664735</v>
      </c>
      <c r="P2600" s="164">
        <v>0</v>
      </c>
    </row>
    <row r="2601" spans="1:16" hidden="1" x14ac:dyDescent="0.25">
      <c r="A2601" s="52">
        <f xml:space="preserve"> ROW( data_scaledImpacts[[#This Row],[row_id]] ) - ROW( data_scaledImpacts[[#Headers],[row_id]] )</f>
        <v>2600</v>
      </c>
      <c r="B2601" s="59" t="str">
        <f xml:space="preserve"> _xlfn.TEXTJOIN( "", , data_scaledImpacts[[#This Row],[sector]:[impactType]] )</f>
        <v>CILAgricultureHadGEM2-ES5Without CO2 FertilizationSoybean</v>
      </c>
      <c r="C2601" s="47" t="s">
        <v>1261</v>
      </c>
      <c r="D2601" s="47" t="s">
        <v>3</v>
      </c>
      <c r="E2601" s="48">
        <v>5</v>
      </c>
      <c r="F2601" s="48"/>
      <c r="G2601" s="19" t="s">
        <v>1196</v>
      </c>
      <c r="H2601" s="19" t="s">
        <v>1200</v>
      </c>
      <c r="I2601" s="62" t="s">
        <v>66</v>
      </c>
      <c r="J2601" s="143">
        <v>7050414643.0725174</v>
      </c>
      <c r="K2601" s="50">
        <v>152506560.14063868</v>
      </c>
      <c r="L2601" s="50">
        <v>686578396.45308268</v>
      </c>
      <c r="M2601" s="50">
        <v>0</v>
      </c>
      <c r="N2601" s="50">
        <v>2423316167.6364532</v>
      </c>
      <c r="O2601" s="50">
        <v>424877434.1078074</v>
      </c>
      <c r="P2601" s="164">
        <v>0</v>
      </c>
    </row>
    <row r="2602" spans="1:16" hidden="1" x14ac:dyDescent="0.25">
      <c r="A2602" s="52">
        <f xml:space="preserve"> ROW( data_scaledImpacts[[#This Row],[row_id]] ) - ROW( data_scaledImpacts[[#Headers],[row_id]] )</f>
        <v>2601</v>
      </c>
      <c r="B2602" s="59" t="str">
        <f xml:space="preserve"> _xlfn.TEXTJOIN( "", , data_scaledImpacts[[#This Row],[sector]:[impactType]] )</f>
        <v>CILAgricultureHadGEM2-ES6Without CO2 FertilizationSoybean</v>
      </c>
      <c r="C2602" s="47" t="s">
        <v>1261</v>
      </c>
      <c r="D2602" s="47" t="s">
        <v>3</v>
      </c>
      <c r="E2602" s="48">
        <v>6</v>
      </c>
      <c r="F2602" s="48"/>
      <c r="G2602" s="19" t="s">
        <v>1196</v>
      </c>
      <c r="H2602" s="19" t="s">
        <v>1200</v>
      </c>
      <c r="I2602" s="62" t="s">
        <v>73</v>
      </c>
      <c r="J2602" s="143">
        <v>9395317441.1833458</v>
      </c>
      <c r="K2602" s="50">
        <v>195563470.56724316</v>
      </c>
      <c r="L2602" s="50">
        <v>1052523767.4647946</v>
      </c>
      <c r="M2602" s="50">
        <v>0</v>
      </c>
      <c r="N2602" s="50">
        <v>2528304269.185092</v>
      </c>
      <c r="O2602" s="50">
        <v>455569018.7877602</v>
      </c>
      <c r="P2602" s="164">
        <v>0</v>
      </c>
    </row>
    <row r="2603" spans="1:16" hidden="1" x14ac:dyDescent="0.25">
      <c r="A2603" s="52">
        <f xml:space="preserve"> ROW( data_scaledImpacts[[#This Row],[row_id]] ) - ROW( data_scaledImpacts[[#Headers],[row_id]] )</f>
        <v>2602</v>
      </c>
      <c r="B2603" s="59" t="str">
        <f xml:space="preserve"> _xlfn.TEXTJOIN( "", , data_scaledImpacts[[#This Row],[sector]:[impactType]] )</f>
        <v>CILAgricultureMIROC51Without CO2 FertilizationSoybean</v>
      </c>
      <c r="C2603" s="47" t="s">
        <v>1261</v>
      </c>
      <c r="D2603" s="47" t="s">
        <v>4</v>
      </c>
      <c r="E2603" s="48">
        <v>1</v>
      </c>
      <c r="F2603" s="48"/>
      <c r="G2603" s="19" t="s">
        <v>1196</v>
      </c>
      <c r="H2603" s="19" t="s">
        <v>1200</v>
      </c>
      <c r="I2603" s="62" t="s">
        <v>39</v>
      </c>
      <c r="J2603" s="143">
        <v>477085741.74210364</v>
      </c>
      <c r="K2603" s="50">
        <v>-10535966.377107874</v>
      </c>
      <c r="L2603" s="50">
        <v>78841949.298149586</v>
      </c>
      <c r="M2603" s="50">
        <v>0</v>
      </c>
      <c r="N2603" s="50">
        <v>340305081.63452643</v>
      </c>
      <c r="O2603" s="50">
        <v>95669041.377997294</v>
      </c>
      <c r="P2603" s="164">
        <v>0</v>
      </c>
    </row>
    <row r="2604" spans="1:16" hidden="1" x14ac:dyDescent="0.25">
      <c r="A2604" s="52">
        <f xml:space="preserve"> ROW( data_scaledImpacts[[#This Row],[row_id]] ) - ROW( data_scaledImpacts[[#Headers],[row_id]] )</f>
        <v>2603</v>
      </c>
      <c r="B2604" s="59" t="str">
        <f xml:space="preserve"> _xlfn.TEXTJOIN( "", , data_scaledImpacts[[#This Row],[sector]:[impactType]] )</f>
        <v>CILAgricultureMIROC52Without CO2 FertilizationSoybean</v>
      </c>
      <c r="C2604" s="47" t="s">
        <v>1261</v>
      </c>
      <c r="D2604" s="47" t="s">
        <v>4</v>
      </c>
      <c r="E2604" s="48">
        <v>2</v>
      </c>
      <c r="F2604" s="48"/>
      <c r="G2604" s="19" t="s">
        <v>1196</v>
      </c>
      <c r="H2604" s="19" t="s">
        <v>1200</v>
      </c>
      <c r="I2604" s="62" t="s">
        <v>46</v>
      </c>
      <c r="J2604" s="143">
        <v>1103705571.9099329</v>
      </c>
      <c r="K2604" s="50">
        <v>19591425.161055036</v>
      </c>
      <c r="L2604" s="50">
        <v>222933751.05541703</v>
      </c>
      <c r="M2604" s="50">
        <v>0</v>
      </c>
      <c r="N2604" s="50">
        <v>1031999930.6980559</v>
      </c>
      <c r="O2604" s="50">
        <v>165642342.47898528</v>
      </c>
      <c r="P2604" s="164">
        <v>0</v>
      </c>
    </row>
    <row r="2605" spans="1:16" hidden="1" x14ac:dyDescent="0.25">
      <c r="A2605" s="52">
        <f xml:space="preserve"> ROW( data_scaledImpacts[[#This Row],[row_id]] ) - ROW( data_scaledImpacts[[#Headers],[row_id]] )</f>
        <v>2604</v>
      </c>
      <c r="B2605" s="59" t="str">
        <f xml:space="preserve"> _xlfn.TEXTJOIN( "", , data_scaledImpacts[[#This Row],[sector]:[impactType]] )</f>
        <v>CILAgricultureMIROC53Without CO2 FertilizationSoybean</v>
      </c>
      <c r="C2605" s="47" t="s">
        <v>1261</v>
      </c>
      <c r="D2605" s="47" t="s">
        <v>4</v>
      </c>
      <c r="E2605" s="48">
        <v>3</v>
      </c>
      <c r="F2605" s="48"/>
      <c r="G2605" s="19" t="s">
        <v>1196</v>
      </c>
      <c r="H2605" s="19" t="s">
        <v>1200</v>
      </c>
      <c r="I2605" s="62" t="s">
        <v>53</v>
      </c>
      <c r="J2605" s="143">
        <v>1517864102.1463907</v>
      </c>
      <c r="K2605" s="50">
        <v>38776910.816246763</v>
      </c>
      <c r="L2605" s="50">
        <v>342610528.04910946</v>
      </c>
      <c r="M2605" s="50">
        <v>0</v>
      </c>
      <c r="N2605" s="50">
        <v>1059762883.1128972</v>
      </c>
      <c r="O2605" s="50">
        <v>243875920.46200296</v>
      </c>
      <c r="P2605" s="164">
        <v>0</v>
      </c>
    </row>
    <row r="2606" spans="1:16" hidden="1" x14ac:dyDescent="0.25">
      <c r="A2606" s="52">
        <f xml:space="preserve"> ROW( data_scaledImpacts[[#This Row],[row_id]] ) - ROW( data_scaledImpacts[[#Headers],[row_id]] )</f>
        <v>2605</v>
      </c>
      <c r="B2606" s="59" t="str">
        <f xml:space="preserve"> _xlfn.TEXTJOIN( "", , data_scaledImpacts[[#This Row],[sector]:[impactType]] )</f>
        <v>CILAgricultureMIROC54Without CO2 FertilizationSoybean</v>
      </c>
      <c r="C2606" s="47" t="s">
        <v>1261</v>
      </c>
      <c r="D2606" s="47" t="s">
        <v>4</v>
      </c>
      <c r="E2606" s="48">
        <v>4</v>
      </c>
      <c r="F2606" s="48"/>
      <c r="G2606" s="19" t="s">
        <v>1196</v>
      </c>
      <c r="H2606" s="19" t="s">
        <v>1200</v>
      </c>
      <c r="I2606" s="62" t="s">
        <v>60</v>
      </c>
      <c r="J2606" s="143">
        <v>3843399598.0552235</v>
      </c>
      <c r="K2606" s="50">
        <v>62986764.731061891</v>
      </c>
      <c r="L2606" s="50">
        <v>736708231.29746449</v>
      </c>
      <c r="M2606" s="50">
        <v>0</v>
      </c>
      <c r="N2606" s="50">
        <v>1531147275.4659281</v>
      </c>
      <c r="O2606" s="50">
        <v>328902710.11105537</v>
      </c>
      <c r="P2606" s="164">
        <v>0</v>
      </c>
    </row>
    <row r="2607" spans="1:16" hidden="1" x14ac:dyDescent="0.25">
      <c r="A2607" s="52">
        <f xml:space="preserve"> ROW( data_scaledImpacts[[#This Row],[row_id]] ) - ROW( data_scaledImpacts[[#Headers],[row_id]] )</f>
        <v>2606</v>
      </c>
      <c r="B2607" s="59" t="str">
        <f xml:space="preserve"> _xlfn.TEXTJOIN( "", , data_scaledImpacts[[#This Row],[sector]:[impactType]] )</f>
        <v>CILAgricultureMIROC55Without CO2 FertilizationSoybean</v>
      </c>
      <c r="C2607" s="47" t="s">
        <v>1261</v>
      </c>
      <c r="D2607" s="47" t="s">
        <v>4</v>
      </c>
      <c r="E2607" s="48">
        <v>5</v>
      </c>
      <c r="F2607" s="48"/>
      <c r="G2607" s="19" t="s">
        <v>1196</v>
      </c>
      <c r="H2607" s="19" t="s">
        <v>1200</v>
      </c>
      <c r="I2607" s="62" t="s">
        <v>67</v>
      </c>
      <c r="J2607" s="143">
        <v>6553638421.2160549</v>
      </c>
      <c r="K2607" s="50">
        <v>109149885.37389682</v>
      </c>
      <c r="L2607" s="50">
        <v>1063943102.6952728</v>
      </c>
      <c r="M2607" s="50">
        <v>0</v>
      </c>
      <c r="N2607" s="50">
        <v>2052985120.9325333</v>
      </c>
      <c r="O2607" s="50">
        <v>489359542.59594703</v>
      </c>
      <c r="P2607" s="164">
        <v>0</v>
      </c>
    </row>
    <row r="2608" spans="1:16" hidden="1" x14ac:dyDescent="0.25">
      <c r="A2608" s="52">
        <f xml:space="preserve"> ROW( data_scaledImpacts[[#This Row],[row_id]] ) - ROW( data_scaledImpacts[[#Headers],[row_id]] )</f>
        <v>2607</v>
      </c>
      <c r="B2608" s="59" t="str">
        <f xml:space="preserve"> _xlfn.TEXTJOIN( "", , data_scaledImpacts[[#This Row],[sector]:[impactType]] )</f>
        <v>CILAgricultureCanESM21With CO2 FertilizationWheat</v>
      </c>
      <c r="C2608" s="47" t="s">
        <v>1261</v>
      </c>
      <c r="D2608" s="47" t="s">
        <v>0</v>
      </c>
      <c r="E2608" s="48">
        <v>1</v>
      </c>
      <c r="F2608" s="48"/>
      <c r="G2608" s="19" t="s">
        <v>1197</v>
      </c>
      <c r="H2608" s="19" t="s">
        <v>1201</v>
      </c>
      <c r="I2608" s="62" t="s">
        <v>35</v>
      </c>
      <c r="J2608" s="143">
        <v>24451182.646916363</v>
      </c>
      <c r="K2608" s="50">
        <v>1964831.4545171629</v>
      </c>
      <c r="L2608" s="50">
        <v>44920623.510428183</v>
      </c>
      <c r="M2608" s="50">
        <v>0</v>
      </c>
      <c r="N2608" s="50">
        <v>9150979.110135911</v>
      </c>
      <c r="O2608" s="50">
        <v>106720834.84597382</v>
      </c>
      <c r="P2608" s="164">
        <v>17150946.895140562</v>
      </c>
    </row>
    <row r="2609" spans="1:16" hidden="1" x14ac:dyDescent="0.25">
      <c r="A2609" s="52">
        <f xml:space="preserve"> ROW( data_scaledImpacts[[#This Row],[row_id]] ) - ROW( data_scaledImpacts[[#Headers],[row_id]] )</f>
        <v>2608</v>
      </c>
      <c r="B2609" s="59" t="str">
        <f xml:space="preserve"> _xlfn.TEXTJOIN( "", , data_scaledImpacts[[#This Row],[sector]:[impactType]] )</f>
        <v>CILAgricultureCanESM22With CO2 FertilizationWheat</v>
      </c>
      <c r="C2609" s="47" t="s">
        <v>1261</v>
      </c>
      <c r="D2609" s="47" t="s">
        <v>0</v>
      </c>
      <c r="E2609" s="48">
        <v>2</v>
      </c>
      <c r="F2609" s="48"/>
      <c r="G2609" s="19" t="s">
        <v>1197</v>
      </c>
      <c r="H2609" s="19" t="s">
        <v>1201</v>
      </c>
      <c r="I2609" s="62" t="s">
        <v>42</v>
      </c>
      <c r="J2609" s="143">
        <v>-66500390.371664889</v>
      </c>
      <c r="K2609" s="50">
        <v>-2896892.2356285537</v>
      </c>
      <c r="L2609" s="50">
        <v>-221970685.38708344</v>
      </c>
      <c r="M2609" s="50">
        <v>0</v>
      </c>
      <c r="N2609" s="50">
        <v>-24037103.427497286</v>
      </c>
      <c r="O2609" s="50">
        <v>-30612572.225819167</v>
      </c>
      <c r="P2609" s="164">
        <v>-25268297.271582752</v>
      </c>
    </row>
    <row r="2610" spans="1:16" hidden="1" x14ac:dyDescent="0.25">
      <c r="A2610" s="52">
        <f xml:space="preserve"> ROW( data_scaledImpacts[[#This Row],[row_id]] ) - ROW( data_scaledImpacts[[#Headers],[row_id]] )</f>
        <v>2609</v>
      </c>
      <c r="B2610" s="59" t="str">
        <f xml:space="preserve"> _xlfn.TEXTJOIN( "", , data_scaledImpacts[[#This Row],[sector]:[impactType]] )</f>
        <v>CILAgricultureCanESM23With CO2 FertilizationWheat</v>
      </c>
      <c r="C2610" s="47" t="s">
        <v>1261</v>
      </c>
      <c r="D2610" s="47" t="s">
        <v>0</v>
      </c>
      <c r="E2610" s="48">
        <v>3</v>
      </c>
      <c r="F2610" s="48"/>
      <c r="G2610" s="19" t="s">
        <v>1197</v>
      </c>
      <c r="H2610" s="19" t="s">
        <v>1201</v>
      </c>
      <c r="I2610" s="62" t="s">
        <v>49</v>
      </c>
      <c r="J2610" s="143">
        <v>-122705344.55315419</v>
      </c>
      <c r="K2610" s="50">
        <v>-9820463.2500194944</v>
      </c>
      <c r="L2610" s="50">
        <v>-328327306.59659517</v>
      </c>
      <c r="M2610" s="50">
        <v>0</v>
      </c>
      <c r="N2610" s="50">
        <v>-55832961.262831308</v>
      </c>
      <c r="O2610" s="50">
        <v>-133126253.1525974</v>
      </c>
      <c r="P2610" s="164">
        <v>-68530803.094223052</v>
      </c>
    </row>
    <row r="2611" spans="1:16" hidden="1" x14ac:dyDescent="0.25">
      <c r="A2611" s="52">
        <f xml:space="preserve"> ROW( data_scaledImpacts[[#This Row],[row_id]] ) - ROW( data_scaledImpacts[[#Headers],[row_id]] )</f>
        <v>2610</v>
      </c>
      <c r="B2611" s="59" t="str">
        <f xml:space="preserve"> _xlfn.TEXTJOIN( "", , data_scaledImpacts[[#This Row],[sector]:[impactType]] )</f>
        <v>CILAgricultureCanESM24With CO2 FertilizationWheat</v>
      </c>
      <c r="C2611" s="47" t="s">
        <v>1261</v>
      </c>
      <c r="D2611" s="47" t="s">
        <v>0</v>
      </c>
      <c r="E2611" s="48">
        <v>4</v>
      </c>
      <c r="F2611" s="48"/>
      <c r="G2611" s="19" t="s">
        <v>1197</v>
      </c>
      <c r="H2611" s="19" t="s">
        <v>1201</v>
      </c>
      <c r="I2611" s="62" t="s">
        <v>56</v>
      </c>
      <c r="J2611" s="143">
        <v>-211363284.48113954</v>
      </c>
      <c r="K2611" s="50">
        <v>-17825969.036916755</v>
      </c>
      <c r="L2611" s="50">
        <v>-564451192.30245697</v>
      </c>
      <c r="M2611" s="50">
        <v>0</v>
      </c>
      <c r="N2611" s="50">
        <v>-90337159.700270981</v>
      </c>
      <c r="O2611" s="50">
        <v>-275022178.38661605</v>
      </c>
      <c r="P2611" s="164">
        <v>-120297122.24705306</v>
      </c>
    </row>
    <row r="2612" spans="1:16" hidden="1" x14ac:dyDescent="0.25">
      <c r="A2612" s="52">
        <f xml:space="preserve"> ROW( data_scaledImpacts[[#This Row],[row_id]] ) - ROW( data_scaledImpacts[[#Headers],[row_id]] )</f>
        <v>2611</v>
      </c>
      <c r="B2612" s="59" t="str">
        <f xml:space="preserve"> _xlfn.TEXTJOIN( "", , data_scaledImpacts[[#This Row],[sector]:[impactType]] )</f>
        <v>CILAgricultureCanESM25With CO2 FertilizationWheat</v>
      </c>
      <c r="C2612" s="47" t="s">
        <v>1261</v>
      </c>
      <c r="D2612" s="47" t="s">
        <v>0</v>
      </c>
      <c r="E2612" s="48">
        <v>5</v>
      </c>
      <c r="F2612" s="48"/>
      <c r="G2612" s="19" t="s">
        <v>1197</v>
      </c>
      <c r="H2612" s="19" t="s">
        <v>1201</v>
      </c>
      <c r="I2612" s="62" t="s">
        <v>63</v>
      </c>
      <c r="J2612" s="143">
        <v>-349947713.92168295</v>
      </c>
      <c r="K2612" s="50">
        <v>-29057931.519027416</v>
      </c>
      <c r="L2612" s="50">
        <v>-863975895.88564384</v>
      </c>
      <c r="M2612" s="50">
        <v>0</v>
      </c>
      <c r="N2612" s="50">
        <v>-152236860.60374749</v>
      </c>
      <c r="O2612" s="50">
        <v>-540106532.10960829</v>
      </c>
      <c r="P2612" s="164">
        <v>-186401313.82507825</v>
      </c>
    </row>
    <row r="2613" spans="1:16" hidden="1" x14ac:dyDescent="0.25">
      <c r="A2613" s="52">
        <f xml:space="preserve"> ROW( data_scaledImpacts[[#This Row],[row_id]] ) - ROW( data_scaledImpacts[[#Headers],[row_id]] )</f>
        <v>2612</v>
      </c>
      <c r="B2613" s="59" t="str">
        <f xml:space="preserve"> _xlfn.TEXTJOIN( "", , data_scaledImpacts[[#This Row],[sector]:[impactType]] )</f>
        <v>CILAgricultureCanESM26With CO2 FertilizationWheat</v>
      </c>
      <c r="C2613" s="47" t="s">
        <v>1261</v>
      </c>
      <c r="D2613" s="47" t="s">
        <v>0</v>
      </c>
      <c r="E2613" s="48">
        <v>6</v>
      </c>
      <c r="F2613" s="48"/>
      <c r="G2613" s="19" t="s">
        <v>1197</v>
      </c>
      <c r="H2613" s="19" t="s">
        <v>1201</v>
      </c>
      <c r="I2613" s="62" t="s">
        <v>70</v>
      </c>
      <c r="J2613" s="143">
        <v>-440114572.69900727</v>
      </c>
      <c r="K2613" s="50">
        <v>-39028864.892051309</v>
      </c>
      <c r="L2613" s="50">
        <v>-1132878418.3843198</v>
      </c>
      <c r="M2613" s="50">
        <v>0</v>
      </c>
      <c r="N2613" s="50">
        <v>-221017031.90910476</v>
      </c>
      <c r="O2613" s="50">
        <v>-734654713.33449352</v>
      </c>
      <c r="P2613" s="164">
        <v>-261597555.99568504</v>
      </c>
    </row>
    <row r="2614" spans="1:16" hidden="1" x14ac:dyDescent="0.25">
      <c r="A2614" s="52">
        <f xml:space="preserve"> ROW( data_scaledImpacts[[#This Row],[row_id]] ) - ROW( data_scaledImpacts[[#Headers],[row_id]] )</f>
        <v>2613</v>
      </c>
      <c r="B2614" s="59" t="str">
        <f xml:space="preserve"> _xlfn.TEXTJOIN( "", , data_scaledImpacts[[#This Row],[sector]:[impactType]] )</f>
        <v>CILAgricultureCCSM41With CO2 FertilizationWheat</v>
      </c>
      <c r="C2614" s="47" t="s">
        <v>1261</v>
      </c>
      <c r="D2614" s="47" t="s">
        <v>1</v>
      </c>
      <c r="E2614" s="48">
        <v>1</v>
      </c>
      <c r="F2614" s="48"/>
      <c r="G2614" s="19" t="s">
        <v>1197</v>
      </c>
      <c r="H2614" s="19" t="s">
        <v>1201</v>
      </c>
      <c r="I2614" s="62" t="s">
        <v>36</v>
      </c>
      <c r="J2614" s="143">
        <v>-32879950.915254079</v>
      </c>
      <c r="K2614" s="50">
        <v>-362737.9193104647</v>
      </c>
      <c r="L2614" s="50">
        <v>31771107.630862996</v>
      </c>
      <c r="M2614" s="50">
        <v>0</v>
      </c>
      <c r="N2614" s="50">
        <v>-15002026.380161747</v>
      </c>
      <c r="O2614" s="50">
        <v>-86808644.154063091</v>
      </c>
      <c r="P2614" s="164">
        <v>6533110.953809699</v>
      </c>
    </row>
    <row r="2615" spans="1:16" hidden="1" x14ac:dyDescent="0.25">
      <c r="A2615" s="52">
        <f xml:space="preserve"> ROW( data_scaledImpacts[[#This Row],[row_id]] ) - ROW( data_scaledImpacts[[#Headers],[row_id]] )</f>
        <v>2614</v>
      </c>
      <c r="B2615" s="59" t="str">
        <f xml:space="preserve"> _xlfn.TEXTJOIN( "", , data_scaledImpacts[[#This Row],[sector]:[impactType]] )</f>
        <v>CILAgricultureCCSM42With CO2 FertilizationWheat</v>
      </c>
      <c r="C2615" s="47" t="s">
        <v>1261</v>
      </c>
      <c r="D2615" s="47" t="s">
        <v>1</v>
      </c>
      <c r="E2615" s="48">
        <v>2</v>
      </c>
      <c r="F2615" s="48"/>
      <c r="G2615" s="19" t="s">
        <v>1197</v>
      </c>
      <c r="H2615" s="19" t="s">
        <v>1201</v>
      </c>
      <c r="I2615" s="62" t="s">
        <v>43</v>
      </c>
      <c r="J2615" s="143">
        <v>-146990141.56542009</v>
      </c>
      <c r="K2615" s="50">
        <v>-10990292.832935786</v>
      </c>
      <c r="L2615" s="50">
        <v>-215657895.399757</v>
      </c>
      <c r="M2615" s="50">
        <v>0</v>
      </c>
      <c r="N2615" s="50">
        <v>-73906656.212033421</v>
      </c>
      <c r="O2615" s="50">
        <v>-332816380.38873029</v>
      </c>
      <c r="P2615" s="164">
        <v>-52361124.945418268</v>
      </c>
    </row>
    <row r="2616" spans="1:16" hidden="1" x14ac:dyDescent="0.25">
      <c r="A2616" s="52">
        <f xml:space="preserve"> ROW( data_scaledImpacts[[#This Row],[row_id]] ) - ROW( data_scaledImpacts[[#Headers],[row_id]] )</f>
        <v>2615</v>
      </c>
      <c r="B2616" s="59" t="str">
        <f xml:space="preserve"> _xlfn.TEXTJOIN( "", , data_scaledImpacts[[#This Row],[sector]:[impactType]] )</f>
        <v>CILAgricultureCCSM43With CO2 FertilizationWheat</v>
      </c>
      <c r="C2616" s="47" t="s">
        <v>1261</v>
      </c>
      <c r="D2616" s="47" t="s">
        <v>1</v>
      </c>
      <c r="E2616" s="48">
        <v>3</v>
      </c>
      <c r="F2616" s="48"/>
      <c r="G2616" s="19" t="s">
        <v>1197</v>
      </c>
      <c r="H2616" s="19" t="s">
        <v>1201</v>
      </c>
      <c r="I2616" s="62" t="s">
        <v>50</v>
      </c>
      <c r="J2616" s="143">
        <v>-294126296.094751</v>
      </c>
      <c r="K2616" s="50">
        <v>-28064310.561025843</v>
      </c>
      <c r="L2616" s="50">
        <v>-545486997.21638548</v>
      </c>
      <c r="M2616" s="50">
        <v>0</v>
      </c>
      <c r="N2616" s="50">
        <v>-143970957.18124273</v>
      </c>
      <c r="O2616" s="50">
        <v>-640222257.66338217</v>
      </c>
      <c r="P2616" s="164">
        <v>-145934427.92397016</v>
      </c>
    </row>
    <row r="2617" spans="1:16" hidden="1" x14ac:dyDescent="0.25">
      <c r="A2617" s="52">
        <f xml:space="preserve"> ROW( data_scaledImpacts[[#This Row],[row_id]] ) - ROW( data_scaledImpacts[[#Headers],[row_id]] )</f>
        <v>2616</v>
      </c>
      <c r="B2617" s="59" t="str">
        <f xml:space="preserve"> _xlfn.TEXTJOIN( "", , data_scaledImpacts[[#This Row],[sector]:[impactType]] )</f>
        <v>CILAgricultureCCSM44With CO2 FertilizationWheat</v>
      </c>
      <c r="C2617" s="47" t="s">
        <v>1261</v>
      </c>
      <c r="D2617" s="47" t="s">
        <v>1</v>
      </c>
      <c r="E2617" s="48">
        <v>4</v>
      </c>
      <c r="F2617" s="48"/>
      <c r="G2617" s="19" t="s">
        <v>1197</v>
      </c>
      <c r="H2617" s="19" t="s">
        <v>1201</v>
      </c>
      <c r="I2617" s="62" t="s">
        <v>57</v>
      </c>
      <c r="J2617" s="143">
        <v>-453361310.62053192</v>
      </c>
      <c r="K2617" s="50">
        <v>-43119463.036476888</v>
      </c>
      <c r="L2617" s="50">
        <v>-886407485.96406853</v>
      </c>
      <c r="M2617" s="50">
        <v>0</v>
      </c>
      <c r="N2617" s="50">
        <v>-221981637.53621179</v>
      </c>
      <c r="O2617" s="50">
        <v>-944103891.83034539</v>
      </c>
      <c r="P2617" s="164">
        <v>-234940021.42422867</v>
      </c>
    </row>
    <row r="2618" spans="1:16" hidden="1" x14ac:dyDescent="0.25">
      <c r="A2618" s="52">
        <f xml:space="preserve"> ROW( data_scaledImpacts[[#This Row],[row_id]] ) - ROW( data_scaledImpacts[[#Headers],[row_id]] )</f>
        <v>2617</v>
      </c>
      <c r="B2618" s="59" t="str">
        <f xml:space="preserve"> _xlfn.TEXTJOIN( "", , data_scaledImpacts[[#This Row],[sector]:[impactType]] )</f>
        <v>CILAgricultureCCSM45With CO2 FertilizationWheat</v>
      </c>
      <c r="C2618" s="47" t="s">
        <v>1261</v>
      </c>
      <c r="D2618" s="47" t="s">
        <v>1</v>
      </c>
      <c r="E2618" s="48">
        <v>5</v>
      </c>
      <c r="F2618" s="48"/>
      <c r="G2618" s="19" t="s">
        <v>1197</v>
      </c>
      <c r="H2618" s="19" t="s">
        <v>1201</v>
      </c>
      <c r="I2618" s="62" t="s">
        <v>64</v>
      </c>
      <c r="J2618" s="143">
        <v>-605311025.56846857</v>
      </c>
      <c r="K2618" s="50">
        <v>-56639003.945032552</v>
      </c>
      <c r="L2618" s="50">
        <v>-1218700419.5722008</v>
      </c>
      <c r="M2618" s="50">
        <v>0</v>
      </c>
      <c r="N2618" s="50">
        <v>-270719225.23878622</v>
      </c>
      <c r="O2618" s="50">
        <v>-1194941543.2232046</v>
      </c>
      <c r="P2618" s="164">
        <v>-316654167.44073582</v>
      </c>
    </row>
    <row r="2619" spans="1:16" hidden="1" x14ac:dyDescent="0.25">
      <c r="A2619" s="52">
        <f xml:space="preserve"> ROW( data_scaledImpacts[[#This Row],[row_id]] ) - ROW( data_scaledImpacts[[#Headers],[row_id]] )</f>
        <v>2618</v>
      </c>
      <c r="B2619" s="59" t="str">
        <f xml:space="preserve"> _xlfn.TEXTJOIN( "", , data_scaledImpacts[[#This Row],[sector]:[impactType]] )</f>
        <v>CILAgricultureGFDL-CM31With CO2 FertilizationWheat</v>
      </c>
      <c r="C2619" s="47" t="s">
        <v>1261</v>
      </c>
      <c r="D2619" s="47" t="s">
        <v>5</v>
      </c>
      <c r="E2619" s="48">
        <v>1</v>
      </c>
      <c r="F2619" s="48"/>
      <c r="G2619" s="19" t="s">
        <v>1197</v>
      </c>
      <c r="H2619" s="19" t="s">
        <v>1201</v>
      </c>
      <c r="I2619" s="62" t="s">
        <v>40</v>
      </c>
      <c r="J2619" s="143">
        <v>4118165.5993509307</v>
      </c>
      <c r="K2619" s="50">
        <v>-1406150.6847600196</v>
      </c>
      <c r="L2619" s="50">
        <v>33089145.235115603</v>
      </c>
      <c r="M2619" s="50">
        <v>0</v>
      </c>
      <c r="N2619" s="50">
        <v>3530496.0181998131</v>
      </c>
      <c r="O2619" s="50">
        <v>31545838.076652016</v>
      </c>
      <c r="P2619" s="164">
        <v>851338.63120665809</v>
      </c>
    </row>
    <row r="2620" spans="1:16" hidden="1" x14ac:dyDescent="0.25">
      <c r="A2620" s="52">
        <f xml:space="preserve"> ROW( data_scaledImpacts[[#This Row],[row_id]] ) - ROW( data_scaledImpacts[[#Headers],[row_id]] )</f>
        <v>2619</v>
      </c>
      <c r="B2620" s="59" t="str">
        <f xml:space="preserve"> _xlfn.TEXTJOIN( "", , data_scaledImpacts[[#This Row],[sector]:[impactType]] )</f>
        <v>CILAgricultureGFDL-CM32With CO2 FertilizationWheat</v>
      </c>
      <c r="C2620" s="47" t="s">
        <v>1261</v>
      </c>
      <c r="D2620" s="47" t="s">
        <v>5</v>
      </c>
      <c r="E2620" s="48">
        <v>2</v>
      </c>
      <c r="F2620" s="48"/>
      <c r="G2620" s="19" t="s">
        <v>1197</v>
      </c>
      <c r="H2620" s="19" t="s">
        <v>1201</v>
      </c>
      <c r="I2620" s="62" t="s">
        <v>47</v>
      </c>
      <c r="J2620" s="143">
        <v>-49965025.132735662</v>
      </c>
      <c r="K2620" s="50">
        <v>-6413937.048701792</v>
      </c>
      <c r="L2620" s="50">
        <v>-31086740.367865991</v>
      </c>
      <c r="M2620" s="50">
        <v>0</v>
      </c>
      <c r="N2620" s="50">
        <v>-28356130.067557082</v>
      </c>
      <c r="O2620" s="50">
        <v>-114792483.92273095</v>
      </c>
      <c r="P2620" s="164">
        <v>-39061071.316256747</v>
      </c>
    </row>
    <row r="2621" spans="1:16" hidden="1" x14ac:dyDescent="0.25">
      <c r="A2621" s="52">
        <f xml:space="preserve"> ROW( data_scaledImpacts[[#This Row],[row_id]] ) - ROW( data_scaledImpacts[[#Headers],[row_id]] )</f>
        <v>2620</v>
      </c>
      <c r="B2621" s="59" t="str">
        <f xml:space="preserve"> _xlfn.TEXTJOIN( "", , data_scaledImpacts[[#This Row],[sector]:[impactType]] )</f>
        <v>CILAgricultureGFDL-CM33With CO2 FertilizationWheat</v>
      </c>
      <c r="C2621" s="47" t="s">
        <v>1261</v>
      </c>
      <c r="D2621" s="47" t="s">
        <v>5</v>
      </c>
      <c r="E2621" s="48">
        <v>3</v>
      </c>
      <c r="F2621" s="48"/>
      <c r="G2621" s="19" t="s">
        <v>1197</v>
      </c>
      <c r="H2621" s="19" t="s">
        <v>1201</v>
      </c>
      <c r="I2621" s="62" t="s">
        <v>54</v>
      </c>
      <c r="J2621" s="143">
        <v>-146829344.99769643</v>
      </c>
      <c r="K2621" s="50">
        <v>-13780657.855576288</v>
      </c>
      <c r="L2621" s="50">
        <v>-302915703.46126044</v>
      </c>
      <c r="M2621" s="50">
        <v>0</v>
      </c>
      <c r="N2621" s="50">
        <v>-67502732.386501923</v>
      </c>
      <c r="O2621" s="50">
        <v>-287534068.38840079</v>
      </c>
      <c r="P2621" s="164">
        <v>-93399414.176080674</v>
      </c>
    </row>
    <row r="2622" spans="1:16" hidden="1" x14ac:dyDescent="0.25">
      <c r="A2622" s="52">
        <f xml:space="preserve"> ROW( data_scaledImpacts[[#This Row],[row_id]] ) - ROW( data_scaledImpacts[[#Headers],[row_id]] )</f>
        <v>2621</v>
      </c>
      <c r="B2622" s="59" t="str">
        <f xml:space="preserve"> _xlfn.TEXTJOIN( "", , data_scaledImpacts[[#This Row],[sector]:[impactType]] )</f>
        <v>CILAgricultureGFDL-CM34With CO2 FertilizationWheat</v>
      </c>
      <c r="C2622" s="47" t="s">
        <v>1261</v>
      </c>
      <c r="D2622" s="47" t="s">
        <v>5</v>
      </c>
      <c r="E2622" s="48">
        <v>4</v>
      </c>
      <c r="F2622" s="48"/>
      <c r="G2622" s="19" t="s">
        <v>1197</v>
      </c>
      <c r="H2622" s="19" t="s">
        <v>1201</v>
      </c>
      <c r="I2622" s="62" t="s">
        <v>61</v>
      </c>
      <c r="J2622" s="143">
        <v>-219814324.49994472</v>
      </c>
      <c r="K2622" s="50">
        <v>-20917107.169408292</v>
      </c>
      <c r="L2622" s="50">
        <v>-485297183.52492094</v>
      </c>
      <c r="M2622" s="50">
        <v>0</v>
      </c>
      <c r="N2622" s="50">
        <v>-110000653.49393022</v>
      </c>
      <c r="O2622" s="50">
        <v>-469508853.61953497</v>
      </c>
      <c r="P2622" s="164">
        <v>-140584288.92887276</v>
      </c>
    </row>
    <row r="2623" spans="1:16" hidden="1" x14ac:dyDescent="0.25">
      <c r="A2623" s="52">
        <f xml:space="preserve"> ROW( data_scaledImpacts[[#This Row],[row_id]] ) - ROW( data_scaledImpacts[[#Headers],[row_id]] )</f>
        <v>2622</v>
      </c>
      <c r="B2623" s="59" t="str">
        <f xml:space="preserve"> _xlfn.TEXTJOIN( "", , data_scaledImpacts[[#This Row],[sector]:[impactType]] )</f>
        <v>CILAgricultureGFDL-CM35With CO2 FertilizationWheat</v>
      </c>
      <c r="C2623" s="47" t="s">
        <v>1261</v>
      </c>
      <c r="D2623" s="47" t="s">
        <v>5</v>
      </c>
      <c r="E2623" s="48">
        <v>5</v>
      </c>
      <c r="F2623" s="48"/>
      <c r="G2623" s="19" t="s">
        <v>1197</v>
      </c>
      <c r="H2623" s="19" t="s">
        <v>1201</v>
      </c>
      <c r="I2623" s="62" t="s">
        <v>68</v>
      </c>
      <c r="J2623" s="143">
        <v>-289060518.41692674</v>
      </c>
      <c r="K2623" s="50">
        <v>-28110729.290298644</v>
      </c>
      <c r="L2623" s="50">
        <v>-665629215.49066079</v>
      </c>
      <c r="M2623" s="50">
        <v>0</v>
      </c>
      <c r="N2623" s="50">
        <v>-138751371.67118064</v>
      </c>
      <c r="O2623" s="50">
        <v>-555507908.30746555</v>
      </c>
      <c r="P2623" s="164">
        <v>-181039949.39139056</v>
      </c>
    </row>
    <row r="2624" spans="1:16" hidden="1" x14ac:dyDescent="0.25">
      <c r="A2624" s="52">
        <f xml:space="preserve"> ROW( data_scaledImpacts[[#This Row],[row_id]] ) - ROW( data_scaledImpacts[[#Headers],[row_id]] )</f>
        <v>2623</v>
      </c>
      <c r="B2624" s="59" t="str">
        <f xml:space="preserve"> _xlfn.TEXTJOIN( "", , data_scaledImpacts[[#This Row],[sector]:[impactType]] )</f>
        <v>CILAgricultureGFDL-CM36With CO2 FertilizationWheat</v>
      </c>
      <c r="C2624" s="47" t="s">
        <v>1261</v>
      </c>
      <c r="D2624" s="47" t="s">
        <v>5</v>
      </c>
      <c r="E2624" s="48">
        <v>6</v>
      </c>
      <c r="F2624" s="48"/>
      <c r="G2624" s="19" t="s">
        <v>1197</v>
      </c>
      <c r="H2624" s="19" t="s">
        <v>1201</v>
      </c>
      <c r="I2624" s="62" t="s">
        <v>75</v>
      </c>
      <c r="J2624" s="143">
        <v>-414928517.19265115</v>
      </c>
      <c r="K2624" s="50">
        <v>-40602844.974780515</v>
      </c>
      <c r="L2624" s="50">
        <v>-958583170.15778589</v>
      </c>
      <c r="M2624" s="50">
        <v>0</v>
      </c>
      <c r="N2624" s="50">
        <v>-218405144.14982194</v>
      </c>
      <c r="O2624" s="50">
        <v>-856810417.97255909</v>
      </c>
      <c r="P2624" s="164">
        <v>-262230240.60288137</v>
      </c>
    </row>
    <row r="2625" spans="1:16" hidden="1" x14ac:dyDescent="0.25">
      <c r="A2625" s="52">
        <f xml:space="preserve"> ROW( data_scaledImpacts[[#This Row],[row_id]] ) - ROW( data_scaledImpacts[[#Headers],[row_id]] )</f>
        <v>2624</v>
      </c>
      <c r="B2625" s="59" t="str">
        <f xml:space="preserve"> _xlfn.TEXTJOIN( "", , data_scaledImpacts[[#This Row],[sector]:[impactType]] )</f>
        <v>CILAgricultureGISS-E2-R1With CO2 FertilizationWheat</v>
      </c>
      <c r="C2625" s="47" t="s">
        <v>1261</v>
      </c>
      <c r="D2625" s="47" t="s">
        <v>2</v>
      </c>
      <c r="E2625" s="48">
        <v>1</v>
      </c>
      <c r="F2625" s="48"/>
      <c r="G2625" s="19" t="s">
        <v>1197</v>
      </c>
      <c r="H2625" s="19" t="s">
        <v>1201</v>
      </c>
      <c r="I2625" s="62" t="s">
        <v>37</v>
      </c>
      <c r="J2625" s="143">
        <v>-129819889.62927879</v>
      </c>
      <c r="K2625" s="50">
        <v>-10571060.819576332</v>
      </c>
      <c r="L2625" s="50">
        <v>-221988952.0581055</v>
      </c>
      <c r="M2625" s="50">
        <v>0</v>
      </c>
      <c r="N2625" s="50">
        <v>-73246327.650321096</v>
      </c>
      <c r="O2625" s="50">
        <v>-274091247.4034276</v>
      </c>
      <c r="P2625" s="164">
        <v>-43333315.041718692</v>
      </c>
    </row>
    <row r="2626" spans="1:16" hidden="1" x14ac:dyDescent="0.25">
      <c r="A2626" s="52">
        <f xml:space="preserve"> ROW( data_scaledImpacts[[#This Row],[row_id]] ) - ROW( data_scaledImpacts[[#Headers],[row_id]] )</f>
        <v>2625</v>
      </c>
      <c r="B2626" s="59" t="str">
        <f xml:space="preserve"> _xlfn.TEXTJOIN( "", , data_scaledImpacts[[#This Row],[sector]:[impactType]] )</f>
        <v>CILAgricultureGISS-E2-R2With CO2 FertilizationWheat</v>
      </c>
      <c r="C2626" s="47" t="s">
        <v>1261</v>
      </c>
      <c r="D2626" s="47" t="s">
        <v>2</v>
      </c>
      <c r="E2626" s="48">
        <v>2</v>
      </c>
      <c r="F2626" s="48"/>
      <c r="G2626" s="19" t="s">
        <v>1197</v>
      </c>
      <c r="H2626" s="19" t="s">
        <v>1201</v>
      </c>
      <c r="I2626" s="62" t="s">
        <v>44</v>
      </c>
      <c r="J2626" s="143">
        <v>-311158382.46819735</v>
      </c>
      <c r="K2626" s="50">
        <v>-26045564.336882263</v>
      </c>
      <c r="L2626" s="50">
        <v>-642049773.33889246</v>
      </c>
      <c r="M2626" s="50">
        <v>0</v>
      </c>
      <c r="N2626" s="50">
        <v>-160273083.61657909</v>
      </c>
      <c r="O2626" s="50">
        <v>-655606822.59257221</v>
      </c>
      <c r="P2626" s="164">
        <v>-142408719.30933768</v>
      </c>
    </row>
    <row r="2627" spans="1:16" hidden="1" x14ac:dyDescent="0.25">
      <c r="A2627" s="52">
        <f xml:space="preserve"> ROW( data_scaledImpacts[[#This Row],[row_id]] ) - ROW( data_scaledImpacts[[#Headers],[row_id]] )</f>
        <v>2626</v>
      </c>
      <c r="B2627" s="59" t="str">
        <f xml:space="preserve"> _xlfn.TEXTJOIN( "", , data_scaledImpacts[[#This Row],[sector]:[impactType]] )</f>
        <v>CILAgricultureGISS-E2-R3With CO2 FertilizationWheat</v>
      </c>
      <c r="C2627" s="47" t="s">
        <v>1261</v>
      </c>
      <c r="D2627" s="47" t="s">
        <v>2</v>
      </c>
      <c r="E2627" s="48">
        <v>3</v>
      </c>
      <c r="F2627" s="48"/>
      <c r="G2627" s="19" t="s">
        <v>1197</v>
      </c>
      <c r="H2627" s="19" t="s">
        <v>1201</v>
      </c>
      <c r="I2627" s="62" t="s">
        <v>51</v>
      </c>
      <c r="J2627" s="143">
        <v>-665626506.32443929</v>
      </c>
      <c r="K2627" s="50">
        <v>-61970728.821484827</v>
      </c>
      <c r="L2627" s="50">
        <v>-1378214779.5385432</v>
      </c>
      <c r="M2627" s="50">
        <v>0</v>
      </c>
      <c r="N2627" s="50">
        <v>-332777686.94953251</v>
      </c>
      <c r="O2627" s="50">
        <v>-1245856689.8314104</v>
      </c>
      <c r="P2627" s="164">
        <v>-293293694.90165293</v>
      </c>
    </row>
    <row r="2628" spans="1:16" hidden="1" x14ac:dyDescent="0.25">
      <c r="A2628" s="52">
        <f xml:space="preserve"> ROW( data_scaledImpacts[[#This Row],[row_id]] ) - ROW( data_scaledImpacts[[#Headers],[row_id]] )</f>
        <v>2627</v>
      </c>
      <c r="B2628" s="59" t="str">
        <f xml:space="preserve"> _xlfn.TEXTJOIN( "", , data_scaledImpacts[[#This Row],[sector]:[impactType]] )</f>
        <v>CILAgricultureHadGEM2-ES1With CO2 FertilizationWheat</v>
      </c>
      <c r="C2628" s="47" t="s">
        <v>1261</v>
      </c>
      <c r="D2628" s="47" t="s">
        <v>3</v>
      </c>
      <c r="E2628" s="48">
        <v>1</v>
      </c>
      <c r="F2628" s="48"/>
      <c r="G2628" s="19" t="s">
        <v>1197</v>
      </c>
      <c r="H2628" s="19" t="s">
        <v>1201</v>
      </c>
      <c r="I2628" s="62" t="s">
        <v>38</v>
      </c>
      <c r="J2628" s="143">
        <v>-5371945.76369558</v>
      </c>
      <c r="K2628" s="50">
        <v>-470703.81738438358</v>
      </c>
      <c r="L2628" s="50">
        <v>-3462828.3105647182</v>
      </c>
      <c r="M2628" s="50">
        <v>0</v>
      </c>
      <c r="N2628" s="50">
        <v>4020312.0431477507</v>
      </c>
      <c r="O2628" s="50">
        <v>33392113.366518665</v>
      </c>
      <c r="P2628" s="164">
        <v>4730781.8812121199</v>
      </c>
    </row>
    <row r="2629" spans="1:16" hidden="1" x14ac:dyDescent="0.25">
      <c r="A2629" s="52">
        <f xml:space="preserve"> ROW( data_scaledImpacts[[#This Row],[row_id]] ) - ROW( data_scaledImpacts[[#Headers],[row_id]] )</f>
        <v>2628</v>
      </c>
      <c r="B2629" s="59" t="str">
        <f xml:space="preserve"> _xlfn.TEXTJOIN( "", , data_scaledImpacts[[#This Row],[sector]:[impactType]] )</f>
        <v>CILAgricultureHadGEM2-ES2With CO2 FertilizationWheat</v>
      </c>
      <c r="C2629" s="47" t="s">
        <v>1261</v>
      </c>
      <c r="D2629" s="47" t="s">
        <v>3</v>
      </c>
      <c r="E2629" s="48">
        <v>2</v>
      </c>
      <c r="F2629" s="48"/>
      <c r="G2629" s="19" t="s">
        <v>1197</v>
      </c>
      <c r="H2629" s="19" t="s">
        <v>1201</v>
      </c>
      <c r="I2629" s="62" t="s">
        <v>45</v>
      </c>
      <c r="J2629" s="143">
        <v>-66579605.647984318</v>
      </c>
      <c r="K2629" s="50">
        <v>-4905927.3191926181</v>
      </c>
      <c r="L2629" s="50">
        <v>-135055573.84161913</v>
      </c>
      <c r="M2629" s="50">
        <v>0</v>
      </c>
      <c r="N2629" s="50">
        <v>-13092889.857948713</v>
      </c>
      <c r="O2629" s="50">
        <v>-34193997.099480972</v>
      </c>
      <c r="P2629" s="164">
        <v>-17229051.598341268</v>
      </c>
    </row>
    <row r="2630" spans="1:16" hidden="1" x14ac:dyDescent="0.25">
      <c r="A2630" s="52">
        <f xml:space="preserve"> ROW( data_scaledImpacts[[#This Row],[row_id]] ) - ROW( data_scaledImpacts[[#Headers],[row_id]] )</f>
        <v>2629</v>
      </c>
      <c r="B2630" s="59" t="str">
        <f xml:space="preserve"> _xlfn.TEXTJOIN( "", , data_scaledImpacts[[#This Row],[sector]:[impactType]] )</f>
        <v>CILAgricultureHadGEM2-ES3With CO2 FertilizationWheat</v>
      </c>
      <c r="C2630" s="47" t="s">
        <v>1261</v>
      </c>
      <c r="D2630" s="47" t="s">
        <v>3</v>
      </c>
      <c r="E2630" s="48">
        <v>3</v>
      </c>
      <c r="F2630" s="48"/>
      <c r="G2630" s="19" t="s">
        <v>1197</v>
      </c>
      <c r="H2630" s="19" t="s">
        <v>1201</v>
      </c>
      <c r="I2630" s="62" t="s">
        <v>52</v>
      </c>
      <c r="J2630" s="143">
        <v>-103456276.42233206</v>
      </c>
      <c r="K2630" s="50">
        <v>-10109834.117761003</v>
      </c>
      <c r="L2630" s="50">
        <v>-324777227.59851509</v>
      </c>
      <c r="M2630" s="50">
        <v>0</v>
      </c>
      <c r="N2630" s="50">
        <v>-12546513.375078451</v>
      </c>
      <c r="O2630" s="50">
        <v>-94188757.804624423</v>
      </c>
      <c r="P2630" s="164">
        <v>-56226773.995874166</v>
      </c>
    </row>
    <row r="2631" spans="1:16" hidden="1" x14ac:dyDescent="0.25">
      <c r="A2631" s="52">
        <f xml:space="preserve"> ROW( data_scaledImpacts[[#This Row],[row_id]] ) - ROW( data_scaledImpacts[[#Headers],[row_id]] )</f>
        <v>2630</v>
      </c>
      <c r="B2631" s="59" t="str">
        <f xml:space="preserve"> _xlfn.TEXTJOIN( "", , data_scaledImpacts[[#This Row],[sector]:[impactType]] )</f>
        <v>CILAgricultureHadGEM2-ES4With CO2 FertilizationWheat</v>
      </c>
      <c r="C2631" s="47" t="s">
        <v>1261</v>
      </c>
      <c r="D2631" s="47" t="s">
        <v>3</v>
      </c>
      <c r="E2631" s="48">
        <v>4</v>
      </c>
      <c r="F2631" s="48"/>
      <c r="G2631" s="19" t="s">
        <v>1197</v>
      </c>
      <c r="H2631" s="19" t="s">
        <v>1201</v>
      </c>
      <c r="I2631" s="62" t="s">
        <v>59</v>
      </c>
      <c r="J2631" s="143">
        <v>-160808455.80293703</v>
      </c>
      <c r="K2631" s="50">
        <v>-16879837.66290462</v>
      </c>
      <c r="L2631" s="50">
        <v>-386556555.84377325</v>
      </c>
      <c r="M2631" s="50">
        <v>0</v>
      </c>
      <c r="N2631" s="50">
        <v>-31749690.331442732</v>
      </c>
      <c r="O2631" s="50">
        <v>-171810848.35434464</v>
      </c>
      <c r="P2631" s="164">
        <v>-83394470.763558581</v>
      </c>
    </row>
    <row r="2632" spans="1:16" hidden="1" x14ac:dyDescent="0.25">
      <c r="A2632" s="52">
        <f xml:space="preserve"> ROW( data_scaledImpacts[[#This Row],[row_id]] ) - ROW( data_scaledImpacts[[#Headers],[row_id]] )</f>
        <v>2631</v>
      </c>
      <c r="B2632" s="59" t="str">
        <f xml:space="preserve"> _xlfn.TEXTJOIN( "", , data_scaledImpacts[[#This Row],[sector]:[impactType]] )</f>
        <v>CILAgricultureHadGEM2-ES5With CO2 FertilizationWheat</v>
      </c>
      <c r="C2632" s="47" t="s">
        <v>1261</v>
      </c>
      <c r="D2632" s="47" t="s">
        <v>3</v>
      </c>
      <c r="E2632" s="48">
        <v>5</v>
      </c>
      <c r="F2632" s="48"/>
      <c r="G2632" s="19" t="s">
        <v>1197</v>
      </c>
      <c r="H2632" s="19" t="s">
        <v>1201</v>
      </c>
      <c r="I2632" s="62" t="s">
        <v>66</v>
      </c>
      <c r="J2632" s="143">
        <v>-192118618.06334963</v>
      </c>
      <c r="K2632" s="50">
        <v>-18970792.231226716</v>
      </c>
      <c r="L2632" s="50">
        <v>-467812207.70924902</v>
      </c>
      <c r="M2632" s="50">
        <v>0</v>
      </c>
      <c r="N2632" s="50">
        <v>-55113744.526055284</v>
      </c>
      <c r="O2632" s="50">
        <v>-262195749.07068256</v>
      </c>
      <c r="P2632" s="164">
        <v>-106362510.1384024</v>
      </c>
    </row>
    <row r="2633" spans="1:16" hidden="1" x14ac:dyDescent="0.25">
      <c r="A2633" s="52">
        <f xml:space="preserve"> ROW( data_scaledImpacts[[#This Row],[row_id]] ) - ROW( data_scaledImpacts[[#Headers],[row_id]] )</f>
        <v>2632</v>
      </c>
      <c r="B2633" s="59" t="str">
        <f xml:space="preserve"> _xlfn.TEXTJOIN( "", , data_scaledImpacts[[#This Row],[sector]:[impactType]] )</f>
        <v>CILAgricultureHadGEM2-ES6With CO2 FertilizationWheat</v>
      </c>
      <c r="C2633" s="47" t="s">
        <v>1261</v>
      </c>
      <c r="D2633" s="47" t="s">
        <v>3</v>
      </c>
      <c r="E2633" s="48">
        <v>6</v>
      </c>
      <c r="F2633" s="48"/>
      <c r="G2633" s="19" t="s">
        <v>1197</v>
      </c>
      <c r="H2633" s="19" t="s">
        <v>1201</v>
      </c>
      <c r="I2633" s="62" t="s">
        <v>73</v>
      </c>
      <c r="J2633" s="143">
        <v>-279905285.32363856</v>
      </c>
      <c r="K2633" s="50">
        <v>-27387303.319753405</v>
      </c>
      <c r="L2633" s="50">
        <v>-682701467.8554529</v>
      </c>
      <c r="M2633" s="50">
        <v>0</v>
      </c>
      <c r="N2633" s="50">
        <v>-119592058.3293903</v>
      </c>
      <c r="O2633" s="50">
        <v>-595629023.06696248</v>
      </c>
      <c r="P2633" s="164">
        <v>-184403410.9889167</v>
      </c>
    </row>
    <row r="2634" spans="1:16" hidden="1" x14ac:dyDescent="0.25">
      <c r="A2634" s="52">
        <f xml:space="preserve"> ROW( data_scaledImpacts[[#This Row],[row_id]] ) - ROW( data_scaledImpacts[[#Headers],[row_id]] )</f>
        <v>2633</v>
      </c>
      <c r="B2634" s="59" t="str">
        <f xml:space="preserve"> _xlfn.TEXTJOIN( "", , data_scaledImpacts[[#This Row],[sector]:[impactType]] )</f>
        <v>CILAgricultureMIROC51With CO2 FertilizationWheat</v>
      </c>
      <c r="C2634" s="47" t="s">
        <v>1261</v>
      </c>
      <c r="D2634" s="47" t="s">
        <v>4</v>
      </c>
      <c r="E2634" s="48">
        <v>1</v>
      </c>
      <c r="F2634" s="48"/>
      <c r="G2634" s="19" t="s">
        <v>1197</v>
      </c>
      <c r="H2634" s="19" t="s">
        <v>1201</v>
      </c>
      <c r="I2634" s="62" t="s">
        <v>39</v>
      </c>
      <c r="J2634" s="143">
        <v>-35791005.43298661</v>
      </c>
      <c r="K2634" s="50">
        <v>-2756122.3055532109</v>
      </c>
      <c r="L2634" s="50">
        <v>-96473670.936839268</v>
      </c>
      <c r="M2634" s="50">
        <v>0</v>
      </c>
      <c r="N2634" s="50">
        <v>-4179708.5047411239</v>
      </c>
      <c r="O2634" s="50">
        <v>-81527652.864390954</v>
      </c>
      <c r="P2634" s="164">
        <v>-17670664.599956136</v>
      </c>
    </row>
    <row r="2635" spans="1:16" hidden="1" x14ac:dyDescent="0.25">
      <c r="A2635" s="52">
        <f xml:space="preserve"> ROW( data_scaledImpacts[[#This Row],[row_id]] ) - ROW( data_scaledImpacts[[#Headers],[row_id]] )</f>
        <v>2634</v>
      </c>
      <c r="B2635" s="59" t="str">
        <f xml:space="preserve"> _xlfn.TEXTJOIN( "", , data_scaledImpacts[[#This Row],[sector]:[impactType]] )</f>
        <v>CILAgricultureMIROC52With CO2 FertilizationWheat</v>
      </c>
      <c r="C2635" s="47" t="s">
        <v>1261</v>
      </c>
      <c r="D2635" s="47" t="s">
        <v>4</v>
      </c>
      <c r="E2635" s="48">
        <v>2</v>
      </c>
      <c r="F2635" s="48"/>
      <c r="G2635" s="19" t="s">
        <v>1197</v>
      </c>
      <c r="H2635" s="19" t="s">
        <v>1201</v>
      </c>
      <c r="I2635" s="62" t="s">
        <v>46</v>
      </c>
      <c r="J2635" s="143">
        <v>-95989108.561105564</v>
      </c>
      <c r="K2635" s="50">
        <v>-8039841.1449106</v>
      </c>
      <c r="L2635" s="50">
        <v>-257378299.43261778</v>
      </c>
      <c r="M2635" s="50">
        <v>0</v>
      </c>
      <c r="N2635" s="50">
        <v>-17719779.405479118</v>
      </c>
      <c r="O2635" s="50">
        <v>-149103901.82335323</v>
      </c>
      <c r="P2635" s="164">
        <v>-49052411.022739075</v>
      </c>
    </row>
    <row r="2636" spans="1:16" hidden="1" x14ac:dyDescent="0.25">
      <c r="A2636" s="52">
        <f xml:space="preserve"> ROW( data_scaledImpacts[[#This Row],[row_id]] ) - ROW( data_scaledImpacts[[#Headers],[row_id]] )</f>
        <v>2635</v>
      </c>
      <c r="B2636" s="59" t="str">
        <f xml:space="preserve"> _xlfn.TEXTJOIN( "", , data_scaledImpacts[[#This Row],[sector]:[impactType]] )</f>
        <v>CILAgricultureMIROC53With CO2 FertilizationWheat</v>
      </c>
      <c r="C2636" s="47" t="s">
        <v>1261</v>
      </c>
      <c r="D2636" s="47" t="s">
        <v>4</v>
      </c>
      <c r="E2636" s="48">
        <v>3</v>
      </c>
      <c r="F2636" s="48"/>
      <c r="G2636" s="19" t="s">
        <v>1197</v>
      </c>
      <c r="H2636" s="19" t="s">
        <v>1201</v>
      </c>
      <c r="I2636" s="62" t="s">
        <v>53</v>
      </c>
      <c r="J2636" s="143">
        <v>-207024231.03770217</v>
      </c>
      <c r="K2636" s="50">
        <v>-18803975.683628634</v>
      </c>
      <c r="L2636" s="50">
        <v>-494959696.18426311</v>
      </c>
      <c r="M2636" s="50">
        <v>0</v>
      </c>
      <c r="N2636" s="50">
        <v>-75346001.008534461</v>
      </c>
      <c r="O2636" s="50">
        <v>-342591436.11341941</v>
      </c>
      <c r="P2636" s="164">
        <v>-99701199.406740099</v>
      </c>
    </row>
    <row r="2637" spans="1:16" hidden="1" x14ac:dyDescent="0.25">
      <c r="A2637" s="52">
        <f xml:space="preserve"> ROW( data_scaledImpacts[[#This Row],[row_id]] ) - ROW( data_scaledImpacts[[#Headers],[row_id]] )</f>
        <v>2636</v>
      </c>
      <c r="B2637" s="59" t="str">
        <f xml:space="preserve"> _xlfn.TEXTJOIN( "", , data_scaledImpacts[[#This Row],[sector]:[impactType]] )</f>
        <v>CILAgricultureMIROC54With CO2 FertilizationWheat</v>
      </c>
      <c r="C2637" s="47" t="s">
        <v>1261</v>
      </c>
      <c r="D2637" s="47" t="s">
        <v>4</v>
      </c>
      <c r="E2637" s="48">
        <v>4</v>
      </c>
      <c r="F2637" s="48"/>
      <c r="G2637" s="19" t="s">
        <v>1197</v>
      </c>
      <c r="H2637" s="19" t="s">
        <v>1201</v>
      </c>
      <c r="I2637" s="62" t="s">
        <v>60</v>
      </c>
      <c r="J2637" s="143">
        <v>-323788719.64137143</v>
      </c>
      <c r="K2637" s="50">
        <v>-32757529.817872379</v>
      </c>
      <c r="L2637" s="50">
        <v>-709053738.57183301</v>
      </c>
      <c r="M2637" s="50">
        <v>0</v>
      </c>
      <c r="N2637" s="50">
        <v>-142618579.82344741</v>
      </c>
      <c r="O2637" s="50">
        <v>-608177206.2900697</v>
      </c>
      <c r="P2637" s="164">
        <v>-182655878.51521742</v>
      </c>
    </row>
    <row r="2638" spans="1:16" hidden="1" x14ac:dyDescent="0.25">
      <c r="A2638" s="52">
        <f xml:space="preserve"> ROW( data_scaledImpacts[[#This Row],[row_id]] ) - ROW( data_scaledImpacts[[#Headers],[row_id]] )</f>
        <v>2637</v>
      </c>
      <c r="B2638" s="59" t="str">
        <f xml:space="preserve"> _xlfn.TEXTJOIN( "", , data_scaledImpacts[[#This Row],[sector]:[impactType]] )</f>
        <v>CILAgricultureMIROC55With CO2 FertilizationWheat</v>
      </c>
      <c r="C2638" s="47" t="s">
        <v>1261</v>
      </c>
      <c r="D2638" s="47" t="s">
        <v>4</v>
      </c>
      <c r="E2638" s="48">
        <v>5</v>
      </c>
      <c r="F2638" s="48"/>
      <c r="G2638" s="19" t="s">
        <v>1197</v>
      </c>
      <c r="H2638" s="19" t="s">
        <v>1201</v>
      </c>
      <c r="I2638" s="62" t="s">
        <v>67</v>
      </c>
      <c r="J2638" s="143">
        <v>-456561816.20614922</v>
      </c>
      <c r="K2638" s="50">
        <v>-46816436.405430064</v>
      </c>
      <c r="L2638" s="50">
        <v>-1032916168.6477556</v>
      </c>
      <c r="M2638" s="50">
        <v>0</v>
      </c>
      <c r="N2638" s="50">
        <v>-198968073.82058159</v>
      </c>
      <c r="O2638" s="50">
        <v>-739950654.94844127</v>
      </c>
      <c r="P2638" s="164">
        <v>-257364454.54735437</v>
      </c>
    </row>
    <row r="2639" spans="1:16" hidden="1" x14ac:dyDescent="0.25">
      <c r="A2639" s="52">
        <f xml:space="preserve"> ROW( data_scaledImpacts[[#This Row],[row_id]] ) - ROW( data_scaledImpacts[[#Headers],[row_id]] )</f>
        <v>2638</v>
      </c>
      <c r="B2639" s="59" t="str">
        <f xml:space="preserve"> _xlfn.TEXTJOIN( "", , data_scaledImpacts[[#This Row],[sector]:[impactType]] )</f>
        <v>CILAgricultureCanESM21Without CO2 FertilizationWheat</v>
      </c>
      <c r="C2639" s="47" t="s">
        <v>1261</v>
      </c>
      <c r="D2639" s="47" t="s">
        <v>0</v>
      </c>
      <c r="E2639" s="48">
        <v>1</v>
      </c>
      <c r="F2639" s="48"/>
      <c r="G2639" s="19" t="s">
        <v>1196</v>
      </c>
      <c r="H2639" s="19" t="s">
        <v>1201</v>
      </c>
      <c r="I2639" s="62" t="s">
        <v>35</v>
      </c>
      <c r="J2639" s="143">
        <v>20340611.640638351</v>
      </c>
      <c r="K2639" s="50">
        <v>1531655.9048756598</v>
      </c>
      <c r="L2639" s="50">
        <v>35614974.387685642</v>
      </c>
      <c r="M2639" s="50">
        <v>0</v>
      </c>
      <c r="N2639" s="50">
        <v>7112826.3579865107</v>
      </c>
      <c r="O2639" s="50">
        <v>99319165.825385168</v>
      </c>
      <c r="P2639" s="164">
        <v>15133719.461596301</v>
      </c>
    </row>
    <row r="2640" spans="1:16" hidden="1" x14ac:dyDescent="0.25">
      <c r="A2640" s="52">
        <f xml:space="preserve"> ROW( data_scaledImpacts[[#This Row],[row_id]] ) - ROW( data_scaledImpacts[[#Headers],[row_id]] )</f>
        <v>2639</v>
      </c>
      <c r="B2640" s="59" t="str">
        <f xml:space="preserve"> _xlfn.TEXTJOIN( "", , data_scaledImpacts[[#This Row],[sector]:[impactType]] )</f>
        <v>CILAgricultureCanESM22Without CO2 FertilizationWheat</v>
      </c>
      <c r="C2640" s="47" t="s">
        <v>1261</v>
      </c>
      <c r="D2640" s="47" t="s">
        <v>0</v>
      </c>
      <c r="E2640" s="48">
        <v>2</v>
      </c>
      <c r="F2640" s="48"/>
      <c r="G2640" s="19" t="s">
        <v>1196</v>
      </c>
      <c r="H2640" s="19" t="s">
        <v>1201</v>
      </c>
      <c r="I2640" s="62" t="s">
        <v>42</v>
      </c>
      <c r="J2640" s="143">
        <v>60053397.698056273</v>
      </c>
      <c r="K2640" s="50">
        <v>9296292.2496582735</v>
      </c>
      <c r="L2640" s="50">
        <v>69609618.193401873</v>
      </c>
      <c r="M2640" s="50">
        <v>0</v>
      </c>
      <c r="N2640" s="50">
        <v>37568820.658569463</v>
      </c>
      <c r="O2640" s="50">
        <v>200251820.42778522</v>
      </c>
      <c r="P2640" s="164">
        <v>37568223.004916035</v>
      </c>
    </row>
    <row r="2641" spans="1:16" hidden="1" x14ac:dyDescent="0.25">
      <c r="A2641" s="52">
        <f xml:space="preserve"> ROW( data_scaledImpacts[[#This Row],[row_id]] ) - ROW( data_scaledImpacts[[#Headers],[row_id]] )</f>
        <v>2640</v>
      </c>
      <c r="B2641" s="59" t="str">
        <f xml:space="preserve"> _xlfn.TEXTJOIN( "", , data_scaledImpacts[[#This Row],[sector]:[impactType]] )</f>
        <v>CILAgricultureCanESM23Without CO2 FertilizationWheat</v>
      </c>
      <c r="C2641" s="47" t="s">
        <v>1261</v>
      </c>
      <c r="D2641" s="47" t="s">
        <v>0</v>
      </c>
      <c r="E2641" s="48">
        <v>3</v>
      </c>
      <c r="F2641" s="48"/>
      <c r="G2641" s="19" t="s">
        <v>1196</v>
      </c>
      <c r="H2641" s="19" t="s">
        <v>1201</v>
      </c>
      <c r="I2641" s="62" t="s">
        <v>49</v>
      </c>
      <c r="J2641" s="143">
        <v>126519843.01616046</v>
      </c>
      <c r="K2641" s="50">
        <v>14349698.896912739</v>
      </c>
      <c r="L2641" s="50">
        <v>241984651.72371346</v>
      </c>
      <c r="M2641" s="50">
        <v>0</v>
      </c>
      <c r="N2641" s="50">
        <v>65998095.432399251</v>
      </c>
      <c r="O2641" s="50">
        <v>320812631.37173367</v>
      </c>
      <c r="P2641" s="164">
        <v>56736371.524805129</v>
      </c>
    </row>
    <row r="2642" spans="1:16" hidden="1" x14ac:dyDescent="0.25">
      <c r="A2642" s="52">
        <f xml:space="preserve"> ROW( data_scaledImpacts[[#This Row],[row_id]] ) - ROW( data_scaledImpacts[[#Headers],[row_id]] )</f>
        <v>2641</v>
      </c>
      <c r="B2642" s="59" t="str">
        <f xml:space="preserve"> _xlfn.TEXTJOIN( "", , data_scaledImpacts[[#This Row],[sector]:[impactType]] )</f>
        <v>CILAgricultureCanESM24Without CO2 FertilizationWheat</v>
      </c>
      <c r="C2642" s="47" t="s">
        <v>1261</v>
      </c>
      <c r="D2642" s="47" t="s">
        <v>0</v>
      </c>
      <c r="E2642" s="48">
        <v>4</v>
      </c>
      <c r="F2642" s="48"/>
      <c r="G2642" s="19" t="s">
        <v>1196</v>
      </c>
      <c r="H2642" s="19" t="s">
        <v>1201</v>
      </c>
      <c r="I2642" s="62" t="s">
        <v>56</v>
      </c>
      <c r="J2642" s="143">
        <v>184024680.23944882</v>
      </c>
      <c r="K2642" s="50">
        <v>20403207.611594614</v>
      </c>
      <c r="L2642" s="50">
        <v>351736611.35723823</v>
      </c>
      <c r="M2642" s="50">
        <v>0</v>
      </c>
      <c r="N2642" s="50">
        <v>101634787.29662585</v>
      </c>
      <c r="O2642" s="50">
        <v>444723218.19534582</v>
      </c>
      <c r="P2642" s="164">
        <v>79931285.724458024</v>
      </c>
    </row>
    <row r="2643" spans="1:16" hidden="1" x14ac:dyDescent="0.25">
      <c r="A2643" s="52">
        <f xml:space="preserve"> ROW( data_scaledImpacts[[#This Row],[row_id]] ) - ROW( data_scaledImpacts[[#Headers],[row_id]] )</f>
        <v>2642</v>
      </c>
      <c r="B2643" s="59" t="str">
        <f xml:space="preserve"> _xlfn.TEXTJOIN( "", , data_scaledImpacts[[#This Row],[sector]:[impactType]] )</f>
        <v>CILAgricultureCanESM25Without CO2 FertilizationWheat</v>
      </c>
      <c r="C2643" s="47" t="s">
        <v>1261</v>
      </c>
      <c r="D2643" s="47" t="s">
        <v>0</v>
      </c>
      <c r="E2643" s="48">
        <v>5</v>
      </c>
      <c r="F2643" s="48"/>
      <c r="G2643" s="19" t="s">
        <v>1196</v>
      </c>
      <c r="H2643" s="19" t="s">
        <v>1201</v>
      </c>
      <c r="I2643" s="62" t="s">
        <v>63</v>
      </c>
      <c r="J2643" s="143">
        <v>222712946.76008871</v>
      </c>
      <c r="K2643" s="50">
        <v>25803180.586214196</v>
      </c>
      <c r="L2643" s="50">
        <v>451895773.05861646</v>
      </c>
      <c r="M2643" s="50">
        <v>0</v>
      </c>
      <c r="N2643" s="50">
        <v>124662909.15193182</v>
      </c>
      <c r="O2643" s="50">
        <v>503546676.16755974</v>
      </c>
      <c r="P2643" s="164">
        <v>101493349.76543942</v>
      </c>
    </row>
    <row r="2644" spans="1:16" hidden="1" x14ac:dyDescent="0.25">
      <c r="A2644" s="52">
        <f xml:space="preserve"> ROW( data_scaledImpacts[[#This Row],[row_id]] ) - ROW( data_scaledImpacts[[#Headers],[row_id]] )</f>
        <v>2643</v>
      </c>
      <c r="B2644" s="59" t="str">
        <f xml:space="preserve"> _xlfn.TEXTJOIN( "", , data_scaledImpacts[[#This Row],[sector]:[impactType]] )</f>
        <v>CILAgricultureCanESM26Without CO2 FertilizationWheat</v>
      </c>
      <c r="C2644" s="47" t="s">
        <v>1261</v>
      </c>
      <c r="D2644" s="47" t="s">
        <v>0</v>
      </c>
      <c r="E2644" s="48">
        <v>6</v>
      </c>
      <c r="F2644" s="48"/>
      <c r="G2644" s="19" t="s">
        <v>1196</v>
      </c>
      <c r="H2644" s="19" t="s">
        <v>1201</v>
      </c>
      <c r="I2644" s="62" t="s">
        <v>70</v>
      </c>
      <c r="J2644" s="143">
        <v>307637797.1602326</v>
      </c>
      <c r="K2644" s="50">
        <v>33363291.371600833</v>
      </c>
      <c r="L2644" s="50">
        <v>604822715.44597101</v>
      </c>
      <c r="M2644" s="50">
        <v>0</v>
      </c>
      <c r="N2644" s="50">
        <v>151011621.42328697</v>
      </c>
      <c r="O2644" s="50">
        <v>644457347.88497388</v>
      </c>
      <c r="P2644" s="164">
        <v>125578348.2194875</v>
      </c>
    </row>
    <row r="2645" spans="1:16" hidden="1" x14ac:dyDescent="0.25">
      <c r="A2645" s="52">
        <f xml:space="preserve"> ROW( data_scaledImpacts[[#This Row],[row_id]] ) - ROW( data_scaledImpacts[[#Headers],[row_id]] )</f>
        <v>2644</v>
      </c>
      <c r="B2645" s="59" t="str">
        <f xml:space="preserve"> _xlfn.TEXTJOIN( "", , data_scaledImpacts[[#This Row],[sector]:[impactType]] )</f>
        <v>CILAgricultureCCSM41Without CO2 FertilizationWheat</v>
      </c>
      <c r="C2645" s="47" t="s">
        <v>1261</v>
      </c>
      <c r="D2645" s="47" t="s">
        <v>1</v>
      </c>
      <c r="E2645" s="48">
        <v>1</v>
      </c>
      <c r="F2645" s="48"/>
      <c r="G2645" s="19" t="s">
        <v>1196</v>
      </c>
      <c r="H2645" s="19" t="s">
        <v>1201</v>
      </c>
      <c r="I2645" s="62" t="s">
        <v>36</v>
      </c>
      <c r="J2645" s="143">
        <v>-36871736.751296438</v>
      </c>
      <c r="K2645" s="50">
        <v>-747659.8912505256</v>
      </c>
      <c r="L2645" s="50">
        <v>22550986.584257308</v>
      </c>
      <c r="M2645" s="50">
        <v>0</v>
      </c>
      <c r="N2645" s="50">
        <v>-16965441.902358785</v>
      </c>
      <c r="O2645" s="50">
        <v>-94761270.683210328</v>
      </c>
      <c r="P2645" s="164">
        <v>4523116.1453833301</v>
      </c>
    </row>
    <row r="2646" spans="1:16" hidden="1" x14ac:dyDescent="0.25">
      <c r="A2646" s="52">
        <f xml:space="preserve"> ROW( data_scaledImpacts[[#This Row],[row_id]] ) - ROW( data_scaledImpacts[[#Headers],[row_id]] )</f>
        <v>2645</v>
      </c>
      <c r="B2646" s="59" t="str">
        <f xml:space="preserve"> _xlfn.TEXTJOIN( "", , data_scaledImpacts[[#This Row],[sector]:[impactType]] )</f>
        <v>CILAgricultureCCSM42Without CO2 FertilizationWheat</v>
      </c>
      <c r="C2646" s="47" t="s">
        <v>1261</v>
      </c>
      <c r="D2646" s="47" t="s">
        <v>1</v>
      </c>
      <c r="E2646" s="48">
        <v>2</v>
      </c>
      <c r="F2646" s="48"/>
      <c r="G2646" s="19" t="s">
        <v>1196</v>
      </c>
      <c r="H2646" s="19" t="s">
        <v>1201</v>
      </c>
      <c r="I2646" s="62" t="s">
        <v>43</v>
      </c>
      <c r="J2646" s="143">
        <v>14078506.437100384</v>
      </c>
      <c r="K2646" s="50">
        <v>4796037.1298946319</v>
      </c>
      <c r="L2646" s="50">
        <v>134474049.54633108</v>
      </c>
      <c r="M2646" s="50">
        <v>0</v>
      </c>
      <c r="N2646" s="50">
        <v>5984525.3725468507</v>
      </c>
      <c r="O2646" s="50">
        <v>-25993302.996513311</v>
      </c>
      <c r="P2646" s="164">
        <v>25720990.657094322</v>
      </c>
    </row>
    <row r="2647" spans="1:16" hidden="1" x14ac:dyDescent="0.25">
      <c r="A2647" s="52">
        <f xml:space="preserve"> ROW( data_scaledImpacts[[#This Row],[row_id]] ) - ROW( data_scaledImpacts[[#Headers],[row_id]] )</f>
        <v>2646</v>
      </c>
      <c r="B2647" s="59" t="str">
        <f xml:space="preserve"> _xlfn.TEXTJOIN( "", , data_scaledImpacts[[#This Row],[sector]:[impactType]] )</f>
        <v>CILAgricultureCCSM43Without CO2 FertilizationWheat</v>
      </c>
      <c r="C2647" s="47" t="s">
        <v>1261</v>
      </c>
      <c r="D2647" s="47" t="s">
        <v>1</v>
      </c>
      <c r="E2647" s="48">
        <v>3</v>
      </c>
      <c r="F2647" s="48"/>
      <c r="G2647" s="19" t="s">
        <v>1196</v>
      </c>
      <c r="H2647" s="19" t="s">
        <v>1201</v>
      </c>
      <c r="I2647" s="62" t="s">
        <v>50</v>
      </c>
      <c r="J2647" s="143">
        <v>89957408.873977125</v>
      </c>
      <c r="K2647" s="50">
        <v>9801735.9427516554</v>
      </c>
      <c r="L2647" s="50">
        <v>291861719.58288819</v>
      </c>
      <c r="M2647" s="50">
        <v>0</v>
      </c>
      <c r="N2647" s="50">
        <v>45314434.512825519</v>
      </c>
      <c r="O2647" s="50">
        <v>95699567.347562596</v>
      </c>
      <c r="P2647" s="164">
        <v>43513660.173294671</v>
      </c>
    </row>
    <row r="2648" spans="1:16" hidden="1" x14ac:dyDescent="0.25">
      <c r="A2648" s="52">
        <f xml:space="preserve"> ROW( data_scaledImpacts[[#This Row],[row_id]] ) - ROW( data_scaledImpacts[[#Headers],[row_id]] )</f>
        <v>2647</v>
      </c>
      <c r="B2648" s="59" t="str">
        <f xml:space="preserve"> _xlfn.TEXTJOIN( "", , data_scaledImpacts[[#This Row],[sector]:[impactType]] )</f>
        <v>CILAgricultureCCSM44Without CO2 FertilizationWheat</v>
      </c>
      <c r="C2648" s="47" t="s">
        <v>1261</v>
      </c>
      <c r="D2648" s="47" t="s">
        <v>1</v>
      </c>
      <c r="E2648" s="48">
        <v>4</v>
      </c>
      <c r="F2648" s="48"/>
      <c r="G2648" s="19" t="s">
        <v>1196</v>
      </c>
      <c r="H2648" s="19" t="s">
        <v>1201</v>
      </c>
      <c r="I2648" s="62" t="s">
        <v>57</v>
      </c>
      <c r="J2648" s="143">
        <v>162026810.29623592</v>
      </c>
      <c r="K2648" s="50">
        <v>17126538.430669587</v>
      </c>
      <c r="L2648" s="50">
        <v>460330206.51777989</v>
      </c>
      <c r="M2648" s="50">
        <v>0</v>
      </c>
      <c r="N2648" s="50">
        <v>81064586.060103431</v>
      </c>
      <c r="O2648" s="50">
        <v>240082280.59576979</v>
      </c>
      <c r="P2648" s="164">
        <v>72602241.259727433</v>
      </c>
    </row>
    <row r="2649" spans="1:16" hidden="1" x14ac:dyDescent="0.25">
      <c r="A2649" s="52">
        <f xml:space="preserve"> ROW( data_scaledImpacts[[#This Row],[row_id]] ) - ROW( data_scaledImpacts[[#Headers],[row_id]] )</f>
        <v>2648</v>
      </c>
      <c r="B2649" s="59" t="str">
        <f xml:space="preserve"> _xlfn.TEXTJOIN( "", , data_scaledImpacts[[#This Row],[sector]:[impactType]] )</f>
        <v>CILAgricultureCCSM45Without CO2 FertilizationWheat</v>
      </c>
      <c r="C2649" s="47" t="s">
        <v>1261</v>
      </c>
      <c r="D2649" s="47" t="s">
        <v>1</v>
      </c>
      <c r="E2649" s="48">
        <v>5</v>
      </c>
      <c r="F2649" s="48"/>
      <c r="G2649" s="19" t="s">
        <v>1196</v>
      </c>
      <c r="H2649" s="19" t="s">
        <v>1201</v>
      </c>
      <c r="I2649" s="62" t="s">
        <v>64</v>
      </c>
      <c r="J2649" s="143">
        <v>206438231.26274055</v>
      </c>
      <c r="K2649" s="50">
        <v>22288056.046091821</v>
      </c>
      <c r="L2649" s="50">
        <v>555974600.25171852</v>
      </c>
      <c r="M2649" s="50">
        <v>0</v>
      </c>
      <c r="N2649" s="50">
        <v>118785261.76434745</v>
      </c>
      <c r="O2649" s="50">
        <v>353632153.96417207</v>
      </c>
      <c r="P2649" s="164">
        <v>90942324.9557513</v>
      </c>
    </row>
    <row r="2650" spans="1:16" hidden="1" x14ac:dyDescent="0.25">
      <c r="A2650" s="52">
        <f xml:space="preserve"> ROW( data_scaledImpacts[[#This Row],[row_id]] ) - ROW( data_scaledImpacts[[#Headers],[row_id]] )</f>
        <v>2649</v>
      </c>
      <c r="B2650" s="59" t="str">
        <f xml:space="preserve"> _xlfn.TEXTJOIN( "", , data_scaledImpacts[[#This Row],[sector]:[impactType]] )</f>
        <v>CILAgricultureGFDL-CM31Without CO2 FertilizationWheat</v>
      </c>
      <c r="C2650" s="47" t="s">
        <v>1261</v>
      </c>
      <c r="D2650" s="47" t="s">
        <v>5</v>
      </c>
      <c r="E2650" s="48">
        <v>1</v>
      </c>
      <c r="F2650" s="48"/>
      <c r="G2650" s="19" t="s">
        <v>1196</v>
      </c>
      <c r="H2650" s="19" t="s">
        <v>1201</v>
      </c>
      <c r="I2650" s="62" t="s">
        <v>40</v>
      </c>
      <c r="J2650" s="143">
        <v>9553192.2927069794</v>
      </c>
      <c r="K2650" s="50">
        <v>-878873.97613808094</v>
      </c>
      <c r="L2650" s="50">
        <v>45711508.616884626</v>
      </c>
      <c r="M2650" s="50">
        <v>0</v>
      </c>
      <c r="N2650" s="50">
        <v>6182605.8483917722</v>
      </c>
      <c r="O2650" s="50">
        <v>41656459.400121041</v>
      </c>
      <c r="P2650" s="164">
        <v>3609842.6601115768</v>
      </c>
    </row>
    <row r="2651" spans="1:16" hidden="1" x14ac:dyDescent="0.25">
      <c r="A2651" s="52">
        <f xml:space="preserve"> ROW( data_scaledImpacts[[#This Row],[row_id]] ) - ROW( data_scaledImpacts[[#Headers],[row_id]] )</f>
        <v>2650</v>
      </c>
      <c r="B2651" s="59" t="str">
        <f xml:space="preserve"> _xlfn.TEXTJOIN( "", , data_scaledImpacts[[#This Row],[sector]:[impactType]] )</f>
        <v>CILAgricultureGFDL-CM32Without CO2 FertilizationWheat</v>
      </c>
      <c r="C2651" s="47" t="s">
        <v>1261</v>
      </c>
      <c r="D2651" s="47" t="s">
        <v>5</v>
      </c>
      <c r="E2651" s="48">
        <v>2</v>
      </c>
      <c r="F2651" s="48"/>
      <c r="G2651" s="19" t="s">
        <v>1196</v>
      </c>
      <c r="H2651" s="19" t="s">
        <v>1201</v>
      </c>
      <c r="I2651" s="62" t="s">
        <v>47</v>
      </c>
      <c r="J2651" s="143">
        <v>68975804.351221889</v>
      </c>
      <c r="K2651" s="50">
        <v>5487878.7318439586</v>
      </c>
      <c r="L2651" s="50">
        <v>233284673.76124045</v>
      </c>
      <c r="M2651" s="50">
        <v>0</v>
      </c>
      <c r="N2651" s="50">
        <v>30663569.840110496</v>
      </c>
      <c r="O2651" s="50">
        <v>110041640.99681552</v>
      </c>
      <c r="P2651" s="164">
        <v>20735698.839681935</v>
      </c>
    </row>
    <row r="2652" spans="1:16" hidden="1" x14ac:dyDescent="0.25">
      <c r="A2652" s="52">
        <f xml:space="preserve"> ROW( data_scaledImpacts[[#This Row],[row_id]] ) - ROW( data_scaledImpacts[[#Headers],[row_id]] )</f>
        <v>2651</v>
      </c>
      <c r="B2652" s="59" t="str">
        <f xml:space="preserve"> _xlfn.TEXTJOIN( "", , data_scaledImpacts[[#This Row],[sector]:[impactType]] )</f>
        <v>CILAgricultureGFDL-CM33Without CO2 FertilizationWheat</v>
      </c>
      <c r="C2652" s="47" t="s">
        <v>1261</v>
      </c>
      <c r="D2652" s="47" t="s">
        <v>5</v>
      </c>
      <c r="E2652" s="48">
        <v>3</v>
      </c>
      <c r="F2652" s="48"/>
      <c r="G2652" s="19" t="s">
        <v>1196</v>
      </c>
      <c r="H2652" s="19" t="s">
        <v>1201</v>
      </c>
      <c r="I2652" s="62" t="s">
        <v>54</v>
      </c>
      <c r="J2652" s="143">
        <v>114574106.22051713</v>
      </c>
      <c r="K2652" s="50">
        <v>12014380.75705084</v>
      </c>
      <c r="L2652" s="50">
        <v>282371155.62371087</v>
      </c>
      <c r="M2652" s="50">
        <v>0</v>
      </c>
      <c r="N2652" s="50">
        <v>61248320.54027053</v>
      </c>
      <c r="O2652" s="50">
        <v>208646081.90659285</v>
      </c>
      <c r="P2652" s="164">
        <v>38758261.202241503</v>
      </c>
    </row>
    <row r="2653" spans="1:16" hidden="1" x14ac:dyDescent="0.25">
      <c r="A2653" s="52">
        <f xml:space="preserve"> ROW( data_scaledImpacts[[#This Row],[row_id]] ) - ROW( data_scaledImpacts[[#Headers],[row_id]] )</f>
        <v>2652</v>
      </c>
      <c r="B2653" s="59" t="str">
        <f xml:space="preserve"> _xlfn.TEXTJOIN( "", , data_scaledImpacts[[#This Row],[sector]:[impactType]] )</f>
        <v>CILAgricultureGFDL-CM34Without CO2 FertilizationWheat</v>
      </c>
      <c r="C2653" s="47" t="s">
        <v>1261</v>
      </c>
      <c r="D2653" s="47" t="s">
        <v>5</v>
      </c>
      <c r="E2653" s="48">
        <v>4</v>
      </c>
      <c r="F2653" s="48"/>
      <c r="G2653" s="19" t="s">
        <v>1196</v>
      </c>
      <c r="H2653" s="19" t="s">
        <v>1201</v>
      </c>
      <c r="I2653" s="62" t="s">
        <v>61</v>
      </c>
      <c r="J2653" s="143">
        <v>167812960.81837374</v>
      </c>
      <c r="K2653" s="50">
        <v>17250014.771887321</v>
      </c>
      <c r="L2653" s="50">
        <v>384519288.35917288</v>
      </c>
      <c r="M2653" s="50">
        <v>0</v>
      </c>
      <c r="N2653" s="50">
        <v>81702355.980946496</v>
      </c>
      <c r="O2653" s="50">
        <v>272777246.84560001</v>
      </c>
      <c r="P2653" s="164">
        <v>57122927.807054996</v>
      </c>
    </row>
    <row r="2654" spans="1:16" hidden="1" x14ac:dyDescent="0.25">
      <c r="A2654" s="52">
        <f xml:space="preserve"> ROW( data_scaledImpacts[[#This Row],[row_id]] ) - ROW( data_scaledImpacts[[#Headers],[row_id]] )</f>
        <v>2653</v>
      </c>
      <c r="B2654" s="59" t="str">
        <f xml:space="preserve"> _xlfn.TEXTJOIN( "", , data_scaledImpacts[[#This Row],[sector]:[impactType]] )</f>
        <v>CILAgricultureGFDL-CM35Without CO2 FertilizationWheat</v>
      </c>
      <c r="C2654" s="47" t="s">
        <v>1261</v>
      </c>
      <c r="D2654" s="47" t="s">
        <v>5</v>
      </c>
      <c r="E2654" s="48">
        <v>5</v>
      </c>
      <c r="F2654" s="48"/>
      <c r="G2654" s="19" t="s">
        <v>1196</v>
      </c>
      <c r="H2654" s="19" t="s">
        <v>1201</v>
      </c>
      <c r="I2654" s="62" t="s">
        <v>68</v>
      </c>
      <c r="J2654" s="143">
        <v>216801760.67822</v>
      </c>
      <c r="K2654" s="50">
        <v>21851249.89904939</v>
      </c>
      <c r="L2654" s="50">
        <v>473867931.58177155</v>
      </c>
      <c r="M2654" s="50">
        <v>0</v>
      </c>
      <c r="N2654" s="50">
        <v>111519736.64413932</v>
      </c>
      <c r="O2654" s="50">
        <v>404043656.16336709</v>
      </c>
      <c r="P2654" s="164">
        <v>78108862.009312049</v>
      </c>
    </row>
    <row r="2655" spans="1:16" hidden="1" x14ac:dyDescent="0.25">
      <c r="A2655" s="52">
        <f xml:space="preserve"> ROW( data_scaledImpacts[[#This Row],[row_id]] ) - ROW( data_scaledImpacts[[#Headers],[row_id]] )</f>
        <v>2654</v>
      </c>
      <c r="B2655" s="59" t="str">
        <f xml:space="preserve"> _xlfn.TEXTJOIN( "", , data_scaledImpacts[[#This Row],[sector]:[impactType]] )</f>
        <v>CILAgricultureGFDL-CM36Without CO2 FertilizationWheat</v>
      </c>
      <c r="C2655" s="47" t="s">
        <v>1261</v>
      </c>
      <c r="D2655" s="47" t="s">
        <v>5</v>
      </c>
      <c r="E2655" s="48">
        <v>6</v>
      </c>
      <c r="F2655" s="48"/>
      <c r="G2655" s="19" t="s">
        <v>1196</v>
      </c>
      <c r="H2655" s="19" t="s">
        <v>1201</v>
      </c>
      <c r="I2655" s="62" t="s">
        <v>75</v>
      </c>
      <c r="J2655" s="143">
        <v>289314050.44195962</v>
      </c>
      <c r="K2655" s="50">
        <v>29021582.915134247</v>
      </c>
      <c r="L2655" s="50">
        <v>629289066.04676068</v>
      </c>
      <c r="M2655" s="50">
        <v>0</v>
      </c>
      <c r="N2655" s="50">
        <v>135813243.07997081</v>
      </c>
      <c r="O2655" s="50">
        <v>501890649.64081293</v>
      </c>
      <c r="P2655" s="164">
        <v>104713773.19969061</v>
      </c>
    </row>
    <row r="2656" spans="1:16" hidden="1" x14ac:dyDescent="0.25">
      <c r="A2656" s="52">
        <f xml:space="preserve"> ROW( data_scaledImpacts[[#This Row],[row_id]] ) - ROW( data_scaledImpacts[[#Headers],[row_id]] )</f>
        <v>2655</v>
      </c>
      <c r="B2656" s="59" t="str">
        <f xml:space="preserve"> _xlfn.TEXTJOIN( "", , data_scaledImpacts[[#This Row],[sector]:[impactType]] )</f>
        <v>CILAgricultureGISS-E2-R1Without CO2 FertilizationWheat</v>
      </c>
      <c r="C2656" s="47" t="s">
        <v>1261</v>
      </c>
      <c r="D2656" s="47" t="s">
        <v>2</v>
      </c>
      <c r="E2656" s="48">
        <v>1</v>
      </c>
      <c r="F2656" s="48"/>
      <c r="G2656" s="19" t="s">
        <v>1196</v>
      </c>
      <c r="H2656" s="19" t="s">
        <v>1201</v>
      </c>
      <c r="I2656" s="62" t="s">
        <v>37</v>
      </c>
      <c r="J2656" s="143">
        <v>-43494347.215635002</v>
      </c>
      <c r="K2656" s="50">
        <v>-2156529.0766292247</v>
      </c>
      <c r="L2656" s="50">
        <v>-31993524.933730446</v>
      </c>
      <c r="M2656" s="50">
        <v>0</v>
      </c>
      <c r="N2656" s="50">
        <v>-30401343.024714682</v>
      </c>
      <c r="O2656" s="50">
        <v>-111797816.09251371</v>
      </c>
      <c r="P2656" s="164">
        <v>-1952066.4621427674</v>
      </c>
    </row>
    <row r="2657" spans="1:16" hidden="1" x14ac:dyDescent="0.25">
      <c r="A2657" s="52">
        <f xml:space="preserve"> ROW( data_scaledImpacts[[#This Row],[row_id]] ) - ROW( data_scaledImpacts[[#Headers],[row_id]] )</f>
        <v>2656</v>
      </c>
      <c r="B2657" s="59" t="str">
        <f xml:space="preserve"> _xlfn.TEXTJOIN( "", , data_scaledImpacts[[#This Row],[sector]:[impactType]] )</f>
        <v>CILAgricultureGISS-E2-R2Without CO2 FertilizationWheat</v>
      </c>
      <c r="C2657" s="47" t="s">
        <v>1261</v>
      </c>
      <c r="D2657" s="47" t="s">
        <v>2</v>
      </c>
      <c r="E2657" s="48">
        <v>2</v>
      </c>
      <c r="F2657" s="48"/>
      <c r="G2657" s="19" t="s">
        <v>1196</v>
      </c>
      <c r="H2657" s="19" t="s">
        <v>1201</v>
      </c>
      <c r="I2657" s="62" t="s">
        <v>44</v>
      </c>
      <c r="J2657" s="143">
        <v>8741006.4959730953</v>
      </c>
      <c r="K2657" s="50">
        <v>4673188.8009787649</v>
      </c>
      <c r="L2657" s="50">
        <v>68901797.258159623</v>
      </c>
      <c r="M2657" s="50">
        <v>0</v>
      </c>
      <c r="N2657" s="50">
        <v>-1253408.8852896353</v>
      </c>
      <c r="O2657" s="50">
        <v>-41415194.080230333</v>
      </c>
      <c r="P2657" s="164">
        <v>13811162.042686973</v>
      </c>
    </row>
    <row r="2658" spans="1:16" hidden="1" x14ac:dyDescent="0.25">
      <c r="A2658" s="52">
        <f xml:space="preserve"> ROW( data_scaledImpacts[[#This Row],[row_id]] ) - ROW( data_scaledImpacts[[#Headers],[row_id]] )</f>
        <v>2657</v>
      </c>
      <c r="B2658" s="59" t="str">
        <f xml:space="preserve"> _xlfn.TEXTJOIN( "", , data_scaledImpacts[[#This Row],[sector]:[impactType]] )</f>
        <v>CILAgricultureGISS-E2-R3Without CO2 FertilizationWheat</v>
      </c>
      <c r="C2658" s="47" t="s">
        <v>1261</v>
      </c>
      <c r="D2658" s="47" t="s">
        <v>2</v>
      </c>
      <c r="E2658" s="48">
        <v>3</v>
      </c>
      <c r="F2658" s="48"/>
      <c r="G2658" s="19" t="s">
        <v>1196</v>
      </c>
      <c r="H2658" s="19" t="s">
        <v>1201</v>
      </c>
      <c r="I2658" s="62" t="s">
        <v>51</v>
      </c>
      <c r="J2658" s="143">
        <v>74066894.337194204</v>
      </c>
      <c r="K2658" s="50">
        <v>9716610.2047867645</v>
      </c>
      <c r="L2658" s="50">
        <v>247366305.70476052</v>
      </c>
      <c r="M2658" s="50">
        <v>0</v>
      </c>
      <c r="N2658" s="50">
        <v>33910517.894304372</v>
      </c>
      <c r="O2658" s="50">
        <v>147140565.04453775</v>
      </c>
      <c r="P2658" s="164">
        <v>60891055.616769888</v>
      </c>
    </row>
    <row r="2659" spans="1:16" hidden="1" x14ac:dyDescent="0.25">
      <c r="A2659" s="52">
        <f xml:space="preserve"> ROW( data_scaledImpacts[[#This Row],[row_id]] ) - ROW( data_scaledImpacts[[#Headers],[row_id]] )</f>
        <v>2658</v>
      </c>
      <c r="B2659" s="59" t="str">
        <f xml:space="preserve"> _xlfn.TEXTJOIN( "", , data_scaledImpacts[[#This Row],[sector]:[impactType]] )</f>
        <v>CILAgricultureHadGEM2-ES1Without CO2 FertilizationWheat</v>
      </c>
      <c r="C2659" s="47" t="s">
        <v>1261</v>
      </c>
      <c r="D2659" s="47" t="s">
        <v>3</v>
      </c>
      <c r="E2659" s="48">
        <v>1</v>
      </c>
      <c r="F2659" s="48"/>
      <c r="G2659" s="19" t="s">
        <v>1196</v>
      </c>
      <c r="H2659" s="19" t="s">
        <v>1201</v>
      </c>
      <c r="I2659" s="62" t="s">
        <v>38</v>
      </c>
      <c r="J2659" s="143">
        <v>177306.47805822757</v>
      </c>
      <c r="K2659" s="50">
        <v>66290.418449539269</v>
      </c>
      <c r="L2659" s="50">
        <v>8647892.7376104165</v>
      </c>
      <c r="M2659" s="50">
        <v>0</v>
      </c>
      <c r="N2659" s="50">
        <v>6643034.1911264965</v>
      </c>
      <c r="O2659" s="50">
        <v>43502836.050540239</v>
      </c>
      <c r="P2659" s="164">
        <v>7503900.6678917129</v>
      </c>
    </row>
    <row r="2660" spans="1:16" hidden="1" x14ac:dyDescent="0.25">
      <c r="A2660" s="52">
        <f xml:space="preserve"> ROW( data_scaledImpacts[[#This Row],[row_id]] ) - ROW( data_scaledImpacts[[#Headers],[row_id]] )</f>
        <v>2659</v>
      </c>
      <c r="B2660" s="59" t="str">
        <f xml:space="preserve"> _xlfn.TEXTJOIN( "", , data_scaledImpacts[[#This Row],[sector]:[impactType]] )</f>
        <v>CILAgricultureHadGEM2-ES2Without CO2 FertilizationWheat</v>
      </c>
      <c r="C2660" s="47" t="s">
        <v>1261</v>
      </c>
      <c r="D2660" s="47" t="s">
        <v>3</v>
      </c>
      <c r="E2660" s="48">
        <v>2</v>
      </c>
      <c r="F2660" s="48"/>
      <c r="G2660" s="19" t="s">
        <v>1196</v>
      </c>
      <c r="H2660" s="19" t="s">
        <v>1201</v>
      </c>
      <c r="I2660" s="62" t="s">
        <v>45</v>
      </c>
      <c r="J2660" s="143">
        <v>33694000.163464613</v>
      </c>
      <c r="K2660" s="50">
        <v>4866679.8106062375</v>
      </c>
      <c r="L2660" s="50">
        <v>90413985.581096873</v>
      </c>
      <c r="M2660" s="50">
        <v>0</v>
      </c>
      <c r="N2660" s="50">
        <v>35331374.697280824</v>
      </c>
      <c r="O2660" s="50">
        <v>150117302.59304544</v>
      </c>
      <c r="P2660" s="164">
        <v>31111132.61162005</v>
      </c>
    </row>
    <row r="2661" spans="1:16" hidden="1" x14ac:dyDescent="0.25">
      <c r="A2661" s="52">
        <f xml:space="preserve"> ROW( data_scaledImpacts[[#This Row],[row_id]] ) - ROW( data_scaledImpacts[[#Headers],[row_id]] )</f>
        <v>2660</v>
      </c>
      <c r="B2661" s="59" t="str">
        <f xml:space="preserve"> _xlfn.TEXTJOIN( "", , data_scaledImpacts[[#This Row],[sector]:[impactType]] )</f>
        <v>CILAgricultureHadGEM2-ES3Without CO2 FertilizationWheat</v>
      </c>
      <c r="C2661" s="47" t="s">
        <v>1261</v>
      </c>
      <c r="D2661" s="47" t="s">
        <v>3</v>
      </c>
      <c r="E2661" s="48">
        <v>3</v>
      </c>
      <c r="F2661" s="48"/>
      <c r="G2661" s="19" t="s">
        <v>1196</v>
      </c>
      <c r="H2661" s="19" t="s">
        <v>1201</v>
      </c>
      <c r="I2661" s="62" t="s">
        <v>52</v>
      </c>
      <c r="J2661" s="143">
        <v>108914618.86005016</v>
      </c>
      <c r="K2661" s="50">
        <v>10918587.546675667</v>
      </c>
      <c r="L2661" s="50">
        <v>163624387.76568741</v>
      </c>
      <c r="M2661" s="50">
        <v>0</v>
      </c>
      <c r="N2661" s="50">
        <v>88273829.710685313</v>
      </c>
      <c r="O2661" s="50">
        <v>294129857.62177527</v>
      </c>
      <c r="P2661" s="164">
        <v>48899989.765308447</v>
      </c>
    </row>
    <row r="2662" spans="1:16" hidden="1" x14ac:dyDescent="0.25">
      <c r="A2662" s="52">
        <f xml:space="preserve"> ROW( data_scaledImpacts[[#This Row],[row_id]] ) - ROW( data_scaledImpacts[[#Headers],[row_id]] )</f>
        <v>2661</v>
      </c>
      <c r="B2662" s="59" t="str">
        <f xml:space="preserve"> _xlfn.TEXTJOIN( "", , data_scaledImpacts[[#This Row],[sector]:[impactType]] )</f>
        <v>CILAgricultureHadGEM2-ES4Without CO2 FertilizationWheat</v>
      </c>
      <c r="C2662" s="47" t="s">
        <v>1261</v>
      </c>
      <c r="D2662" s="47" t="s">
        <v>3</v>
      </c>
      <c r="E2662" s="48">
        <v>4</v>
      </c>
      <c r="F2662" s="48"/>
      <c r="G2662" s="19" t="s">
        <v>1196</v>
      </c>
      <c r="H2662" s="19" t="s">
        <v>1201</v>
      </c>
      <c r="I2662" s="62" t="s">
        <v>59</v>
      </c>
      <c r="J2662" s="143">
        <v>157816103.47189063</v>
      </c>
      <c r="K2662" s="50">
        <v>14907800.995966543</v>
      </c>
      <c r="L2662" s="50">
        <v>330311632.57412523</v>
      </c>
      <c r="M2662" s="50">
        <v>0</v>
      </c>
      <c r="N2662" s="50">
        <v>118024411.00930519</v>
      </c>
      <c r="O2662" s="50">
        <v>407924925.74484181</v>
      </c>
      <c r="P2662" s="164">
        <v>74563872.196242556</v>
      </c>
    </row>
    <row r="2663" spans="1:16" hidden="1" x14ac:dyDescent="0.25">
      <c r="A2663" s="52">
        <f xml:space="preserve"> ROW( data_scaledImpacts[[#This Row],[row_id]] ) - ROW( data_scaledImpacts[[#Headers],[row_id]] )</f>
        <v>2662</v>
      </c>
      <c r="B2663" s="59" t="str">
        <f xml:space="preserve"> _xlfn.TEXTJOIN( "", , data_scaledImpacts[[#This Row],[sector]:[impactType]] )</f>
        <v>CILAgricultureHadGEM2-ES5Without CO2 FertilizationWheat</v>
      </c>
      <c r="C2663" s="47" t="s">
        <v>1261</v>
      </c>
      <c r="D2663" s="47" t="s">
        <v>3</v>
      </c>
      <c r="E2663" s="48">
        <v>5</v>
      </c>
      <c r="F2663" s="48"/>
      <c r="G2663" s="19" t="s">
        <v>1196</v>
      </c>
      <c r="H2663" s="19" t="s">
        <v>1201</v>
      </c>
      <c r="I2663" s="62" t="s">
        <v>66</v>
      </c>
      <c r="J2663" s="143">
        <v>220380403.46138653</v>
      </c>
      <c r="K2663" s="50">
        <v>21972293.813440796</v>
      </c>
      <c r="L2663" s="50">
        <v>459615061.42572337</v>
      </c>
      <c r="M2663" s="50">
        <v>0</v>
      </c>
      <c r="N2663" s="50">
        <v>139689800.16518673</v>
      </c>
      <c r="O2663" s="50">
        <v>497616709.2473228</v>
      </c>
      <c r="P2663" s="164">
        <v>99983410.451257661</v>
      </c>
    </row>
    <row r="2664" spans="1:16" hidden="1" x14ac:dyDescent="0.25">
      <c r="A2664" s="52">
        <f xml:space="preserve"> ROW( data_scaledImpacts[[#This Row],[row_id]] ) - ROW( data_scaledImpacts[[#Headers],[row_id]] )</f>
        <v>2663</v>
      </c>
      <c r="B2664" s="59" t="str">
        <f xml:space="preserve"> _xlfn.TEXTJOIN( "", , data_scaledImpacts[[#This Row],[sector]:[impactType]] )</f>
        <v>CILAgricultureHadGEM2-ES6Without CO2 FertilizationWheat</v>
      </c>
      <c r="C2664" s="47" t="s">
        <v>1261</v>
      </c>
      <c r="D2664" s="47" t="s">
        <v>3</v>
      </c>
      <c r="E2664" s="48">
        <v>6</v>
      </c>
      <c r="F2664" s="48"/>
      <c r="G2664" s="19" t="s">
        <v>1196</v>
      </c>
      <c r="H2664" s="19" t="s">
        <v>1201</v>
      </c>
      <c r="I2664" s="62" t="s">
        <v>73</v>
      </c>
      <c r="J2664" s="143">
        <v>286911809.64313287</v>
      </c>
      <c r="K2664" s="50">
        <v>28663890.51305031</v>
      </c>
      <c r="L2664" s="50">
        <v>597956563.63914788</v>
      </c>
      <c r="M2664" s="50">
        <v>0</v>
      </c>
      <c r="N2664" s="50">
        <v>153281207.46576467</v>
      </c>
      <c r="O2664" s="50">
        <v>496311709.33623892</v>
      </c>
      <c r="P2664" s="164">
        <v>107160671.07687013</v>
      </c>
    </row>
    <row r="2665" spans="1:16" hidden="1" x14ac:dyDescent="0.25">
      <c r="A2665" s="52">
        <f xml:space="preserve"> ROW( data_scaledImpacts[[#This Row],[row_id]] ) - ROW( data_scaledImpacts[[#Headers],[row_id]] )</f>
        <v>2664</v>
      </c>
      <c r="B2665" s="59" t="str">
        <f xml:space="preserve"> _xlfn.TEXTJOIN( "", , data_scaledImpacts[[#This Row],[sector]:[impactType]] )</f>
        <v>CILAgricultureMIROC51Without CO2 FertilizationWheat</v>
      </c>
      <c r="C2665" s="47" t="s">
        <v>1261</v>
      </c>
      <c r="D2665" s="47" t="s">
        <v>4</v>
      </c>
      <c r="E2665" s="48">
        <v>1</v>
      </c>
      <c r="F2665" s="48"/>
      <c r="G2665" s="19" t="s">
        <v>1196</v>
      </c>
      <c r="H2665" s="19" t="s">
        <v>1201</v>
      </c>
      <c r="I2665" s="62" t="s">
        <v>39</v>
      </c>
      <c r="J2665" s="143">
        <v>-8622012.6631899308</v>
      </c>
      <c r="K2665" s="50">
        <v>-89460.504867070587</v>
      </c>
      <c r="L2665" s="50">
        <v>-35020894.586930998</v>
      </c>
      <c r="M2665" s="50">
        <v>0</v>
      </c>
      <c r="N2665" s="50">
        <v>9077808.3531620987</v>
      </c>
      <c r="O2665" s="50">
        <v>-29298283.583467241</v>
      </c>
      <c r="P2665" s="164">
        <v>-3980268.3071534233</v>
      </c>
    </row>
    <row r="2666" spans="1:16" hidden="1" x14ac:dyDescent="0.25">
      <c r="A2666" s="52">
        <f xml:space="preserve"> ROW( data_scaledImpacts[[#This Row],[row_id]] ) - ROW( data_scaledImpacts[[#Headers],[row_id]] )</f>
        <v>2665</v>
      </c>
      <c r="B2666" s="59" t="str">
        <f xml:space="preserve"> _xlfn.TEXTJOIN( "", , data_scaledImpacts[[#This Row],[sector]:[impactType]] )</f>
        <v>CILAgricultureMIROC52Without CO2 FertilizationWheat</v>
      </c>
      <c r="C2666" s="47" t="s">
        <v>1261</v>
      </c>
      <c r="D2666" s="47" t="s">
        <v>4</v>
      </c>
      <c r="E2666" s="48">
        <v>2</v>
      </c>
      <c r="F2666" s="48"/>
      <c r="G2666" s="19" t="s">
        <v>1196</v>
      </c>
      <c r="H2666" s="19" t="s">
        <v>1201</v>
      </c>
      <c r="I2666" s="62" t="s">
        <v>46</v>
      </c>
      <c r="J2666" s="143">
        <v>34353187.433899753</v>
      </c>
      <c r="K2666" s="50">
        <v>4758660.9013322173</v>
      </c>
      <c r="L2666" s="50">
        <v>37690428.937843516</v>
      </c>
      <c r="M2666" s="50">
        <v>0</v>
      </c>
      <c r="N2666" s="50">
        <v>45955560.975212112</v>
      </c>
      <c r="O2666" s="50">
        <v>97227732.776697084</v>
      </c>
      <c r="P2666" s="164">
        <v>15920207.942977523</v>
      </c>
    </row>
    <row r="2667" spans="1:16" hidden="1" x14ac:dyDescent="0.25">
      <c r="A2667" s="52">
        <f xml:space="preserve"> ROW( data_scaledImpacts[[#This Row],[row_id]] ) - ROW( data_scaledImpacts[[#Headers],[row_id]] )</f>
        <v>2666</v>
      </c>
      <c r="B2667" s="59" t="str">
        <f xml:space="preserve"> _xlfn.TEXTJOIN( "", , data_scaledImpacts[[#This Row],[sector]:[impactType]] )</f>
        <v>CILAgricultureMIROC53Without CO2 FertilizationWheat</v>
      </c>
      <c r="C2667" s="47" t="s">
        <v>1261</v>
      </c>
      <c r="D2667" s="47" t="s">
        <v>4</v>
      </c>
      <c r="E2667" s="48">
        <v>3</v>
      </c>
      <c r="F2667" s="48"/>
      <c r="G2667" s="19" t="s">
        <v>1196</v>
      </c>
      <c r="H2667" s="19" t="s">
        <v>1201</v>
      </c>
      <c r="I2667" s="62" t="s">
        <v>53</v>
      </c>
      <c r="J2667" s="143">
        <v>76003982.224922463</v>
      </c>
      <c r="K2667" s="50">
        <v>8952751.2795851212</v>
      </c>
      <c r="L2667" s="50">
        <v>141865242.4299669</v>
      </c>
      <c r="M2667" s="50">
        <v>0</v>
      </c>
      <c r="N2667" s="50">
        <v>62648367.019905001</v>
      </c>
      <c r="O2667" s="50">
        <v>190257304.88020006</v>
      </c>
      <c r="P2667" s="164">
        <v>40073746.875262596</v>
      </c>
    </row>
    <row r="2668" spans="1:16" hidden="1" x14ac:dyDescent="0.25">
      <c r="A2668" s="52">
        <f xml:space="preserve"> ROW( data_scaledImpacts[[#This Row],[row_id]] ) - ROW( data_scaledImpacts[[#Headers],[row_id]] )</f>
        <v>2667</v>
      </c>
      <c r="B2668" s="59" t="str">
        <f xml:space="preserve"> _xlfn.TEXTJOIN( "", , data_scaledImpacts[[#This Row],[sector]:[impactType]] )</f>
        <v>CILAgricultureMIROC54Without CO2 FertilizationWheat</v>
      </c>
      <c r="C2668" s="47" t="s">
        <v>1261</v>
      </c>
      <c r="D2668" s="47" t="s">
        <v>4</v>
      </c>
      <c r="E2668" s="48">
        <v>4</v>
      </c>
      <c r="F2668" s="48"/>
      <c r="G2668" s="19" t="s">
        <v>1196</v>
      </c>
      <c r="H2668" s="19" t="s">
        <v>1201</v>
      </c>
      <c r="I2668" s="62" t="s">
        <v>60</v>
      </c>
      <c r="J2668" s="143">
        <v>156950103.65951478</v>
      </c>
      <c r="K2668" s="50">
        <v>14933759.320791358</v>
      </c>
      <c r="L2668" s="50">
        <v>359243248.90652198</v>
      </c>
      <c r="M2668" s="50">
        <v>0</v>
      </c>
      <c r="N2668" s="50">
        <v>93383086.518812984</v>
      </c>
      <c r="O2668" s="50">
        <v>305618589.14479148</v>
      </c>
      <c r="P2668" s="164">
        <v>60429958.649128757</v>
      </c>
    </row>
    <row r="2669" spans="1:16" hidden="1" x14ac:dyDescent="0.25">
      <c r="A2669" s="46">
        <f xml:space="preserve"> ROW( data_scaledImpacts[[#This Row],[row_id]] ) - ROW( data_scaledImpacts[[#Headers],[row_id]] )</f>
        <v>2668</v>
      </c>
      <c r="B2669" s="60" t="str">
        <f xml:space="preserve"> _xlfn.TEXTJOIN( "", , data_scaledImpacts[[#This Row],[sector]:[impactType]] )</f>
        <v>CILAgricultureMIROC55Without CO2 FertilizationWheat</v>
      </c>
      <c r="C2669" s="47" t="s">
        <v>1261</v>
      </c>
      <c r="D2669" s="53" t="s">
        <v>4</v>
      </c>
      <c r="E2669" s="54">
        <v>5</v>
      </c>
      <c r="F2669" s="54"/>
      <c r="G2669" s="19" t="s">
        <v>1196</v>
      </c>
      <c r="H2669" s="19" t="s">
        <v>1201</v>
      </c>
      <c r="I2669" s="62" t="s">
        <v>67</v>
      </c>
      <c r="J2669" s="165">
        <v>211844940.01043928</v>
      </c>
      <c r="K2669" s="56">
        <v>19580744.797902014</v>
      </c>
      <c r="L2669" s="56">
        <v>461325663.98781735</v>
      </c>
      <c r="M2669" s="56">
        <v>0</v>
      </c>
      <c r="N2669" s="56">
        <v>125956620.90413472</v>
      </c>
      <c r="O2669" s="56">
        <v>499891713.67861933</v>
      </c>
      <c r="P2669" s="164">
        <v>83054330.144895867</v>
      </c>
    </row>
    <row r="2670" spans="1:16" hidden="1" x14ac:dyDescent="0.25">
      <c r="A2670" s="46">
        <f xml:space="preserve"> ROW( data_scaledImpacts[[#This Row],[row_id]] ) - ROW( data_scaledImpacts[[#Headers],[row_id]] )</f>
        <v>2669</v>
      </c>
      <c r="B2670" s="60" t="str">
        <f xml:space="preserve"> _xlfn.TEXTJOIN( "", , data_scaledImpacts[[#This Row],[sector]:[impactType]] )</f>
        <v>CILCrimeCanESM21N/AProperty</v>
      </c>
      <c r="C2670" s="53" t="s">
        <v>1262</v>
      </c>
      <c r="D2670" s="53" t="s">
        <v>0</v>
      </c>
      <c r="E2670" s="54">
        <v>1</v>
      </c>
      <c r="F2670" s="54"/>
      <c r="G2670" s="48" t="s">
        <v>201</v>
      </c>
      <c r="H2670" s="19" t="s">
        <v>1255</v>
      </c>
      <c r="I2670" s="62" t="s">
        <v>35</v>
      </c>
      <c r="J2670" s="165">
        <v>-250.30349271235704</v>
      </c>
      <c r="K2670" s="56">
        <v>-58.144322188353605</v>
      </c>
      <c r="L2670" s="56">
        <v>-53.58961191788616</v>
      </c>
      <c r="M2670" s="56">
        <v>-1.8296697089590885</v>
      </c>
      <c r="N2670" s="56">
        <v>-43.534095654535534</v>
      </c>
      <c r="O2670" s="56">
        <v>-78.469579528826742</v>
      </c>
      <c r="P2670" s="164">
        <v>-140.78878876260387</v>
      </c>
    </row>
    <row r="2671" spans="1:16" hidden="1" x14ac:dyDescent="0.25">
      <c r="A2671" s="52">
        <f xml:space="preserve"> ROW( data_scaledImpacts[[#This Row],[row_id]] ) - ROW( data_scaledImpacts[[#Headers],[row_id]] )</f>
        <v>2670</v>
      </c>
      <c r="B2671" s="59" t="str">
        <f xml:space="preserve"> _xlfn.TEXTJOIN( "", , data_scaledImpacts[[#This Row],[sector]:[impactType]] )</f>
        <v>CILCrimeCanESM22N/AProperty</v>
      </c>
      <c r="C2671" s="53" t="s">
        <v>1262</v>
      </c>
      <c r="D2671" s="53" t="s">
        <v>0</v>
      </c>
      <c r="E2671" s="54">
        <v>2</v>
      </c>
      <c r="F2671" s="48"/>
      <c r="G2671" s="48" t="s">
        <v>201</v>
      </c>
      <c r="H2671" s="19" t="s">
        <v>1255</v>
      </c>
      <c r="I2671" s="62" t="s">
        <v>42</v>
      </c>
      <c r="J2671" s="165">
        <v>225.74407252972003</v>
      </c>
      <c r="K2671" s="56">
        <v>212.84201995286912</v>
      </c>
      <c r="L2671" s="56">
        <v>1.8253530907782752E-2</v>
      </c>
      <c r="M2671" s="56">
        <v>135.22401283892518</v>
      </c>
      <c r="N2671" s="56">
        <v>5.5675761283102014</v>
      </c>
      <c r="O2671" s="56">
        <v>-34.033203648963571</v>
      </c>
      <c r="P2671" s="164">
        <v>96.833489618823762</v>
      </c>
    </row>
    <row r="2672" spans="1:16" hidden="1" x14ac:dyDescent="0.25">
      <c r="A2672" s="52">
        <f xml:space="preserve"> ROW( data_scaledImpacts[[#This Row],[row_id]] ) - ROW( data_scaledImpacts[[#Headers],[row_id]] )</f>
        <v>2671</v>
      </c>
      <c r="B2672" s="59" t="str">
        <f xml:space="preserve"> _xlfn.TEXTJOIN( "", , data_scaledImpacts[[#This Row],[sector]:[impactType]] )</f>
        <v>CILCrimeCanESM23N/AProperty</v>
      </c>
      <c r="C2672" s="53" t="s">
        <v>1262</v>
      </c>
      <c r="D2672" s="53" t="s">
        <v>0</v>
      </c>
      <c r="E2672" s="54">
        <v>3</v>
      </c>
      <c r="F2672" s="48"/>
      <c r="G2672" s="48" t="s">
        <v>201</v>
      </c>
      <c r="H2672" s="19" t="s">
        <v>1255</v>
      </c>
      <c r="I2672" s="62" t="s">
        <v>49</v>
      </c>
      <c r="J2672" s="165">
        <v>801.26418512585906</v>
      </c>
      <c r="K2672" s="56">
        <v>695.99790130973031</v>
      </c>
      <c r="L2672" s="56">
        <v>47.726174644838437</v>
      </c>
      <c r="M2672" s="56">
        <v>224.86659508217147</v>
      </c>
      <c r="N2672" s="56">
        <v>330.95882138451759</v>
      </c>
      <c r="O2672" s="56">
        <v>28.743718792467853</v>
      </c>
      <c r="P2672" s="164">
        <v>231.75048378499099</v>
      </c>
    </row>
    <row r="2673" spans="1:16" hidden="1" x14ac:dyDescent="0.25">
      <c r="A2673" s="52">
        <f xml:space="preserve"> ROW( data_scaledImpacts[[#This Row],[row_id]] ) - ROW( data_scaledImpacts[[#Headers],[row_id]] )</f>
        <v>2672</v>
      </c>
      <c r="B2673" s="59" t="str">
        <f xml:space="preserve"> _xlfn.TEXTJOIN( "", , data_scaledImpacts[[#This Row],[sector]:[impactType]] )</f>
        <v>CILCrimeCanESM24N/AProperty</v>
      </c>
      <c r="C2673" s="53" t="s">
        <v>1262</v>
      </c>
      <c r="D2673" s="53" t="s">
        <v>0</v>
      </c>
      <c r="E2673" s="54">
        <v>4</v>
      </c>
      <c r="F2673" s="48"/>
      <c r="G2673" s="48" t="s">
        <v>201</v>
      </c>
      <c r="H2673" s="19" t="s">
        <v>1255</v>
      </c>
      <c r="I2673" s="62" t="s">
        <v>56</v>
      </c>
      <c r="J2673" s="165">
        <v>941.70054345256415</v>
      </c>
      <c r="K2673" s="56">
        <v>833.04584187163698</v>
      </c>
      <c r="L2673" s="56">
        <v>65.492369872839049</v>
      </c>
      <c r="M2673" s="56">
        <v>303.83074400511788</v>
      </c>
      <c r="N2673" s="56">
        <v>327.69517785280379</v>
      </c>
      <c r="O2673" s="56">
        <v>36.044865338619147</v>
      </c>
      <c r="P2673" s="164">
        <v>404.3226950225212</v>
      </c>
    </row>
    <row r="2674" spans="1:16" hidden="1" x14ac:dyDescent="0.25">
      <c r="A2674" s="52">
        <f xml:space="preserve"> ROW( data_scaledImpacts[[#This Row],[row_id]] ) - ROW( data_scaledImpacts[[#Headers],[row_id]] )</f>
        <v>2673</v>
      </c>
      <c r="B2674" s="59" t="str">
        <f xml:space="preserve"> _xlfn.TEXTJOIN( "", , data_scaledImpacts[[#This Row],[sector]:[impactType]] )</f>
        <v>CILCrimeCanESM25N/AProperty</v>
      </c>
      <c r="C2674" s="53" t="s">
        <v>1262</v>
      </c>
      <c r="D2674" s="53" t="s">
        <v>0</v>
      </c>
      <c r="E2674" s="54">
        <v>5</v>
      </c>
      <c r="F2674" s="48"/>
      <c r="G2674" s="48" t="s">
        <v>201</v>
      </c>
      <c r="H2674" s="19" t="s">
        <v>1255</v>
      </c>
      <c r="I2674" s="62" t="s">
        <v>63</v>
      </c>
      <c r="J2674" s="165">
        <v>1834.0817220736283</v>
      </c>
      <c r="K2674" s="56">
        <v>1366.9162781303314</v>
      </c>
      <c r="L2674" s="56">
        <v>134.12911761652023</v>
      </c>
      <c r="M2674" s="56">
        <v>366.03534381531836</v>
      </c>
      <c r="N2674" s="56">
        <v>411.75879190688141</v>
      </c>
      <c r="O2674" s="56">
        <v>106.17005259713548</v>
      </c>
      <c r="P2674" s="164">
        <v>464.76808284545342</v>
      </c>
    </row>
    <row r="2675" spans="1:16" hidden="1" x14ac:dyDescent="0.25">
      <c r="A2675" s="52">
        <f xml:space="preserve"> ROW( data_scaledImpacts[[#This Row],[row_id]] ) - ROW( data_scaledImpacts[[#Headers],[row_id]] )</f>
        <v>2674</v>
      </c>
      <c r="B2675" s="59" t="str">
        <f xml:space="preserve"> _xlfn.TEXTJOIN( "", , data_scaledImpacts[[#This Row],[sector]:[impactType]] )</f>
        <v>CILCrimeCanESM26N/AProperty</v>
      </c>
      <c r="C2675" s="53" t="s">
        <v>1262</v>
      </c>
      <c r="D2675" s="53" t="s">
        <v>0</v>
      </c>
      <c r="E2675" s="54">
        <v>6</v>
      </c>
      <c r="F2675" s="48"/>
      <c r="G2675" s="48" t="s">
        <v>201</v>
      </c>
      <c r="H2675" s="19" t="s">
        <v>1255</v>
      </c>
      <c r="I2675" s="62" t="s">
        <v>70</v>
      </c>
      <c r="J2675" s="165">
        <v>1963.1899650937194</v>
      </c>
      <c r="K2675" s="56">
        <v>1542.9806700220197</v>
      </c>
      <c r="L2675" s="56">
        <v>132.78411235074714</v>
      </c>
      <c r="M2675" s="56">
        <v>415.90703053163719</v>
      </c>
      <c r="N2675" s="56">
        <v>341.98766773443811</v>
      </c>
      <c r="O2675" s="56">
        <v>-7.6927789279371881</v>
      </c>
      <c r="P2675" s="164">
        <v>480.96557909051984</v>
      </c>
    </row>
    <row r="2676" spans="1:16" hidden="1" x14ac:dyDescent="0.25">
      <c r="A2676" s="52">
        <f xml:space="preserve"> ROW( data_scaledImpacts[[#This Row],[row_id]] ) - ROW( data_scaledImpacts[[#Headers],[row_id]] )</f>
        <v>2675</v>
      </c>
      <c r="B2676" s="59" t="str">
        <f xml:space="preserve"> _xlfn.TEXTJOIN( "", , data_scaledImpacts[[#This Row],[sector]:[impactType]] )</f>
        <v>CILCrimeCCSM41N/AProperty</v>
      </c>
      <c r="C2676" s="53" t="s">
        <v>1262</v>
      </c>
      <c r="D2676" s="53" t="s">
        <v>1</v>
      </c>
      <c r="E2676" s="54">
        <v>1</v>
      </c>
      <c r="F2676" s="48"/>
      <c r="G2676" s="48" t="s">
        <v>201</v>
      </c>
      <c r="H2676" s="19" t="s">
        <v>1255</v>
      </c>
      <c r="I2676" s="62" t="s">
        <v>36</v>
      </c>
      <c r="J2676" s="165">
        <v>-1049.2806783723092</v>
      </c>
      <c r="K2676" s="56">
        <v>-621.81570996268874</v>
      </c>
      <c r="L2676" s="56">
        <v>-95.904152175857547</v>
      </c>
      <c r="M2676" s="56">
        <v>-106.77783355495707</v>
      </c>
      <c r="N2676" s="56">
        <v>-366.82497281633795</v>
      </c>
      <c r="O2676" s="56">
        <v>-55.962868670126333</v>
      </c>
      <c r="P2676" s="164">
        <v>-164.6923184863864</v>
      </c>
    </row>
    <row r="2677" spans="1:16" hidden="1" x14ac:dyDescent="0.25">
      <c r="A2677" s="52">
        <f xml:space="preserve"> ROW( data_scaledImpacts[[#This Row],[row_id]] ) - ROW( data_scaledImpacts[[#Headers],[row_id]] )</f>
        <v>2676</v>
      </c>
      <c r="B2677" s="59" t="str">
        <f xml:space="preserve"> _xlfn.TEXTJOIN( "", , data_scaledImpacts[[#This Row],[sector]:[impactType]] )</f>
        <v>CILCrimeCCSM42N/AProperty</v>
      </c>
      <c r="C2677" s="53" t="s">
        <v>1262</v>
      </c>
      <c r="D2677" s="53" t="s">
        <v>1</v>
      </c>
      <c r="E2677" s="54">
        <v>2</v>
      </c>
      <c r="F2677" s="48"/>
      <c r="G2677" s="48" t="s">
        <v>201</v>
      </c>
      <c r="H2677" s="19" t="s">
        <v>1255</v>
      </c>
      <c r="I2677" s="62" t="s">
        <v>43</v>
      </c>
      <c r="J2677" s="165">
        <v>-661.02242103701144</v>
      </c>
      <c r="K2677" s="56">
        <v>-208.29107749519662</v>
      </c>
      <c r="L2677" s="56">
        <v>-80.141791496063576</v>
      </c>
      <c r="M2677" s="56">
        <v>-11.894919470328384</v>
      </c>
      <c r="N2677" s="56">
        <v>-161.76174872595669</v>
      </c>
      <c r="O2677" s="56">
        <v>-43.479324246873894</v>
      </c>
      <c r="P2677" s="164">
        <v>-27.455158980043205</v>
      </c>
    </row>
    <row r="2678" spans="1:16" hidden="1" x14ac:dyDescent="0.25">
      <c r="A2678" s="52">
        <f xml:space="preserve"> ROW( data_scaledImpacts[[#This Row],[row_id]] ) - ROW( data_scaledImpacts[[#Headers],[row_id]] )</f>
        <v>2677</v>
      </c>
      <c r="B2678" s="59" t="str">
        <f xml:space="preserve"> _xlfn.TEXTJOIN( "", , data_scaledImpacts[[#This Row],[sector]:[impactType]] )</f>
        <v>CILCrimeCCSM43N/AProperty</v>
      </c>
      <c r="C2678" s="53" t="s">
        <v>1262</v>
      </c>
      <c r="D2678" s="53" t="s">
        <v>1</v>
      </c>
      <c r="E2678" s="54">
        <v>3</v>
      </c>
      <c r="F2678" s="48"/>
      <c r="G2678" s="48" t="s">
        <v>201</v>
      </c>
      <c r="H2678" s="19" t="s">
        <v>1255</v>
      </c>
      <c r="I2678" s="62" t="s">
        <v>50</v>
      </c>
      <c r="J2678" s="165">
        <v>-180.02752830048399</v>
      </c>
      <c r="K2678" s="56">
        <v>282.59808345723491</v>
      </c>
      <c r="L2678" s="56">
        <v>-73.187476182328837</v>
      </c>
      <c r="M2678" s="56">
        <v>-45.128709445926177</v>
      </c>
      <c r="N2678" s="56">
        <v>145.08111665878531</v>
      </c>
      <c r="O2678" s="56">
        <v>39.019260827517584</v>
      </c>
      <c r="P2678" s="164">
        <v>-31.302835868215585</v>
      </c>
    </row>
    <row r="2679" spans="1:16" hidden="1" x14ac:dyDescent="0.25">
      <c r="A2679" s="52">
        <f xml:space="preserve"> ROW( data_scaledImpacts[[#This Row],[row_id]] ) - ROW( data_scaledImpacts[[#Headers],[row_id]] )</f>
        <v>2678</v>
      </c>
      <c r="B2679" s="59" t="str">
        <f xml:space="preserve"> _xlfn.TEXTJOIN( "", , data_scaledImpacts[[#This Row],[sector]:[impactType]] )</f>
        <v>CILCrimeCCSM44N/AProperty</v>
      </c>
      <c r="C2679" s="53" t="s">
        <v>1262</v>
      </c>
      <c r="D2679" s="53" t="s">
        <v>1</v>
      </c>
      <c r="E2679" s="54">
        <v>4</v>
      </c>
      <c r="F2679" s="48"/>
      <c r="G2679" s="48" t="s">
        <v>201</v>
      </c>
      <c r="H2679" s="19" t="s">
        <v>1255</v>
      </c>
      <c r="I2679" s="62" t="s">
        <v>57</v>
      </c>
      <c r="J2679" s="165">
        <v>472.40502590097304</v>
      </c>
      <c r="K2679" s="56">
        <v>610.07168755421253</v>
      </c>
      <c r="L2679" s="56">
        <v>14.101938879328467</v>
      </c>
      <c r="M2679" s="56">
        <v>193.87909098396494</v>
      </c>
      <c r="N2679" s="56">
        <v>198.70470417834298</v>
      </c>
      <c r="O2679" s="56">
        <v>59.752086799789573</v>
      </c>
      <c r="P2679" s="164">
        <v>297.0358184899514</v>
      </c>
    </row>
    <row r="2680" spans="1:16" hidden="1" x14ac:dyDescent="0.25">
      <c r="A2680" s="52">
        <f xml:space="preserve"> ROW( data_scaledImpacts[[#This Row],[row_id]] ) - ROW( data_scaledImpacts[[#Headers],[row_id]] )</f>
        <v>2679</v>
      </c>
      <c r="B2680" s="59" t="str">
        <f xml:space="preserve"> _xlfn.TEXTJOIN( "", , data_scaledImpacts[[#This Row],[sector]:[impactType]] )</f>
        <v>CILCrimeCCSM45N/AProperty</v>
      </c>
      <c r="C2680" s="53" t="s">
        <v>1262</v>
      </c>
      <c r="D2680" s="53" t="s">
        <v>1</v>
      </c>
      <c r="E2680" s="54">
        <v>5</v>
      </c>
      <c r="F2680" s="48"/>
      <c r="G2680" s="48" t="s">
        <v>201</v>
      </c>
      <c r="H2680" s="19" t="s">
        <v>1255</v>
      </c>
      <c r="I2680" s="62" t="s">
        <v>64</v>
      </c>
      <c r="J2680" s="165">
        <v>444.68410443651447</v>
      </c>
      <c r="K2680" s="56">
        <v>694.80911365562883</v>
      </c>
      <c r="L2680" s="56">
        <v>2.7012538107065791</v>
      </c>
      <c r="M2680" s="56">
        <v>203.06095216490806</v>
      </c>
      <c r="N2680" s="56">
        <v>156.90612639505414</v>
      </c>
      <c r="O2680" s="56">
        <v>-1.7745842299673285</v>
      </c>
      <c r="P2680" s="164">
        <v>316.70877258465924</v>
      </c>
    </row>
    <row r="2681" spans="1:16" hidden="1" x14ac:dyDescent="0.25">
      <c r="A2681" s="52">
        <f xml:space="preserve"> ROW( data_scaledImpacts[[#This Row],[row_id]] ) - ROW( data_scaledImpacts[[#Headers],[row_id]] )</f>
        <v>2680</v>
      </c>
      <c r="B2681" s="59" t="str">
        <f xml:space="preserve"> _xlfn.TEXTJOIN( "", , data_scaledImpacts[[#This Row],[sector]:[impactType]] )</f>
        <v>CILCrimeGFDL-CM31N/AProperty</v>
      </c>
      <c r="C2681" s="53" t="s">
        <v>1262</v>
      </c>
      <c r="D2681" s="53" t="s">
        <v>5</v>
      </c>
      <c r="E2681" s="54">
        <v>1</v>
      </c>
      <c r="F2681" s="48"/>
      <c r="G2681" s="48" t="s">
        <v>201</v>
      </c>
      <c r="H2681" s="19" t="s">
        <v>1255</v>
      </c>
      <c r="I2681" s="62" t="s">
        <v>40</v>
      </c>
      <c r="J2681" s="165">
        <v>-595.18323283075176</v>
      </c>
      <c r="K2681" s="56">
        <v>-424.05497896364233</v>
      </c>
      <c r="L2681" s="56">
        <v>12.883297320772186</v>
      </c>
      <c r="M2681" s="56">
        <v>71.896138594259412</v>
      </c>
      <c r="N2681" s="56">
        <v>-379.51591462731301</v>
      </c>
      <c r="O2681" s="56">
        <v>-155.0900073228506</v>
      </c>
      <c r="P2681" s="164">
        <v>-51.250792298985758</v>
      </c>
    </row>
    <row r="2682" spans="1:16" hidden="1" x14ac:dyDescent="0.25">
      <c r="A2682" s="52">
        <f xml:space="preserve"> ROW( data_scaledImpacts[[#This Row],[row_id]] ) - ROW( data_scaledImpacts[[#Headers],[row_id]] )</f>
        <v>2681</v>
      </c>
      <c r="B2682" s="59" t="str">
        <f xml:space="preserve"> _xlfn.TEXTJOIN( "", , data_scaledImpacts[[#This Row],[sector]:[impactType]] )</f>
        <v>CILCrimeGFDL-CM32N/AProperty</v>
      </c>
      <c r="C2682" s="53" t="s">
        <v>1262</v>
      </c>
      <c r="D2682" s="53" t="s">
        <v>5</v>
      </c>
      <c r="E2682" s="54">
        <v>2</v>
      </c>
      <c r="F2682" s="48"/>
      <c r="G2682" s="48" t="s">
        <v>201</v>
      </c>
      <c r="H2682" s="19" t="s">
        <v>1255</v>
      </c>
      <c r="I2682" s="62" t="s">
        <v>47</v>
      </c>
      <c r="J2682" s="165">
        <v>66.29553996605506</v>
      </c>
      <c r="K2682" s="56">
        <v>115.71646332012199</v>
      </c>
      <c r="L2682" s="56">
        <v>46.886277054890826</v>
      </c>
      <c r="M2682" s="56">
        <v>129.82058867297212</v>
      </c>
      <c r="N2682" s="56">
        <v>-91.160533750133084</v>
      </c>
      <c r="O2682" s="56">
        <v>-23.957061940443662</v>
      </c>
      <c r="P2682" s="164">
        <v>168.89635191397929</v>
      </c>
    </row>
    <row r="2683" spans="1:16" hidden="1" x14ac:dyDescent="0.25">
      <c r="A2683" s="52">
        <f xml:space="preserve"> ROW( data_scaledImpacts[[#This Row],[row_id]] ) - ROW( data_scaledImpacts[[#Headers],[row_id]] )</f>
        <v>2682</v>
      </c>
      <c r="B2683" s="59" t="str">
        <f xml:space="preserve"> _xlfn.TEXTJOIN( "", , data_scaledImpacts[[#This Row],[sector]:[impactType]] )</f>
        <v>CILCrimeGFDL-CM33N/AProperty</v>
      </c>
      <c r="C2683" s="53" t="s">
        <v>1262</v>
      </c>
      <c r="D2683" s="53" t="s">
        <v>5</v>
      </c>
      <c r="E2683" s="54">
        <v>3</v>
      </c>
      <c r="F2683" s="48"/>
      <c r="G2683" s="48" t="s">
        <v>201</v>
      </c>
      <c r="H2683" s="19" t="s">
        <v>1255</v>
      </c>
      <c r="I2683" s="62" t="s">
        <v>54</v>
      </c>
      <c r="J2683" s="165">
        <v>332.72249613849908</v>
      </c>
      <c r="K2683" s="56">
        <v>371.60135701836009</v>
      </c>
      <c r="L2683" s="56">
        <v>102.48479643478805</v>
      </c>
      <c r="M2683" s="56">
        <v>314.50117486857982</v>
      </c>
      <c r="N2683" s="56">
        <v>-12.300863508485351</v>
      </c>
      <c r="O2683" s="56">
        <v>1.9843872916383427</v>
      </c>
      <c r="P2683" s="164">
        <v>339.22975201469177</v>
      </c>
    </row>
    <row r="2684" spans="1:16" hidden="1" x14ac:dyDescent="0.25">
      <c r="A2684" s="52">
        <f xml:space="preserve"> ROW( data_scaledImpacts[[#This Row],[row_id]] ) - ROW( data_scaledImpacts[[#Headers],[row_id]] )</f>
        <v>2683</v>
      </c>
      <c r="B2684" s="59" t="str">
        <f xml:space="preserve"> _xlfn.TEXTJOIN( "", , data_scaledImpacts[[#This Row],[sector]:[impactType]] )</f>
        <v>CILCrimeGFDL-CM34N/AProperty</v>
      </c>
      <c r="C2684" s="53" t="s">
        <v>1262</v>
      </c>
      <c r="D2684" s="53" t="s">
        <v>5</v>
      </c>
      <c r="E2684" s="54">
        <v>4</v>
      </c>
      <c r="F2684" s="48"/>
      <c r="G2684" s="48" t="s">
        <v>201</v>
      </c>
      <c r="H2684" s="19" t="s">
        <v>1255</v>
      </c>
      <c r="I2684" s="62" t="s">
        <v>61</v>
      </c>
      <c r="J2684" s="165">
        <v>847.82130474825078</v>
      </c>
      <c r="K2684" s="56">
        <v>803.10924934867171</v>
      </c>
      <c r="L2684" s="56">
        <v>126.44442589828458</v>
      </c>
      <c r="M2684" s="56">
        <v>340.03859258772184</v>
      </c>
      <c r="N2684" s="56">
        <v>87.682886510987316</v>
      </c>
      <c r="O2684" s="56">
        <v>-38.707441027109049</v>
      </c>
      <c r="P2684" s="164">
        <v>423.38015274085672</v>
      </c>
    </row>
    <row r="2685" spans="1:16" hidden="1" x14ac:dyDescent="0.25">
      <c r="A2685" s="52">
        <f xml:space="preserve"> ROW( data_scaledImpacts[[#This Row],[row_id]] ) - ROW( data_scaledImpacts[[#Headers],[row_id]] )</f>
        <v>2684</v>
      </c>
      <c r="B2685" s="59" t="str">
        <f xml:space="preserve"> _xlfn.TEXTJOIN( "", , data_scaledImpacts[[#This Row],[sector]:[impactType]] )</f>
        <v>CILCrimeGFDL-CM35N/AProperty</v>
      </c>
      <c r="C2685" s="53" t="s">
        <v>1262</v>
      </c>
      <c r="D2685" s="53" t="s">
        <v>5</v>
      </c>
      <c r="E2685" s="54">
        <v>5</v>
      </c>
      <c r="F2685" s="48"/>
      <c r="G2685" s="48" t="s">
        <v>201</v>
      </c>
      <c r="H2685" s="19" t="s">
        <v>1255</v>
      </c>
      <c r="I2685" s="62" t="s">
        <v>68</v>
      </c>
      <c r="J2685" s="165">
        <v>1366.7366980061063</v>
      </c>
      <c r="K2685" s="56">
        <v>1183.6921565538605</v>
      </c>
      <c r="L2685" s="56">
        <v>159.37575539083807</v>
      </c>
      <c r="M2685" s="56">
        <v>400.06686226997834</v>
      </c>
      <c r="N2685" s="56">
        <v>176.75244745143192</v>
      </c>
      <c r="O2685" s="56">
        <v>-111.23863231328011</v>
      </c>
      <c r="P2685" s="164">
        <v>464.78582999792343</v>
      </c>
    </row>
    <row r="2686" spans="1:16" hidden="1" x14ac:dyDescent="0.25">
      <c r="A2686" s="52">
        <f xml:space="preserve"> ROW( data_scaledImpacts[[#This Row],[row_id]] ) - ROW( data_scaledImpacts[[#Headers],[row_id]] )</f>
        <v>2685</v>
      </c>
      <c r="B2686" s="59" t="str">
        <f xml:space="preserve"> _xlfn.TEXTJOIN( "", , data_scaledImpacts[[#This Row],[sector]:[impactType]] )</f>
        <v>CILCrimeGFDL-CM36N/AProperty</v>
      </c>
      <c r="C2686" s="53" t="s">
        <v>1262</v>
      </c>
      <c r="D2686" s="53" t="s">
        <v>5</v>
      </c>
      <c r="E2686" s="54">
        <v>6</v>
      </c>
      <c r="F2686" s="48"/>
      <c r="G2686" s="48" t="s">
        <v>201</v>
      </c>
      <c r="H2686" s="19" t="s">
        <v>1255</v>
      </c>
      <c r="I2686" s="62" t="s">
        <v>75</v>
      </c>
      <c r="J2686" s="165">
        <v>1602.5984296938384</v>
      </c>
      <c r="K2686" s="56">
        <v>1369.7527929201972</v>
      </c>
      <c r="L2686" s="56">
        <v>187.52703386441902</v>
      </c>
      <c r="M2686" s="56">
        <v>399.50488692076658</v>
      </c>
      <c r="N2686" s="56">
        <v>101.68812426175162</v>
      </c>
      <c r="O2686" s="56">
        <v>-68.535666812531318</v>
      </c>
      <c r="P2686" s="164">
        <v>438.01778422191938</v>
      </c>
    </row>
    <row r="2687" spans="1:16" hidden="1" x14ac:dyDescent="0.25">
      <c r="A2687" s="52">
        <f xml:space="preserve"> ROW( data_scaledImpacts[[#This Row],[row_id]] ) - ROW( data_scaledImpacts[[#Headers],[row_id]] )</f>
        <v>2686</v>
      </c>
      <c r="B2687" s="59" t="str">
        <f xml:space="preserve"> _xlfn.TEXTJOIN( "", , data_scaledImpacts[[#This Row],[sector]:[impactType]] )</f>
        <v>CILCrimeGISS-E2-R1N/AProperty</v>
      </c>
      <c r="C2687" s="53" t="s">
        <v>1262</v>
      </c>
      <c r="D2687" s="53" t="s">
        <v>2</v>
      </c>
      <c r="E2687" s="54">
        <v>1</v>
      </c>
      <c r="F2687" s="48"/>
      <c r="G2687" s="48" t="s">
        <v>201</v>
      </c>
      <c r="H2687" s="19" t="s">
        <v>1255</v>
      </c>
      <c r="I2687" s="62" t="s">
        <v>37</v>
      </c>
      <c r="J2687" s="165">
        <v>-26.524946106058778</v>
      </c>
      <c r="K2687" s="56">
        <v>444.16070948786188</v>
      </c>
      <c r="L2687" s="56">
        <v>37.653965877805668</v>
      </c>
      <c r="M2687" s="56">
        <v>-237.48117211461715</v>
      </c>
      <c r="N2687" s="56">
        <v>131.86995445332124</v>
      </c>
      <c r="O2687" s="56">
        <v>123.07283626066074</v>
      </c>
      <c r="P2687" s="164">
        <v>-183.08669233101833</v>
      </c>
    </row>
    <row r="2688" spans="1:16" hidden="1" x14ac:dyDescent="0.25">
      <c r="A2688" s="52">
        <f xml:space="preserve"> ROW( data_scaledImpacts[[#This Row],[row_id]] ) - ROW( data_scaledImpacts[[#Headers],[row_id]] )</f>
        <v>2687</v>
      </c>
      <c r="B2688" s="59" t="str">
        <f xml:space="preserve"> _xlfn.TEXTJOIN( "", , data_scaledImpacts[[#This Row],[sector]:[impactType]] )</f>
        <v>CILCrimeGISS-E2-R2N/AProperty</v>
      </c>
      <c r="C2688" s="53" t="s">
        <v>1262</v>
      </c>
      <c r="D2688" s="53" t="s">
        <v>2</v>
      </c>
      <c r="E2688" s="54">
        <v>2</v>
      </c>
      <c r="F2688" s="48"/>
      <c r="G2688" s="48" t="s">
        <v>201</v>
      </c>
      <c r="H2688" s="19" t="s">
        <v>1255</v>
      </c>
      <c r="I2688" s="62" t="s">
        <v>44</v>
      </c>
      <c r="J2688" s="165">
        <v>293.82295628722653</v>
      </c>
      <c r="K2688" s="56">
        <v>552.01136323736716</v>
      </c>
      <c r="L2688" s="56">
        <v>95.473245663096449</v>
      </c>
      <c r="M2688" s="56">
        <v>6.00988265552221</v>
      </c>
      <c r="N2688" s="56">
        <v>197.93376887132601</v>
      </c>
      <c r="O2688" s="56">
        <v>201.76113548127952</v>
      </c>
      <c r="P2688" s="164">
        <v>64.685072609911813</v>
      </c>
    </row>
    <row r="2689" spans="1:16" hidden="1" x14ac:dyDescent="0.25">
      <c r="A2689" s="52">
        <f xml:space="preserve"> ROW( data_scaledImpacts[[#This Row],[row_id]] ) - ROW( data_scaledImpacts[[#Headers],[row_id]] )</f>
        <v>2688</v>
      </c>
      <c r="B2689" s="59" t="str">
        <f xml:space="preserve"> _xlfn.TEXTJOIN( "", , data_scaledImpacts[[#This Row],[sector]:[impactType]] )</f>
        <v>CILCrimeGISS-E2-R3N/AProperty</v>
      </c>
      <c r="C2689" s="53" t="s">
        <v>1262</v>
      </c>
      <c r="D2689" s="53" t="s">
        <v>2</v>
      </c>
      <c r="E2689" s="54">
        <v>3</v>
      </c>
      <c r="F2689" s="48"/>
      <c r="G2689" s="48" t="s">
        <v>201</v>
      </c>
      <c r="H2689" s="19" t="s">
        <v>1255</v>
      </c>
      <c r="I2689" s="62" t="s">
        <v>51</v>
      </c>
      <c r="J2689" s="165">
        <v>623.59509485627837</v>
      </c>
      <c r="K2689" s="56">
        <v>972.24786118288921</v>
      </c>
      <c r="L2689" s="56">
        <v>107.84444745326618</v>
      </c>
      <c r="M2689" s="56">
        <v>30.962444761535568</v>
      </c>
      <c r="N2689" s="56">
        <v>393.02250634108555</v>
      </c>
      <c r="O2689" s="56">
        <v>132.82964022572889</v>
      </c>
      <c r="P2689" s="164">
        <v>138.49610795058948</v>
      </c>
    </row>
    <row r="2690" spans="1:16" hidden="1" x14ac:dyDescent="0.25">
      <c r="A2690" s="52">
        <f xml:space="preserve"> ROW( data_scaledImpacts[[#This Row],[row_id]] ) - ROW( data_scaledImpacts[[#Headers],[row_id]] )</f>
        <v>2689</v>
      </c>
      <c r="B2690" s="59" t="str">
        <f xml:space="preserve"> _xlfn.TEXTJOIN( "", , data_scaledImpacts[[#This Row],[sector]:[impactType]] )</f>
        <v>CILCrimeHadGEM2-ES1N/AProperty</v>
      </c>
      <c r="C2690" s="53" t="s">
        <v>1262</v>
      </c>
      <c r="D2690" s="53" t="s">
        <v>3</v>
      </c>
      <c r="E2690" s="54">
        <v>1</v>
      </c>
      <c r="F2690" s="48"/>
      <c r="G2690" s="48" t="s">
        <v>201</v>
      </c>
      <c r="H2690" s="19" t="s">
        <v>1255</v>
      </c>
      <c r="I2690" s="62" t="s">
        <v>38</v>
      </c>
      <c r="J2690" s="165">
        <v>446.28898972776193</v>
      </c>
      <c r="K2690" s="56">
        <v>159.68493138886657</v>
      </c>
      <c r="L2690" s="56">
        <v>11.793617518003654</v>
      </c>
      <c r="M2690" s="56">
        <v>43.597347282945229</v>
      </c>
      <c r="N2690" s="56">
        <v>101.11744770859984</v>
      </c>
      <c r="O2690" s="56">
        <v>-41.313981814544306</v>
      </c>
      <c r="P2690" s="164">
        <v>-102.12104167376883</v>
      </c>
    </row>
    <row r="2691" spans="1:16" hidden="1" x14ac:dyDescent="0.25">
      <c r="A2691" s="52">
        <f xml:space="preserve"> ROW( data_scaledImpacts[[#This Row],[row_id]] ) - ROW( data_scaledImpacts[[#Headers],[row_id]] )</f>
        <v>2690</v>
      </c>
      <c r="B2691" s="59" t="str">
        <f xml:space="preserve"> _xlfn.TEXTJOIN( "", , data_scaledImpacts[[#This Row],[sector]:[impactType]] )</f>
        <v>CILCrimeHadGEM2-ES2N/AProperty</v>
      </c>
      <c r="C2691" s="53" t="s">
        <v>1262</v>
      </c>
      <c r="D2691" s="53" t="s">
        <v>3</v>
      </c>
      <c r="E2691" s="54">
        <v>2</v>
      </c>
      <c r="F2691" s="48"/>
      <c r="G2691" s="48" t="s">
        <v>201</v>
      </c>
      <c r="H2691" s="19" t="s">
        <v>1255</v>
      </c>
      <c r="I2691" s="62" t="s">
        <v>45</v>
      </c>
      <c r="J2691" s="165">
        <v>638.37501681019251</v>
      </c>
      <c r="K2691" s="56">
        <v>165.97854968743064</v>
      </c>
      <c r="L2691" s="56">
        <v>71.184067176560532</v>
      </c>
      <c r="M2691" s="56">
        <v>148.15857543422925</v>
      </c>
      <c r="N2691" s="56">
        <v>130.08467637042776</v>
      </c>
      <c r="O2691" s="56">
        <v>43.179742958396162</v>
      </c>
      <c r="P2691" s="164">
        <v>156.85592981696115</v>
      </c>
    </row>
    <row r="2692" spans="1:16" hidden="1" x14ac:dyDescent="0.25">
      <c r="A2692" s="52">
        <f xml:space="preserve"> ROW( data_scaledImpacts[[#This Row],[row_id]] ) - ROW( data_scaledImpacts[[#Headers],[row_id]] )</f>
        <v>2691</v>
      </c>
      <c r="B2692" s="59" t="str">
        <f xml:space="preserve"> _xlfn.TEXTJOIN( "", , data_scaledImpacts[[#This Row],[sector]:[impactType]] )</f>
        <v>CILCrimeHadGEM2-ES3N/AProperty</v>
      </c>
      <c r="C2692" s="53" t="s">
        <v>1262</v>
      </c>
      <c r="D2692" s="53" t="s">
        <v>3</v>
      </c>
      <c r="E2692" s="54">
        <v>3</v>
      </c>
      <c r="F2692" s="48"/>
      <c r="G2692" s="48" t="s">
        <v>201</v>
      </c>
      <c r="H2692" s="19" t="s">
        <v>1255</v>
      </c>
      <c r="I2692" s="62" t="s">
        <v>52</v>
      </c>
      <c r="J2692" s="165">
        <v>1498.4354854371961</v>
      </c>
      <c r="K2692" s="56">
        <v>804.69562692791249</v>
      </c>
      <c r="L2692" s="56">
        <v>115.25968122015028</v>
      </c>
      <c r="M2692" s="56">
        <v>202.64805544824563</v>
      </c>
      <c r="N2692" s="56">
        <v>199.1842116723937</v>
      </c>
      <c r="O2692" s="56">
        <v>31.876777846755001</v>
      </c>
      <c r="P2692" s="164">
        <v>228.96999186172053</v>
      </c>
    </row>
    <row r="2693" spans="1:16" hidden="1" x14ac:dyDescent="0.25">
      <c r="A2693" s="52">
        <f xml:space="preserve"> ROW( data_scaledImpacts[[#This Row],[row_id]] ) - ROW( data_scaledImpacts[[#Headers],[row_id]] )</f>
        <v>2692</v>
      </c>
      <c r="B2693" s="59" t="str">
        <f xml:space="preserve"> _xlfn.TEXTJOIN( "", , data_scaledImpacts[[#This Row],[sector]:[impactType]] )</f>
        <v>CILCrimeHadGEM2-ES4N/AProperty</v>
      </c>
      <c r="C2693" s="53" t="s">
        <v>1262</v>
      </c>
      <c r="D2693" s="53" t="s">
        <v>3</v>
      </c>
      <c r="E2693" s="54">
        <v>4</v>
      </c>
      <c r="F2693" s="48"/>
      <c r="G2693" s="48" t="s">
        <v>201</v>
      </c>
      <c r="H2693" s="19" t="s">
        <v>1255</v>
      </c>
      <c r="I2693" s="62" t="s">
        <v>59</v>
      </c>
      <c r="J2693" s="165">
        <v>1978.1556548990823</v>
      </c>
      <c r="K2693" s="56">
        <v>1208.5101054490488</v>
      </c>
      <c r="L2693" s="56">
        <v>156.25688766932595</v>
      </c>
      <c r="M2693" s="56">
        <v>305.28982106501797</v>
      </c>
      <c r="N2693" s="56">
        <v>237.21841204592883</v>
      </c>
      <c r="O2693" s="56">
        <v>16.650757735692956</v>
      </c>
      <c r="P2693" s="164">
        <v>399.04896375888023</v>
      </c>
    </row>
    <row r="2694" spans="1:16" hidden="1" x14ac:dyDescent="0.25">
      <c r="A2694" s="52">
        <f xml:space="preserve"> ROW( data_scaledImpacts[[#This Row],[row_id]] ) - ROW( data_scaledImpacts[[#Headers],[row_id]] )</f>
        <v>2693</v>
      </c>
      <c r="B2694" s="59" t="str">
        <f xml:space="preserve"> _xlfn.TEXTJOIN( "", , data_scaledImpacts[[#This Row],[sector]:[impactType]] )</f>
        <v>CILCrimeHadGEM2-ES5N/AProperty</v>
      </c>
      <c r="C2694" s="53" t="s">
        <v>1262</v>
      </c>
      <c r="D2694" s="53" t="s">
        <v>3</v>
      </c>
      <c r="E2694" s="54">
        <v>5</v>
      </c>
      <c r="F2694" s="48"/>
      <c r="G2694" s="48" t="s">
        <v>201</v>
      </c>
      <c r="H2694" s="19" t="s">
        <v>1255</v>
      </c>
      <c r="I2694" s="62" t="s">
        <v>66</v>
      </c>
      <c r="J2694" s="165">
        <v>2379.5142004371473</v>
      </c>
      <c r="K2694" s="56">
        <v>1474.1696136824446</v>
      </c>
      <c r="L2694" s="56">
        <v>208.76088483457823</v>
      </c>
      <c r="M2694" s="56">
        <v>419.94582917050991</v>
      </c>
      <c r="N2694" s="56">
        <v>307.33542188534341</v>
      </c>
      <c r="O2694" s="56">
        <v>111.05855135201247</v>
      </c>
      <c r="P2694" s="164">
        <v>538.36913639097668</v>
      </c>
    </row>
    <row r="2695" spans="1:16" hidden="1" x14ac:dyDescent="0.25">
      <c r="A2695" s="52">
        <f xml:space="preserve"> ROW( data_scaledImpacts[[#This Row],[row_id]] ) - ROW( data_scaledImpacts[[#Headers],[row_id]] )</f>
        <v>2694</v>
      </c>
      <c r="B2695" s="59" t="str">
        <f xml:space="preserve"> _xlfn.TEXTJOIN( "", , data_scaledImpacts[[#This Row],[sector]:[impactType]] )</f>
        <v>CILCrimeHadGEM2-ES6N/AProperty</v>
      </c>
      <c r="C2695" s="53" t="s">
        <v>1262</v>
      </c>
      <c r="D2695" s="53" t="s">
        <v>3</v>
      </c>
      <c r="E2695" s="54">
        <v>6</v>
      </c>
      <c r="F2695" s="48"/>
      <c r="G2695" s="48" t="s">
        <v>201</v>
      </c>
      <c r="H2695" s="19" t="s">
        <v>1255</v>
      </c>
      <c r="I2695" s="62" t="s">
        <v>73</v>
      </c>
      <c r="J2695" s="165">
        <v>2990.4871489919005</v>
      </c>
      <c r="K2695" s="56">
        <v>1897.2357821468206</v>
      </c>
      <c r="L2695" s="56">
        <v>220.39615577157818</v>
      </c>
      <c r="M2695" s="56">
        <v>417.01482603550511</v>
      </c>
      <c r="N2695" s="56">
        <v>533.74107912983175</v>
      </c>
      <c r="O2695" s="56">
        <v>115.19656707170378</v>
      </c>
      <c r="P2695" s="164">
        <v>534.00286572000732</v>
      </c>
    </row>
    <row r="2696" spans="1:16" hidden="1" x14ac:dyDescent="0.25">
      <c r="A2696" s="52">
        <f xml:space="preserve"> ROW( data_scaledImpacts[[#This Row],[row_id]] ) - ROW( data_scaledImpacts[[#Headers],[row_id]] )</f>
        <v>2695</v>
      </c>
      <c r="B2696" s="59" t="str">
        <f xml:space="preserve"> _xlfn.TEXTJOIN( "", , data_scaledImpacts[[#This Row],[sector]:[impactType]] )</f>
        <v>CILCrimeMIROC51N/AProperty</v>
      </c>
      <c r="C2696" s="53" t="s">
        <v>1262</v>
      </c>
      <c r="D2696" s="53" t="s">
        <v>4</v>
      </c>
      <c r="E2696" s="54">
        <v>1</v>
      </c>
      <c r="F2696" s="48"/>
      <c r="G2696" s="48" t="s">
        <v>201</v>
      </c>
      <c r="H2696" s="19" t="s">
        <v>1255</v>
      </c>
      <c r="I2696" s="62" t="s">
        <v>39</v>
      </c>
      <c r="J2696" s="165">
        <v>101.81802162992732</v>
      </c>
      <c r="K2696" s="56">
        <v>589.91593163096138</v>
      </c>
      <c r="L2696" s="56">
        <v>-65.261625084891278</v>
      </c>
      <c r="M2696" s="56">
        <v>-110.95203526633675</v>
      </c>
      <c r="N2696" s="56">
        <v>124.04820594006144</v>
      </c>
      <c r="O2696" s="56">
        <v>-138.89023875180797</v>
      </c>
      <c r="P2696" s="164">
        <v>-295.68138094214953</v>
      </c>
    </row>
    <row r="2697" spans="1:16" hidden="1" x14ac:dyDescent="0.25">
      <c r="A2697" s="52">
        <f xml:space="preserve"> ROW( data_scaledImpacts[[#This Row],[row_id]] ) - ROW( data_scaledImpacts[[#Headers],[row_id]] )</f>
        <v>2696</v>
      </c>
      <c r="B2697" s="59" t="str">
        <f xml:space="preserve"> _xlfn.TEXTJOIN( "", , data_scaledImpacts[[#This Row],[sector]:[impactType]] )</f>
        <v>CILCrimeMIROC52N/AProperty</v>
      </c>
      <c r="C2697" s="53" t="s">
        <v>1262</v>
      </c>
      <c r="D2697" s="53" t="s">
        <v>4</v>
      </c>
      <c r="E2697" s="54">
        <v>2</v>
      </c>
      <c r="F2697" s="48"/>
      <c r="G2697" s="48" t="s">
        <v>201</v>
      </c>
      <c r="H2697" s="19" t="s">
        <v>1255</v>
      </c>
      <c r="I2697" s="62" t="s">
        <v>46</v>
      </c>
      <c r="J2697" s="165">
        <v>1025.9452297424627</v>
      </c>
      <c r="K2697" s="56">
        <v>1228.4113789319524</v>
      </c>
      <c r="L2697" s="56">
        <v>-2.1492916727227116</v>
      </c>
      <c r="M2697" s="56">
        <v>-40.244393008282934</v>
      </c>
      <c r="N2697" s="56">
        <v>389.782003047655</v>
      </c>
      <c r="O2697" s="56">
        <v>-8.5582165573301214</v>
      </c>
      <c r="P2697" s="164">
        <v>-131.57251972502144</v>
      </c>
    </row>
    <row r="2698" spans="1:16" hidden="1" x14ac:dyDescent="0.25">
      <c r="A2698" s="52">
        <f xml:space="preserve"> ROW( data_scaledImpacts[[#This Row],[row_id]] ) - ROW( data_scaledImpacts[[#Headers],[row_id]] )</f>
        <v>2697</v>
      </c>
      <c r="B2698" s="59" t="str">
        <f xml:space="preserve"> _xlfn.TEXTJOIN( "", , data_scaledImpacts[[#This Row],[sector]:[impactType]] )</f>
        <v>CILCrimeMIROC53N/AProperty</v>
      </c>
      <c r="C2698" s="53" t="s">
        <v>1262</v>
      </c>
      <c r="D2698" s="53" t="s">
        <v>4</v>
      </c>
      <c r="E2698" s="54">
        <v>3</v>
      </c>
      <c r="F2698" s="48"/>
      <c r="G2698" s="48" t="s">
        <v>201</v>
      </c>
      <c r="H2698" s="19" t="s">
        <v>1255</v>
      </c>
      <c r="I2698" s="62" t="s">
        <v>53</v>
      </c>
      <c r="J2698" s="165">
        <v>1668.5926313114037</v>
      </c>
      <c r="K2698" s="56">
        <v>1853.6495977244069</v>
      </c>
      <c r="L2698" s="56">
        <v>31.524251023208709</v>
      </c>
      <c r="M2698" s="56">
        <v>25.375151939409083</v>
      </c>
      <c r="N2698" s="56">
        <v>655.37487088450064</v>
      </c>
      <c r="O2698" s="56">
        <v>59.640541505334483</v>
      </c>
      <c r="P2698" s="164">
        <v>-9.5960266895519197</v>
      </c>
    </row>
    <row r="2699" spans="1:16" hidden="1" x14ac:dyDescent="0.25">
      <c r="A2699" s="52">
        <f xml:space="preserve"> ROW( data_scaledImpacts[[#This Row],[row_id]] ) - ROW( data_scaledImpacts[[#Headers],[row_id]] )</f>
        <v>2698</v>
      </c>
      <c r="B2699" s="59" t="str">
        <f xml:space="preserve"> _xlfn.TEXTJOIN( "", , data_scaledImpacts[[#This Row],[sector]:[impactType]] )</f>
        <v>CILCrimeMIROC54N/AProperty</v>
      </c>
      <c r="C2699" s="53" t="s">
        <v>1262</v>
      </c>
      <c r="D2699" s="53" t="s">
        <v>4</v>
      </c>
      <c r="E2699" s="54">
        <v>4</v>
      </c>
      <c r="F2699" s="48"/>
      <c r="G2699" s="48" t="s">
        <v>201</v>
      </c>
      <c r="H2699" s="19" t="s">
        <v>1255</v>
      </c>
      <c r="I2699" s="62" t="s">
        <v>60</v>
      </c>
      <c r="J2699" s="165">
        <v>2391.4713336876794</v>
      </c>
      <c r="K2699" s="56">
        <v>2348.1801597376907</v>
      </c>
      <c r="L2699" s="56">
        <v>82.045903533390586</v>
      </c>
      <c r="M2699" s="56">
        <v>106.62759024559099</v>
      </c>
      <c r="N2699" s="56">
        <v>817.34557770202298</v>
      </c>
      <c r="O2699" s="56">
        <v>42.780155543855244</v>
      </c>
      <c r="P2699" s="164">
        <v>63.175308214385424</v>
      </c>
    </row>
    <row r="2700" spans="1:16" hidden="1" x14ac:dyDescent="0.25">
      <c r="A2700" s="52">
        <f xml:space="preserve"> ROW( data_scaledImpacts[[#This Row],[row_id]] ) - ROW( data_scaledImpacts[[#Headers],[row_id]] )</f>
        <v>2699</v>
      </c>
      <c r="B2700" s="59" t="str">
        <f xml:space="preserve"> _xlfn.TEXTJOIN( "", , data_scaledImpacts[[#This Row],[sector]:[impactType]] )</f>
        <v>CILCrimeMIROC55N/AProperty</v>
      </c>
      <c r="C2700" s="53" t="s">
        <v>1262</v>
      </c>
      <c r="D2700" s="53" t="s">
        <v>4</v>
      </c>
      <c r="E2700" s="54">
        <v>5</v>
      </c>
      <c r="F2700" s="48"/>
      <c r="G2700" s="48" t="s">
        <v>201</v>
      </c>
      <c r="H2700" s="19" t="s">
        <v>1255</v>
      </c>
      <c r="I2700" s="62" t="s">
        <v>67</v>
      </c>
      <c r="J2700" s="165">
        <v>2842.2598497119297</v>
      </c>
      <c r="K2700" s="56">
        <v>2607.8203182781581</v>
      </c>
      <c r="L2700" s="56">
        <v>118.30504208468162</v>
      </c>
      <c r="M2700" s="56">
        <v>149.36326453521022</v>
      </c>
      <c r="N2700" s="56">
        <v>784.06260760698467</v>
      </c>
      <c r="O2700" s="56">
        <v>-51.383042669732816</v>
      </c>
      <c r="P2700" s="164">
        <v>132.30140941186613</v>
      </c>
    </row>
    <row r="2701" spans="1:16" hidden="1" x14ac:dyDescent="0.25">
      <c r="A2701" s="52">
        <f xml:space="preserve"> ROW( data_scaledImpacts[[#This Row],[row_id]] ) - ROW( data_scaledImpacts[[#Headers],[row_id]] )</f>
        <v>2700</v>
      </c>
      <c r="B2701" s="59" t="str">
        <f xml:space="preserve"> _xlfn.TEXTJOIN( "", , data_scaledImpacts[[#This Row],[sector]:[impactType]] )</f>
        <v>CILCrimeCanESM21N/AViolent</v>
      </c>
      <c r="C2701" s="53" t="s">
        <v>1262</v>
      </c>
      <c r="D2701" s="53" t="s">
        <v>0</v>
      </c>
      <c r="E2701" s="54">
        <v>1</v>
      </c>
      <c r="F2701" s="48"/>
      <c r="G2701" s="48" t="s">
        <v>201</v>
      </c>
      <c r="H2701" s="19" t="s">
        <v>1256</v>
      </c>
      <c r="I2701" s="62" t="s">
        <v>35</v>
      </c>
      <c r="J2701" s="165">
        <v>-320.05739721747432</v>
      </c>
      <c r="K2701" s="56">
        <v>-74.663633981682594</v>
      </c>
      <c r="L2701" s="56">
        <v>-47.193388489166011</v>
      </c>
      <c r="M2701" s="56">
        <v>37.071839901074881</v>
      </c>
      <c r="N2701" s="56">
        <v>-529.21258969320934</v>
      </c>
      <c r="O2701" s="56">
        <v>-375.21647306085634</v>
      </c>
      <c r="P2701" s="164">
        <v>-225.76995524336661</v>
      </c>
    </row>
    <row r="2702" spans="1:16" hidden="1" x14ac:dyDescent="0.25">
      <c r="A2702" s="52">
        <f xml:space="preserve"> ROW( data_scaledImpacts[[#This Row],[row_id]] ) - ROW( data_scaledImpacts[[#Headers],[row_id]] )</f>
        <v>2701</v>
      </c>
      <c r="B2702" s="59" t="str">
        <f xml:space="preserve"> _xlfn.TEXTJOIN( "", , data_scaledImpacts[[#This Row],[sector]:[impactType]] )</f>
        <v>CILCrimeCanESM22N/AViolent</v>
      </c>
      <c r="C2702" s="53" t="s">
        <v>1262</v>
      </c>
      <c r="D2702" s="53" t="s">
        <v>0</v>
      </c>
      <c r="E2702" s="54">
        <v>2</v>
      </c>
      <c r="F2702" s="48"/>
      <c r="G2702" s="48" t="s">
        <v>201</v>
      </c>
      <c r="H2702" s="19" t="s">
        <v>1256</v>
      </c>
      <c r="I2702" s="62" t="s">
        <v>42</v>
      </c>
      <c r="J2702" s="165">
        <v>34.480781435460131</v>
      </c>
      <c r="K2702" s="56">
        <v>346.65393915229447</v>
      </c>
      <c r="L2702" s="56">
        <v>-16.936765578269629</v>
      </c>
      <c r="M2702" s="56">
        <v>104.60755308802344</v>
      </c>
      <c r="N2702" s="56">
        <v>-70.195376239118772</v>
      </c>
      <c r="O2702" s="56">
        <v>-233.01340528796649</v>
      </c>
      <c r="P2702" s="164">
        <v>203.58804170331641</v>
      </c>
    </row>
    <row r="2703" spans="1:16" hidden="1" x14ac:dyDescent="0.25">
      <c r="A2703" s="52">
        <f xml:space="preserve"> ROW( data_scaledImpacts[[#This Row],[row_id]] ) - ROW( data_scaledImpacts[[#Headers],[row_id]] )</f>
        <v>2702</v>
      </c>
      <c r="B2703" s="59" t="str">
        <f xml:space="preserve"> _xlfn.TEXTJOIN( "", , data_scaledImpacts[[#This Row],[sector]:[impactType]] )</f>
        <v>CILCrimeCanESM23N/AViolent</v>
      </c>
      <c r="C2703" s="53" t="s">
        <v>1262</v>
      </c>
      <c r="D2703" s="53" t="s">
        <v>0</v>
      </c>
      <c r="E2703" s="54">
        <v>3</v>
      </c>
      <c r="F2703" s="48"/>
      <c r="G2703" s="48" t="s">
        <v>201</v>
      </c>
      <c r="H2703" s="19" t="s">
        <v>1256</v>
      </c>
      <c r="I2703" s="62" t="s">
        <v>49</v>
      </c>
      <c r="J2703" s="165">
        <v>442.05709640265229</v>
      </c>
      <c r="K2703" s="56">
        <v>709.27570763654103</v>
      </c>
      <c r="L2703" s="56">
        <v>14.746452887870282</v>
      </c>
      <c r="M2703" s="56">
        <v>203.79096112127718</v>
      </c>
      <c r="N2703" s="56">
        <v>471.08547518874036</v>
      </c>
      <c r="O2703" s="56">
        <v>51.209678323888333</v>
      </c>
      <c r="P2703" s="164">
        <v>462.10724803396346</v>
      </c>
    </row>
    <row r="2704" spans="1:16" hidden="1" x14ac:dyDescent="0.25">
      <c r="A2704" s="52">
        <f xml:space="preserve"> ROW( data_scaledImpacts[[#This Row],[row_id]] ) - ROW( data_scaledImpacts[[#Headers],[row_id]] )</f>
        <v>2703</v>
      </c>
      <c r="B2704" s="59" t="str">
        <f xml:space="preserve"> _xlfn.TEXTJOIN( "", , data_scaledImpacts[[#This Row],[sector]:[impactType]] )</f>
        <v>CILCrimeCanESM24N/AViolent</v>
      </c>
      <c r="C2704" s="53" t="s">
        <v>1262</v>
      </c>
      <c r="D2704" s="53" t="s">
        <v>0</v>
      </c>
      <c r="E2704" s="54">
        <v>4</v>
      </c>
      <c r="F2704" s="48"/>
      <c r="G2704" s="48" t="s">
        <v>201</v>
      </c>
      <c r="H2704" s="19" t="s">
        <v>1256</v>
      </c>
      <c r="I2704" s="62" t="s">
        <v>56</v>
      </c>
      <c r="J2704" s="165">
        <v>801.33041398345824</v>
      </c>
      <c r="K2704" s="56">
        <v>1161.5824810533984</v>
      </c>
      <c r="L2704" s="56">
        <v>43.402150029514956</v>
      </c>
      <c r="M2704" s="56">
        <v>285.01548022211853</v>
      </c>
      <c r="N2704" s="56">
        <v>882.58604389148002</v>
      </c>
      <c r="O2704" s="56">
        <v>242.14222522854084</v>
      </c>
      <c r="P2704" s="164">
        <v>778.58765426875823</v>
      </c>
    </row>
    <row r="2705" spans="1:16" hidden="1" x14ac:dyDescent="0.25">
      <c r="A2705" s="52">
        <f xml:space="preserve"> ROW( data_scaledImpacts[[#This Row],[row_id]] ) - ROW( data_scaledImpacts[[#Headers],[row_id]] )</f>
        <v>2704</v>
      </c>
      <c r="B2705" s="59" t="str">
        <f xml:space="preserve"> _xlfn.TEXTJOIN( "", , data_scaledImpacts[[#This Row],[sector]:[impactType]] )</f>
        <v>CILCrimeCanESM25N/AViolent</v>
      </c>
      <c r="C2705" s="53" t="s">
        <v>1262</v>
      </c>
      <c r="D2705" s="53" t="s">
        <v>0</v>
      </c>
      <c r="E2705" s="54">
        <v>5</v>
      </c>
      <c r="F2705" s="48"/>
      <c r="G2705" s="48" t="s">
        <v>201</v>
      </c>
      <c r="H2705" s="19" t="s">
        <v>1256</v>
      </c>
      <c r="I2705" s="62" t="s">
        <v>63</v>
      </c>
      <c r="J2705" s="165">
        <v>1296.6339006232722</v>
      </c>
      <c r="K2705" s="56">
        <v>1563.9377300581662</v>
      </c>
      <c r="L2705" s="56">
        <v>87.683167267972138</v>
      </c>
      <c r="M2705" s="56">
        <v>359.50067301760322</v>
      </c>
      <c r="N2705" s="56">
        <v>1188.8103798418661</v>
      </c>
      <c r="O2705" s="56">
        <v>385.88910974863711</v>
      </c>
      <c r="P2705" s="164">
        <v>1080.3775752720699</v>
      </c>
    </row>
    <row r="2706" spans="1:16" hidden="1" x14ac:dyDescent="0.25">
      <c r="A2706" s="52">
        <f xml:space="preserve"> ROW( data_scaledImpacts[[#This Row],[row_id]] ) - ROW( data_scaledImpacts[[#Headers],[row_id]] )</f>
        <v>2705</v>
      </c>
      <c r="B2706" s="59" t="str">
        <f xml:space="preserve"> _xlfn.TEXTJOIN( "", , data_scaledImpacts[[#This Row],[sector]:[impactType]] )</f>
        <v>CILCrimeCanESM26N/AViolent</v>
      </c>
      <c r="C2706" s="53" t="s">
        <v>1262</v>
      </c>
      <c r="D2706" s="53" t="s">
        <v>0</v>
      </c>
      <c r="E2706" s="54">
        <v>6</v>
      </c>
      <c r="F2706" s="48"/>
      <c r="G2706" s="48" t="s">
        <v>201</v>
      </c>
      <c r="H2706" s="19" t="s">
        <v>1256</v>
      </c>
      <c r="I2706" s="62" t="s">
        <v>70</v>
      </c>
      <c r="J2706" s="165">
        <v>1703.2743128335055</v>
      </c>
      <c r="K2706" s="56">
        <v>2005.4534054370904</v>
      </c>
      <c r="L2706" s="56">
        <v>112.54693164038498</v>
      </c>
      <c r="M2706" s="56">
        <v>448.06290787967799</v>
      </c>
      <c r="N2706" s="56">
        <v>1615.5469040167027</v>
      </c>
      <c r="O2706" s="56">
        <v>553.17589127713961</v>
      </c>
      <c r="P2706" s="164">
        <v>1374.6644993148643</v>
      </c>
    </row>
    <row r="2707" spans="1:16" hidden="1" x14ac:dyDescent="0.25">
      <c r="A2707" s="52">
        <f xml:space="preserve"> ROW( data_scaledImpacts[[#This Row],[row_id]] ) - ROW( data_scaledImpacts[[#Headers],[row_id]] )</f>
        <v>2706</v>
      </c>
      <c r="B2707" s="59" t="str">
        <f xml:space="preserve"> _xlfn.TEXTJOIN( "", , data_scaledImpacts[[#This Row],[sector]:[impactType]] )</f>
        <v>CILCrimeCCSM41N/AViolent</v>
      </c>
      <c r="C2707" s="53" t="s">
        <v>1262</v>
      </c>
      <c r="D2707" s="53" t="s">
        <v>1</v>
      </c>
      <c r="E2707" s="54">
        <v>1</v>
      </c>
      <c r="F2707" s="48"/>
      <c r="G2707" s="48" t="s">
        <v>201</v>
      </c>
      <c r="H2707" s="19" t="s">
        <v>1256</v>
      </c>
      <c r="I2707" s="62" t="s">
        <v>36</v>
      </c>
      <c r="J2707" s="165">
        <v>-472.97315221358429</v>
      </c>
      <c r="K2707" s="56">
        <v>-195.62233524378743</v>
      </c>
      <c r="L2707" s="56">
        <v>-65.220341028332484</v>
      </c>
      <c r="M2707" s="56">
        <v>-31.133094244032183</v>
      </c>
      <c r="N2707" s="56">
        <v>-461.72120008050325</v>
      </c>
      <c r="O2707" s="56">
        <v>-309.08891648563804</v>
      </c>
      <c r="P2707" s="164">
        <v>-529.46990575633117</v>
      </c>
    </row>
    <row r="2708" spans="1:16" hidden="1" x14ac:dyDescent="0.25">
      <c r="A2708" s="52">
        <f xml:space="preserve"> ROW( data_scaledImpacts[[#This Row],[row_id]] ) - ROW( data_scaledImpacts[[#Headers],[row_id]] )</f>
        <v>2707</v>
      </c>
      <c r="B2708" s="59" t="str">
        <f xml:space="preserve"> _xlfn.TEXTJOIN( "", , data_scaledImpacts[[#This Row],[sector]:[impactType]] )</f>
        <v>CILCrimeCCSM42N/AViolent</v>
      </c>
      <c r="C2708" s="53" t="s">
        <v>1262</v>
      </c>
      <c r="D2708" s="53" t="s">
        <v>1</v>
      </c>
      <c r="E2708" s="54">
        <v>2</v>
      </c>
      <c r="F2708" s="48"/>
      <c r="G2708" s="48" t="s">
        <v>201</v>
      </c>
      <c r="H2708" s="19" t="s">
        <v>1256</v>
      </c>
      <c r="I2708" s="62" t="s">
        <v>43</v>
      </c>
      <c r="J2708" s="165">
        <v>-30.785307550673146</v>
      </c>
      <c r="K2708" s="56">
        <v>291.97296627228212</v>
      </c>
      <c r="L2708" s="56">
        <v>-46.052247786394858</v>
      </c>
      <c r="M2708" s="56">
        <v>63.808022472836704</v>
      </c>
      <c r="N2708" s="56">
        <v>114.63103552802725</v>
      </c>
      <c r="O2708" s="56">
        <v>-145.60118061501237</v>
      </c>
      <c r="P2708" s="164">
        <v>-303.99833158794064</v>
      </c>
    </row>
    <row r="2709" spans="1:16" hidden="1" x14ac:dyDescent="0.25">
      <c r="A2709" s="52">
        <f xml:space="preserve"> ROW( data_scaledImpacts[[#This Row],[row_id]] ) - ROW( data_scaledImpacts[[#Headers],[row_id]] )</f>
        <v>2708</v>
      </c>
      <c r="B2709" s="59" t="str">
        <f xml:space="preserve"> _xlfn.TEXTJOIN( "", , data_scaledImpacts[[#This Row],[sector]:[impactType]] )</f>
        <v>CILCrimeCCSM43N/AViolent</v>
      </c>
      <c r="C2709" s="53" t="s">
        <v>1262</v>
      </c>
      <c r="D2709" s="53" t="s">
        <v>1</v>
      </c>
      <c r="E2709" s="54">
        <v>3</v>
      </c>
      <c r="F2709" s="48"/>
      <c r="G2709" s="48" t="s">
        <v>201</v>
      </c>
      <c r="H2709" s="19" t="s">
        <v>1256</v>
      </c>
      <c r="I2709" s="62" t="s">
        <v>50</v>
      </c>
      <c r="J2709" s="165">
        <v>418.87429693408052</v>
      </c>
      <c r="K2709" s="56">
        <v>732.33481545751636</v>
      </c>
      <c r="L2709" s="56">
        <v>-15.601522440900757</v>
      </c>
      <c r="M2709" s="56">
        <v>118.06597245153988</v>
      </c>
      <c r="N2709" s="56">
        <v>634.62121650916288</v>
      </c>
      <c r="O2709" s="56">
        <v>101.31035641094581</v>
      </c>
      <c r="P2709" s="164">
        <v>2.9898204390853453</v>
      </c>
    </row>
    <row r="2710" spans="1:16" hidden="1" x14ac:dyDescent="0.25">
      <c r="A2710" s="52">
        <f xml:space="preserve"> ROW( data_scaledImpacts[[#This Row],[row_id]] ) - ROW( data_scaledImpacts[[#Headers],[row_id]] )</f>
        <v>2709</v>
      </c>
      <c r="B2710" s="59" t="str">
        <f xml:space="preserve"> _xlfn.TEXTJOIN( "", , data_scaledImpacts[[#This Row],[sector]:[impactType]] )</f>
        <v>CILCrimeCCSM44N/AViolent</v>
      </c>
      <c r="C2710" s="53" t="s">
        <v>1262</v>
      </c>
      <c r="D2710" s="53" t="s">
        <v>1</v>
      </c>
      <c r="E2710" s="54">
        <v>4</v>
      </c>
      <c r="F2710" s="48"/>
      <c r="G2710" s="48" t="s">
        <v>201</v>
      </c>
      <c r="H2710" s="19" t="s">
        <v>1256</v>
      </c>
      <c r="I2710" s="62" t="s">
        <v>57</v>
      </c>
      <c r="J2710" s="165">
        <v>950.88935691430629</v>
      </c>
      <c r="K2710" s="56">
        <v>1174.7472398421951</v>
      </c>
      <c r="L2710" s="56">
        <v>38.878746514476994</v>
      </c>
      <c r="M2710" s="56">
        <v>258.54447933107463</v>
      </c>
      <c r="N2710" s="56">
        <v>1065.0743196614567</v>
      </c>
      <c r="O2710" s="56">
        <v>320.49383362090924</v>
      </c>
      <c r="P2710" s="164">
        <v>501.82939140257002</v>
      </c>
    </row>
    <row r="2711" spans="1:16" hidden="1" x14ac:dyDescent="0.25">
      <c r="A2711" s="52">
        <f xml:space="preserve"> ROW( data_scaledImpacts[[#This Row],[row_id]] ) - ROW( data_scaledImpacts[[#Headers],[row_id]] )</f>
        <v>2710</v>
      </c>
      <c r="B2711" s="59" t="str">
        <f xml:space="preserve"> _xlfn.TEXTJOIN( "", , data_scaledImpacts[[#This Row],[sector]:[impactType]] )</f>
        <v>CILCrimeCCSM45N/AViolent</v>
      </c>
      <c r="C2711" s="53" t="s">
        <v>1262</v>
      </c>
      <c r="D2711" s="53" t="s">
        <v>1</v>
      </c>
      <c r="E2711" s="54">
        <v>5</v>
      </c>
      <c r="F2711" s="48"/>
      <c r="G2711" s="48" t="s">
        <v>201</v>
      </c>
      <c r="H2711" s="19" t="s">
        <v>1256</v>
      </c>
      <c r="I2711" s="62" t="s">
        <v>64</v>
      </c>
      <c r="J2711" s="165">
        <v>1186.3356601858036</v>
      </c>
      <c r="K2711" s="56">
        <v>1436.2960881986792</v>
      </c>
      <c r="L2711" s="56">
        <v>46.434125857050873</v>
      </c>
      <c r="M2711" s="56">
        <v>291.89852817664115</v>
      </c>
      <c r="N2711" s="56">
        <v>1338.6556131799846</v>
      </c>
      <c r="O2711" s="56">
        <v>401.46811995993193</v>
      </c>
      <c r="P2711" s="164">
        <v>562.9486329661529</v>
      </c>
    </row>
    <row r="2712" spans="1:16" hidden="1" x14ac:dyDescent="0.25">
      <c r="A2712" s="52">
        <f xml:space="preserve"> ROW( data_scaledImpacts[[#This Row],[row_id]] ) - ROW( data_scaledImpacts[[#Headers],[row_id]] )</f>
        <v>2711</v>
      </c>
      <c r="B2712" s="59" t="str">
        <f xml:space="preserve"> _xlfn.TEXTJOIN( "", , data_scaledImpacts[[#This Row],[sector]:[impactType]] )</f>
        <v>CILCrimeGFDL-CM31N/AViolent</v>
      </c>
      <c r="C2712" s="53" t="s">
        <v>1262</v>
      </c>
      <c r="D2712" s="53" t="s">
        <v>5</v>
      </c>
      <c r="E2712" s="54">
        <v>1</v>
      </c>
      <c r="F2712" s="48"/>
      <c r="G2712" s="48" t="s">
        <v>201</v>
      </c>
      <c r="H2712" s="19" t="s">
        <v>1256</v>
      </c>
      <c r="I2712" s="62" t="s">
        <v>40</v>
      </c>
      <c r="J2712" s="165">
        <v>-262.88209226343099</v>
      </c>
      <c r="K2712" s="56">
        <v>-47.201311335385334</v>
      </c>
      <c r="L2712" s="56">
        <v>-5.624387379977378</v>
      </c>
      <c r="M2712" s="56">
        <v>20.458658689459181</v>
      </c>
      <c r="N2712" s="56">
        <v>-457.28596251785865</v>
      </c>
      <c r="O2712" s="56">
        <v>-189.6909567168735</v>
      </c>
      <c r="P2712" s="164">
        <v>150.20031553682614</v>
      </c>
    </row>
    <row r="2713" spans="1:16" hidden="1" x14ac:dyDescent="0.25">
      <c r="A2713" s="52">
        <f xml:space="preserve"> ROW( data_scaledImpacts[[#This Row],[row_id]] ) - ROW( data_scaledImpacts[[#Headers],[row_id]] )</f>
        <v>2712</v>
      </c>
      <c r="B2713" s="59" t="str">
        <f xml:space="preserve"> _xlfn.TEXTJOIN( "", , data_scaledImpacts[[#This Row],[sector]:[impactType]] )</f>
        <v>CILCrimeGFDL-CM32N/AViolent</v>
      </c>
      <c r="C2713" s="53" t="s">
        <v>1262</v>
      </c>
      <c r="D2713" s="53" t="s">
        <v>5</v>
      </c>
      <c r="E2713" s="54">
        <v>2</v>
      </c>
      <c r="F2713" s="48"/>
      <c r="G2713" s="48" t="s">
        <v>201</v>
      </c>
      <c r="H2713" s="19" t="s">
        <v>1256</v>
      </c>
      <c r="I2713" s="62" t="s">
        <v>47</v>
      </c>
      <c r="J2713" s="165">
        <v>241.01226983902779</v>
      </c>
      <c r="K2713" s="56">
        <v>458.13053900000659</v>
      </c>
      <c r="L2713" s="56">
        <v>28.514994134916478</v>
      </c>
      <c r="M2713" s="56">
        <v>87.507542793479303</v>
      </c>
      <c r="N2713" s="56">
        <v>116.06317934754063</v>
      </c>
      <c r="O2713" s="56">
        <v>57.219853191174352</v>
      </c>
      <c r="P2713" s="164">
        <v>482.28878640151135</v>
      </c>
    </row>
    <row r="2714" spans="1:16" hidden="1" x14ac:dyDescent="0.25">
      <c r="A2714" s="52">
        <f xml:space="preserve"> ROW( data_scaledImpacts[[#This Row],[row_id]] ) - ROW( data_scaledImpacts[[#Headers],[row_id]] )</f>
        <v>2713</v>
      </c>
      <c r="B2714" s="59" t="str">
        <f xml:space="preserve"> _xlfn.TEXTJOIN( "", , data_scaledImpacts[[#This Row],[sector]:[impactType]] )</f>
        <v>CILCrimeGFDL-CM33N/AViolent</v>
      </c>
      <c r="C2714" s="53" t="s">
        <v>1262</v>
      </c>
      <c r="D2714" s="53" t="s">
        <v>5</v>
      </c>
      <c r="E2714" s="54">
        <v>3</v>
      </c>
      <c r="F2714" s="48"/>
      <c r="G2714" s="48" t="s">
        <v>201</v>
      </c>
      <c r="H2714" s="19" t="s">
        <v>1256</v>
      </c>
      <c r="I2714" s="62" t="s">
        <v>54</v>
      </c>
      <c r="J2714" s="165">
        <v>519.66691032086055</v>
      </c>
      <c r="K2714" s="56">
        <v>873.71508266279204</v>
      </c>
      <c r="L2714" s="56">
        <v>56.994137711648243</v>
      </c>
      <c r="M2714" s="56">
        <v>184.08848094164503</v>
      </c>
      <c r="N2714" s="56">
        <v>490.58835216023715</v>
      </c>
      <c r="O2714" s="56">
        <v>214.76976242659157</v>
      </c>
      <c r="P2714" s="164">
        <v>894.06027891183714</v>
      </c>
    </row>
    <row r="2715" spans="1:16" hidden="1" x14ac:dyDescent="0.25">
      <c r="A2715" s="52">
        <f xml:space="preserve"> ROW( data_scaledImpacts[[#This Row],[row_id]] ) - ROW( data_scaledImpacts[[#Headers],[row_id]] )</f>
        <v>2714</v>
      </c>
      <c r="B2715" s="59" t="str">
        <f xml:space="preserve"> _xlfn.TEXTJOIN( "", , data_scaledImpacts[[#This Row],[sector]:[impactType]] )</f>
        <v>CILCrimeGFDL-CM34N/AViolent</v>
      </c>
      <c r="C2715" s="53" t="s">
        <v>1262</v>
      </c>
      <c r="D2715" s="53" t="s">
        <v>5</v>
      </c>
      <c r="E2715" s="54">
        <v>4</v>
      </c>
      <c r="F2715" s="48"/>
      <c r="G2715" s="48" t="s">
        <v>201</v>
      </c>
      <c r="H2715" s="19" t="s">
        <v>1256</v>
      </c>
      <c r="I2715" s="62" t="s">
        <v>61</v>
      </c>
      <c r="J2715" s="165">
        <v>993.27707739411426</v>
      </c>
      <c r="K2715" s="56">
        <v>1338.8569792563428</v>
      </c>
      <c r="L2715" s="56">
        <v>81.886747136588113</v>
      </c>
      <c r="M2715" s="56">
        <v>253.44902110645418</v>
      </c>
      <c r="N2715" s="56">
        <v>984.10802692841241</v>
      </c>
      <c r="O2715" s="56">
        <v>371.12181761653591</v>
      </c>
      <c r="P2715" s="164">
        <v>1120.7930865465248</v>
      </c>
    </row>
    <row r="2716" spans="1:16" hidden="1" x14ac:dyDescent="0.25">
      <c r="A2716" s="52">
        <f xml:space="preserve"> ROW( data_scaledImpacts[[#This Row],[row_id]] ) - ROW( data_scaledImpacts[[#Headers],[row_id]] )</f>
        <v>2715</v>
      </c>
      <c r="B2716" s="59" t="str">
        <f xml:space="preserve"> _xlfn.TEXTJOIN( "", , data_scaledImpacts[[#This Row],[sector]:[impactType]] )</f>
        <v>CILCrimeGFDL-CM35N/AViolent</v>
      </c>
      <c r="C2716" s="53" t="s">
        <v>1262</v>
      </c>
      <c r="D2716" s="53" t="s">
        <v>5</v>
      </c>
      <c r="E2716" s="54">
        <v>5</v>
      </c>
      <c r="F2716" s="48"/>
      <c r="G2716" s="48" t="s">
        <v>201</v>
      </c>
      <c r="H2716" s="19" t="s">
        <v>1256</v>
      </c>
      <c r="I2716" s="62" t="s">
        <v>68</v>
      </c>
      <c r="J2716" s="165">
        <v>1477.6712287179319</v>
      </c>
      <c r="K2716" s="56">
        <v>1730.8266754532867</v>
      </c>
      <c r="L2716" s="56">
        <v>126.68761502149391</v>
      </c>
      <c r="M2716" s="56">
        <v>309.5574503893892</v>
      </c>
      <c r="N2716" s="56">
        <v>1483.4536234077557</v>
      </c>
      <c r="O2716" s="56">
        <v>675.88561863617554</v>
      </c>
      <c r="P2716" s="164">
        <v>1434.7339983956385</v>
      </c>
    </row>
    <row r="2717" spans="1:16" hidden="1" x14ac:dyDescent="0.25">
      <c r="A2717" s="52">
        <f xml:space="preserve"> ROW( data_scaledImpacts[[#This Row],[row_id]] ) - ROW( data_scaledImpacts[[#Headers],[row_id]] )</f>
        <v>2716</v>
      </c>
      <c r="B2717" s="59" t="str">
        <f xml:space="preserve"> _xlfn.TEXTJOIN( "", , data_scaledImpacts[[#This Row],[sector]:[impactType]] )</f>
        <v>CILCrimeGFDL-CM36N/AViolent</v>
      </c>
      <c r="C2717" s="53" t="s">
        <v>1262</v>
      </c>
      <c r="D2717" s="53" t="s">
        <v>5</v>
      </c>
      <c r="E2717" s="54">
        <v>6</v>
      </c>
      <c r="F2717" s="48"/>
      <c r="G2717" s="48" t="s">
        <v>201</v>
      </c>
      <c r="H2717" s="19" t="s">
        <v>1256</v>
      </c>
      <c r="I2717" s="62" t="s">
        <v>75</v>
      </c>
      <c r="J2717" s="165">
        <v>1851.9747614232863</v>
      </c>
      <c r="K2717" s="56">
        <v>2101.099422573232</v>
      </c>
      <c r="L2717" s="56">
        <v>157.07800954515761</v>
      </c>
      <c r="M2717" s="56">
        <v>378.7061015310598</v>
      </c>
      <c r="N2717" s="56">
        <v>1805.1634743612403</v>
      </c>
      <c r="O2717" s="56">
        <v>765.35344199751967</v>
      </c>
      <c r="P2717" s="164">
        <v>1785.3360684365196</v>
      </c>
    </row>
    <row r="2718" spans="1:16" hidden="1" x14ac:dyDescent="0.25">
      <c r="A2718" s="52">
        <f xml:space="preserve"> ROW( data_scaledImpacts[[#This Row],[row_id]] ) - ROW( data_scaledImpacts[[#Headers],[row_id]] )</f>
        <v>2717</v>
      </c>
      <c r="B2718" s="59" t="str">
        <f xml:space="preserve"> _xlfn.TEXTJOIN( "", , data_scaledImpacts[[#This Row],[sector]:[impactType]] )</f>
        <v>CILCrimeGISS-E2-R1N/AViolent</v>
      </c>
      <c r="C2718" s="53" t="s">
        <v>1262</v>
      </c>
      <c r="D2718" s="53" t="s">
        <v>2</v>
      </c>
      <c r="E2718" s="54">
        <v>1</v>
      </c>
      <c r="F2718" s="48"/>
      <c r="G2718" s="48" t="s">
        <v>201</v>
      </c>
      <c r="H2718" s="19" t="s">
        <v>1256</v>
      </c>
      <c r="I2718" s="62" t="s">
        <v>37</v>
      </c>
      <c r="J2718" s="165">
        <v>190.56848241817673</v>
      </c>
      <c r="K2718" s="56">
        <v>474.20220456528443</v>
      </c>
      <c r="L2718" s="56">
        <v>26.089977501906727</v>
      </c>
      <c r="M2718" s="56">
        <v>-86.457523040820078</v>
      </c>
      <c r="N2718" s="56">
        <v>571.30311803167069</v>
      </c>
      <c r="O2718" s="56">
        <v>115.60829393193086</v>
      </c>
      <c r="P2718" s="164">
        <v>-119.94954270558473</v>
      </c>
    </row>
    <row r="2719" spans="1:16" hidden="1" x14ac:dyDescent="0.25">
      <c r="A2719" s="52">
        <f xml:space="preserve"> ROW( data_scaledImpacts[[#This Row],[row_id]] ) - ROW( data_scaledImpacts[[#Headers],[row_id]] )</f>
        <v>2718</v>
      </c>
      <c r="B2719" s="59" t="str">
        <f xml:space="preserve"> _xlfn.TEXTJOIN( "", , data_scaledImpacts[[#This Row],[sector]:[impactType]] )</f>
        <v>CILCrimeGISS-E2-R2N/AViolent</v>
      </c>
      <c r="C2719" s="53" t="s">
        <v>1262</v>
      </c>
      <c r="D2719" s="53" t="s">
        <v>2</v>
      </c>
      <c r="E2719" s="54">
        <v>2</v>
      </c>
      <c r="F2719" s="48"/>
      <c r="G2719" s="48" t="s">
        <v>201</v>
      </c>
      <c r="H2719" s="19" t="s">
        <v>1256</v>
      </c>
      <c r="I2719" s="62" t="s">
        <v>44</v>
      </c>
      <c r="J2719" s="165">
        <v>551.81970172111323</v>
      </c>
      <c r="K2719" s="56">
        <v>841.95302599484933</v>
      </c>
      <c r="L2719" s="56">
        <v>62.103132848833326</v>
      </c>
      <c r="M2719" s="56">
        <v>42.553647187506911</v>
      </c>
      <c r="N2719" s="56">
        <v>945.62186685857819</v>
      </c>
      <c r="O2719" s="56">
        <v>227.82781848688688</v>
      </c>
      <c r="P2719" s="164">
        <v>146.90319965026629</v>
      </c>
    </row>
    <row r="2720" spans="1:16" hidden="1" x14ac:dyDescent="0.25">
      <c r="A2720" s="52">
        <f xml:space="preserve"> ROW( data_scaledImpacts[[#This Row],[row_id]] ) - ROW( data_scaledImpacts[[#Headers],[row_id]] )</f>
        <v>2719</v>
      </c>
      <c r="B2720" s="59" t="str">
        <f xml:space="preserve"> _xlfn.TEXTJOIN( "", , data_scaledImpacts[[#This Row],[sector]:[impactType]] )</f>
        <v>CILCrimeGISS-E2-R3N/AViolent</v>
      </c>
      <c r="C2720" s="53" t="s">
        <v>1262</v>
      </c>
      <c r="D2720" s="53" t="s">
        <v>2</v>
      </c>
      <c r="E2720" s="54">
        <v>3</v>
      </c>
      <c r="F2720" s="48"/>
      <c r="G2720" s="48" t="s">
        <v>201</v>
      </c>
      <c r="H2720" s="19" t="s">
        <v>1256</v>
      </c>
      <c r="I2720" s="62" t="s">
        <v>51</v>
      </c>
      <c r="J2720" s="165">
        <v>982.61294976740226</v>
      </c>
      <c r="K2720" s="56">
        <v>1288.6545722873518</v>
      </c>
      <c r="L2720" s="56">
        <v>98.79305280746307</v>
      </c>
      <c r="M2720" s="56">
        <v>111.25579446111129</v>
      </c>
      <c r="N2720" s="56">
        <v>1465.3186241225335</v>
      </c>
      <c r="O2720" s="56">
        <v>472.71854941646404</v>
      </c>
      <c r="P2720" s="164">
        <v>694.11030280277396</v>
      </c>
    </row>
    <row r="2721" spans="1:16" hidden="1" x14ac:dyDescent="0.25">
      <c r="A2721" s="52">
        <f xml:space="preserve"> ROW( data_scaledImpacts[[#This Row],[row_id]] ) - ROW( data_scaledImpacts[[#Headers],[row_id]] )</f>
        <v>2720</v>
      </c>
      <c r="B2721" s="59" t="str">
        <f xml:space="preserve"> _xlfn.TEXTJOIN( "", , data_scaledImpacts[[#This Row],[sector]:[impactType]] )</f>
        <v>CILCrimeHadGEM2-ES1N/AViolent</v>
      </c>
      <c r="C2721" s="53" t="s">
        <v>1262</v>
      </c>
      <c r="D2721" s="53" t="s">
        <v>3</v>
      </c>
      <c r="E2721" s="54">
        <v>1</v>
      </c>
      <c r="F2721" s="48"/>
      <c r="G2721" s="48" t="s">
        <v>201</v>
      </c>
      <c r="H2721" s="19" t="s">
        <v>1256</v>
      </c>
      <c r="I2721" s="62" t="s">
        <v>38</v>
      </c>
      <c r="J2721" s="165">
        <v>517.07358251836706</v>
      </c>
      <c r="K2721" s="56">
        <v>416.58451959389504</v>
      </c>
      <c r="L2721" s="56">
        <v>21.110779250169845</v>
      </c>
      <c r="M2721" s="56">
        <v>16.603473289519247</v>
      </c>
      <c r="N2721" s="56">
        <v>529.42192824286394</v>
      </c>
      <c r="O2721" s="56">
        <v>103.0227918015571</v>
      </c>
      <c r="P2721" s="164">
        <v>-366.20427522367959</v>
      </c>
    </row>
    <row r="2722" spans="1:16" hidden="1" x14ac:dyDescent="0.25">
      <c r="A2722" s="52">
        <f xml:space="preserve"> ROW( data_scaledImpacts[[#This Row],[row_id]] ) - ROW( data_scaledImpacts[[#Headers],[row_id]] )</f>
        <v>2721</v>
      </c>
      <c r="B2722" s="59" t="str">
        <f xml:space="preserve"> _xlfn.TEXTJOIN( "", , data_scaledImpacts[[#This Row],[sector]:[impactType]] )</f>
        <v>CILCrimeHadGEM2-ES2N/AViolent</v>
      </c>
      <c r="C2722" s="53" t="s">
        <v>1262</v>
      </c>
      <c r="D2722" s="53" t="s">
        <v>3</v>
      </c>
      <c r="E2722" s="54">
        <v>2</v>
      </c>
      <c r="F2722" s="48"/>
      <c r="G2722" s="48" t="s">
        <v>201</v>
      </c>
      <c r="H2722" s="19" t="s">
        <v>1256</v>
      </c>
      <c r="I2722" s="62" t="s">
        <v>45</v>
      </c>
      <c r="J2722" s="165">
        <v>839.56492010913121</v>
      </c>
      <c r="K2722" s="56">
        <v>632.22450037199906</v>
      </c>
      <c r="L2722" s="56">
        <v>64.655664507152224</v>
      </c>
      <c r="M2722" s="56">
        <v>88.830474235511218</v>
      </c>
      <c r="N2722" s="56">
        <v>924.90565694978625</v>
      </c>
      <c r="O2722" s="56">
        <v>572.14843348772195</v>
      </c>
      <c r="P2722" s="164">
        <v>73.655353333615878</v>
      </c>
    </row>
    <row r="2723" spans="1:16" hidden="1" x14ac:dyDescent="0.25">
      <c r="A2723" s="52">
        <f xml:space="preserve"> ROW( data_scaledImpacts[[#This Row],[row_id]] ) - ROW( data_scaledImpacts[[#Headers],[row_id]] )</f>
        <v>2722</v>
      </c>
      <c r="B2723" s="59" t="str">
        <f xml:space="preserve"> _xlfn.TEXTJOIN( "", , data_scaledImpacts[[#This Row],[sector]:[impactType]] )</f>
        <v>CILCrimeHadGEM2-ES3N/AViolent</v>
      </c>
      <c r="C2723" s="53" t="s">
        <v>1262</v>
      </c>
      <c r="D2723" s="53" t="s">
        <v>3</v>
      </c>
      <c r="E2723" s="54">
        <v>3</v>
      </c>
      <c r="F2723" s="48"/>
      <c r="G2723" s="48" t="s">
        <v>201</v>
      </c>
      <c r="H2723" s="19" t="s">
        <v>1256</v>
      </c>
      <c r="I2723" s="62" t="s">
        <v>52</v>
      </c>
      <c r="J2723" s="165">
        <v>1552.1043801819822</v>
      </c>
      <c r="K2723" s="56">
        <v>1305.9914658536143</v>
      </c>
      <c r="L2723" s="56">
        <v>101.56323101627599</v>
      </c>
      <c r="M2723" s="56">
        <v>137.00241482832183</v>
      </c>
      <c r="N2723" s="56">
        <v>1521.1908862922958</v>
      </c>
      <c r="O2723" s="56">
        <v>738.04809217869354</v>
      </c>
      <c r="P2723" s="164">
        <v>316.09463426088735</v>
      </c>
    </row>
    <row r="2724" spans="1:16" hidden="1" x14ac:dyDescent="0.25">
      <c r="A2724" s="52">
        <f xml:space="preserve"> ROW( data_scaledImpacts[[#This Row],[row_id]] ) - ROW( data_scaledImpacts[[#Headers],[row_id]] )</f>
        <v>2723</v>
      </c>
      <c r="B2724" s="59" t="str">
        <f xml:space="preserve"> _xlfn.TEXTJOIN( "", , data_scaledImpacts[[#This Row],[sector]:[impactType]] )</f>
        <v>CILCrimeHadGEM2-ES4N/AViolent</v>
      </c>
      <c r="C2724" s="53" t="s">
        <v>1262</v>
      </c>
      <c r="D2724" s="53" t="s">
        <v>3</v>
      </c>
      <c r="E2724" s="54">
        <v>4</v>
      </c>
      <c r="F2724" s="48"/>
      <c r="G2724" s="48" t="s">
        <v>201</v>
      </c>
      <c r="H2724" s="19" t="s">
        <v>1256</v>
      </c>
      <c r="I2724" s="62" t="s">
        <v>59</v>
      </c>
      <c r="J2724" s="165">
        <v>1873.501011067106</v>
      </c>
      <c r="K2724" s="56">
        <v>1647.0171257299987</v>
      </c>
      <c r="L2724" s="56">
        <v>132.96416973106011</v>
      </c>
      <c r="M2724" s="56">
        <v>263.29638610054775</v>
      </c>
      <c r="N2724" s="56">
        <v>1906.0933637488536</v>
      </c>
      <c r="O2724" s="56">
        <v>864.82906178533722</v>
      </c>
      <c r="P2724" s="164">
        <v>665.3272964276249</v>
      </c>
    </row>
    <row r="2725" spans="1:16" hidden="1" x14ac:dyDescent="0.25">
      <c r="A2725" s="52">
        <f xml:space="preserve"> ROW( data_scaledImpacts[[#This Row],[row_id]] ) - ROW( data_scaledImpacts[[#Headers],[row_id]] )</f>
        <v>2724</v>
      </c>
      <c r="B2725" s="59" t="str">
        <f xml:space="preserve"> _xlfn.TEXTJOIN( "", , data_scaledImpacts[[#This Row],[sector]:[impactType]] )</f>
        <v>CILCrimeHadGEM2-ES5N/AViolent</v>
      </c>
      <c r="C2725" s="53" t="s">
        <v>1262</v>
      </c>
      <c r="D2725" s="53" t="s">
        <v>3</v>
      </c>
      <c r="E2725" s="54">
        <v>5</v>
      </c>
      <c r="F2725" s="48"/>
      <c r="G2725" s="48" t="s">
        <v>201</v>
      </c>
      <c r="H2725" s="19" t="s">
        <v>1256</v>
      </c>
      <c r="I2725" s="62" t="s">
        <v>66</v>
      </c>
      <c r="J2725" s="165">
        <v>2252.5020482066761</v>
      </c>
      <c r="K2725" s="56">
        <v>2065.7846434556186</v>
      </c>
      <c r="L2725" s="56">
        <v>166.93250144968414</v>
      </c>
      <c r="M2725" s="56">
        <v>336.49850846468763</v>
      </c>
      <c r="N2725" s="56">
        <v>2193.1865024847175</v>
      </c>
      <c r="O2725" s="56">
        <v>1026.7369885721953</v>
      </c>
      <c r="P2725" s="164">
        <v>1033.4965397375347</v>
      </c>
    </row>
    <row r="2726" spans="1:16" hidden="1" x14ac:dyDescent="0.25">
      <c r="A2726" s="52">
        <f xml:space="preserve"> ROW( data_scaledImpacts[[#This Row],[row_id]] ) - ROW( data_scaledImpacts[[#Headers],[row_id]] )</f>
        <v>2725</v>
      </c>
      <c r="B2726" s="59" t="str">
        <f xml:space="preserve"> _xlfn.TEXTJOIN( "", , data_scaledImpacts[[#This Row],[sector]:[impactType]] )</f>
        <v>CILCrimeHadGEM2-ES6N/AViolent</v>
      </c>
      <c r="C2726" s="53" t="s">
        <v>1262</v>
      </c>
      <c r="D2726" s="53" t="s">
        <v>3</v>
      </c>
      <c r="E2726" s="54">
        <v>6</v>
      </c>
      <c r="F2726" s="48"/>
      <c r="G2726" s="48" t="s">
        <v>201</v>
      </c>
      <c r="H2726" s="19" t="s">
        <v>1256</v>
      </c>
      <c r="I2726" s="62" t="s">
        <v>73</v>
      </c>
      <c r="J2726" s="165">
        <v>2773.69155094916</v>
      </c>
      <c r="K2726" s="56">
        <v>2597.9441206345832</v>
      </c>
      <c r="L2726" s="56">
        <v>194.0396580898848</v>
      </c>
      <c r="M2726" s="56">
        <v>404.57251684962904</v>
      </c>
      <c r="N2726" s="56">
        <v>2701.9909516697403</v>
      </c>
      <c r="O2726" s="56">
        <v>1172.7913817807146</v>
      </c>
      <c r="P2726" s="164">
        <v>1143.3575168120981</v>
      </c>
    </row>
    <row r="2727" spans="1:16" hidden="1" x14ac:dyDescent="0.25">
      <c r="A2727" s="52">
        <f xml:space="preserve"> ROW( data_scaledImpacts[[#This Row],[row_id]] ) - ROW( data_scaledImpacts[[#Headers],[row_id]] )</f>
        <v>2726</v>
      </c>
      <c r="B2727" s="59" t="str">
        <f xml:space="preserve"> _xlfn.TEXTJOIN( "", , data_scaledImpacts[[#This Row],[sector]:[impactType]] )</f>
        <v>CILCrimeMIROC51N/AViolent</v>
      </c>
      <c r="C2727" s="53" t="s">
        <v>1262</v>
      </c>
      <c r="D2727" s="53" t="s">
        <v>4</v>
      </c>
      <c r="E2727" s="54">
        <v>1</v>
      </c>
      <c r="F2727" s="48"/>
      <c r="G2727" s="48" t="s">
        <v>201</v>
      </c>
      <c r="H2727" s="19" t="s">
        <v>1256</v>
      </c>
      <c r="I2727" s="62" t="s">
        <v>39</v>
      </c>
      <c r="J2727" s="165">
        <v>253.20424121205934</v>
      </c>
      <c r="K2727" s="56">
        <v>410.04522335058562</v>
      </c>
      <c r="L2727" s="56">
        <v>-22.35342177266492</v>
      </c>
      <c r="M2727" s="56">
        <v>-30.078604003338924</v>
      </c>
      <c r="N2727" s="56">
        <v>396.17083713826349</v>
      </c>
      <c r="O2727" s="56">
        <v>216.5977004972583</v>
      </c>
      <c r="P2727" s="164">
        <v>-34.769959041998248</v>
      </c>
    </row>
    <row r="2728" spans="1:16" hidden="1" x14ac:dyDescent="0.25">
      <c r="A2728" s="52">
        <f xml:space="preserve"> ROW( data_scaledImpacts[[#This Row],[row_id]] ) - ROW( data_scaledImpacts[[#Headers],[row_id]] )</f>
        <v>2727</v>
      </c>
      <c r="B2728" s="59" t="str">
        <f xml:space="preserve"> _xlfn.TEXTJOIN( "", , data_scaledImpacts[[#This Row],[sector]:[impactType]] )</f>
        <v>CILCrimeMIROC52N/AViolent</v>
      </c>
      <c r="C2728" s="53" t="s">
        <v>1262</v>
      </c>
      <c r="D2728" s="53" t="s">
        <v>4</v>
      </c>
      <c r="E2728" s="54">
        <v>2</v>
      </c>
      <c r="F2728" s="48"/>
      <c r="G2728" s="48" t="s">
        <v>201</v>
      </c>
      <c r="H2728" s="19" t="s">
        <v>1256</v>
      </c>
      <c r="I2728" s="62" t="s">
        <v>46</v>
      </c>
      <c r="J2728" s="165">
        <v>808.76235125968833</v>
      </c>
      <c r="K2728" s="56">
        <v>946.80253847581912</v>
      </c>
      <c r="L2728" s="56">
        <v>22.344731201058401</v>
      </c>
      <c r="M2728" s="56">
        <v>-1.0783261159446358</v>
      </c>
      <c r="N2728" s="56">
        <v>924.26270416101056</v>
      </c>
      <c r="O2728" s="56">
        <v>529.76992938781564</v>
      </c>
      <c r="P2728" s="164">
        <v>271.60650677325236</v>
      </c>
    </row>
    <row r="2729" spans="1:16" hidden="1" x14ac:dyDescent="0.25">
      <c r="A2729" s="52">
        <f xml:space="preserve"> ROW( data_scaledImpacts[[#This Row],[row_id]] ) - ROW( data_scaledImpacts[[#Headers],[row_id]] )</f>
        <v>2728</v>
      </c>
      <c r="B2729" s="59" t="str">
        <f xml:space="preserve"> _xlfn.TEXTJOIN( "", , data_scaledImpacts[[#This Row],[sector]:[impactType]] )</f>
        <v>CILCrimeMIROC53N/AViolent</v>
      </c>
      <c r="C2729" s="53" t="s">
        <v>1262</v>
      </c>
      <c r="D2729" s="53" t="s">
        <v>4</v>
      </c>
      <c r="E2729" s="54">
        <v>3</v>
      </c>
      <c r="F2729" s="48"/>
      <c r="G2729" s="48" t="s">
        <v>201</v>
      </c>
      <c r="H2729" s="19" t="s">
        <v>1256</v>
      </c>
      <c r="I2729" s="62" t="s">
        <v>53</v>
      </c>
      <c r="J2729" s="165">
        <v>1312.7970404276389</v>
      </c>
      <c r="K2729" s="56">
        <v>1593.915783763809</v>
      </c>
      <c r="L2729" s="56">
        <v>55.999008753467251</v>
      </c>
      <c r="M2729" s="56">
        <v>64.857779849223064</v>
      </c>
      <c r="N2729" s="56">
        <v>1543.5867593568967</v>
      </c>
      <c r="O2729" s="56">
        <v>773.61084747846257</v>
      </c>
      <c r="P2729" s="164">
        <v>639.66907809764723</v>
      </c>
    </row>
    <row r="2730" spans="1:16" hidden="1" x14ac:dyDescent="0.25">
      <c r="A2730" s="52">
        <f xml:space="preserve"> ROW( data_scaledImpacts[[#This Row],[row_id]] ) - ROW( data_scaledImpacts[[#Headers],[row_id]] )</f>
        <v>2729</v>
      </c>
      <c r="B2730" s="59" t="str">
        <f xml:space="preserve"> _xlfn.TEXTJOIN( "", , data_scaledImpacts[[#This Row],[sector]:[impactType]] )</f>
        <v>CILCrimeMIROC54N/AViolent</v>
      </c>
      <c r="C2730" s="53" t="s">
        <v>1262</v>
      </c>
      <c r="D2730" s="53" t="s">
        <v>4</v>
      </c>
      <c r="E2730" s="54">
        <v>4</v>
      </c>
      <c r="F2730" s="48"/>
      <c r="G2730" s="48" t="s">
        <v>201</v>
      </c>
      <c r="H2730" s="19" t="s">
        <v>1256</v>
      </c>
      <c r="I2730" s="62" t="s">
        <v>60</v>
      </c>
      <c r="J2730" s="165">
        <v>1925.0093586999715</v>
      </c>
      <c r="K2730" s="56">
        <v>2059.3517222288465</v>
      </c>
      <c r="L2730" s="56">
        <v>105.3120775853437</v>
      </c>
      <c r="M2730" s="56">
        <v>143.50389704231534</v>
      </c>
      <c r="N2730" s="56">
        <v>1971.1907306022651</v>
      </c>
      <c r="O2730" s="56">
        <v>993.90325221346586</v>
      </c>
      <c r="P2730" s="164">
        <v>872.68040849292515</v>
      </c>
    </row>
    <row r="2731" spans="1:16" hidden="1" x14ac:dyDescent="0.25">
      <c r="A2731" s="52">
        <f xml:space="preserve"> ROW( data_scaledImpacts[[#This Row],[row_id]] ) - ROW( data_scaledImpacts[[#Headers],[row_id]] )</f>
        <v>2730</v>
      </c>
      <c r="B2731" s="59" t="str">
        <f xml:space="preserve"> _xlfn.TEXTJOIN( "", , data_scaledImpacts[[#This Row],[sector]:[impactType]] )</f>
        <v>CILCrimeMIROC55N/AViolent</v>
      </c>
      <c r="C2731" s="53" t="s">
        <v>1262</v>
      </c>
      <c r="D2731" s="53" t="s">
        <v>4</v>
      </c>
      <c r="E2731" s="54">
        <v>5</v>
      </c>
      <c r="F2731" s="48"/>
      <c r="G2731" s="48" t="s">
        <v>201</v>
      </c>
      <c r="H2731" s="19" t="s">
        <v>1256</v>
      </c>
      <c r="I2731" s="62" t="s">
        <v>67</v>
      </c>
      <c r="J2731" s="165">
        <v>2334.8700971567437</v>
      </c>
      <c r="K2731" s="56">
        <v>2467.7771511152132</v>
      </c>
      <c r="L2731" s="56">
        <v>136.26700040679404</v>
      </c>
      <c r="M2731" s="56">
        <v>192.17203153271711</v>
      </c>
      <c r="N2731" s="56">
        <v>2375.5670851198561</v>
      </c>
      <c r="O2731" s="56">
        <v>1218.1966596059394</v>
      </c>
      <c r="P2731" s="164">
        <v>1094.6623563933849</v>
      </c>
    </row>
    <row r="2732" spans="1:16" x14ac:dyDescent="0.25">
      <c r="A2732" s="52">
        <f xml:space="preserve"> ROW( data_scaledImpacts[[#This Row],[row_id]] ) - ROW( data_scaledImpacts[[#Headers],[row_id]] )</f>
        <v>2731</v>
      </c>
      <c r="B2732" s="59" t="str">
        <f xml:space="preserve"> _xlfn.TEXTJOIN( "", , data_scaledImpacts[[#This Row],[sector]:[impactType]] )</f>
        <v>ATSExtremeTempCanESM21meanhot</v>
      </c>
      <c r="C2732" s="47" t="s">
        <v>1280</v>
      </c>
      <c r="D2732" s="47" t="s">
        <v>0</v>
      </c>
      <c r="E2732" s="48">
        <v>1</v>
      </c>
      <c r="F2732" s="48"/>
      <c r="G2732" s="48" t="s">
        <v>1281</v>
      </c>
      <c r="H2732" s="49" t="s">
        <v>14</v>
      </c>
      <c r="I2732" s="62" t="s">
        <v>35</v>
      </c>
      <c r="J2732" s="143">
        <v>2.6904084684734514E-4</v>
      </c>
      <c r="K2732" s="50">
        <v>3.0180093132728462E-4</v>
      </c>
      <c r="L2732" s="51">
        <v>2.1909586225281579E-4</v>
      </c>
      <c r="M2732" s="50">
        <v>2.0516993978854524E-4</v>
      </c>
      <c r="N2732" s="50">
        <v>2.0845873590457636E-4</v>
      </c>
      <c r="O2732" s="50">
        <v>1.8303511088396061E-4</v>
      </c>
      <c r="P2732" s="174">
        <v>1.2533507597245548E-4</v>
      </c>
    </row>
    <row r="2733" spans="1:16" x14ac:dyDescent="0.25">
      <c r="A2733" s="52">
        <f xml:space="preserve"> ROW( data_scaledImpacts[[#This Row],[row_id]] ) - ROW( data_scaledImpacts[[#Headers],[row_id]] )</f>
        <v>2732</v>
      </c>
      <c r="B2733" s="59" t="str">
        <f xml:space="preserve"> _xlfn.TEXTJOIN( "", , data_scaledImpacts[[#This Row],[sector]:[impactType]] )</f>
        <v>ATSExtremeTempCanESM22meanhot</v>
      </c>
      <c r="C2733" s="47" t="s">
        <v>1280</v>
      </c>
      <c r="D2733" s="47" t="s">
        <v>0</v>
      </c>
      <c r="E2733" s="48">
        <v>2</v>
      </c>
      <c r="F2733" s="48"/>
      <c r="G2733" s="48" t="s">
        <v>1281</v>
      </c>
      <c r="H2733" s="49" t="s">
        <v>14</v>
      </c>
      <c r="I2733" s="62" t="s">
        <v>42</v>
      </c>
      <c r="J2733" s="143">
        <v>5.5408760604470529E-4</v>
      </c>
      <c r="K2733" s="50">
        <v>5.5096346584058487E-4</v>
      </c>
      <c r="L2733" s="51">
        <v>4.9687337550690226E-4</v>
      </c>
      <c r="M2733" s="50">
        <v>4.9376892567953889E-4</v>
      </c>
      <c r="N2733" s="50">
        <v>5.0757210917805762E-4</v>
      </c>
      <c r="O2733" s="50">
        <v>4.3487256261542771E-4</v>
      </c>
      <c r="P2733" s="174">
        <v>4.0300705165303605E-4</v>
      </c>
    </row>
    <row r="2734" spans="1:16" x14ac:dyDescent="0.25">
      <c r="A2734" s="52">
        <f xml:space="preserve"> ROW( data_scaledImpacts[[#This Row],[row_id]] ) - ROW( data_scaledImpacts[[#Headers],[row_id]] )</f>
        <v>2733</v>
      </c>
      <c r="B2734" s="59" t="str">
        <f xml:space="preserve"> _xlfn.TEXTJOIN( "", , data_scaledImpacts[[#This Row],[sector]:[impactType]] )</f>
        <v>ATSExtremeTempCanESM23meanhot</v>
      </c>
      <c r="C2734" s="47" t="s">
        <v>1280</v>
      </c>
      <c r="D2734" s="47" t="s">
        <v>0</v>
      </c>
      <c r="E2734" s="48">
        <v>3</v>
      </c>
      <c r="F2734" s="48"/>
      <c r="G2734" s="48" t="s">
        <v>1281</v>
      </c>
      <c r="H2734" s="49" t="s">
        <v>14</v>
      </c>
      <c r="I2734" s="62" t="s">
        <v>49</v>
      </c>
      <c r="J2734" s="143">
        <v>7.9835959098810893E-4</v>
      </c>
      <c r="K2734" s="50">
        <v>8.1241338979919401E-4</v>
      </c>
      <c r="L2734" s="51">
        <v>7.7173742426010674E-4</v>
      </c>
      <c r="M2734" s="50">
        <v>8.2190580666224628E-4</v>
      </c>
      <c r="N2734" s="50">
        <v>8.1547096850859352E-4</v>
      </c>
      <c r="O2734" s="50">
        <v>7.3059924278925221E-4</v>
      </c>
      <c r="P2734" s="174">
        <v>6.6475204490019414E-4</v>
      </c>
    </row>
    <row r="2735" spans="1:16" x14ac:dyDescent="0.25">
      <c r="A2735" s="52">
        <f xml:space="preserve"> ROW( data_scaledImpacts[[#This Row],[row_id]] ) - ROW( data_scaledImpacts[[#Headers],[row_id]] )</f>
        <v>2734</v>
      </c>
      <c r="B2735" s="59" t="str">
        <f xml:space="preserve"> _xlfn.TEXTJOIN( "", , data_scaledImpacts[[#This Row],[sector]:[impactType]] )</f>
        <v>ATSExtremeTempCanESM24meanhot</v>
      </c>
      <c r="C2735" s="47" t="s">
        <v>1280</v>
      </c>
      <c r="D2735" s="47" t="s">
        <v>0</v>
      </c>
      <c r="E2735" s="48">
        <v>4</v>
      </c>
      <c r="F2735" s="48"/>
      <c r="G2735" s="48" t="s">
        <v>1281</v>
      </c>
      <c r="H2735" s="49" t="s">
        <v>14</v>
      </c>
      <c r="I2735" s="62" t="s">
        <v>56</v>
      </c>
      <c r="J2735" s="143">
        <v>9.6973715013887022E-4</v>
      </c>
      <c r="K2735" s="50">
        <v>9.9263234566179478E-4</v>
      </c>
      <c r="L2735" s="51">
        <v>9.2792753086147397E-4</v>
      </c>
      <c r="M2735" s="50">
        <v>1.0682912071741492E-3</v>
      </c>
      <c r="N2735" s="50">
        <v>1.0309910735475454E-3</v>
      </c>
      <c r="O2735" s="50">
        <v>9.6005350514594872E-4</v>
      </c>
      <c r="P2735" s="174">
        <v>8.9373492359040682E-4</v>
      </c>
    </row>
    <row r="2736" spans="1:16" x14ac:dyDescent="0.25">
      <c r="A2736" s="52">
        <f xml:space="preserve"> ROW( data_scaledImpacts[[#This Row],[row_id]] ) - ROW( data_scaledImpacts[[#Headers],[row_id]] )</f>
        <v>2735</v>
      </c>
      <c r="B2736" s="59" t="str">
        <f xml:space="preserve"> _xlfn.TEXTJOIN( "", , data_scaledImpacts[[#This Row],[sector]:[impactType]] )</f>
        <v>ATSExtremeTempCanESM25meanhot</v>
      </c>
      <c r="C2736" s="47" t="s">
        <v>1280</v>
      </c>
      <c r="D2736" s="47" t="s">
        <v>0</v>
      </c>
      <c r="E2736" s="48">
        <v>5</v>
      </c>
      <c r="F2736" s="48"/>
      <c r="G2736" s="48" t="s">
        <v>1281</v>
      </c>
      <c r="H2736" s="49" t="s">
        <v>14</v>
      </c>
      <c r="I2736" s="62" t="s">
        <v>63</v>
      </c>
      <c r="J2736" s="143">
        <v>1.2657067667590368E-3</v>
      </c>
      <c r="K2736" s="50">
        <v>1.2408550905010697E-3</v>
      </c>
      <c r="L2736" s="51">
        <v>1.2378887029116166E-3</v>
      </c>
      <c r="M2736" s="50">
        <v>1.3172567392469292E-3</v>
      </c>
      <c r="N2736" s="50">
        <v>1.2368914139331999E-3</v>
      </c>
      <c r="O2736" s="50">
        <v>1.141714580994743E-3</v>
      </c>
      <c r="P2736" s="174">
        <v>1.0732371283885664E-3</v>
      </c>
    </row>
    <row r="2737" spans="1:16" x14ac:dyDescent="0.25">
      <c r="A2737" s="52">
        <f xml:space="preserve"> ROW( data_scaledImpacts[[#This Row],[row_id]] ) - ROW( data_scaledImpacts[[#Headers],[row_id]] )</f>
        <v>2736</v>
      </c>
      <c r="B2737" s="59" t="str">
        <f xml:space="preserve"> _xlfn.TEXTJOIN( "", , data_scaledImpacts[[#This Row],[sector]:[impactType]] )</f>
        <v>ATSExtremeTempCanESM26meanhot</v>
      </c>
      <c r="C2737" s="47" t="s">
        <v>1280</v>
      </c>
      <c r="D2737" s="47" t="s">
        <v>0</v>
      </c>
      <c r="E2737" s="48">
        <v>6</v>
      </c>
      <c r="F2737" s="48"/>
      <c r="G2737" s="48" t="s">
        <v>1281</v>
      </c>
      <c r="H2737" s="49" t="s">
        <v>14</v>
      </c>
      <c r="I2737" s="62" t="s">
        <v>70</v>
      </c>
      <c r="J2737" s="143">
        <v>1.5235691891585211E-3</v>
      </c>
      <c r="K2737" s="50">
        <v>1.5159428671178961E-3</v>
      </c>
      <c r="L2737" s="51">
        <v>1.4652403384222169E-3</v>
      </c>
      <c r="M2737" s="50">
        <v>1.584538265585789E-3</v>
      </c>
      <c r="N2737" s="50">
        <v>1.5009868025892281E-3</v>
      </c>
      <c r="O2737" s="50">
        <v>1.37859776317212E-3</v>
      </c>
      <c r="P2737" s="174">
        <v>1.3046448926308364E-3</v>
      </c>
    </row>
    <row r="2738" spans="1:16" x14ac:dyDescent="0.25">
      <c r="A2738" s="52">
        <f xml:space="preserve"> ROW( data_scaledImpacts[[#This Row],[row_id]] ) - ROW( data_scaledImpacts[[#Headers],[row_id]] )</f>
        <v>2737</v>
      </c>
      <c r="B2738" s="59" t="str">
        <f xml:space="preserve"> _xlfn.TEXTJOIN( "", , data_scaledImpacts[[#This Row],[sector]:[impactType]] )</f>
        <v>ATSExtremeTempCCSM41meanhot</v>
      </c>
      <c r="C2738" s="47" t="s">
        <v>1280</v>
      </c>
      <c r="D2738" s="47" t="s">
        <v>1</v>
      </c>
      <c r="E2738" s="48">
        <v>1</v>
      </c>
      <c r="F2738" s="48"/>
      <c r="G2738" s="48" t="s">
        <v>1281</v>
      </c>
      <c r="H2738" s="49" t="s">
        <v>14</v>
      </c>
      <c r="I2738" s="62" t="s">
        <v>36</v>
      </c>
      <c r="J2738" s="143">
        <v>2.4801578924690495E-4</v>
      </c>
      <c r="K2738" s="50">
        <v>1.9472274739081076E-4</v>
      </c>
      <c r="L2738" s="51">
        <v>2.4079241989329484E-4</v>
      </c>
      <c r="M2738" s="50">
        <v>1.4983902968818819E-4</v>
      </c>
      <c r="N2738" s="50">
        <v>1.9382540050942031E-4</v>
      </c>
      <c r="O2738" s="50">
        <v>1.9527943184009024E-4</v>
      </c>
      <c r="P2738" s="174">
        <v>1.2956292875030822E-4</v>
      </c>
    </row>
    <row r="2739" spans="1:16" x14ac:dyDescent="0.25">
      <c r="A2739" s="52">
        <f xml:space="preserve"> ROW( data_scaledImpacts[[#This Row],[row_id]] ) - ROW( data_scaledImpacts[[#Headers],[row_id]] )</f>
        <v>2738</v>
      </c>
      <c r="B2739" s="59" t="str">
        <f xml:space="preserve"> _xlfn.TEXTJOIN( "", , data_scaledImpacts[[#This Row],[sector]:[impactType]] )</f>
        <v>ATSExtremeTempCCSM42meanhot</v>
      </c>
      <c r="C2739" s="47" t="s">
        <v>1280</v>
      </c>
      <c r="D2739" s="47" t="s">
        <v>1</v>
      </c>
      <c r="E2739" s="48">
        <v>2</v>
      </c>
      <c r="F2739" s="48"/>
      <c r="G2739" s="48" t="s">
        <v>1281</v>
      </c>
      <c r="H2739" s="49" t="s">
        <v>14</v>
      </c>
      <c r="I2739" s="62" t="s">
        <v>43</v>
      </c>
      <c r="J2739" s="143">
        <v>5.1450111577725595E-4</v>
      </c>
      <c r="K2739" s="50">
        <v>4.5387594550484652E-4</v>
      </c>
      <c r="L2739" s="51">
        <v>5.2311629331143938E-4</v>
      </c>
      <c r="M2739" s="50">
        <v>4.2971140098890586E-4</v>
      </c>
      <c r="N2739" s="50">
        <v>4.6631035935155898E-4</v>
      </c>
      <c r="O2739" s="50">
        <v>5.2522614990305346E-4</v>
      </c>
      <c r="P2739" s="174">
        <v>3.9353444088336759E-4</v>
      </c>
    </row>
    <row r="2740" spans="1:16" x14ac:dyDescent="0.25">
      <c r="A2740" s="52">
        <f xml:space="preserve"> ROW( data_scaledImpacts[[#This Row],[row_id]] ) - ROW( data_scaledImpacts[[#Headers],[row_id]] )</f>
        <v>2739</v>
      </c>
      <c r="B2740" s="59" t="str">
        <f xml:space="preserve"> _xlfn.TEXTJOIN( "", , data_scaledImpacts[[#This Row],[sector]:[impactType]] )</f>
        <v>ATSExtremeTempCCSM43meanhot</v>
      </c>
      <c r="C2740" s="47" t="s">
        <v>1280</v>
      </c>
      <c r="D2740" s="47" t="s">
        <v>1</v>
      </c>
      <c r="E2740" s="48">
        <v>3</v>
      </c>
      <c r="F2740" s="48"/>
      <c r="G2740" s="48" t="s">
        <v>1281</v>
      </c>
      <c r="H2740" s="49" t="s">
        <v>14</v>
      </c>
      <c r="I2740" s="62" t="s">
        <v>50</v>
      </c>
      <c r="J2740" s="143">
        <v>8.2263293568750275E-4</v>
      </c>
      <c r="K2740" s="50">
        <v>7.2992484156144029E-4</v>
      </c>
      <c r="L2740" s="51">
        <v>7.5617840516484583E-4</v>
      </c>
      <c r="M2740" s="50">
        <v>6.7750659237780851E-4</v>
      </c>
      <c r="N2740" s="50">
        <v>7.8938478393073333E-4</v>
      </c>
      <c r="O2740" s="50">
        <v>7.6444961770973877E-4</v>
      </c>
      <c r="P2740" s="174">
        <v>5.7468372548103255E-4</v>
      </c>
    </row>
    <row r="2741" spans="1:16" x14ac:dyDescent="0.25">
      <c r="A2741" s="52">
        <f xml:space="preserve"> ROW( data_scaledImpacts[[#This Row],[row_id]] ) - ROW( data_scaledImpacts[[#Headers],[row_id]] )</f>
        <v>2740</v>
      </c>
      <c r="B2741" s="59" t="str">
        <f xml:space="preserve"> _xlfn.TEXTJOIN( "", , data_scaledImpacts[[#This Row],[sector]:[impactType]] )</f>
        <v>ATSExtremeTempCCSM44meanhot</v>
      </c>
      <c r="C2741" s="47" t="s">
        <v>1280</v>
      </c>
      <c r="D2741" s="47" t="s">
        <v>1</v>
      </c>
      <c r="E2741" s="48">
        <v>4</v>
      </c>
      <c r="F2741" s="48"/>
      <c r="G2741" s="48" t="s">
        <v>1281</v>
      </c>
      <c r="H2741" s="49" t="s">
        <v>14</v>
      </c>
      <c r="I2741" s="62" t="s">
        <v>57</v>
      </c>
      <c r="J2741" s="143">
        <v>1.0502918976805422E-3</v>
      </c>
      <c r="K2741" s="50">
        <v>9.8636946431396397E-4</v>
      </c>
      <c r="L2741" s="51">
        <v>1.0007578213682387E-3</v>
      </c>
      <c r="M2741" s="50">
        <v>9.5231376574765624E-4</v>
      </c>
      <c r="N2741" s="50">
        <v>1.0283620719070989E-3</v>
      </c>
      <c r="O2741" s="50">
        <v>9.3875385786476421E-4</v>
      </c>
      <c r="P2741" s="174">
        <v>7.8246901771973415E-4</v>
      </c>
    </row>
    <row r="2742" spans="1:16" x14ac:dyDescent="0.25">
      <c r="A2742" s="52">
        <f xml:space="preserve"> ROW( data_scaledImpacts[[#This Row],[row_id]] ) - ROW( data_scaledImpacts[[#Headers],[row_id]] )</f>
        <v>2741</v>
      </c>
      <c r="B2742" s="59" t="str">
        <f xml:space="preserve"> _xlfn.TEXTJOIN( "", , data_scaledImpacts[[#This Row],[sector]:[impactType]] )</f>
        <v>ATSExtremeTempCCSM45meanhot</v>
      </c>
      <c r="C2742" s="47" t="s">
        <v>1280</v>
      </c>
      <c r="D2742" s="47" t="s">
        <v>1</v>
      </c>
      <c r="E2742" s="48">
        <v>5</v>
      </c>
      <c r="F2742" s="48"/>
      <c r="G2742" s="48" t="s">
        <v>1281</v>
      </c>
      <c r="H2742" s="49" t="s">
        <v>14</v>
      </c>
      <c r="I2742" s="62" t="s">
        <v>64</v>
      </c>
      <c r="J2742" s="143">
        <v>1.315323062046463E-3</v>
      </c>
      <c r="K2742" s="50">
        <v>1.2204522835009305E-3</v>
      </c>
      <c r="L2742" s="51">
        <v>1.2420008629080033E-3</v>
      </c>
      <c r="M2742" s="50">
        <v>1.0897069950673377E-3</v>
      </c>
      <c r="N2742" s="50">
        <v>1.3510758110094774E-3</v>
      </c>
      <c r="O2742" s="50">
        <v>1.2587921595457754E-3</v>
      </c>
      <c r="P2742" s="174">
        <v>9.428115392343206E-4</v>
      </c>
    </row>
    <row r="2743" spans="1:16" x14ac:dyDescent="0.25">
      <c r="A2743" s="52">
        <f xml:space="preserve"> ROW( data_scaledImpacts[[#This Row],[row_id]] ) - ROW( data_scaledImpacts[[#Headers],[row_id]] )</f>
        <v>2742</v>
      </c>
      <c r="B2743" s="59" t="str">
        <f xml:space="preserve"> _xlfn.TEXTJOIN( "", , data_scaledImpacts[[#This Row],[sector]:[impactType]] )</f>
        <v>ATSExtremeTempCCSM46meanhot</v>
      </c>
      <c r="C2743" s="47" t="s">
        <v>1280</v>
      </c>
      <c r="D2743" s="47" t="s">
        <v>1</v>
      </c>
      <c r="E2743" s="48">
        <v>6</v>
      </c>
      <c r="F2743" s="48"/>
      <c r="G2743" s="48" t="s">
        <v>1281</v>
      </c>
      <c r="H2743" s="49" t="s">
        <v>14</v>
      </c>
      <c r="I2743" s="62" t="s">
        <v>71</v>
      </c>
      <c r="J2743" s="143"/>
      <c r="K2743" s="50"/>
      <c r="L2743" s="51"/>
      <c r="M2743" s="50"/>
      <c r="N2743" s="50"/>
      <c r="O2743" s="50"/>
      <c r="P2743" s="174"/>
    </row>
    <row r="2744" spans="1:16" x14ac:dyDescent="0.25">
      <c r="A2744" s="52">
        <f xml:space="preserve"> ROW( data_scaledImpacts[[#This Row],[row_id]] ) - ROW( data_scaledImpacts[[#Headers],[row_id]] )</f>
        <v>2743</v>
      </c>
      <c r="B2744" s="59" t="str">
        <f xml:space="preserve"> _xlfn.TEXTJOIN( "", , data_scaledImpacts[[#This Row],[sector]:[impactType]] )</f>
        <v>ATSExtremeTempGISS-E2-R1meanhot</v>
      </c>
      <c r="C2744" s="47" t="s">
        <v>1280</v>
      </c>
      <c r="D2744" s="47" t="s">
        <v>2</v>
      </c>
      <c r="E2744" s="48">
        <v>1</v>
      </c>
      <c r="F2744" s="48"/>
      <c r="G2744" s="48" t="s">
        <v>1281</v>
      </c>
      <c r="H2744" s="49" t="s">
        <v>14</v>
      </c>
      <c r="I2744" s="62" t="s">
        <v>37</v>
      </c>
      <c r="J2744" s="143">
        <v>3.1780234239593903E-4</v>
      </c>
      <c r="K2744" s="50">
        <v>3.0167184931604652E-4</v>
      </c>
      <c r="L2744" s="51">
        <v>2.5157951003398834E-4</v>
      </c>
      <c r="M2744" s="50">
        <v>1.8822613899119407E-4</v>
      </c>
      <c r="N2744" s="50">
        <v>2.6378356980808349E-4</v>
      </c>
      <c r="O2744" s="50">
        <v>1.9322370218600397E-4</v>
      </c>
      <c r="P2744" s="174">
        <v>1.3137927548795931E-4</v>
      </c>
    </row>
    <row r="2745" spans="1:16" x14ac:dyDescent="0.25">
      <c r="A2745" s="52">
        <f xml:space="preserve"> ROW( data_scaledImpacts[[#This Row],[row_id]] ) - ROW( data_scaledImpacts[[#Headers],[row_id]] )</f>
        <v>2744</v>
      </c>
      <c r="B2745" s="59" t="str">
        <f xml:space="preserve"> _xlfn.TEXTJOIN( "", , data_scaledImpacts[[#This Row],[sector]:[impactType]] )</f>
        <v>ATSExtremeTempGISS-E2-R2meanhot</v>
      </c>
      <c r="C2745" s="47" t="s">
        <v>1280</v>
      </c>
      <c r="D2745" s="47" t="s">
        <v>2</v>
      </c>
      <c r="E2745" s="48">
        <v>2</v>
      </c>
      <c r="F2745" s="48"/>
      <c r="G2745" s="48" t="s">
        <v>1281</v>
      </c>
      <c r="H2745" s="49" t="s">
        <v>14</v>
      </c>
      <c r="I2745" s="62" t="s">
        <v>44</v>
      </c>
      <c r="J2745" s="143">
        <v>6.6162544463289192E-4</v>
      </c>
      <c r="K2745" s="50">
        <v>6.4021748220808358E-4</v>
      </c>
      <c r="L2745" s="51">
        <v>4.4063268357357095E-4</v>
      </c>
      <c r="M2745" s="50">
        <v>3.8894705757391699E-4</v>
      </c>
      <c r="N2745" s="50">
        <v>6.2709002910321134E-4</v>
      </c>
      <c r="O2745" s="50">
        <v>5.0038749205023826E-4</v>
      </c>
      <c r="P2745" s="174">
        <v>4.0748667778560974E-4</v>
      </c>
    </row>
    <row r="2746" spans="1:16" x14ac:dyDescent="0.25">
      <c r="A2746" s="52">
        <f xml:space="preserve"> ROW( data_scaledImpacts[[#This Row],[row_id]] ) - ROW( data_scaledImpacts[[#Headers],[row_id]] )</f>
        <v>2745</v>
      </c>
      <c r="B2746" s="59" t="str">
        <f xml:space="preserve"> _xlfn.TEXTJOIN( "", , data_scaledImpacts[[#This Row],[sector]:[impactType]] )</f>
        <v>ATSExtremeTempGISS-E2-R3meanhot</v>
      </c>
      <c r="C2746" s="47" t="s">
        <v>1280</v>
      </c>
      <c r="D2746" s="47" t="s">
        <v>2</v>
      </c>
      <c r="E2746" s="48">
        <v>3</v>
      </c>
      <c r="F2746" s="48"/>
      <c r="G2746" s="48" t="s">
        <v>1281</v>
      </c>
      <c r="H2746" s="49" t="s">
        <v>14</v>
      </c>
      <c r="I2746" s="62" t="s">
        <v>51</v>
      </c>
      <c r="J2746" s="143">
        <v>9.1987962394043227E-4</v>
      </c>
      <c r="K2746" s="50">
        <v>8.3955447992851377E-4</v>
      </c>
      <c r="L2746" s="51">
        <v>7.073586324063745E-4</v>
      </c>
      <c r="M2746" s="50">
        <v>5.2485418443504498E-4</v>
      </c>
      <c r="N2746" s="50">
        <v>8.8222142952035449E-4</v>
      </c>
      <c r="O2746" s="50">
        <v>7.3189704994577941E-4</v>
      </c>
      <c r="P2746" s="174">
        <v>6.0127373575342708E-4</v>
      </c>
    </row>
    <row r="2747" spans="1:16" x14ac:dyDescent="0.25">
      <c r="A2747" s="52">
        <f xml:space="preserve"> ROW( data_scaledImpacts[[#This Row],[row_id]] ) - ROW( data_scaledImpacts[[#Headers],[row_id]] )</f>
        <v>2746</v>
      </c>
      <c r="B2747" s="59" t="str">
        <f xml:space="preserve"> _xlfn.TEXTJOIN( "", , data_scaledImpacts[[#This Row],[sector]:[impactType]] )</f>
        <v>ATSExtremeTempGISS-E2-R4meanhot</v>
      </c>
      <c r="C2747" s="47" t="s">
        <v>1280</v>
      </c>
      <c r="D2747" s="47" t="s">
        <v>2</v>
      </c>
      <c r="E2747" s="48">
        <v>4</v>
      </c>
      <c r="F2747" s="48"/>
      <c r="G2747" s="48" t="s">
        <v>1281</v>
      </c>
      <c r="H2747" s="49" t="s">
        <v>14</v>
      </c>
      <c r="I2747" s="62" t="s">
        <v>58</v>
      </c>
      <c r="J2747" s="143"/>
      <c r="K2747" s="50"/>
      <c r="L2747" s="51"/>
      <c r="M2747" s="50"/>
      <c r="N2747" s="50"/>
      <c r="O2747" s="50"/>
      <c r="P2747" s="174"/>
    </row>
    <row r="2748" spans="1:16" x14ac:dyDescent="0.25">
      <c r="A2748" s="52">
        <f xml:space="preserve"> ROW( data_scaledImpacts[[#This Row],[row_id]] ) - ROW( data_scaledImpacts[[#Headers],[row_id]] )</f>
        <v>2747</v>
      </c>
      <c r="B2748" s="59" t="str">
        <f xml:space="preserve"> _xlfn.TEXTJOIN( "", , data_scaledImpacts[[#This Row],[sector]:[impactType]] )</f>
        <v>ATSExtremeTempGISS-E2-R5meanhot</v>
      </c>
      <c r="C2748" s="47" t="s">
        <v>1280</v>
      </c>
      <c r="D2748" s="47" t="s">
        <v>2</v>
      </c>
      <c r="E2748" s="48">
        <v>5</v>
      </c>
      <c r="F2748" s="48"/>
      <c r="G2748" s="48" t="s">
        <v>1281</v>
      </c>
      <c r="H2748" s="49" t="s">
        <v>14</v>
      </c>
      <c r="I2748" s="62" t="s">
        <v>65</v>
      </c>
      <c r="J2748" s="143"/>
      <c r="K2748" s="50"/>
      <c r="L2748" s="51"/>
      <c r="M2748" s="50"/>
      <c r="N2748" s="50"/>
      <c r="O2748" s="50"/>
      <c r="P2748" s="174"/>
    </row>
    <row r="2749" spans="1:16" x14ac:dyDescent="0.25">
      <c r="A2749" s="52">
        <f xml:space="preserve"> ROW( data_scaledImpacts[[#This Row],[row_id]] ) - ROW( data_scaledImpacts[[#Headers],[row_id]] )</f>
        <v>2748</v>
      </c>
      <c r="B2749" s="59" t="str">
        <f xml:space="preserve"> _xlfn.TEXTJOIN( "", , data_scaledImpacts[[#This Row],[sector]:[impactType]] )</f>
        <v>ATSExtremeTempGISS-E2-R6meanhot</v>
      </c>
      <c r="C2749" s="47" t="s">
        <v>1280</v>
      </c>
      <c r="D2749" s="47" t="s">
        <v>2</v>
      </c>
      <c r="E2749" s="48">
        <v>6</v>
      </c>
      <c r="F2749" s="48"/>
      <c r="G2749" s="48" t="s">
        <v>1281</v>
      </c>
      <c r="H2749" s="49" t="s">
        <v>14</v>
      </c>
      <c r="I2749" s="62" t="s">
        <v>72</v>
      </c>
      <c r="J2749" s="143"/>
      <c r="K2749" s="50"/>
      <c r="L2749" s="51"/>
      <c r="M2749" s="50"/>
      <c r="N2749" s="50"/>
      <c r="O2749" s="50"/>
      <c r="P2749" s="174"/>
    </row>
    <row r="2750" spans="1:16" x14ac:dyDescent="0.25">
      <c r="A2750" s="52">
        <f xml:space="preserve"> ROW( data_scaledImpacts[[#This Row],[row_id]] ) - ROW( data_scaledImpacts[[#Headers],[row_id]] )</f>
        <v>2749</v>
      </c>
      <c r="B2750" s="59" t="str">
        <f xml:space="preserve"> _xlfn.TEXTJOIN( "", , data_scaledImpacts[[#This Row],[sector]:[impactType]] )</f>
        <v>ATSExtremeTempHadGEM2-ES1meanhot</v>
      </c>
      <c r="C2750" s="47" t="s">
        <v>1280</v>
      </c>
      <c r="D2750" s="47" t="s">
        <v>3</v>
      </c>
      <c r="E2750" s="48">
        <v>1</v>
      </c>
      <c r="F2750" s="48"/>
      <c r="G2750" s="48" t="s">
        <v>1281</v>
      </c>
      <c r="H2750" s="49" t="s">
        <v>14</v>
      </c>
      <c r="I2750" s="62" t="s">
        <v>38</v>
      </c>
      <c r="J2750" s="143">
        <v>3.4008729718820892E-4</v>
      </c>
      <c r="K2750" s="50">
        <v>2.8328268468573171E-4</v>
      </c>
      <c r="L2750" s="51">
        <v>2.0742973718857461E-4</v>
      </c>
      <c r="M2750" s="50">
        <v>2.1116359466952125E-4</v>
      </c>
      <c r="N2750" s="50">
        <v>3.2116159314312222E-4</v>
      </c>
      <c r="O2750" s="50">
        <v>2.0970537928382475E-4</v>
      </c>
      <c r="P2750" s="174">
        <v>8.8919346348884299E-5</v>
      </c>
    </row>
    <row r="2751" spans="1:16" x14ac:dyDescent="0.25">
      <c r="A2751" s="52">
        <f xml:space="preserve"> ROW( data_scaledImpacts[[#This Row],[row_id]] ) - ROW( data_scaledImpacts[[#Headers],[row_id]] )</f>
        <v>2750</v>
      </c>
      <c r="B2751" s="59" t="str">
        <f xml:space="preserve"> _xlfn.TEXTJOIN( "", , data_scaledImpacts[[#This Row],[sector]:[impactType]] )</f>
        <v>ATSExtremeTempHadGEM2-ES2meanhot</v>
      </c>
      <c r="C2751" s="47" t="s">
        <v>1280</v>
      </c>
      <c r="D2751" s="47" t="s">
        <v>3</v>
      </c>
      <c r="E2751" s="48">
        <v>2</v>
      </c>
      <c r="F2751" s="48"/>
      <c r="G2751" s="48" t="s">
        <v>1281</v>
      </c>
      <c r="H2751" s="49" t="s">
        <v>14</v>
      </c>
      <c r="I2751" s="62" t="s">
        <v>45</v>
      </c>
      <c r="J2751" s="143">
        <v>5.5222140079244685E-4</v>
      </c>
      <c r="K2751" s="50">
        <v>4.3760928246022019E-4</v>
      </c>
      <c r="L2751" s="51">
        <v>4.856649603326802E-4</v>
      </c>
      <c r="M2751" s="50">
        <v>4.2591519945361239E-4</v>
      </c>
      <c r="N2751" s="50">
        <v>5.2042596299406105E-4</v>
      </c>
      <c r="O2751" s="50">
        <v>4.9888714207611763E-4</v>
      </c>
      <c r="P2751" s="174">
        <v>2.9765789900537877E-4</v>
      </c>
    </row>
    <row r="2752" spans="1:16" x14ac:dyDescent="0.25">
      <c r="A2752" s="52">
        <f xml:space="preserve"> ROW( data_scaledImpacts[[#This Row],[row_id]] ) - ROW( data_scaledImpacts[[#Headers],[row_id]] )</f>
        <v>2751</v>
      </c>
      <c r="B2752" s="59" t="str">
        <f xml:space="preserve"> _xlfn.TEXTJOIN( "", , data_scaledImpacts[[#This Row],[sector]:[impactType]] )</f>
        <v>ATSExtremeTempHadGEM2-ES3meanhot</v>
      </c>
      <c r="C2752" s="47" t="s">
        <v>1280</v>
      </c>
      <c r="D2752" s="47" t="s">
        <v>3</v>
      </c>
      <c r="E2752" s="48">
        <v>3</v>
      </c>
      <c r="F2752" s="48"/>
      <c r="G2752" s="48" t="s">
        <v>1281</v>
      </c>
      <c r="H2752" s="49" t="s">
        <v>14</v>
      </c>
      <c r="I2752" s="62" t="s">
        <v>52</v>
      </c>
      <c r="J2752" s="143">
        <v>9.5999342891172398E-4</v>
      </c>
      <c r="K2752" s="50">
        <v>8.2668238223168589E-4</v>
      </c>
      <c r="L2752" s="51">
        <v>8.019128539886489E-4</v>
      </c>
      <c r="M2752" s="50">
        <v>6.3290822050427571E-4</v>
      </c>
      <c r="N2752" s="50">
        <v>9.1607940617697095E-4</v>
      </c>
      <c r="O2752" s="50">
        <v>8.1124613532924928E-4</v>
      </c>
      <c r="P2752" s="174">
        <v>5.0613022398428157E-4</v>
      </c>
    </row>
    <row r="2753" spans="1:16" x14ac:dyDescent="0.25">
      <c r="A2753" s="52">
        <f xml:space="preserve"> ROW( data_scaledImpacts[[#This Row],[row_id]] ) - ROW( data_scaledImpacts[[#Headers],[row_id]] )</f>
        <v>2752</v>
      </c>
      <c r="B2753" s="59" t="str">
        <f xml:space="preserve"> _xlfn.TEXTJOIN( "", , data_scaledImpacts[[#This Row],[sector]:[impactType]] )</f>
        <v>ATSExtremeTempHadGEM2-ES4meanhot</v>
      </c>
      <c r="C2753" s="47" t="s">
        <v>1280</v>
      </c>
      <c r="D2753" s="47" t="s">
        <v>3</v>
      </c>
      <c r="E2753" s="48">
        <v>4</v>
      </c>
      <c r="F2753" s="48"/>
      <c r="G2753" s="48" t="s">
        <v>1281</v>
      </c>
      <c r="H2753" s="49" t="s">
        <v>14</v>
      </c>
      <c r="I2753" s="62" t="s">
        <v>59</v>
      </c>
      <c r="J2753" s="143">
        <v>1.1815848064594524E-3</v>
      </c>
      <c r="K2753" s="50">
        <v>1.0503807087103964E-3</v>
      </c>
      <c r="L2753" s="51">
        <v>1.0377394432587652E-3</v>
      </c>
      <c r="M2753" s="50">
        <v>9.7193482639656179E-4</v>
      </c>
      <c r="N2753" s="50">
        <v>1.1477676638417336E-3</v>
      </c>
      <c r="O2753" s="50">
        <v>1.0072550079606381E-3</v>
      </c>
      <c r="P2753" s="174">
        <v>7.9337738258156111E-4</v>
      </c>
    </row>
    <row r="2754" spans="1:16" x14ac:dyDescent="0.25">
      <c r="A2754" s="52">
        <f xml:space="preserve"> ROW( data_scaledImpacts[[#This Row],[row_id]] ) - ROW( data_scaledImpacts[[#Headers],[row_id]] )</f>
        <v>2753</v>
      </c>
      <c r="B2754" s="59" t="str">
        <f xml:space="preserve"> _xlfn.TEXTJOIN( "", , data_scaledImpacts[[#This Row],[sector]:[impactType]] )</f>
        <v>ATSExtremeTempHadGEM2-ES5meanhot</v>
      </c>
      <c r="C2754" s="47" t="s">
        <v>1280</v>
      </c>
      <c r="D2754" s="47" t="s">
        <v>3</v>
      </c>
      <c r="E2754" s="48">
        <v>5</v>
      </c>
      <c r="F2754" s="48"/>
      <c r="G2754" s="48" t="s">
        <v>1281</v>
      </c>
      <c r="H2754" s="49" t="s">
        <v>14</v>
      </c>
      <c r="I2754" s="62" t="s">
        <v>66</v>
      </c>
      <c r="J2754" s="143">
        <v>1.3845662974157533E-3</v>
      </c>
      <c r="K2754" s="50">
        <v>1.2454832205303433E-3</v>
      </c>
      <c r="L2754" s="51">
        <v>1.283516685568653E-3</v>
      </c>
      <c r="M2754" s="50">
        <v>1.2198165735212948E-3</v>
      </c>
      <c r="N2754" s="50">
        <v>1.3024697384228252E-3</v>
      </c>
      <c r="O2754" s="50">
        <v>1.1390535206542245E-3</v>
      </c>
      <c r="P2754" s="174">
        <v>9.7525154493562896E-4</v>
      </c>
    </row>
    <row r="2755" spans="1:16" x14ac:dyDescent="0.25">
      <c r="A2755" s="52">
        <f xml:space="preserve"> ROW( data_scaledImpacts[[#This Row],[row_id]] ) - ROW( data_scaledImpacts[[#Headers],[row_id]] )</f>
        <v>2754</v>
      </c>
      <c r="B2755" s="59" t="str">
        <f xml:space="preserve"> _xlfn.TEXTJOIN( "", , data_scaledImpacts[[#This Row],[sector]:[impactType]] )</f>
        <v>ATSExtremeTempHadGEM2-ES6meanhot</v>
      </c>
      <c r="C2755" s="47" t="s">
        <v>1280</v>
      </c>
      <c r="D2755" s="47" t="s">
        <v>3</v>
      </c>
      <c r="E2755" s="48">
        <v>6</v>
      </c>
      <c r="F2755" s="48"/>
      <c r="G2755" s="48" t="s">
        <v>1281</v>
      </c>
      <c r="H2755" s="49" t="s">
        <v>14</v>
      </c>
      <c r="I2755" s="62" t="s">
        <v>73</v>
      </c>
      <c r="J2755" s="143">
        <v>1.7357257910057759E-3</v>
      </c>
      <c r="K2755" s="50">
        <v>1.5626493577357231E-3</v>
      </c>
      <c r="L2755" s="51">
        <v>1.5014641169236954E-3</v>
      </c>
      <c r="M2755" s="50">
        <v>1.4169519321347033E-3</v>
      </c>
      <c r="N2755" s="50">
        <v>1.6224621380875165E-3</v>
      </c>
      <c r="O2755" s="50">
        <v>1.3571142058015696E-3</v>
      </c>
      <c r="P2755" s="174">
        <v>1.1325164080866685E-3</v>
      </c>
    </row>
    <row r="2756" spans="1:16" x14ac:dyDescent="0.25">
      <c r="A2756" s="52">
        <f xml:space="preserve"> ROW( data_scaledImpacts[[#This Row],[row_id]] ) - ROW( data_scaledImpacts[[#Headers],[row_id]] )</f>
        <v>2755</v>
      </c>
      <c r="B2756" s="59" t="str">
        <f xml:space="preserve"> _xlfn.TEXTJOIN( "", , data_scaledImpacts[[#This Row],[sector]:[impactType]] )</f>
        <v>ATSExtremeTempMIROC51meanhot</v>
      </c>
      <c r="C2756" s="47" t="s">
        <v>1280</v>
      </c>
      <c r="D2756" s="47" t="s">
        <v>4</v>
      </c>
      <c r="E2756" s="48">
        <v>1</v>
      </c>
      <c r="F2756" s="48"/>
      <c r="G2756" s="48" t="s">
        <v>1281</v>
      </c>
      <c r="H2756" s="49" t="s">
        <v>14</v>
      </c>
      <c r="I2756" s="62" t="s">
        <v>39</v>
      </c>
      <c r="J2756" s="143">
        <v>3.1095470317867832E-4</v>
      </c>
      <c r="K2756" s="50">
        <v>2.6625660880828442E-4</v>
      </c>
      <c r="L2756" s="51">
        <v>2.2930969517391946E-4</v>
      </c>
      <c r="M2756" s="50">
        <v>1.5791763418966835E-4</v>
      </c>
      <c r="N2756" s="50">
        <v>2.234501425643753E-4</v>
      </c>
      <c r="O2756" s="50">
        <v>2.3299226277203331E-4</v>
      </c>
      <c r="P2756" s="174">
        <v>1.0345071544747507E-4</v>
      </c>
    </row>
    <row r="2757" spans="1:16" x14ac:dyDescent="0.25">
      <c r="A2757" s="52">
        <f xml:space="preserve"> ROW( data_scaledImpacts[[#This Row],[row_id]] ) - ROW( data_scaledImpacts[[#Headers],[row_id]] )</f>
        <v>2756</v>
      </c>
      <c r="B2757" s="59" t="str">
        <f xml:space="preserve"> _xlfn.TEXTJOIN( "", , data_scaledImpacts[[#This Row],[sector]:[impactType]] )</f>
        <v>ATSExtremeTempMIROC52meanhot</v>
      </c>
      <c r="C2757" s="47" t="s">
        <v>1280</v>
      </c>
      <c r="D2757" s="47" t="s">
        <v>4</v>
      </c>
      <c r="E2757" s="48">
        <v>2</v>
      </c>
      <c r="F2757" s="48"/>
      <c r="G2757" s="48" t="s">
        <v>1281</v>
      </c>
      <c r="H2757" s="49" t="s">
        <v>14</v>
      </c>
      <c r="I2757" s="62" t="s">
        <v>46</v>
      </c>
      <c r="J2757" s="143">
        <v>6.2824004034266016E-4</v>
      </c>
      <c r="K2757" s="50">
        <v>5.683532869188633E-4</v>
      </c>
      <c r="L2757" s="51">
        <v>5.5070081050806767E-4</v>
      </c>
      <c r="M2757" s="50">
        <v>3.1199633482017353E-4</v>
      </c>
      <c r="N2757" s="50">
        <v>4.9849452712092258E-4</v>
      </c>
      <c r="O2757" s="50">
        <v>5.3179018491946481E-4</v>
      </c>
      <c r="P2757" s="174">
        <v>3.2235585150844776E-4</v>
      </c>
    </row>
    <row r="2758" spans="1:16" x14ac:dyDescent="0.25">
      <c r="A2758" s="52">
        <f xml:space="preserve"> ROW( data_scaledImpacts[[#This Row],[row_id]] ) - ROW( data_scaledImpacts[[#Headers],[row_id]] )</f>
        <v>2757</v>
      </c>
      <c r="B2758" s="59" t="str">
        <f xml:space="preserve"> _xlfn.TEXTJOIN( "", , data_scaledImpacts[[#This Row],[sector]:[impactType]] )</f>
        <v>ATSExtremeTempMIROC53meanhot</v>
      </c>
      <c r="C2758" s="47" t="s">
        <v>1280</v>
      </c>
      <c r="D2758" s="47" t="s">
        <v>4</v>
      </c>
      <c r="E2758" s="48">
        <v>3</v>
      </c>
      <c r="F2758" s="48"/>
      <c r="G2758" s="48" t="s">
        <v>1281</v>
      </c>
      <c r="H2758" s="49" t="s">
        <v>14</v>
      </c>
      <c r="I2758" s="62" t="s">
        <v>53</v>
      </c>
      <c r="J2758" s="143">
        <v>9.5237138947187536E-4</v>
      </c>
      <c r="K2758" s="50">
        <v>9.7083297626824163E-4</v>
      </c>
      <c r="L2758" s="51">
        <v>8.1398914734567189E-4</v>
      </c>
      <c r="M2758" s="50">
        <v>4.9664119741169304E-4</v>
      </c>
      <c r="N2758" s="50">
        <v>8.3397864711528939E-4</v>
      </c>
      <c r="O2758" s="50">
        <v>8.2724343924116196E-4</v>
      </c>
      <c r="P2758" s="174">
        <v>5.6006481038484851E-4</v>
      </c>
    </row>
    <row r="2759" spans="1:16" x14ac:dyDescent="0.25">
      <c r="A2759" s="52">
        <f xml:space="preserve"> ROW( data_scaledImpacts[[#This Row],[row_id]] ) - ROW( data_scaledImpacts[[#Headers],[row_id]] )</f>
        <v>2758</v>
      </c>
      <c r="B2759" s="59" t="str">
        <f xml:space="preserve"> _xlfn.TEXTJOIN( "", , data_scaledImpacts[[#This Row],[sector]:[impactType]] )</f>
        <v>ATSExtremeTempMIROC54meanhot</v>
      </c>
      <c r="C2759" s="47" t="s">
        <v>1280</v>
      </c>
      <c r="D2759" s="47" t="s">
        <v>4</v>
      </c>
      <c r="E2759" s="48">
        <v>4</v>
      </c>
      <c r="F2759" s="48"/>
      <c r="G2759" s="48" t="s">
        <v>1281</v>
      </c>
      <c r="H2759" s="49" t="s">
        <v>14</v>
      </c>
      <c r="I2759" s="62" t="s">
        <v>60</v>
      </c>
      <c r="J2759" s="143">
        <v>1.2489516963949652E-3</v>
      </c>
      <c r="K2759" s="50">
        <v>1.1857667095153729E-3</v>
      </c>
      <c r="L2759" s="51">
        <v>1.0971615769610303E-3</v>
      </c>
      <c r="M2759" s="50">
        <v>7.0287256569378923E-4</v>
      </c>
      <c r="N2759" s="50">
        <v>1.0382792935306254E-3</v>
      </c>
      <c r="O2759" s="50">
        <v>1.0320304086158109E-3</v>
      </c>
      <c r="P2759" s="174">
        <v>6.9690694655124891E-4</v>
      </c>
    </row>
    <row r="2760" spans="1:16" x14ac:dyDescent="0.25">
      <c r="A2760" s="52">
        <f xml:space="preserve"> ROW( data_scaledImpacts[[#This Row],[row_id]] ) - ROW( data_scaledImpacts[[#Headers],[row_id]] )</f>
        <v>2759</v>
      </c>
      <c r="B2760" s="59" t="str">
        <f xml:space="preserve"> _xlfn.TEXTJOIN( "", , data_scaledImpacts[[#This Row],[sector]:[impactType]] )</f>
        <v>ATSExtremeTempMIROC55meanhot</v>
      </c>
      <c r="C2760" s="47" t="s">
        <v>1280</v>
      </c>
      <c r="D2760" s="47" t="s">
        <v>4</v>
      </c>
      <c r="E2760" s="48">
        <v>5</v>
      </c>
      <c r="F2760" s="48"/>
      <c r="G2760" s="48" t="s">
        <v>1281</v>
      </c>
      <c r="H2760" s="49" t="s">
        <v>14</v>
      </c>
      <c r="I2760" s="62" t="s">
        <v>67</v>
      </c>
      <c r="J2760" s="143">
        <v>1.5079394069960929E-3</v>
      </c>
      <c r="K2760" s="50">
        <v>1.3689116313346694E-3</v>
      </c>
      <c r="L2760" s="51">
        <v>1.3478157210121916E-3</v>
      </c>
      <c r="M2760" s="50">
        <v>8.691805262433217E-4</v>
      </c>
      <c r="N2760" s="50">
        <v>1.2560529084776069E-3</v>
      </c>
      <c r="O2760" s="50">
        <v>1.3232938790204579E-3</v>
      </c>
      <c r="P2760" s="174">
        <v>8.6186093842420986E-4</v>
      </c>
    </row>
    <row r="2761" spans="1:16" x14ac:dyDescent="0.25">
      <c r="A2761" s="52">
        <f xml:space="preserve"> ROW( data_scaledImpacts[[#This Row],[row_id]] ) - ROW( data_scaledImpacts[[#Headers],[row_id]] )</f>
        <v>2760</v>
      </c>
      <c r="B2761" s="59" t="str">
        <f xml:space="preserve"> _xlfn.TEXTJOIN( "", , data_scaledImpacts[[#This Row],[sector]:[impactType]] )</f>
        <v>ATSExtremeTempMIROC56meanhot</v>
      </c>
      <c r="C2761" s="47" t="s">
        <v>1280</v>
      </c>
      <c r="D2761" s="47" t="s">
        <v>4</v>
      </c>
      <c r="E2761" s="48">
        <v>6</v>
      </c>
      <c r="F2761" s="48"/>
      <c r="G2761" s="48" t="s">
        <v>1281</v>
      </c>
      <c r="H2761" s="49" t="s">
        <v>14</v>
      </c>
      <c r="I2761" s="62" t="s">
        <v>74</v>
      </c>
      <c r="J2761" s="143"/>
      <c r="K2761" s="50"/>
      <c r="L2761" s="51"/>
      <c r="M2761" s="50"/>
      <c r="N2761" s="50"/>
      <c r="O2761" s="50"/>
      <c r="P2761" s="174"/>
    </row>
    <row r="2762" spans="1:16" x14ac:dyDescent="0.25">
      <c r="A2762" s="52">
        <f xml:space="preserve"> ROW( data_scaledImpacts[[#This Row],[row_id]] ) - ROW( data_scaledImpacts[[#Headers],[row_id]] )</f>
        <v>2761</v>
      </c>
      <c r="B2762" s="59" t="str">
        <f xml:space="preserve"> _xlfn.TEXTJOIN( "", , data_scaledImpacts[[#This Row],[sector]:[impactType]] )</f>
        <v>ATSExtremeTempGFDL-CM31meanhot</v>
      </c>
      <c r="C2762" s="47" t="s">
        <v>1280</v>
      </c>
      <c r="D2762" s="47" t="s">
        <v>5</v>
      </c>
      <c r="E2762" s="48">
        <v>1</v>
      </c>
      <c r="F2762" s="48"/>
      <c r="G2762" s="48" t="s">
        <v>1281</v>
      </c>
      <c r="H2762" s="49" t="s">
        <v>14</v>
      </c>
      <c r="I2762" s="62" t="s">
        <v>40</v>
      </c>
      <c r="J2762" s="143">
        <v>3.1288864614472485E-4</v>
      </c>
      <c r="K2762" s="50">
        <v>3.2038638883583108E-4</v>
      </c>
      <c r="L2762" s="51">
        <v>1.6874379534459168E-4</v>
      </c>
      <c r="M2762" s="50">
        <v>1.4009829624344784E-4</v>
      </c>
      <c r="N2762" s="50">
        <v>2.9557356033740976E-4</v>
      </c>
      <c r="O2762" s="50">
        <v>2.427682567440849E-4</v>
      </c>
      <c r="P2762" s="174">
        <v>1.2192247817198497E-4</v>
      </c>
    </row>
    <row r="2763" spans="1:16" x14ac:dyDescent="0.25">
      <c r="A2763" s="52">
        <f xml:space="preserve"> ROW( data_scaledImpacts[[#This Row],[row_id]] ) - ROW( data_scaledImpacts[[#Headers],[row_id]] )</f>
        <v>2762</v>
      </c>
      <c r="B2763" s="59" t="str">
        <f xml:space="preserve"> _xlfn.TEXTJOIN( "", , data_scaledImpacts[[#This Row],[sector]:[impactType]] )</f>
        <v>ATSExtremeTempGFDL-CM32meanhot</v>
      </c>
      <c r="C2763" s="47" t="s">
        <v>1280</v>
      </c>
      <c r="D2763" s="47" t="s">
        <v>5</v>
      </c>
      <c r="E2763" s="48">
        <v>2</v>
      </c>
      <c r="F2763" s="48"/>
      <c r="G2763" s="48" t="s">
        <v>1281</v>
      </c>
      <c r="H2763" s="49" t="s">
        <v>14</v>
      </c>
      <c r="I2763" s="62" t="s">
        <v>47</v>
      </c>
      <c r="J2763" s="143">
        <v>5.7192925965078101E-4</v>
      </c>
      <c r="K2763" s="50">
        <v>6.0702095577847882E-4</v>
      </c>
      <c r="L2763" s="51">
        <v>4.1111370444424296E-4</v>
      </c>
      <c r="M2763" s="50">
        <v>3.4178818344609169E-4</v>
      </c>
      <c r="N2763" s="50">
        <v>5.7870997227486604E-4</v>
      </c>
      <c r="O2763" s="50">
        <v>4.7374444361803414E-4</v>
      </c>
      <c r="P2763" s="174">
        <v>3.1544947913222162E-4</v>
      </c>
    </row>
    <row r="2764" spans="1:16" x14ac:dyDescent="0.25">
      <c r="A2764" s="52">
        <f xml:space="preserve"> ROW( data_scaledImpacts[[#This Row],[row_id]] ) - ROW( data_scaledImpacts[[#Headers],[row_id]] )</f>
        <v>2763</v>
      </c>
      <c r="B2764" s="59" t="str">
        <f xml:space="preserve"> _xlfn.TEXTJOIN( "", , data_scaledImpacts[[#This Row],[sector]:[impactType]] )</f>
        <v>ATSExtremeTempGFDL-CM33meanhot</v>
      </c>
      <c r="C2764" s="47" t="s">
        <v>1280</v>
      </c>
      <c r="D2764" s="47" t="s">
        <v>5</v>
      </c>
      <c r="E2764" s="48">
        <v>3</v>
      </c>
      <c r="F2764" s="48"/>
      <c r="G2764" s="48" t="s">
        <v>1281</v>
      </c>
      <c r="H2764" s="49" t="s">
        <v>14</v>
      </c>
      <c r="I2764" s="62" t="s">
        <v>54</v>
      </c>
      <c r="J2764" s="143">
        <v>8.3721021623118239E-4</v>
      </c>
      <c r="K2764" s="50">
        <v>9.4384740256362354E-4</v>
      </c>
      <c r="L2764" s="51">
        <v>7.0615694943304726E-4</v>
      </c>
      <c r="M2764" s="50">
        <v>6.8042041278353277E-4</v>
      </c>
      <c r="N2764" s="50">
        <v>8.9934195640834511E-4</v>
      </c>
      <c r="O2764" s="50">
        <v>7.695997803537426E-4</v>
      </c>
      <c r="P2764" s="174">
        <v>6.5123929980809639E-4</v>
      </c>
    </row>
    <row r="2765" spans="1:16" x14ac:dyDescent="0.25">
      <c r="A2765" s="52">
        <f xml:space="preserve"> ROW( data_scaledImpacts[[#This Row],[row_id]] ) - ROW( data_scaledImpacts[[#Headers],[row_id]] )</f>
        <v>2764</v>
      </c>
      <c r="B2765" s="59" t="str">
        <f xml:space="preserve"> _xlfn.TEXTJOIN( "", , data_scaledImpacts[[#This Row],[sector]:[impactType]] )</f>
        <v>ATSExtremeTempGFDL-CM34meanhot</v>
      </c>
      <c r="C2765" s="47" t="s">
        <v>1280</v>
      </c>
      <c r="D2765" s="47" t="s">
        <v>5</v>
      </c>
      <c r="E2765" s="48">
        <v>4</v>
      </c>
      <c r="F2765" s="48"/>
      <c r="G2765" s="48" t="s">
        <v>1281</v>
      </c>
      <c r="H2765" s="49" t="s">
        <v>14</v>
      </c>
      <c r="I2765" s="62" t="s">
        <v>61</v>
      </c>
      <c r="J2765" s="143">
        <v>1.0591559960760658E-3</v>
      </c>
      <c r="K2765" s="50">
        <v>1.1654764957707711E-3</v>
      </c>
      <c r="L2765" s="51">
        <v>8.4091078062239642E-4</v>
      </c>
      <c r="M2765" s="50">
        <v>8.4907671110214867E-4</v>
      </c>
      <c r="N2765" s="50">
        <v>1.143568827465058E-3</v>
      </c>
      <c r="O2765" s="50">
        <v>9.9358297408153702E-4</v>
      </c>
      <c r="P2765" s="174">
        <v>8.3742410823825541E-4</v>
      </c>
    </row>
    <row r="2766" spans="1:16" x14ac:dyDescent="0.25">
      <c r="A2766" s="52">
        <f xml:space="preserve"> ROW( data_scaledImpacts[[#This Row],[row_id]] ) - ROW( data_scaledImpacts[[#Headers],[row_id]] )</f>
        <v>2765</v>
      </c>
      <c r="B2766" s="59" t="str">
        <f xml:space="preserve"> _xlfn.TEXTJOIN( "", , data_scaledImpacts[[#This Row],[sector]:[impactType]] )</f>
        <v>ATSExtremeTempGFDL-CM35meanhot</v>
      </c>
      <c r="C2766" s="47" t="s">
        <v>1280</v>
      </c>
      <c r="D2766" s="47" t="s">
        <v>5</v>
      </c>
      <c r="E2766" s="48">
        <v>5</v>
      </c>
      <c r="F2766" s="48"/>
      <c r="G2766" s="48" t="s">
        <v>1281</v>
      </c>
      <c r="H2766" s="49" t="s">
        <v>14</v>
      </c>
      <c r="I2766" s="62" t="s">
        <v>68</v>
      </c>
      <c r="J2766" s="143">
        <v>1.3463720044190489E-3</v>
      </c>
      <c r="K2766" s="50">
        <v>1.3654102921171426E-3</v>
      </c>
      <c r="L2766" s="51">
        <v>1.1623815623141099E-3</v>
      </c>
      <c r="M2766" s="50">
        <v>1.0145247239464483E-3</v>
      </c>
      <c r="N2766" s="50">
        <v>1.3747645656457211E-3</v>
      </c>
      <c r="O2766" s="50">
        <v>1.2647772792788036E-3</v>
      </c>
      <c r="P2766" s="174">
        <v>1.0300085997321299E-3</v>
      </c>
    </row>
    <row r="2767" spans="1:16" x14ac:dyDescent="0.25">
      <c r="A2767" s="52">
        <f xml:space="preserve"> ROW( data_scaledImpacts[[#This Row],[row_id]] ) - ROW( data_scaledImpacts[[#Headers],[row_id]] )</f>
        <v>2766</v>
      </c>
      <c r="B2767" s="59" t="str">
        <f xml:space="preserve"> _xlfn.TEXTJOIN( "", , data_scaledImpacts[[#This Row],[sector]:[impactType]] )</f>
        <v>ATSExtremeTempGFDL-CM36meanhot</v>
      </c>
      <c r="C2767" s="47" t="s">
        <v>1280</v>
      </c>
      <c r="D2767" s="47" t="s">
        <v>5</v>
      </c>
      <c r="E2767" s="48">
        <v>6</v>
      </c>
      <c r="F2767" s="48"/>
      <c r="G2767" s="48" t="s">
        <v>1281</v>
      </c>
      <c r="H2767" s="49" t="s">
        <v>14</v>
      </c>
      <c r="I2767" s="62" t="s">
        <v>75</v>
      </c>
      <c r="J2767" s="143">
        <v>1.6060403517921067E-3</v>
      </c>
      <c r="K2767" s="50">
        <v>1.6255566812963561E-3</v>
      </c>
      <c r="L2767" s="51">
        <v>1.4072150181015837E-3</v>
      </c>
      <c r="M2767" s="50">
        <v>1.2180212372976771E-3</v>
      </c>
      <c r="N2767" s="50">
        <v>1.6290709195922201E-3</v>
      </c>
      <c r="O2767" s="50">
        <v>1.4489103542343626E-3</v>
      </c>
      <c r="P2767" s="174">
        <v>1.2624645396582526E-3</v>
      </c>
    </row>
    <row r="2768" spans="1:16" x14ac:dyDescent="0.25">
      <c r="A2768" s="52">
        <f xml:space="preserve"> ROW( data_scaledImpacts[[#This Row],[row_id]] ) - ROW( data_scaledImpacts[[#Headers],[row_id]] )</f>
        <v>2767</v>
      </c>
      <c r="B2768" s="59" t="str">
        <f xml:space="preserve"> _xlfn.TEXTJOIN( "", , data_scaledImpacts[[#This Row],[sector]:[impactType]] )</f>
        <v>ATSExtremeTempGCMAverage1meanhot</v>
      </c>
      <c r="C2768" s="47" t="s">
        <v>1280</v>
      </c>
      <c r="D2768" s="47" t="s">
        <v>1282</v>
      </c>
      <c r="E2768" s="48">
        <v>1</v>
      </c>
      <c r="F2768" s="48"/>
      <c r="G2768" s="48" t="s">
        <v>1281</v>
      </c>
      <c r="H2768" s="49" t="s">
        <v>14</v>
      </c>
      <c r="I2768" s="62" t="s">
        <v>1283</v>
      </c>
      <c r="J2768" s="143">
        <v>2.9979827083363356E-4</v>
      </c>
      <c r="K2768" s="50">
        <v>2.7802020172733153E-4</v>
      </c>
      <c r="L2768" s="51">
        <v>2.1949183664786412E-4</v>
      </c>
      <c r="M2768" s="50">
        <v>1.754024389284275E-4</v>
      </c>
      <c r="N2768" s="50">
        <v>2.510421670444979E-4</v>
      </c>
      <c r="O2768" s="50">
        <v>2.0950069061833297E-4</v>
      </c>
      <c r="P2768" s="174">
        <v>1.1676163669651122E-4</v>
      </c>
    </row>
    <row r="2769" spans="1:16" x14ac:dyDescent="0.25">
      <c r="A2769" s="52">
        <f xml:space="preserve"> ROW( data_scaledImpacts[[#This Row],[row_id]] ) - ROW( data_scaledImpacts[[#Headers],[row_id]] )</f>
        <v>2768</v>
      </c>
      <c r="B2769" s="59" t="str">
        <f xml:space="preserve"> _xlfn.TEXTJOIN( "", , data_scaledImpacts[[#This Row],[sector]:[impactType]] )</f>
        <v>ATSExtremeTempGCMAverage2meanhot</v>
      </c>
      <c r="C2769" s="47" t="s">
        <v>1280</v>
      </c>
      <c r="D2769" s="47" t="s">
        <v>1282</v>
      </c>
      <c r="E2769" s="48">
        <v>2</v>
      </c>
      <c r="F2769" s="48"/>
      <c r="G2769" s="48" t="s">
        <v>1281</v>
      </c>
      <c r="H2769" s="49" t="s">
        <v>14</v>
      </c>
      <c r="I2769" s="62" t="s">
        <v>1284</v>
      </c>
      <c r="J2769" s="143">
        <v>5.8043414454012358E-4</v>
      </c>
      <c r="K2769" s="50">
        <v>5.4300673645184619E-4</v>
      </c>
      <c r="L2769" s="51">
        <v>4.8468363794615057E-4</v>
      </c>
      <c r="M2769" s="50">
        <v>3.986878503270399E-4</v>
      </c>
      <c r="N2769" s="50">
        <v>5.3310049333711292E-4</v>
      </c>
      <c r="O2769" s="50">
        <v>4.9415132919705608E-4</v>
      </c>
      <c r="P2769" s="174">
        <v>3.5658189999467695E-4</v>
      </c>
    </row>
    <row r="2770" spans="1:16" x14ac:dyDescent="0.25">
      <c r="A2770" s="52">
        <f xml:space="preserve"> ROW( data_scaledImpacts[[#This Row],[row_id]] ) - ROW( data_scaledImpacts[[#Headers],[row_id]] )</f>
        <v>2769</v>
      </c>
      <c r="B2770" s="59" t="str">
        <f xml:space="preserve"> _xlfn.TEXTJOIN( "", , data_scaledImpacts[[#This Row],[sector]:[impactType]] )</f>
        <v>ATSExtremeTempGCMAverage3meanhot</v>
      </c>
      <c r="C2770" s="47" t="s">
        <v>1280</v>
      </c>
      <c r="D2770" s="47" t="s">
        <v>1282</v>
      </c>
      <c r="E2770" s="48">
        <v>3</v>
      </c>
      <c r="F2770" s="48"/>
      <c r="G2770" s="48" t="s">
        <v>1281</v>
      </c>
      <c r="H2770" s="49" t="s">
        <v>14</v>
      </c>
      <c r="I2770" s="62" t="s">
        <v>1285</v>
      </c>
      <c r="J2770" s="143">
        <v>8.8174119753847095E-4</v>
      </c>
      <c r="K2770" s="50">
        <v>8.5387591205878324E-4</v>
      </c>
      <c r="L2770" s="51">
        <v>7.5955556876644917E-4</v>
      </c>
      <c r="M2770" s="50">
        <v>6.3903940236243351E-4</v>
      </c>
      <c r="N2770" s="50">
        <v>8.560795319433812E-4</v>
      </c>
      <c r="O2770" s="50">
        <v>7.725058775614875E-4</v>
      </c>
      <c r="P2770" s="174">
        <v>5.9302397338531346E-4</v>
      </c>
    </row>
    <row r="2771" spans="1:16" x14ac:dyDescent="0.25">
      <c r="A2771" s="52">
        <f xml:space="preserve"> ROW( data_scaledImpacts[[#This Row],[row_id]] ) - ROW( data_scaledImpacts[[#Headers],[row_id]] )</f>
        <v>2770</v>
      </c>
      <c r="B2771" s="59" t="str">
        <f xml:space="preserve"> _xlfn.TEXTJOIN( "", , data_scaledImpacts[[#This Row],[sector]:[impactType]] )</f>
        <v>ATSExtremeTempGCMAverage4meanhot</v>
      </c>
      <c r="C2771" s="47" t="s">
        <v>1280</v>
      </c>
      <c r="D2771" s="47" t="s">
        <v>1282</v>
      </c>
      <c r="E2771" s="48">
        <v>4</v>
      </c>
      <c r="F2771" s="48"/>
      <c r="G2771" s="48" t="s">
        <v>1281</v>
      </c>
      <c r="H2771" s="49" t="s">
        <v>14</v>
      </c>
      <c r="I2771" s="62" t="s">
        <v>1286</v>
      </c>
      <c r="J2771" s="143">
        <v>1.1019443093499791E-3</v>
      </c>
      <c r="K2771" s="50">
        <v>1.0761251447944597E-3</v>
      </c>
      <c r="L2771" s="51">
        <v>9.8089943061438088E-4</v>
      </c>
      <c r="M2771" s="50">
        <v>9.0889781522286088E-4</v>
      </c>
      <c r="N2771" s="50">
        <v>1.0777937860584122E-3</v>
      </c>
      <c r="O2771" s="50">
        <v>9.863351507337398E-4</v>
      </c>
      <c r="P2771" s="174">
        <v>8.007824757362413E-4</v>
      </c>
    </row>
    <row r="2772" spans="1:16" x14ac:dyDescent="0.25">
      <c r="A2772" s="52">
        <f xml:space="preserve"> ROW( data_scaledImpacts[[#This Row],[row_id]] ) - ROW( data_scaledImpacts[[#Headers],[row_id]] )</f>
        <v>2771</v>
      </c>
      <c r="B2772" s="59" t="str">
        <f xml:space="preserve"> _xlfn.TEXTJOIN( "", , data_scaledImpacts[[#This Row],[sector]:[impactType]] )</f>
        <v>ATSExtremeTempGCMAverage5meanhot</v>
      </c>
      <c r="C2772" s="47" t="s">
        <v>1280</v>
      </c>
      <c r="D2772" s="47" t="s">
        <v>1282</v>
      </c>
      <c r="E2772" s="48">
        <v>5</v>
      </c>
      <c r="F2772" s="48"/>
      <c r="G2772" s="48" t="s">
        <v>1281</v>
      </c>
      <c r="H2772" s="49" t="s">
        <v>14</v>
      </c>
      <c r="I2772" s="62" t="s">
        <v>1287</v>
      </c>
      <c r="J2772" s="143">
        <v>1.3639815075272789E-3</v>
      </c>
      <c r="K2772" s="50">
        <v>1.2882225035968308E-3</v>
      </c>
      <c r="L2772" s="51">
        <v>1.254720706942915E-3</v>
      </c>
      <c r="M2772" s="50">
        <v>1.1020971116050666E-3</v>
      </c>
      <c r="N2772" s="50">
        <v>1.3042508874977661E-3</v>
      </c>
      <c r="O2772" s="50">
        <v>1.2255262838988007E-3</v>
      </c>
      <c r="P2772" s="174">
        <v>9.76633950142971E-4</v>
      </c>
    </row>
    <row r="2773" spans="1:16" x14ac:dyDescent="0.25">
      <c r="A2773" s="52">
        <f xml:space="preserve"> ROW( data_scaledImpacts[[#This Row],[row_id]] ) - ROW( data_scaledImpacts[[#Headers],[row_id]] )</f>
        <v>2772</v>
      </c>
      <c r="B2773" s="59" t="str">
        <f xml:space="preserve"> _xlfn.TEXTJOIN( "", , data_scaledImpacts[[#This Row],[sector]:[impactType]] )</f>
        <v>ATSExtremeTempGCMAverage6meanhot</v>
      </c>
      <c r="C2773" s="47" t="s">
        <v>1280</v>
      </c>
      <c r="D2773" s="47" t="s">
        <v>1282</v>
      </c>
      <c r="E2773" s="48">
        <v>6</v>
      </c>
      <c r="F2773" s="48"/>
      <c r="G2773" s="48" t="s">
        <v>1281</v>
      </c>
      <c r="H2773" s="49" t="s">
        <v>14</v>
      </c>
      <c r="I2773" s="62" t="s">
        <v>1288</v>
      </c>
      <c r="J2773" s="143">
        <v>1.6217784439854679E-3</v>
      </c>
      <c r="K2773" s="50">
        <v>1.5680496353833251E-3</v>
      </c>
      <c r="L2773" s="51">
        <v>1.457973157815832E-3</v>
      </c>
      <c r="M2773" s="50">
        <v>1.4065038116727231E-3</v>
      </c>
      <c r="N2773" s="50">
        <v>1.5841732867563215E-3</v>
      </c>
      <c r="O2773" s="50">
        <v>1.3948741077360173E-3</v>
      </c>
      <c r="P2773" s="174">
        <v>1.2332086134585858E-3</v>
      </c>
    </row>
    <row r="2774" spans="1:16" hidden="1" x14ac:dyDescent="0.25">
      <c r="A2774" s="52">
        <f xml:space="preserve"> ROW( data_scaledImpacts[[#This Row],[row_id]] ) - ROW( data_scaledImpacts[[#Headers],[row_id]] )</f>
        <v>2773</v>
      </c>
      <c r="B2774" s="59" t="str">
        <f xml:space="preserve"> _xlfn.TEXTJOIN( "", , data_scaledImpacts[[#This Row],[sector]:[impactType]] )</f>
        <v>ATSExtremeTempCanESM21meancold</v>
      </c>
      <c r="C2774" s="47" t="s">
        <v>1280</v>
      </c>
      <c r="D2774" s="47" t="s">
        <v>0</v>
      </c>
      <c r="E2774" s="48">
        <v>1</v>
      </c>
      <c r="F2774" s="48"/>
      <c r="G2774" s="48" t="s">
        <v>1281</v>
      </c>
      <c r="H2774" s="49" t="s">
        <v>16</v>
      </c>
      <c r="I2774" s="62" t="s">
        <v>35</v>
      </c>
      <c r="J2774" s="143">
        <v>-8.4762715565284692E-5</v>
      </c>
      <c r="K2774" s="50">
        <v>-9.5083950259596228E-5</v>
      </c>
      <c r="L2774" s="51">
        <v>-6.9027288871877348E-5</v>
      </c>
      <c r="M2774" s="50">
        <v>-6.4639854700987491E-5</v>
      </c>
      <c r="N2774" s="50">
        <v>-6.5676006991622816E-5</v>
      </c>
      <c r="O2774" s="50">
        <v>-5.7666161938304061E-5</v>
      </c>
      <c r="P2774" s="174">
        <v>-3.9487466381023241E-5</v>
      </c>
    </row>
    <row r="2775" spans="1:16" hidden="1" x14ac:dyDescent="0.25">
      <c r="A2775" s="52">
        <f xml:space="preserve"> ROW( data_scaledImpacts[[#This Row],[row_id]] ) - ROW( data_scaledImpacts[[#Headers],[row_id]] )</f>
        <v>2774</v>
      </c>
      <c r="B2775" s="59" t="str">
        <f xml:space="preserve"> _xlfn.TEXTJOIN( "", , data_scaledImpacts[[#This Row],[sector]:[impactType]] )</f>
        <v>ATSExtremeTempCanESM22meancold</v>
      </c>
      <c r="C2775" s="47" t="s">
        <v>1280</v>
      </c>
      <c r="D2775" s="47" t="s">
        <v>0</v>
      </c>
      <c r="E2775" s="48">
        <v>2</v>
      </c>
      <c r="F2775" s="48"/>
      <c r="G2775" s="48" t="s">
        <v>1281</v>
      </c>
      <c r="H2775" s="49" t="s">
        <v>16</v>
      </c>
      <c r="I2775" s="62" t="s">
        <v>42</v>
      </c>
      <c r="J2775" s="143">
        <v>-1.7456817691354328E-4</v>
      </c>
      <c r="K2775" s="50">
        <v>-1.7358390032279114E-4</v>
      </c>
      <c r="L2775" s="51">
        <v>-1.5654253654632356E-4</v>
      </c>
      <c r="M2775" s="50">
        <v>-1.5556446351099458E-4</v>
      </c>
      <c r="N2775" s="50">
        <v>-1.5991322813350666E-4</v>
      </c>
      <c r="O2775" s="50">
        <v>-1.3700885855831761E-4</v>
      </c>
      <c r="P2775" s="174">
        <v>-1.269694638950223E-4</v>
      </c>
    </row>
    <row r="2776" spans="1:16" hidden="1" x14ac:dyDescent="0.25">
      <c r="A2776" s="52">
        <f xml:space="preserve"> ROW( data_scaledImpacts[[#This Row],[row_id]] ) - ROW( data_scaledImpacts[[#Headers],[row_id]] )</f>
        <v>2775</v>
      </c>
      <c r="B2776" s="59" t="str">
        <f xml:space="preserve"> _xlfn.TEXTJOIN( "", , data_scaledImpacts[[#This Row],[sector]:[impactType]] )</f>
        <v>ATSExtremeTempCanESM23meancold</v>
      </c>
      <c r="C2776" s="47" t="s">
        <v>1280</v>
      </c>
      <c r="D2776" s="47" t="s">
        <v>0</v>
      </c>
      <c r="E2776" s="48">
        <v>3</v>
      </c>
      <c r="F2776" s="48"/>
      <c r="G2776" s="48" t="s">
        <v>1281</v>
      </c>
      <c r="H2776" s="49" t="s">
        <v>16</v>
      </c>
      <c r="I2776" s="62" t="s">
        <v>49</v>
      </c>
      <c r="J2776" s="143">
        <v>-2.5152733394471837E-4</v>
      </c>
      <c r="K2776" s="50">
        <v>-2.5595505622256099E-4</v>
      </c>
      <c r="L2776" s="51">
        <v>-2.4313988210407809E-4</v>
      </c>
      <c r="M2776" s="50">
        <v>-2.5894569143657619E-4</v>
      </c>
      <c r="N2776" s="50">
        <v>-2.5691836226883762E-4</v>
      </c>
      <c r="O2776" s="50">
        <v>-2.301790844566279E-4</v>
      </c>
      <c r="P2776" s="174">
        <v>-2.0943358290604664E-4</v>
      </c>
    </row>
    <row r="2777" spans="1:16" hidden="1" x14ac:dyDescent="0.25">
      <c r="A2777" s="52">
        <f xml:space="preserve"> ROW( data_scaledImpacts[[#This Row],[row_id]] ) - ROW( data_scaledImpacts[[#Headers],[row_id]] )</f>
        <v>2776</v>
      </c>
      <c r="B2777" s="59" t="str">
        <f xml:space="preserve"> _xlfn.TEXTJOIN( "", , data_scaledImpacts[[#This Row],[sector]:[impactType]] )</f>
        <v>ATSExtremeTempCanESM24meancold</v>
      </c>
      <c r="C2777" s="47" t="s">
        <v>1280</v>
      </c>
      <c r="D2777" s="47" t="s">
        <v>0</v>
      </c>
      <c r="E2777" s="48">
        <v>4</v>
      </c>
      <c r="F2777" s="48"/>
      <c r="G2777" s="48" t="s">
        <v>1281</v>
      </c>
      <c r="H2777" s="49" t="s">
        <v>16</v>
      </c>
      <c r="I2777" s="62" t="s">
        <v>56</v>
      </c>
      <c r="J2777" s="143">
        <v>-3.0552072368754412E-4</v>
      </c>
      <c r="K2777" s="50">
        <v>-3.1273397390089357E-4</v>
      </c>
      <c r="L2777" s="51">
        <v>-2.9234838607327274E-4</v>
      </c>
      <c r="M2777" s="50">
        <v>-3.3657069101472191E-4</v>
      </c>
      <c r="N2777" s="50">
        <v>-3.2481909026640569E-4</v>
      </c>
      <c r="O2777" s="50">
        <v>-3.0246984105842509E-4</v>
      </c>
      <c r="P2777" s="174">
        <v>-2.8157582763645872E-4</v>
      </c>
    </row>
    <row r="2778" spans="1:16" hidden="1" x14ac:dyDescent="0.25">
      <c r="A2778" s="52">
        <f xml:space="preserve"> ROW( data_scaledImpacts[[#This Row],[row_id]] ) - ROW( data_scaledImpacts[[#Headers],[row_id]] )</f>
        <v>2777</v>
      </c>
      <c r="B2778" s="59" t="str">
        <f xml:space="preserve"> _xlfn.TEXTJOIN( "", , data_scaledImpacts[[#This Row],[sector]:[impactType]] )</f>
        <v>ATSExtremeTempCanESM25meancold</v>
      </c>
      <c r="C2778" s="47" t="s">
        <v>1280</v>
      </c>
      <c r="D2778" s="47" t="s">
        <v>0</v>
      </c>
      <c r="E2778" s="48">
        <v>5</v>
      </c>
      <c r="F2778" s="48"/>
      <c r="G2778" s="48" t="s">
        <v>1281</v>
      </c>
      <c r="H2778" s="49" t="s">
        <v>16</v>
      </c>
      <c r="I2778" s="62" t="s">
        <v>63</v>
      </c>
      <c r="J2778" s="143">
        <v>-3.9876748797451514E-4</v>
      </c>
      <c r="K2778" s="50">
        <v>-3.9093783834822716E-4</v>
      </c>
      <c r="L2778" s="51">
        <v>-3.9000326253772283E-4</v>
      </c>
      <c r="M2778" s="50">
        <v>-4.150085744362629E-4</v>
      </c>
      <c r="N2778" s="50">
        <v>-3.8968906146749735E-4</v>
      </c>
      <c r="O2778" s="50">
        <v>-3.5970310612539001E-4</v>
      </c>
      <c r="P2778" s="174">
        <v>-3.3812892917081829E-4</v>
      </c>
    </row>
    <row r="2779" spans="1:16" hidden="1" x14ac:dyDescent="0.25">
      <c r="A2779" s="52">
        <f xml:space="preserve"> ROW( data_scaledImpacts[[#This Row],[row_id]] ) - ROW( data_scaledImpacts[[#Headers],[row_id]] )</f>
        <v>2778</v>
      </c>
      <c r="B2779" s="59" t="str">
        <f xml:space="preserve"> _xlfn.TEXTJOIN( "", , data_scaledImpacts[[#This Row],[sector]:[impactType]] )</f>
        <v>ATSExtremeTempCanESM26meancold</v>
      </c>
      <c r="C2779" s="47" t="s">
        <v>1280</v>
      </c>
      <c r="D2779" s="47" t="s">
        <v>0</v>
      </c>
      <c r="E2779" s="48">
        <v>6</v>
      </c>
      <c r="F2779" s="48"/>
      <c r="G2779" s="48" t="s">
        <v>1281</v>
      </c>
      <c r="H2779" s="49" t="s">
        <v>16</v>
      </c>
      <c r="I2779" s="62" t="s">
        <v>70</v>
      </c>
      <c r="J2779" s="143">
        <v>-4.8000838288302989E-4</v>
      </c>
      <c r="K2779" s="50">
        <v>-4.7760567053093279E-4</v>
      </c>
      <c r="L2779" s="51">
        <v>-4.6163157563555387E-4</v>
      </c>
      <c r="M2779" s="50">
        <v>-4.9921700694157182E-4</v>
      </c>
      <c r="N2779" s="50">
        <v>-4.7289368475451698E-4</v>
      </c>
      <c r="O2779" s="50">
        <v>-4.343343824850479E-4</v>
      </c>
      <c r="P2779" s="174">
        <v>-4.1103514668356435E-4</v>
      </c>
    </row>
    <row r="2780" spans="1:16" hidden="1" x14ac:dyDescent="0.25">
      <c r="A2780" s="52">
        <f xml:space="preserve"> ROW( data_scaledImpacts[[#This Row],[row_id]] ) - ROW( data_scaledImpacts[[#Headers],[row_id]] )</f>
        <v>2779</v>
      </c>
      <c r="B2780" s="59" t="str">
        <f xml:space="preserve"> _xlfn.TEXTJOIN( "", , data_scaledImpacts[[#This Row],[sector]:[impactType]] )</f>
        <v>ATSExtremeTempCCSM41meancold</v>
      </c>
      <c r="C2780" s="47" t="s">
        <v>1280</v>
      </c>
      <c r="D2780" s="47" t="s">
        <v>1</v>
      </c>
      <c r="E2780" s="48">
        <v>1</v>
      </c>
      <c r="F2780" s="48"/>
      <c r="G2780" s="48" t="s">
        <v>1281</v>
      </c>
      <c r="H2780" s="49" t="s">
        <v>16</v>
      </c>
      <c r="I2780" s="62" t="s">
        <v>36</v>
      </c>
      <c r="J2780" s="143">
        <v>-7.8138662013516546E-5</v>
      </c>
      <c r="K2780" s="50">
        <v>-6.1348412497910351E-5</v>
      </c>
      <c r="L2780" s="51">
        <v>-7.5862901997453115E-5</v>
      </c>
      <c r="M2780" s="50">
        <v>-4.7207564215126745E-5</v>
      </c>
      <c r="N2780" s="50">
        <v>-6.1065698704217014E-5</v>
      </c>
      <c r="O2780" s="50">
        <v>-6.15237988237669E-5</v>
      </c>
      <c r="P2780" s="174">
        <v>-4.0819473348219491E-5</v>
      </c>
    </row>
    <row r="2781" spans="1:16" hidden="1" x14ac:dyDescent="0.25">
      <c r="A2781" s="52">
        <f xml:space="preserve"> ROW( data_scaledImpacts[[#This Row],[row_id]] ) - ROW( data_scaledImpacts[[#Headers],[row_id]] )</f>
        <v>2780</v>
      </c>
      <c r="B2781" s="59" t="str">
        <f xml:space="preserve"> _xlfn.TEXTJOIN( "", , data_scaledImpacts[[#This Row],[sector]:[impactType]] )</f>
        <v>ATSExtremeTempCCSM42meancold</v>
      </c>
      <c r="C2781" s="47" t="s">
        <v>1280</v>
      </c>
      <c r="D2781" s="47" t="s">
        <v>1</v>
      </c>
      <c r="E2781" s="48">
        <v>2</v>
      </c>
      <c r="F2781" s="48"/>
      <c r="G2781" s="48" t="s">
        <v>1281</v>
      </c>
      <c r="H2781" s="49" t="s">
        <v>16</v>
      </c>
      <c r="I2781" s="62" t="s">
        <v>43</v>
      </c>
      <c r="J2781" s="143">
        <v>-1.6209624763556399E-4</v>
      </c>
      <c r="K2781" s="50">
        <v>-1.4299597299655001E-4</v>
      </c>
      <c r="L2781" s="51">
        <v>-1.6481050404469868E-4</v>
      </c>
      <c r="M2781" s="50">
        <v>-1.3538280779293484E-4</v>
      </c>
      <c r="N2781" s="50">
        <v>-1.4691349963408707E-4</v>
      </c>
      <c r="O2781" s="50">
        <v>-1.6547522531752448E-4</v>
      </c>
      <c r="P2781" s="174">
        <v>-1.2398506869355474E-4</v>
      </c>
    </row>
    <row r="2782" spans="1:16" hidden="1" x14ac:dyDescent="0.25">
      <c r="A2782" s="52">
        <f xml:space="preserve"> ROW( data_scaledImpacts[[#This Row],[row_id]] ) - ROW( data_scaledImpacts[[#Headers],[row_id]] )</f>
        <v>2781</v>
      </c>
      <c r="B2782" s="59" t="str">
        <f xml:space="preserve"> _xlfn.TEXTJOIN( "", , data_scaledImpacts[[#This Row],[sector]:[impactType]] )</f>
        <v>ATSExtremeTempCCSM43meancold</v>
      </c>
      <c r="C2782" s="47" t="s">
        <v>1280</v>
      </c>
      <c r="D2782" s="47" t="s">
        <v>1</v>
      </c>
      <c r="E2782" s="48">
        <v>3</v>
      </c>
      <c r="F2782" s="48"/>
      <c r="G2782" s="48" t="s">
        <v>1281</v>
      </c>
      <c r="H2782" s="49" t="s">
        <v>16</v>
      </c>
      <c r="I2782" s="62" t="s">
        <v>50</v>
      </c>
      <c r="J2782" s="143">
        <v>-2.5917477721098257E-4</v>
      </c>
      <c r="K2782" s="50">
        <v>-2.2996661084854995E-4</v>
      </c>
      <c r="L2782" s="51">
        <v>-2.3823793236112768E-4</v>
      </c>
      <c r="M2782" s="50">
        <v>-2.1345196930602086E-4</v>
      </c>
      <c r="N2782" s="50">
        <v>-2.4869977438723143E-4</v>
      </c>
      <c r="O2782" s="50">
        <v>-2.4084382081464048E-4</v>
      </c>
      <c r="P2782" s="174">
        <v>-1.8105709126981038E-4</v>
      </c>
    </row>
    <row r="2783" spans="1:16" hidden="1" x14ac:dyDescent="0.25">
      <c r="A2783" s="52">
        <f xml:space="preserve"> ROW( data_scaledImpacts[[#This Row],[row_id]] ) - ROW( data_scaledImpacts[[#Headers],[row_id]] )</f>
        <v>2782</v>
      </c>
      <c r="B2783" s="59" t="str">
        <f xml:space="preserve"> _xlfn.TEXTJOIN( "", , data_scaledImpacts[[#This Row],[sector]:[impactType]] )</f>
        <v>ATSExtremeTempCCSM44meancold</v>
      </c>
      <c r="C2783" s="47" t="s">
        <v>1280</v>
      </c>
      <c r="D2783" s="47" t="s">
        <v>1</v>
      </c>
      <c r="E2783" s="48">
        <v>4</v>
      </c>
      <c r="F2783" s="48"/>
      <c r="G2783" s="48" t="s">
        <v>1281</v>
      </c>
      <c r="H2783" s="49" t="s">
        <v>16</v>
      </c>
      <c r="I2783" s="62" t="s">
        <v>57</v>
      </c>
      <c r="J2783" s="143">
        <v>-3.3089991511263791E-4</v>
      </c>
      <c r="K2783" s="50">
        <v>-3.1076082061756862E-4</v>
      </c>
      <c r="L2783" s="51">
        <v>-3.1529394720683827E-4</v>
      </c>
      <c r="M2783" s="50">
        <v>-3.0003139597897148E-4</v>
      </c>
      <c r="N2783" s="50">
        <v>-3.2399080965072599E-4</v>
      </c>
      <c r="O2783" s="50">
        <v>-2.9575927660216439E-4</v>
      </c>
      <c r="P2783" s="174">
        <v>-2.4652092633821541E-4</v>
      </c>
    </row>
    <row r="2784" spans="1:16" hidden="1" x14ac:dyDescent="0.25">
      <c r="A2784" s="52">
        <f xml:space="preserve"> ROW( data_scaledImpacts[[#This Row],[row_id]] ) - ROW( data_scaledImpacts[[#Headers],[row_id]] )</f>
        <v>2783</v>
      </c>
      <c r="B2784" s="59" t="str">
        <f xml:space="preserve"> _xlfn.TEXTJOIN( "", , data_scaledImpacts[[#This Row],[sector]:[impactType]] )</f>
        <v>ATSExtremeTempCCSM45meancold</v>
      </c>
      <c r="C2784" s="47" t="s">
        <v>1280</v>
      </c>
      <c r="D2784" s="47" t="s">
        <v>1</v>
      </c>
      <c r="E2784" s="48">
        <v>5</v>
      </c>
      <c r="F2784" s="48"/>
      <c r="G2784" s="48" t="s">
        <v>1281</v>
      </c>
      <c r="H2784" s="49" t="s">
        <v>16</v>
      </c>
      <c r="I2784" s="62" t="s">
        <v>64</v>
      </c>
      <c r="J2784" s="143">
        <v>-4.1439935939528022E-4</v>
      </c>
      <c r="K2784" s="50">
        <v>-3.8450982807859159E-4</v>
      </c>
      <c r="L2784" s="51">
        <v>-3.912988198934815E-4</v>
      </c>
      <c r="M2784" s="50">
        <v>-3.433178461737553E-4</v>
      </c>
      <c r="N2784" s="50">
        <v>-4.256634485718522E-4</v>
      </c>
      <c r="O2784" s="50">
        <v>-3.9658900507375395E-4</v>
      </c>
      <c r="P2784" s="174">
        <v>-2.9703767018370649E-4</v>
      </c>
    </row>
    <row r="2785" spans="1:16" hidden="1" x14ac:dyDescent="0.25">
      <c r="A2785" s="52">
        <f xml:space="preserve"> ROW( data_scaledImpacts[[#This Row],[row_id]] ) - ROW( data_scaledImpacts[[#Headers],[row_id]] )</f>
        <v>2784</v>
      </c>
      <c r="B2785" s="59" t="str">
        <f xml:space="preserve"> _xlfn.TEXTJOIN( "", , data_scaledImpacts[[#This Row],[sector]:[impactType]] )</f>
        <v>ATSExtremeTempCCSM46meancold</v>
      </c>
      <c r="C2785" s="47" t="s">
        <v>1280</v>
      </c>
      <c r="D2785" s="47" t="s">
        <v>1</v>
      </c>
      <c r="E2785" s="48">
        <v>6</v>
      </c>
      <c r="F2785" s="48"/>
      <c r="G2785" s="48" t="s">
        <v>1281</v>
      </c>
      <c r="H2785" s="49" t="s">
        <v>16</v>
      </c>
      <c r="I2785" s="62" t="s">
        <v>71</v>
      </c>
      <c r="J2785" s="143"/>
      <c r="K2785" s="50"/>
      <c r="L2785" s="51"/>
      <c r="M2785" s="50"/>
      <c r="N2785" s="50"/>
      <c r="O2785" s="50"/>
      <c r="P2785" s="174"/>
    </row>
    <row r="2786" spans="1:16" hidden="1" x14ac:dyDescent="0.25">
      <c r="A2786" s="52">
        <f xml:space="preserve"> ROW( data_scaledImpacts[[#This Row],[row_id]] ) - ROW( data_scaledImpacts[[#Headers],[row_id]] )</f>
        <v>2785</v>
      </c>
      <c r="B2786" s="59" t="str">
        <f xml:space="preserve"> _xlfn.TEXTJOIN( "", , data_scaledImpacts[[#This Row],[sector]:[impactType]] )</f>
        <v>ATSExtremeTempGISS-E2-R1meancold</v>
      </c>
      <c r="C2786" s="47" t="s">
        <v>1280</v>
      </c>
      <c r="D2786" s="47" t="s">
        <v>2</v>
      </c>
      <c r="E2786" s="48">
        <v>1</v>
      </c>
      <c r="F2786" s="48"/>
      <c r="G2786" s="48" t="s">
        <v>1281</v>
      </c>
      <c r="H2786" s="49" t="s">
        <v>16</v>
      </c>
      <c r="I2786" s="62" t="s">
        <v>37</v>
      </c>
      <c r="J2786" s="143">
        <v>-1.0012527789050842E-4</v>
      </c>
      <c r="K2786" s="50">
        <v>-9.5043282301807003E-5</v>
      </c>
      <c r="L2786" s="51">
        <v>-7.9261430749079674E-5</v>
      </c>
      <c r="M2786" s="50">
        <v>-5.9301622293491307E-5</v>
      </c>
      <c r="N2786" s="50">
        <v>-8.3106383140120515E-5</v>
      </c>
      <c r="O2786" s="50">
        <v>-6.0876130523617357E-5</v>
      </c>
      <c r="P2786" s="174">
        <v>-4.1391722817753802E-5</v>
      </c>
    </row>
    <row r="2787" spans="1:16" hidden="1" x14ac:dyDescent="0.25">
      <c r="A2787" s="52">
        <f xml:space="preserve"> ROW( data_scaledImpacts[[#This Row],[row_id]] ) - ROW( data_scaledImpacts[[#Headers],[row_id]] )</f>
        <v>2786</v>
      </c>
      <c r="B2787" s="59" t="str">
        <f xml:space="preserve"> _xlfn.TEXTJOIN( "", , data_scaledImpacts[[#This Row],[sector]:[impactType]] )</f>
        <v>ATSExtremeTempGISS-E2-R2meancold</v>
      </c>
      <c r="C2787" s="47" t="s">
        <v>1280</v>
      </c>
      <c r="D2787" s="47" t="s">
        <v>2</v>
      </c>
      <c r="E2787" s="48">
        <v>2</v>
      </c>
      <c r="F2787" s="48"/>
      <c r="G2787" s="48" t="s">
        <v>1281</v>
      </c>
      <c r="H2787" s="49" t="s">
        <v>16</v>
      </c>
      <c r="I2787" s="62" t="s">
        <v>44</v>
      </c>
      <c r="J2787" s="143">
        <v>-2.0844853125961737E-4</v>
      </c>
      <c r="K2787" s="50">
        <v>-2.0170384155502431E-4</v>
      </c>
      <c r="L2787" s="51">
        <v>-1.3882361457071495E-4</v>
      </c>
      <c r="M2787" s="50">
        <v>-1.2253978976582163E-4</v>
      </c>
      <c r="N2787" s="50">
        <v>-1.9756796930118695E-4</v>
      </c>
      <c r="O2787" s="50">
        <v>-1.5764967720736643E-4</v>
      </c>
      <c r="P2787" s="174">
        <v>-1.2838079336474287E-4</v>
      </c>
    </row>
    <row r="2788" spans="1:16" hidden="1" x14ac:dyDescent="0.25">
      <c r="A2788" s="52">
        <f xml:space="preserve"> ROW( data_scaledImpacts[[#This Row],[row_id]] ) - ROW( data_scaledImpacts[[#Headers],[row_id]] )</f>
        <v>2787</v>
      </c>
      <c r="B2788" s="59" t="str">
        <f xml:space="preserve"> _xlfn.TEXTJOIN( "", , data_scaledImpacts[[#This Row],[sector]:[impactType]] )</f>
        <v>ATSExtremeTempGISS-E2-R3meancold</v>
      </c>
      <c r="C2788" s="47" t="s">
        <v>1280</v>
      </c>
      <c r="D2788" s="47" t="s">
        <v>2</v>
      </c>
      <c r="E2788" s="48">
        <v>3</v>
      </c>
      <c r="F2788" s="48"/>
      <c r="G2788" s="48" t="s">
        <v>1281</v>
      </c>
      <c r="H2788" s="49" t="s">
        <v>16</v>
      </c>
      <c r="I2788" s="62" t="s">
        <v>51</v>
      </c>
      <c r="J2788" s="143">
        <v>-2.8981285121587911E-4</v>
      </c>
      <c r="K2788" s="50">
        <v>-2.6450599757485606E-4</v>
      </c>
      <c r="L2788" s="51">
        <v>-2.2285700949837718E-4</v>
      </c>
      <c r="M2788" s="50">
        <v>-1.6535803566571382E-4</v>
      </c>
      <c r="N2788" s="50">
        <v>-2.779484415556528E-4</v>
      </c>
      <c r="O2788" s="50">
        <v>-2.3058796533905252E-4</v>
      </c>
      <c r="P2788" s="174">
        <v>-1.8943441205216682E-4</v>
      </c>
    </row>
    <row r="2789" spans="1:16" hidden="1" x14ac:dyDescent="0.25">
      <c r="A2789" s="52">
        <f xml:space="preserve"> ROW( data_scaledImpacts[[#This Row],[row_id]] ) - ROW( data_scaledImpacts[[#Headers],[row_id]] )</f>
        <v>2788</v>
      </c>
      <c r="B2789" s="59" t="str">
        <f xml:space="preserve"> _xlfn.TEXTJOIN( "", , data_scaledImpacts[[#This Row],[sector]:[impactType]] )</f>
        <v>ATSExtremeTempGISS-E2-R4meancold</v>
      </c>
      <c r="C2789" s="47" t="s">
        <v>1280</v>
      </c>
      <c r="D2789" s="47" t="s">
        <v>2</v>
      </c>
      <c r="E2789" s="48">
        <v>4</v>
      </c>
      <c r="F2789" s="48"/>
      <c r="G2789" s="48" t="s">
        <v>1281</v>
      </c>
      <c r="H2789" s="49" t="s">
        <v>16</v>
      </c>
      <c r="I2789" s="62" t="s">
        <v>58</v>
      </c>
      <c r="J2789" s="143"/>
      <c r="K2789" s="50"/>
      <c r="L2789" s="51"/>
      <c r="M2789" s="50"/>
      <c r="N2789" s="50"/>
      <c r="O2789" s="50"/>
      <c r="P2789" s="174"/>
    </row>
    <row r="2790" spans="1:16" hidden="1" x14ac:dyDescent="0.25">
      <c r="A2790" s="52">
        <f xml:space="preserve"> ROW( data_scaledImpacts[[#This Row],[row_id]] ) - ROW( data_scaledImpacts[[#Headers],[row_id]] )</f>
        <v>2789</v>
      </c>
      <c r="B2790" s="59" t="str">
        <f xml:space="preserve"> _xlfn.TEXTJOIN( "", , data_scaledImpacts[[#This Row],[sector]:[impactType]] )</f>
        <v>ATSExtremeTempGISS-E2-R5meancold</v>
      </c>
      <c r="C2790" s="47" t="s">
        <v>1280</v>
      </c>
      <c r="D2790" s="47" t="s">
        <v>2</v>
      </c>
      <c r="E2790" s="48">
        <v>5</v>
      </c>
      <c r="F2790" s="48"/>
      <c r="G2790" s="48" t="s">
        <v>1281</v>
      </c>
      <c r="H2790" s="49" t="s">
        <v>16</v>
      </c>
      <c r="I2790" s="62" t="s">
        <v>65</v>
      </c>
      <c r="J2790" s="143"/>
      <c r="K2790" s="50"/>
      <c r="L2790" s="51"/>
      <c r="M2790" s="50"/>
      <c r="N2790" s="50"/>
      <c r="O2790" s="50"/>
      <c r="P2790" s="174"/>
    </row>
    <row r="2791" spans="1:16" hidden="1" x14ac:dyDescent="0.25">
      <c r="A2791" s="52">
        <f xml:space="preserve"> ROW( data_scaledImpacts[[#This Row],[row_id]] ) - ROW( data_scaledImpacts[[#Headers],[row_id]] )</f>
        <v>2790</v>
      </c>
      <c r="B2791" s="59" t="str">
        <f xml:space="preserve"> _xlfn.TEXTJOIN( "", , data_scaledImpacts[[#This Row],[sector]:[impactType]] )</f>
        <v>ATSExtremeTempGISS-E2-R6meancold</v>
      </c>
      <c r="C2791" s="47" t="s">
        <v>1280</v>
      </c>
      <c r="D2791" s="47" t="s">
        <v>2</v>
      </c>
      <c r="E2791" s="48">
        <v>6</v>
      </c>
      <c r="F2791" s="48"/>
      <c r="G2791" s="48" t="s">
        <v>1281</v>
      </c>
      <c r="H2791" s="49" t="s">
        <v>16</v>
      </c>
      <c r="I2791" s="62" t="s">
        <v>72</v>
      </c>
      <c r="J2791" s="143"/>
      <c r="K2791" s="50"/>
      <c r="L2791" s="51"/>
      <c r="M2791" s="50"/>
      <c r="N2791" s="50"/>
      <c r="O2791" s="50"/>
      <c r="P2791" s="174"/>
    </row>
    <row r="2792" spans="1:16" hidden="1" x14ac:dyDescent="0.25">
      <c r="A2792" s="52">
        <f xml:space="preserve"> ROW( data_scaledImpacts[[#This Row],[row_id]] ) - ROW( data_scaledImpacts[[#Headers],[row_id]] )</f>
        <v>2791</v>
      </c>
      <c r="B2792" s="59" t="str">
        <f xml:space="preserve"> _xlfn.TEXTJOIN( "", , data_scaledImpacts[[#This Row],[sector]:[impactType]] )</f>
        <v>ATSExtremeTempHadGEM2-ES1meancold</v>
      </c>
      <c r="C2792" s="47" t="s">
        <v>1280</v>
      </c>
      <c r="D2792" s="47" t="s">
        <v>3</v>
      </c>
      <c r="E2792" s="48">
        <v>1</v>
      </c>
      <c r="F2792" s="48"/>
      <c r="G2792" s="48" t="s">
        <v>1281</v>
      </c>
      <c r="H2792" s="49" t="s">
        <v>16</v>
      </c>
      <c r="I2792" s="62" t="s">
        <v>38</v>
      </c>
      <c r="J2792" s="143">
        <v>-1.071462685935082E-4</v>
      </c>
      <c r="K2792" s="50">
        <v>-8.9249680514911876E-5</v>
      </c>
      <c r="L2792" s="51">
        <v>-6.535181560394505E-5</v>
      </c>
      <c r="M2792" s="50">
        <v>-6.6528186788199922E-5</v>
      </c>
      <c r="N2792" s="50">
        <v>-1.0118362727846417E-4</v>
      </c>
      <c r="O2792" s="50">
        <v>-6.6068768460391666E-5</v>
      </c>
      <c r="P2792" s="174">
        <v>-2.8014501705378769E-5</v>
      </c>
    </row>
    <row r="2793" spans="1:16" hidden="1" x14ac:dyDescent="0.25">
      <c r="A2793" s="52">
        <f xml:space="preserve"> ROW( data_scaledImpacts[[#This Row],[row_id]] ) - ROW( data_scaledImpacts[[#Headers],[row_id]] )</f>
        <v>2792</v>
      </c>
      <c r="B2793" s="59" t="str">
        <f xml:space="preserve"> _xlfn.TEXTJOIN( "", , data_scaledImpacts[[#This Row],[sector]:[impactType]] )</f>
        <v>ATSExtremeTempHadGEM2-ES2meancold</v>
      </c>
      <c r="C2793" s="47" t="s">
        <v>1280</v>
      </c>
      <c r="D2793" s="47" t="s">
        <v>3</v>
      </c>
      <c r="E2793" s="48">
        <v>2</v>
      </c>
      <c r="F2793" s="48"/>
      <c r="G2793" s="48" t="s">
        <v>1281</v>
      </c>
      <c r="H2793" s="49" t="s">
        <v>16</v>
      </c>
      <c r="I2793" s="62" t="s">
        <v>45</v>
      </c>
      <c r="J2793" s="143">
        <v>-1.739802192601338E-4</v>
      </c>
      <c r="K2793" s="50">
        <v>-1.378710763535121E-4</v>
      </c>
      <c r="L2793" s="51">
        <v>-1.530112671555116E-4</v>
      </c>
      <c r="M2793" s="50">
        <v>-1.3418679479068932E-4</v>
      </c>
      <c r="N2793" s="50">
        <v>-1.6396290151095402E-4</v>
      </c>
      <c r="O2793" s="50">
        <v>-1.5717698415872709E-4</v>
      </c>
      <c r="P2793" s="174">
        <v>-9.3778666417404004E-5</v>
      </c>
    </row>
    <row r="2794" spans="1:16" hidden="1" x14ac:dyDescent="0.25">
      <c r="A2794" s="52">
        <f xml:space="preserve"> ROW( data_scaledImpacts[[#This Row],[row_id]] ) - ROW( data_scaledImpacts[[#Headers],[row_id]] )</f>
        <v>2793</v>
      </c>
      <c r="B2794" s="59" t="str">
        <f xml:space="preserve"> _xlfn.TEXTJOIN( "", , data_scaledImpacts[[#This Row],[sector]:[impactType]] )</f>
        <v>ATSExtremeTempHadGEM2-ES3meancold</v>
      </c>
      <c r="C2794" s="47" t="s">
        <v>1280</v>
      </c>
      <c r="D2794" s="47" t="s">
        <v>3</v>
      </c>
      <c r="E2794" s="48">
        <v>3</v>
      </c>
      <c r="F2794" s="48"/>
      <c r="G2794" s="48" t="s">
        <v>1281</v>
      </c>
      <c r="H2794" s="49" t="s">
        <v>16</v>
      </c>
      <c r="I2794" s="62" t="s">
        <v>52</v>
      </c>
      <c r="J2794" s="143">
        <v>-3.0245091372893741E-4</v>
      </c>
      <c r="K2794" s="50">
        <v>-2.604505763680386E-4</v>
      </c>
      <c r="L2794" s="51">
        <v>-2.526468079003377E-4</v>
      </c>
      <c r="M2794" s="50">
        <v>-1.9940102070810779E-4</v>
      </c>
      <c r="N2794" s="50">
        <v>-2.8861557288009865E-4</v>
      </c>
      <c r="O2794" s="50">
        <v>-2.5558730664182802E-4</v>
      </c>
      <c r="P2794" s="174">
        <v>-1.5945895471744336E-4</v>
      </c>
    </row>
    <row r="2795" spans="1:16" hidden="1" x14ac:dyDescent="0.25">
      <c r="A2795" s="52">
        <f xml:space="preserve"> ROW( data_scaledImpacts[[#This Row],[row_id]] ) - ROW( data_scaledImpacts[[#Headers],[row_id]] )</f>
        <v>2794</v>
      </c>
      <c r="B2795" s="59" t="str">
        <f xml:space="preserve"> _xlfn.TEXTJOIN( "", , data_scaledImpacts[[#This Row],[sector]:[impactType]] )</f>
        <v>ATSExtremeTempHadGEM2-ES4meancold</v>
      </c>
      <c r="C2795" s="47" t="s">
        <v>1280</v>
      </c>
      <c r="D2795" s="47" t="s">
        <v>3</v>
      </c>
      <c r="E2795" s="48">
        <v>4</v>
      </c>
      <c r="F2795" s="48"/>
      <c r="G2795" s="48" t="s">
        <v>1281</v>
      </c>
      <c r="H2795" s="49" t="s">
        <v>16</v>
      </c>
      <c r="I2795" s="62" t="s">
        <v>59</v>
      </c>
      <c r="J2795" s="143">
        <v>-3.72264427650321E-4</v>
      </c>
      <c r="K2795" s="50">
        <v>-3.3092789548866939E-4</v>
      </c>
      <c r="L2795" s="51">
        <v>-3.2694519917910152E-4</v>
      </c>
      <c r="M2795" s="50">
        <v>-3.062131130020971E-4</v>
      </c>
      <c r="N2795" s="50">
        <v>-3.6161016130182438E-4</v>
      </c>
      <c r="O2795" s="50">
        <v>-3.1734091957389521E-4</v>
      </c>
      <c r="P2795" s="174">
        <v>-2.4995766332035077E-4</v>
      </c>
    </row>
    <row r="2796" spans="1:16" hidden="1" x14ac:dyDescent="0.25">
      <c r="A2796" s="52">
        <f xml:space="preserve"> ROW( data_scaledImpacts[[#This Row],[row_id]] ) - ROW( data_scaledImpacts[[#Headers],[row_id]] )</f>
        <v>2795</v>
      </c>
      <c r="B2796" s="59" t="str">
        <f xml:space="preserve"> _xlfn.TEXTJOIN( "", , data_scaledImpacts[[#This Row],[sector]:[impactType]] )</f>
        <v>ATSExtremeTempHadGEM2-ES5meancold</v>
      </c>
      <c r="C2796" s="47" t="s">
        <v>1280</v>
      </c>
      <c r="D2796" s="47" t="s">
        <v>3</v>
      </c>
      <c r="E2796" s="48">
        <v>5</v>
      </c>
      <c r="F2796" s="48"/>
      <c r="G2796" s="48" t="s">
        <v>1281</v>
      </c>
      <c r="H2796" s="49" t="s">
        <v>16</v>
      </c>
      <c r="I2796" s="62" t="s">
        <v>66</v>
      </c>
      <c r="J2796" s="143">
        <v>-4.3621480018504776E-4</v>
      </c>
      <c r="K2796" s="50">
        <v>-3.9239595474158345E-4</v>
      </c>
      <c r="L2796" s="51">
        <v>-4.043785953583575E-4</v>
      </c>
      <c r="M2796" s="50">
        <v>-3.8430954434912366E-4</v>
      </c>
      <c r="N2796" s="50">
        <v>-4.1034985305769047E-4</v>
      </c>
      <c r="O2796" s="50">
        <v>-3.5886472524981471E-4</v>
      </c>
      <c r="P2796" s="174">
        <v>-3.0725806239707381E-4</v>
      </c>
    </row>
    <row r="2797" spans="1:16" hidden="1" x14ac:dyDescent="0.25">
      <c r="A2797" s="52">
        <f xml:space="preserve"> ROW( data_scaledImpacts[[#This Row],[row_id]] ) - ROW( data_scaledImpacts[[#Headers],[row_id]] )</f>
        <v>2796</v>
      </c>
      <c r="B2797" s="59" t="str">
        <f xml:space="preserve"> _xlfn.TEXTJOIN( "", , data_scaledImpacts[[#This Row],[sector]:[impactType]] )</f>
        <v>ATSExtremeTempHadGEM2-ES6meancold</v>
      </c>
      <c r="C2797" s="47" t="s">
        <v>1280</v>
      </c>
      <c r="D2797" s="47" t="s">
        <v>3</v>
      </c>
      <c r="E2797" s="48">
        <v>6</v>
      </c>
      <c r="F2797" s="48"/>
      <c r="G2797" s="48" t="s">
        <v>1281</v>
      </c>
      <c r="H2797" s="49" t="s">
        <v>16</v>
      </c>
      <c r="I2797" s="62" t="s">
        <v>73</v>
      </c>
      <c r="J2797" s="143">
        <v>-5.468494217379207E-4</v>
      </c>
      <c r="K2797" s="50">
        <v>-4.9232079288385176E-4</v>
      </c>
      <c r="L2797" s="51">
        <v>-4.730440651136399E-4</v>
      </c>
      <c r="M2797" s="50">
        <v>-4.4641806253814753E-4</v>
      </c>
      <c r="N2797" s="50">
        <v>-5.1116511986073056E-4</v>
      </c>
      <c r="O2797" s="50">
        <v>-4.2756587620033562E-4</v>
      </c>
      <c r="P2797" s="174">
        <v>-3.5680517399700276E-4</v>
      </c>
    </row>
    <row r="2798" spans="1:16" hidden="1" x14ac:dyDescent="0.25">
      <c r="A2798" s="52">
        <f xml:space="preserve"> ROW( data_scaledImpacts[[#This Row],[row_id]] ) - ROW( data_scaledImpacts[[#Headers],[row_id]] )</f>
        <v>2797</v>
      </c>
      <c r="B2798" s="59" t="str">
        <f xml:space="preserve"> _xlfn.TEXTJOIN( "", , data_scaledImpacts[[#This Row],[sector]:[impactType]] )</f>
        <v>ATSExtremeTempMIROC51meancold</v>
      </c>
      <c r="C2798" s="47" t="s">
        <v>1280</v>
      </c>
      <c r="D2798" s="47" t="s">
        <v>4</v>
      </c>
      <c r="E2798" s="48">
        <v>1</v>
      </c>
      <c r="F2798" s="48"/>
      <c r="G2798" s="48" t="s">
        <v>1281</v>
      </c>
      <c r="H2798" s="49" t="s">
        <v>16</v>
      </c>
      <c r="I2798" s="62" t="s">
        <v>39</v>
      </c>
      <c r="J2798" s="143">
        <v>-9.7967893604561298E-5</v>
      </c>
      <c r="K2798" s="50">
        <v>-8.3885526916287824E-5</v>
      </c>
      <c r="L2798" s="51">
        <v>-7.224520996032118E-5</v>
      </c>
      <c r="M2798" s="50">
        <v>-4.9752770504608623E-5</v>
      </c>
      <c r="N2798" s="50">
        <v>-7.0399127489935331E-5</v>
      </c>
      <c r="O2798" s="50">
        <v>-7.3405422000710532E-5</v>
      </c>
      <c r="P2798" s="174">
        <v>-3.2592684981678463E-5</v>
      </c>
    </row>
    <row r="2799" spans="1:16" hidden="1" x14ac:dyDescent="0.25">
      <c r="A2799" s="52">
        <f xml:space="preserve"> ROW( data_scaledImpacts[[#This Row],[row_id]] ) - ROW( data_scaledImpacts[[#Headers],[row_id]] )</f>
        <v>2798</v>
      </c>
      <c r="B2799" s="59" t="str">
        <f xml:space="preserve"> _xlfn.TEXTJOIN( "", , data_scaledImpacts[[#This Row],[sector]:[impactType]] )</f>
        <v>ATSExtremeTempMIROC52meancold</v>
      </c>
      <c r="C2799" s="47" t="s">
        <v>1280</v>
      </c>
      <c r="D2799" s="47" t="s">
        <v>4</v>
      </c>
      <c r="E2799" s="48">
        <v>2</v>
      </c>
      <c r="F2799" s="48"/>
      <c r="G2799" s="48" t="s">
        <v>1281</v>
      </c>
      <c r="H2799" s="49" t="s">
        <v>16</v>
      </c>
      <c r="I2799" s="62" t="s">
        <v>46</v>
      </c>
      <c r="J2799" s="143">
        <v>-1.9793028631263151E-4</v>
      </c>
      <c r="K2799" s="50">
        <v>-1.7906265373537512E-4</v>
      </c>
      <c r="L2799" s="51">
        <v>-1.7350114939666703E-4</v>
      </c>
      <c r="M2799" s="50">
        <v>-9.8296065061001829E-5</v>
      </c>
      <c r="N2799" s="50">
        <v>-1.5705328877877315E-4</v>
      </c>
      <c r="O2799" s="50">
        <v>-1.6754325862762011E-4</v>
      </c>
      <c r="P2799" s="174">
        <v>-1.0155988457663184E-4</v>
      </c>
    </row>
    <row r="2800" spans="1:16" hidden="1" x14ac:dyDescent="0.25">
      <c r="A2800" s="52">
        <f xml:space="preserve"> ROW( data_scaledImpacts[[#This Row],[row_id]] ) - ROW( data_scaledImpacts[[#Headers],[row_id]] )</f>
        <v>2799</v>
      </c>
      <c r="B2800" s="59" t="str">
        <f xml:space="preserve"> _xlfn.TEXTJOIN( "", , data_scaledImpacts[[#This Row],[sector]:[impactType]] )</f>
        <v>ATSExtremeTempMIROC53meancold</v>
      </c>
      <c r="C2800" s="47" t="s">
        <v>1280</v>
      </c>
      <c r="D2800" s="47" t="s">
        <v>4</v>
      </c>
      <c r="E2800" s="48">
        <v>3</v>
      </c>
      <c r="F2800" s="48"/>
      <c r="G2800" s="48" t="s">
        <v>1281</v>
      </c>
      <c r="H2800" s="49" t="s">
        <v>16</v>
      </c>
      <c r="I2800" s="62" t="s">
        <v>53</v>
      </c>
      <c r="J2800" s="143">
        <v>-3.0004955063244875E-4</v>
      </c>
      <c r="K2800" s="50">
        <v>-3.0586596939874942E-4</v>
      </c>
      <c r="L2800" s="51">
        <v>-2.5645150681836136E-4</v>
      </c>
      <c r="M2800" s="50">
        <v>-1.5646938763204043E-4</v>
      </c>
      <c r="N2800" s="50">
        <v>-2.6274930249927433E-4</v>
      </c>
      <c r="O2800" s="50">
        <v>-2.6062734029168571E-4</v>
      </c>
      <c r="P2800" s="174">
        <v>-1.7645132617246056E-4</v>
      </c>
    </row>
    <row r="2801" spans="1:16" hidden="1" x14ac:dyDescent="0.25">
      <c r="A2801" s="52">
        <f xml:space="preserve"> ROW( data_scaledImpacts[[#This Row],[row_id]] ) - ROW( data_scaledImpacts[[#Headers],[row_id]] )</f>
        <v>2800</v>
      </c>
      <c r="B2801" s="59" t="str">
        <f xml:space="preserve"> _xlfn.TEXTJOIN( "", , data_scaledImpacts[[#This Row],[sector]:[impactType]] )</f>
        <v>ATSExtremeTempMIROC54meancold</v>
      </c>
      <c r="C2801" s="47" t="s">
        <v>1280</v>
      </c>
      <c r="D2801" s="47" t="s">
        <v>4</v>
      </c>
      <c r="E2801" s="48">
        <v>4</v>
      </c>
      <c r="F2801" s="48"/>
      <c r="G2801" s="48" t="s">
        <v>1281</v>
      </c>
      <c r="H2801" s="49" t="s">
        <v>16</v>
      </c>
      <c r="I2801" s="62" t="s">
        <v>60</v>
      </c>
      <c r="J2801" s="143">
        <v>-3.9348871606984578E-4</v>
      </c>
      <c r="K2801" s="50">
        <v>-3.7358195791906677E-4</v>
      </c>
      <c r="L2801" s="51">
        <v>-3.4566645090094652E-4</v>
      </c>
      <c r="M2801" s="50">
        <v>-2.2144365089048673E-4</v>
      </c>
      <c r="N2801" s="50">
        <v>-3.271152818099649E-4</v>
      </c>
      <c r="O2801" s="50">
        <v>-3.2514653817552672E-4</v>
      </c>
      <c r="P2801" s="174">
        <v>-2.1956415160822028E-4</v>
      </c>
    </row>
    <row r="2802" spans="1:16" hidden="1" x14ac:dyDescent="0.25">
      <c r="A2802" s="52">
        <f xml:space="preserve"> ROW( data_scaledImpacts[[#This Row],[row_id]] ) - ROW( data_scaledImpacts[[#Headers],[row_id]] )</f>
        <v>2801</v>
      </c>
      <c r="B2802" s="59" t="str">
        <f xml:space="preserve"> _xlfn.TEXTJOIN( "", , data_scaledImpacts[[#This Row],[sector]:[impactType]] )</f>
        <v>ATSExtremeTempMIROC55meancold</v>
      </c>
      <c r="C2802" s="47" t="s">
        <v>1280</v>
      </c>
      <c r="D2802" s="47" t="s">
        <v>4</v>
      </c>
      <c r="E2802" s="48">
        <v>5</v>
      </c>
      <c r="F2802" s="48"/>
      <c r="G2802" s="48" t="s">
        <v>1281</v>
      </c>
      <c r="H2802" s="49" t="s">
        <v>16</v>
      </c>
      <c r="I2802" s="62" t="s">
        <v>67</v>
      </c>
      <c r="J2802" s="143">
        <v>-4.7508413886839158E-4</v>
      </c>
      <c r="K2802" s="50">
        <v>-4.3128271636264825E-4</v>
      </c>
      <c r="L2802" s="51">
        <v>-4.246363402929596E-4</v>
      </c>
      <c r="M2802" s="50">
        <v>-2.7383983727441219E-4</v>
      </c>
      <c r="N2802" s="50">
        <v>-3.9572598980349344E-4</v>
      </c>
      <c r="O2802" s="50">
        <v>-4.1691060666463231E-4</v>
      </c>
      <c r="P2802" s="174">
        <v>-2.7153376313125975E-4</v>
      </c>
    </row>
    <row r="2803" spans="1:16" hidden="1" x14ac:dyDescent="0.25">
      <c r="A2803" s="52">
        <f xml:space="preserve"> ROW( data_scaledImpacts[[#This Row],[row_id]] ) - ROW( data_scaledImpacts[[#Headers],[row_id]] )</f>
        <v>2802</v>
      </c>
      <c r="B2803" s="59" t="str">
        <f xml:space="preserve"> _xlfn.TEXTJOIN( "", , data_scaledImpacts[[#This Row],[sector]:[impactType]] )</f>
        <v>ATSExtremeTempMIROC56meancold</v>
      </c>
      <c r="C2803" s="47" t="s">
        <v>1280</v>
      </c>
      <c r="D2803" s="47" t="s">
        <v>4</v>
      </c>
      <c r="E2803" s="48">
        <v>6</v>
      </c>
      <c r="F2803" s="48"/>
      <c r="G2803" s="48" t="s">
        <v>1281</v>
      </c>
      <c r="H2803" s="49" t="s">
        <v>16</v>
      </c>
      <c r="I2803" s="62" t="s">
        <v>74</v>
      </c>
      <c r="J2803" s="143"/>
      <c r="K2803" s="50"/>
      <c r="L2803" s="51"/>
      <c r="M2803" s="50"/>
      <c r="N2803" s="50"/>
      <c r="O2803" s="50"/>
      <c r="P2803" s="174"/>
    </row>
    <row r="2804" spans="1:16" hidden="1" x14ac:dyDescent="0.25">
      <c r="A2804" s="52">
        <f xml:space="preserve"> ROW( data_scaledImpacts[[#This Row],[row_id]] ) - ROW( data_scaledImpacts[[#Headers],[row_id]] )</f>
        <v>2803</v>
      </c>
      <c r="B2804" s="59" t="str">
        <f xml:space="preserve"> _xlfn.TEXTJOIN( "", , data_scaledImpacts[[#This Row],[sector]:[impactType]] )</f>
        <v>ATSExtremeTempGFDL-CM31meancold</v>
      </c>
      <c r="C2804" s="47" t="s">
        <v>1280</v>
      </c>
      <c r="D2804" s="47" t="s">
        <v>5</v>
      </c>
      <c r="E2804" s="48">
        <v>1</v>
      </c>
      <c r="F2804" s="48"/>
      <c r="G2804" s="48" t="s">
        <v>1281</v>
      </c>
      <c r="H2804" s="49" t="s">
        <v>16</v>
      </c>
      <c r="I2804" s="62" t="s">
        <v>40</v>
      </c>
      <c r="J2804" s="143">
        <v>-9.857719237636999E-5</v>
      </c>
      <c r="K2804" s="50">
        <v>-1.0093939513686233E-4</v>
      </c>
      <c r="L2804" s="51">
        <v>-5.3163608782111418E-5</v>
      </c>
      <c r="M2804" s="50">
        <v>-4.4138695572878338E-5</v>
      </c>
      <c r="N2804" s="50">
        <v>-9.3121984698902948E-5</v>
      </c>
      <c r="O2804" s="50">
        <v>-7.6485399655148612E-5</v>
      </c>
      <c r="P2804" s="174">
        <v>-3.841230972697019E-5</v>
      </c>
    </row>
    <row r="2805" spans="1:16" hidden="1" x14ac:dyDescent="0.25">
      <c r="A2805" s="52">
        <f xml:space="preserve"> ROW( data_scaledImpacts[[#This Row],[row_id]] ) - ROW( data_scaledImpacts[[#Headers],[row_id]] )</f>
        <v>2804</v>
      </c>
      <c r="B2805" s="59" t="str">
        <f xml:space="preserve"> _xlfn.TEXTJOIN( "", , data_scaledImpacts[[#This Row],[sector]:[impactType]] )</f>
        <v>ATSExtremeTempGFDL-CM32meancold</v>
      </c>
      <c r="C2805" s="47" t="s">
        <v>1280</v>
      </c>
      <c r="D2805" s="47" t="s">
        <v>5</v>
      </c>
      <c r="E2805" s="48">
        <v>2</v>
      </c>
      <c r="F2805" s="48"/>
      <c r="G2805" s="48" t="s">
        <v>1281</v>
      </c>
      <c r="H2805" s="49" t="s">
        <v>16</v>
      </c>
      <c r="I2805" s="62" t="s">
        <v>47</v>
      </c>
      <c r="J2805" s="143">
        <v>-1.8018928250976586E-4</v>
      </c>
      <c r="K2805" s="50">
        <v>-1.912451035586164E-4</v>
      </c>
      <c r="L2805" s="51">
        <v>-1.2952350694379961E-4</v>
      </c>
      <c r="M2805" s="50">
        <v>-1.076821416394611E-4</v>
      </c>
      <c r="N2805" s="50">
        <v>-1.8232558122507341E-4</v>
      </c>
      <c r="O2805" s="50">
        <v>-1.4925564647740651E-4</v>
      </c>
      <c r="P2805" s="174">
        <v>-9.9383996104030606E-5</v>
      </c>
    </row>
    <row r="2806" spans="1:16" hidden="1" x14ac:dyDescent="0.25">
      <c r="A2806" s="52">
        <f xml:space="preserve"> ROW( data_scaledImpacts[[#This Row],[row_id]] ) - ROW( data_scaledImpacts[[#Headers],[row_id]] )</f>
        <v>2805</v>
      </c>
      <c r="B2806" s="59" t="str">
        <f xml:space="preserve"> _xlfn.TEXTJOIN( "", , data_scaledImpacts[[#This Row],[sector]:[impactType]] )</f>
        <v>ATSExtremeTempGFDL-CM33meancold</v>
      </c>
      <c r="C2806" s="47" t="s">
        <v>1280</v>
      </c>
      <c r="D2806" s="47" t="s">
        <v>5</v>
      </c>
      <c r="E2806" s="48">
        <v>3</v>
      </c>
      <c r="F2806" s="48"/>
      <c r="G2806" s="48" t="s">
        <v>1281</v>
      </c>
      <c r="H2806" s="49" t="s">
        <v>16</v>
      </c>
      <c r="I2806" s="62" t="s">
        <v>54</v>
      </c>
      <c r="J2806" s="143">
        <v>-2.637674251264142E-4</v>
      </c>
      <c r="K2806" s="50">
        <v>-2.9736402430344391E-4</v>
      </c>
      <c r="L2806" s="51">
        <v>-2.2247841303891239E-4</v>
      </c>
      <c r="M2806" s="50">
        <v>-2.1436998355238126E-4</v>
      </c>
      <c r="N2806" s="50">
        <v>-2.8334235243550467E-4</v>
      </c>
      <c r="O2806" s="50">
        <v>-2.424664062934781E-4</v>
      </c>
      <c r="P2806" s="174">
        <v>-2.0517632241133239E-4</v>
      </c>
    </row>
    <row r="2807" spans="1:16" hidden="1" x14ac:dyDescent="0.25">
      <c r="A2807" s="52">
        <f xml:space="preserve"> ROW( data_scaledImpacts[[#This Row],[row_id]] ) - ROW( data_scaledImpacts[[#Headers],[row_id]] )</f>
        <v>2806</v>
      </c>
      <c r="B2807" s="59" t="str">
        <f xml:space="preserve"> _xlfn.TEXTJOIN( "", , data_scaledImpacts[[#This Row],[sector]:[impactType]] )</f>
        <v>ATSExtremeTempGFDL-CM34meancold</v>
      </c>
      <c r="C2807" s="47" t="s">
        <v>1280</v>
      </c>
      <c r="D2807" s="47" t="s">
        <v>5</v>
      </c>
      <c r="E2807" s="48">
        <v>4</v>
      </c>
      <c r="F2807" s="48"/>
      <c r="G2807" s="48" t="s">
        <v>1281</v>
      </c>
      <c r="H2807" s="49" t="s">
        <v>16</v>
      </c>
      <c r="I2807" s="62" t="s">
        <v>61</v>
      </c>
      <c r="J2807" s="143">
        <v>-3.3369259533144784E-4</v>
      </c>
      <c r="K2807" s="50">
        <v>-3.6718942073913247E-4</v>
      </c>
      <c r="L2807" s="51">
        <v>-2.6493330714990259E-4</v>
      </c>
      <c r="M2807" s="50">
        <v>-2.6750602594220502E-4</v>
      </c>
      <c r="N2807" s="50">
        <v>-3.6028729610246236E-4</v>
      </c>
      <c r="O2807" s="50">
        <v>-3.1303347431986382E-4</v>
      </c>
      <c r="P2807" s="174">
        <v>-2.6383481291369465E-4</v>
      </c>
    </row>
    <row r="2808" spans="1:16" hidden="1" x14ac:dyDescent="0.25">
      <c r="A2808" s="52">
        <f xml:space="preserve"> ROW( data_scaledImpacts[[#This Row],[row_id]] ) - ROW( data_scaledImpacts[[#Headers],[row_id]] )</f>
        <v>2807</v>
      </c>
      <c r="B2808" s="59" t="str">
        <f xml:space="preserve"> _xlfn.TEXTJOIN( "", , data_scaledImpacts[[#This Row],[sector]:[impactType]] )</f>
        <v>ATSExtremeTempGFDL-CM35meancold</v>
      </c>
      <c r="C2808" s="47" t="s">
        <v>1280</v>
      </c>
      <c r="D2808" s="47" t="s">
        <v>5</v>
      </c>
      <c r="E2808" s="48">
        <v>5</v>
      </c>
      <c r="F2808" s="48"/>
      <c r="G2808" s="48" t="s">
        <v>1281</v>
      </c>
      <c r="H2808" s="49" t="s">
        <v>16</v>
      </c>
      <c r="I2808" s="62" t="s">
        <v>68</v>
      </c>
      <c r="J2808" s="143">
        <v>-4.2418148988501893E-4</v>
      </c>
      <c r="K2808" s="50">
        <v>-4.3017960126443721E-4</v>
      </c>
      <c r="L2808" s="51">
        <v>-3.6621434588579924E-4</v>
      </c>
      <c r="M2808" s="50">
        <v>-3.1963128133704862E-4</v>
      </c>
      <c r="N2808" s="50">
        <v>-4.3312671370373488E-4</v>
      </c>
      <c r="O2808" s="50">
        <v>-3.9847464811829428E-4</v>
      </c>
      <c r="P2808" s="174">
        <v>-3.245095567901981E-4</v>
      </c>
    </row>
    <row r="2809" spans="1:16" hidden="1" x14ac:dyDescent="0.25">
      <c r="A2809" s="52">
        <f xml:space="preserve"> ROW( data_scaledImpacts[[#This Row],[row_id]] ) - ROW( data_scaledImpacts[[#Headers],[row_id]] )</f>
        <v>2808</v>
      </c>
      <c r="B2809" s="59" t="str">
        <f xml:space="preserve"> _xlfn.TEXTJOIN( "", , data_scaledImpacts[[#This Row],[sector]:[impactType]] )</f>
        <v>ATSExtremeTempGFDL-CM36meancold</v>
      </c>
      <c r="C2809" s="47" t="s">
        <v>1280</v>
      </c>
      <c r="D2809" s="47" t="s">
        <v>5</v>
      </c>
      <c r="E2809" s="48">
        <v>6</v>
      </c>
      <c r="F2809" s="48"/>
      <c r="G2809" s="48" t="s">
        <v>1281</v>
      </c>
      <c r="H2809" s="49" t="s">
        <v>16</v>
      </c>
      <c r="I2809" s="62" t="s">
        <v>75</v>
      </c>
      <c r="J2809" s="143">
        <v>-5.0599135083218797E-4</v>
      </c>
      <c r="K2809" s="50">
        <v>-5.1214007176446179E-4</v>
      </c>
      <c r="L2809" s="51">
        <v>-4.4335039722135831E-4</v>
      </c>
      <c r="M2809" s="50">
        <v>-3.8374391435111449E-4</v>
      </c>
      <c r="N2809" s="50">
        <v>-5.1324725078427051E-4</v>
      </c>
      <c r="O2809" s="50">
        <v>-4.5648672933760131E-4</v>
      </c>
      <c r="P2809" s="174">
        <v>-3.9774600749390408E-4</v>
      </c>
    </row>
    <row r="2810" spans="1:16" hidden="1" x14ac:dyDescent="0.25">
      <c r="A2810" s="52">
        <f xml:space="preserve"> ROW( data_scaledImpacts[[#This Row],[row_id]] ) - ROW( data_scaledImpacts[[#Headers],[row_id]] )</f>
        <v>2809</v>
      </c>
      <c r="B2810" s="59" t="str">
        <f xml:space="preserve"> _xlfn.TEXTJOIN( "", , data_scaledImpacts[[#This Row],[sector]:[impactType]] )</f>
        <v>ATSExtremeTempGCMAverage1meancold</v>
      </c>
      <c r="C2810" s="47" t="s">
        <v>1280</v>
      </c>
      <c r="D2810" s="47" t="s">
        <v>1282</v>
      </c>
      <c r="E2810" s="48">
        <v>1</v>
      </c>
      <c r="F2810" s="48"/>
      <c r="G2810" s="48" t="s">
        <v>1281</v>
      </c>
      <c r="H2810" s="49" t="s">
        <v>16</v>
      </c>
      <c r="I2810" s="62" t="s">
        <v>1283</v>
      </c>
      <c r="J2810" s="143">
        <v>-9.4453001673958198E-5</v>
      </c>
      <c r="K2810" s="50">
        <v>-8.7591707937895936E-5</v>
      </c>
      <c r="L2810" s="51">
        <v>-6.9152042660797967E-5</v>
      </c>
      <c r="M2810" s="50">
        <v>-5.5261449012548739E-5</v>
      </c>
      <c r="N2810" s="50">
        <v>-7.909213805054381E-5</v>
      </c>
      <c r="O2810" s="50">
        <v>-6.6004280233656511E-5</v>
      </c>
      <c r="P2810" s="174">
        <v>-3.6786359826837329E-5</v>
      </c>
    </row>
    <row r="2811" spans="1:16" hidden="1" x14ac:dyDescent="0.25">
      <c r="A2811" s="52">
        <f xml:space="preserve"> ROW( data_scaledImpacts[[#This Row],[row_id]] ) - ROW( data_scaledImpacts[[#Headers],[row_id]] )</f>
        <v>2810</v>
      </c>
      <c r="B2811" s="59" t="str">
        <f xml:space="preserve"> _xlfn.TEXTJOIN( "", , data_scaledImpacts[[#This Row],[sector]:[impactType]] )</f>
        <v>ATSExtremeTempGCMAverage2meancold</v>
      </c>
      <c r="C2811" s="47" t="s">
        <v>1280</v>
      </c>
      <c r="D2811" s="47" t="s">
        <v>1282</v>
      </c>
      <c r="E2811" s="48">
        <v>2</v>
      </c>
      <c r="F2811" s="48"/>
      <c r="G2811" s="48" t="s">
        <v>1281</v>
      </c>
      <c r="H2811" s="49" t="s">
        <v>16</v>
      </c>
      <c r="I2811" s="62" t="s">
        <v>1284</v>
      </c>
      <c r="J2811" s="143">
        <v>-1.8286879064854263E-4</v>
      </c>
      <c r="K2811" s="50">
        <v>-1.7107709142031151E-4</v>
      </c>
      <c r="L2811" s="51">
        <v>-1.5270209644295256E-4</v>
      </c>
      <c r="M2811" s="50">
        <v>-1.2560867709348388E-4</v>
      </c>
      <c r="N2811" s="50">
        <v>-1.6795607809726358E-4</v>
      </c>
      <c r="O2811" s="50">
        <v>-1.5568494172449372E-4</v>
      </c>
      <c r="P2811" s="174">
        <v>-1.1234297884189772E-4</v>
      </c>
    </row>
    <row r="2812" spans="1:16" hidden="1" x14ac:dyDescent="0.25">
      <c r="A2812" s="52">
        <f xml:space="preserve"> ROW( data_scaledImpacts[[#This Row],[row_id]] ) - ROW( data_scaledImpacts[[#Headers],[row_id]] )</f>
        <v>2811</v>
      </c>
      <c r="B2812" s="59" t="str">
        <f xml:space="preserve"> _xlfn.TEXTJOIN( "", , data_scaledImpacts[[#This Row],[sector]:[impactType]] )</f>
        <v>ATSExtremeTempGCMAverage3meancold</v>
      </c>
      <c r="C2812" s="47" t="s">
        <v>1280</v>
      </c>
      <c r="D2812" s="47" t="s">
        <v>1282</v>
      </c>
      <c r="E2812" s="48">
        <v>3</v>
      </c>
      <c r="F2812" s="48"/>
      <c r="G2812" s="48" t="s">
        <v>1281</v>
      </c>
      <c r="H2812" s="49" t="s">
        <v>16</v>
      </c>
      <c r="I2812" s="62" t="s">
        <v>1285</v>
      </c>
      <c r="J2812" s="143">
        <v>-2.7779714197656341E-4</v>
      </c>
      <c r="K2812" s="50">
        <v>-2.6901803911936648E-4</v>
      </c>
      <c r="L2812" s="51">
        <v>-2.3930192528686571E-4</v>
      </c>
      <c r="M2812" s="50">
        <v>-2.0133268138347341E-4</v>
      </c>
      <c r="N2812" s="50">
        <v>-2.6971230100443326E-4</v>
      </c>
      <c r="O2812" s="50">
        <v>-2.4338198730621877E-4</v>
      </c>
      <c r="P2812" s="174">
        <v>-1.8683528158821002E-4</v>
      </c>
    </row>
    <row r="2813" spans="1:16" hidden="1" x14ac:dyDescent="0.25">
      <c r="A2813" s="52">
        <f xml:space="preserve"> ROW( data_scaledImpacts[[#This Row],[row_id]] ) - ROW( data_scaledImpacts[[#Headers],[row_id]] )</f>
        <v>2812</v>
      </c>
      <c r="B2813" s="59" t="str">
        <f xml:space="preserve"> _xlfn.TEXTJOIN( "", , data_scaledImpacts[[#This Row],[sector]:[impactType]] )</f>
        <v>ATSExtremeTempGCMAverage4meancold</v>
      </c>
      <c r="C2813" s="47" t="s">
        <v>1280</v>
      </c>
      <c r="D2813" s="47" t="s">
        <v>1282</v>
      </c>
      <c r="E2813" s="48">
        <v>4</v>
      </c>
      <c r="F2813" s="48"/>
      <c r="G2813" s="48" t="s">
        <v>1281</v>
      </c>
      <c r="H2813" s="49" t="s">
        <v>16</v>
      </c>
      <c r="I2813" s="62" t="s">
        <v>1286</v>
      </c>
      <c r="J2813" s="143">
        <v>-3.4717327557035927E-4</v>
      </c>
      <c r="K2813" s="50">
        <v>-3.3903881373306612E-4</v>
      </c>
      <c r="L2813" s="51">
        <v>-3.0903745810201234E-4</v>
      </c>
      <c r="M2813" s="50">
        <v>-2.8635297536569644E-4</v>
      </c>
      <c r="N2813" s="50">
        <v>-3.3956452782627665E-4</v>
      </c>
      <c r="O2813" s="50">
        <v>-3.1075000994597508E-4</v>
      </c>
      <c r="P2813" s="174">
        <v>-2.52290676363388E-4</v>
      </c>
    </row>
    <row r="2814" spans="1:16" hidden="1" x14ac:dyDescent="0.25">
      <c r="A2814" s="52">
        <f xml:space="preserve"> ROW( data_scaledImpacts[[#This Row],[row_id]] ) - ROW( data_scaledImpacts[[#Headers],[row_id]] )</f>
        <v>2813</v>
      </c>
      <c r="B2814" s="59" t="str">
        <f xml:space="preserve"> _xlfn.TEXTJOIN( "", , data_scaledImpacts[[#This Row],[sector]:[impactType]] )</f>
        <v>ATSExtremeTempGCMAverage5meancold</v>
      </c>
      <c r="C2814" s="47" t="s">
        <v>1280</v>
      </c>
      <c r="D2814" s="47" t="s">
        <v>1282</v>
      </c>
      <c r="E2814" s="48">
        <v>5</v>
      </c>
      <c r="F2814" s="48"/>
      <c r="G2814" s="48" t="s">
        <v>1281</v>
      </c>
      <c r="H2814" s="49" t="s">
        <v>16</v>
      </c>
      <c r="I2814" s="62" t="s">
        <v>1287</v>
      </c>
      <c r="J2814" s="143">
        <v>-4.2972945526165076E-4</v>
      </c>
      <c r="K2814" s="50">
        <v>-4.0586118775909759E-4</v>
      </c>
      <c r="L2814" s="51">
        <v>-3.9530627279366407E-4</v>
      </c>
      <c r="M2814" s="50">
        <v>-3.4722141671412055E-4</v>
      </c>
      <c r="N2814" s="50">
        <v>-4.1091101332085372E-4</v>
      </c>
      <c r="O2814" s="50">
        <v>-3.8610841824637706E-4</v>
      </c>
      <c r="P2814" s="174">
        <v>-3.076935963346113E-4</v>
      </c>
    </row>
    <row r="2815" spans="1:16" hidden="1" x14ac:dyDescent="0.25">
      <c r="A2815" s="52">
        <f xml:space="preserve"> ROW( data_scaledImpacts[[#This Row],[row_id]] ) - ROW( data_scaledImpacts[[#Headers],[row_id]] )</f>
        <v>2814</v>
      </c>
      <c r="B2815" s="59" t="str">
        <f xml:space="preserve"> _xlfn.TEXTJOIN( "", , data_scaledImpacts[[#This Row],[sector]:[impactType]] )</f>
        <v>ATSExtremeTempGCMAverage6meancold</v>
      </c>
      <c r="C2815" s="47" t="s">
        <v>1280</v>
      </c>
      <c r="D2815" s="47" t="s">
        <v>1282</v>
      </c>
      <c r="E2815" s="48">
        <v>6</v>
      </c>
      <c r="F2815" s="48"/>
      <c r="G2815" s="48" t="s">
        <v>1281</v>
      </c>
      <c r="H2815" s="49" t="s">
        <v>16</v>
      </c>
      <c r="I2815" s="62" t="s">
        <v>1288</v>
      </c>
      <c r="J2815" s="143">
        <v>-5.1094971848437943E-4</v>
      </c>
      <c r="K2815" s="50">
        <v>-4.9402217839308209E-4</v>
      </c>
      <c r="L2815" s="51">
        <v>-4.5934201265685073E-4</v>
      </c>
      <c r="M2815" s="50">
        <v>-4.431263279436113E-4</v>
      </c>
      <c r="N2815" s="50">
        <v>-4.9910201846650607E-4</v>
      </c>
      <c r="O2815" s="50">
        <v>-4.3946232934099491E-4</v>
      </c>
      <c r="P2815" s="174">
        <v>-3.885287760581571E-4</v>
      </c>
    </row>
    <row r="2816" spans="1:16" x14ac:dyDescent="0.25">
      <c r="A2816" s="52">
        <f xml:space="preserve"> ROW( data_scaledImpacts[[#This Row],[row_id]] ) - ROW( data_scaledImpacts[[#Headers],[row_id]] )</f>
        <v>2815</v>
      </c>
      <c r="B2816" s="59" t="str">
        <f xml:space="preserve"> _xlfn.TEXTJOIN( "", , data_scaledImpacts[[#This Row],[sector]:[impactType]] )</f>
        <v>ATSExtremeTempCanESM21low CIhot</v>
      </c>
      <c r="C2816" s="47" t="s">
        <v>1280</v>
      </c>
      <c r="D2816" s="47" t="s">
        <v>0</v>
      </c>
      <c r="E2816" s="48">
        <v>1</v>
      </c>
      <c r="F2816" s="48"/>
      <c r="G2816" s="48" t="s">
        <v>1289</v>
      </c>
      <c r="H2816" s="49" t="s">
        <v>14</v>
      </c>
      <c r="I2816" s="62" t="s">
        <v>35</v>
      </c>
      <c r="J2816" s="143">
        <v>2.7645704469329178E-5</v>
      </c>
      <c r="K2816" s="50">
        <v>3.1012017148372099E-5</v>
      </c>
      <c r="L2816" s="51">
        <v>2.251353104657376E-5</v>
      </c>
      <c r="M2816" s="50">
        <v>2.1082551545054171E-5</v>
      </c>
      <c r="N2816" s="50">
        <v>2.1420496829382168E-5</v>
      </c>
      <c r="O2816" s="50">
        <v>1.8808053283745451E-5</v>
      </c>
      <c r="P2816" s="174">
        <v>1.2878997782598639E-5</v>
      </c>
    </row>
    <row r="2817" spans="1:16" x14ac:dyDescent="0.25">
      <c r="A2817" s="52">
        <f xml:space="preserve"> ROW( data_scaledImpacts[[#This Row],[row_id]] ) - ROW( data_scaledImpacts[[#Headers],[row_id]] )</f>
        <v>2816</v>
      </c>
      <c r="B2817" s="59" t="str">
        <f xml:space="preserve"> _xlfn.TEXTJOIN( "", , data_scaledImpacts[[#This Row],[sector]:[impactType]] )</f>
        <v>ATSExtremeTempCanESM22low CIhot</v>
      </c>
      <c r="C2817" s="47" t="s">
        <v>1280</v>
      </c>
      <c r="D2817" s="47" t="s">
        <v>0</v>
      </c>
      <c r="E2817" s="48">
        <v>2</v>
      </c>
      <c r="F2817" s="48"/>
      <c r="G2817" s="48" t="s">
        <v>1289</v>
      </c>
      <c r="H2817" s="49" t="s">
        <v>14</v>
      </c>
      <c r="I2817" s="62" t="s">
        <v>42</v>
      </c>
      <c r="J2817" s="143">
        <v>5.6936120988057936E-5</v>
      </c>
      <c r="K2817" s="50">
        <v>5.6615095174260663E-5</v>
      </c>
      <c r="L2817" s="51">
        <v>5.1056985059729309E-5</v>
      </c>
      <c r="M2817" s="50">
        <v>5.0737982560767394E-5</v>
      </c>
      <c r="N2817" s="50">
        <v>5.2156349831788002E-5</v>
      </c>
      <c r="O2817" s="50">
        <v>4.4685996527164847E-5</v>
      </c>
      <c r="P2817" s="174">
        <v>4.1411607120673315E-5</v>
      </c>
    </row>
    <row r="2818" spans="1:16" x14ac:dyDescent="0.25">
      <c r="A2818" s="52">
        <f xml:space="preserve"> ROW( data_scaledImpacts[[#This Row],[row_id]] ) - ROW( data_scaledImpacts[[#Headers],[row_id]] )</f>
        <v>2817</v>
      </c>
      <c r="B2818" s="59" t="str">
        <f xml:space="preserve"> _xlfn.TEXTJOIN( "", , data_scaledImpacts[[#This Row],[sector]:[impactType]] )</f>
        <v>ATSExtremeTempCanESM23low CIhot</v>
      </c>
      <c r="C2818" s="47" t="s">
        <v>1280</v>
      </c>
      <c r="D2818" s="47" t="s">
        <v>0</v>
      </c>
      <c r="E2818" s="48">
        <v>3</v>
      </c>
      <c r="F2818" s="48"/>
      <c r="G2818" s="48" t="s">
        <v>1289</v>
      </c>
      <c r="H2818" s="49" t="s">
        <v>14</v>
      </c>
      <c r="I2818" s="62" t="s">
        <v>49</v>
      </c>
      <c r="J2818" s="143">
        <v>8.2036663099098266E-5</v>
      </c>
      <c r="K2818" s="50">
        <v>8.3480782730579767E-5</v>
      </c>
      <c r="L2818" s="51">
        <v>7.9301061563792548E-5</v>
      </c>
      <c r="M2818" s="50">
        <v>8.4456190570581646E-5</v>
      </c>
      <c r="N2818" s="50">
        <v>8.3794968915994818E-5</v>
      </c>
      <c r="O2818" s="50">
        <v>7.5073844690682598E-5</v>
      </c>
      <c r="P2818" s="174">
        <v>6.8307614973872263E-5</v>
      </c>
    </row>
    <row r="2819" spans="1:16" x14ac:dyDescent="0.25">
      <c r="A2819" s="52">
        <f xml:space="preserve"> ROW( data_scaledImpacts[[#This Row],[row_id]] ) - ROW( data_scaledImpacts[[#Headers],[row_id]] )</f>
        <v>2818</v>
      </c>
      <c r="B2819" s="59" t="str">
        <f xml:space="preserve"> _xlfn.TEXTJOIN( "", , data_scaledImpacts[[#This Row],[sector]:[impactType]] )</f>
        <v>ATSExtremeTempCanESM24low CIhot</v>
      </c>
      <c r="C2819" s="47" t="s">
        <v>1280</v>
      </c>
      <c r="D2819" s="47" t="s">
        <v>0</v>
      </c>
      <c r="E2819" s="48">
        <v>4</v>
      </c>
      <c r="F2819" s="48"/>
      <c r="G2819" s="48" t="s">
        <v>1289</v>
      </c>
      <c r="H2819" s="49" t="s">
        <v>14</v>
      </c>
      <c r="I2819" s="62" t="s">
        <v>56</v>
      </c>
      <c r="J2819" s="143">
        <v>9.9646826791621835E-5</v>
      </c>
      <c r="K2819" s="50">
        <v>1.0199945768990865E-4</v>
      </c>
      <c r="L2819" s="51">
        <v>9.5350615297856028E-5</v>
      </c>
      <c r="M2819" s="50">
        <v>1.097738999367517E-4</v>
      </c>
      <c r="N2819" s="50">
        <v>1.0594106755092192E-4</v>
      </c>
      <c r="O2819" s="50">
        <v>9.8651769012116425E-5</v>
      </c>
      <c r="P2819" s="174">
        <v>9.1837101544354761E-5</v>
      </c>
    </row>
    <row r="2820" spans="1:16" x14ac:dyDescent="0.25">
      <c r="A2820" s="52">
        <f xml:space="preserve"> ROW( data_scaledImpacts[[#This Row],[row_id]] ) - ROW( data_scaledImpacts[[#Headers],[row_id]] )</f>
        <v>2819</v>
      </c>
      <c r="B2820" s="59" t="str">
        <f xml:space="preserve"> _xlfn.TEXTJOIN( "", , data_scaledImpacts[[#This Row],[sector]:[impactType]] )</f>
        <v>ATSExtremeTempCanESM25low CIhot</v>
      </c>
      <c r="C2820" s="47" t="s">
        <v>1280</v>
      </c>
      <c r="D2820" s="47" t="s">
        <v>0</v>
      </c>
      <c r="E2820" s="48">
        <v>5</v>
      </c>
      <c r="F2820" s="48"/>
      <c r="G2820" s="48" t="s">
        <v>1289</v>
      </c>
      <c r="H2820" s="49" t="s">
        <v>14</v>
      </c>
      <c r="I2820" s="62" t="s">
        <v>63</v>
      </c>
      <c r="J2820" s="143">
        <v>1.300596382619353E-4</v>
      </c>
      <c r="K2820" s="50">
        <v>1.2750596618780224E-4</v>
      </c>
      <c r="L2820" s="51">
        <v>1.2720115048564965E-4</v>
      </c>
      <c r="M2820" s="50">
        <v>1.3535673467499762E-4</v>
      </c>
      <c r="N2820" s="50">
        <v>1.2709867252852538E-4</v>
      </c>
      <c r="O2820" s="50">
        <v>1.1731863122038807E-4</v>
      </c>
      <c r="P2820" s="174">
        <v>1.102821256497788E-4</v>
      </c>
    </row>
    <row r="2821" spans="1:16" x14ac:dyDescent="0.25">
      <c r="A2821" s="52">
        <f xml:space="preserve"> ROW( data_scaledImpacts[[#This Row],[row_id]] ) - ROW( data_scaledImpacts[[#Headers],[row_id]] )</f>
        <v>2820</v>
      </c>
      <c r="B2821" s="59" t="str">
        <f xml:space="preserve"> _xlfn.TEXTJOIN( "", , data_scaledImpacts[[#This Row],[sector]:[impactType]] )</f>
        <v>ATSExtremeTempCanESM26low CIhot</v>
      </c>
      <c r="C2821" s="47" t="s">
        <v>1280</v>
      </c>
      <c r="D2821" s="47" t="s">
        <v>0</v>
      </c>
      <c r="E2821" s="48">
        <v>6</v>
      </c>
      <c r="F2821" s="48"/>
      <c r="G2821" s="48" t="s">
        <v>1289</v>
      </c>
      <c r="H2821" s="49" t="s">
        <v>14</v>
      </c>
      <c r="I2821" s="62" t="s">
        <v>70</v>
      </c>
      <c r="J2821" s="143">
        <v>1.5655668659841476E-4</v>
      </c>
      <c r="K2821" s="50">
        <v>1.5577303219131025E-4</v>
      </c>
      <c r="L2821" s="51">
        <v>1.5056301616365563E-4</v>
      </c>
      <c r="M2821" s="50">
        <v>1.6282165746966896E-4</v>
      </c>
      <c r="N2821" s="50">
        <v>1.542361988634755E-4</v>
      </c>
      <c r="O2821" s="50">
        <v>1.4165992558133646E-4</v>
      </c>
      <c r="P2821" s="174">
        <v>1.3406078505081721E-4</v>
      </c>
    </row>
    <row r="2822" spans="1:16" x14ac:dyDescent="0.25">
      <c r="A2822" s="52">
        <f xml:space="preserve"> ROW( data_scaledImpacts[[#This Row],[row_id]] ) - ROW( data_scaledImpacts[[#Headers],[row_id]] )</f>
        <v>2821</v>
      </c>
      <c r="B2822" s="59" t="str">
        <f xml:space="preserve"> _xlfn.TEXTJOIN( "", , data_scaledImpacts[[#This Row],[sector]:[impactType]] )</f>
        <v>ATSExtremeTempCCSM41low CIhot</v>
      </c>
      <c r="C2822" s="47" t="s">
        <v>1280</v>
      </c>
      <c r="D2822" s="47" t="s">
        <v>1</v>
      </c>
      <c r="E2822" s="48">
        <v>1</v>
      </c>
      <c r="F2822" s="48"/>
      <c r="G2822" s="48" t="s">
        <v>1289</v>
      </c>
      <c r="H2822" s="49" t="s">
        <v>14</v>
      </c>
      <c r="I2822" s="62" t="s">
        <v>36</v>
      </c>
      <c r="J2822" s="143">
        <v>2.5485242458881349E-5</v>
      </c>
      <c r="K2822" s="50">
        <v>2.0009034281982697E-5</v>
      </c>
      <c r="L2822" s="51">
        <v>2.4742994072575864E-5</v>
      </c>
      <c r="M2822" s="50">
        <v>1.5396939094088943E-5</v>
      </c>
      <c r="N2822" s="50">
        <v>1.9916826028180024E-5</v>
      </c>
      <c r="O2822" s="50">
        <v>2.0066237245576497E-5</v>
      </c>
      <c r="P2822" s="174">
        <v>1.3313437273129506E-5</v>
      </c>
    </row>
    <row r="2823" spans="1:16" x14ac:dyDescent="0.25">
      <c r="A2823" s="52">
        <f xml:space="preserve"> ROW( data_scaledImpacts[[#This Row],[row_id]] ) - ROW( data_scaledImpacts[[#Headers],[row_id]] )</f>
        <v>2822</v>
      </c>
      <c r="B2823" s="59" t="str">
        <f xml:space="preserve"> _xlfn.TEXTJOIN( "", , data_scaledImpacts[[#This Row],[sector]:[impactType]] )</f>
        <v>ATSExtremeTempCCSM42low CIhot</v>
      </c>
      <c r="C2823" s="47" t="s">
        <v>1280</v>
      </c>
      <c r="D2823" s="47" t="s">
        <v>1</v>
      </c>
      <c r="E2823" s="48">
        <v>2</v>
      </c>
      <c r="F2823" s="48"/>
      <c r="G2823" s="48" t="s">
        <v>1289</v>
      </c>
      <c r="H2823" s="49" t="s">
        <v>14</v>
      </c>
      <c r="I2823" s="62" t="s">
        <v>43</v>
      </c>
      <c r="J2823" s="143">
        <v>5.2868350522211689E-5</v>
      </c>
      <c r="K2823" s="50">
        <v>4.663871825486762E-5</v>
      </c>
      <c r="L2823" s="51">
        <v>5.3753616290780932E-5</v>
      </c>
      <c r="M2823" s="50">
        <v>4.4155653455778996E-5</v>
      </c>
      <c r="N2823" s="50">
        <v>4.7916435502950143E-5</v>
      </c>
      <c r="O2823" s="50">
        <v>5.3970417837787421E-5</v>
      </c>
      <c r="P2823" s="174">
        <v>4.0438234486146051E-5</v>
      </c>
    </row>
    <row r="2824" spans="1:16" x14ac:dyDescent="0.25">
      <c r="A2824" s="52">
        <f xml:space="preserve"> ROW( data_scaledImpacts[[#This Row],[row_id]] ) - ROW( data_scaledImpacts[[#Headers],[row_id]] )</f>
        <v>2823</v>
      </c>
      <c r="B2824" s="59" t="str">
        <f xml:space="preserve"> _xlfn.TEXTJOIN( "", , data_scaledImpacts[[#This Row],[sector]:[impactType]] )</f>
        <v>ATSExtremeTempCCSM43low CIhot</v>
      </c>
      <c r="C2824" s="47" t="s">
        <v>1280</v>
      </c>
      <c r="D2824" s="47" t="s">
        <v>1</v>
      </c>
      <c r="E2824" s="48">
        <v>3</v>
      </c>
      <c r="F2824" s="48"/>
      <c r="G2824" s="48" t="s">
        <v>1289</v>
      </c>
      <c r="H2824" s="49" t="s">
        <v>14</v>
      </c>
      <c r="I2824" s="62" t="s">
        <v>50</v>
      </c>
      <c r="J2824" s="143">
        <v>8.453090782775216E-5</v>
      </c>
      <c r="K2824" s="50">
        <v>7.5004545559133109E-5</v>
      </c>
      <c r="L2824" s="51">
        <v>7.7702270715560167E-5</v>
      </c>
      <c r="M2824" s="50">
        <v>6.961822804373904E-5</v>
      </c>
      <c r="N2824" s="50">
        <v>8.1114443047812938E-5</v>
      </c>
      <c r="O2824" s="50">
        <v>7.8552191834597052E-5</v>
      </c>
      <c r="P2824" s="174">
        <v>5.9052506800189885E-5</v>
      </c>
    </row>
    <row r="2825" spans="1:16" x14ac:dyDescent="0.25">
      <c r="A2825" s="52">
        <f xml:space="preserve"> ROW( data_scaledImpacts[[#This Row],[row_id]] ) - ROW( data_scaledImpacts[[#Headers],[row_id]] )</f>
        <v>2824</v>
      </c>
      <c r="B2825" s="59" t="str">
        <f xml:space="preserve"> _xlfn.TEXTJOIN( "", , data_scaledImpacts[[#This Row],[sector]:[impactType]] )</f>
        <v>ATSExtremeTempCCSM44low CIhot</v>
      </c>
      <c r="C2825" s="47" t="s">
        <v>1280</v>
      </c>
      <c r="D2825" s="47" t="s">
        <v>1</v>
      </c>
      <c r="E2825" s="48">
        <v>4</v>
      </c>
      <c r="F2825" s="48"/>
      <c r="G2825" s="48" t="s">
        <v>1289</v>
      </c>
      <c r="H2825" s="49" t="s">
        <v>14</v>
      </c>
      <c r="I2825" s="62" t="s">
        <v>57</v>
      </c>
      <c r="J2825" s="143">
        <v>1.0792435330937825E-4</v>
      </c>
      <c r="K2825" s="50">
        <v>1.0135590572039354E-4</v>
      </c>
      <c r="L2825" s="51">
        <v>1.0283440339679795E-4</v>
      </c>
      <c r="M2825" s="50">
        <v>9.7856460230635197E-5</v>
      </c>
      <c r="N2825" s="50">
        <v>1.0567092045893652E-4</v>
      </c>
      <c r="O2825" s="50">
        <v>9.6463091118269628E-5</v>
      </c>
      <c r="P2825" s="174">
        <v>8.0403802893766902E-5</v>
      </c>
    </row>
    <row r="2826" spans="1:16" x14ac:dyDescent="0.25">
      <c r="A2826" s="52">
        <f xml:space="preserve"> ROW( data_scaledImpacts[[#This Row],[row_id]] ) - ROW( data_scaledImpacts[[#Headers],[row_id]] )</f>
        <v>2825</v>
      </c>
      <c r="B2826" s="59" t="str">
        <f xml:space="preserve"> _xlfn.TEXTJOIN( "", , data_scaledImpacts[[#This Row],[sector]:[impactType]] )</f>
        <v>ATSExtremeTempCCSM45low CIhot</v>
      </c>
      <c r="C2826" s="47" t="s">
        <v>1280</v>
      </c>
      <c r="D2826" s="47" t="s">
        <v>1</v>
      </c>
      <c r="E2826" s="48">
        <v>5</v>
      </c>
      <c r="F2826" s="48"/>
      <c r="G2826" s="48" t="s">
        <v>1289</v>
      </c>
      <c r="H2826" s="49" t="s">
        <v>14</v>
      </c>
      <c r="I2826" s="62" t="s">
        <v>64</v>
      </c>
      <c r="J2826" s="143">
        <v>1.3515803671128852E-4</v>
      </c>
      <c r="K2826" s="50">
        <v>1.2540944449126342E-4</v>
      </c>
      <c r="L2826" s="51">
        <v>1.2762370178714464E-4</v>
      </c>
      <c r="M2826" s="50">
        <v>1.1197451203714726E-4</v>
      </c>
      <c r="N2826" s="50">
        <v>1.3883186521495208E-4</v>
      </c>
      <c r="O2826" s="50">
        <v>1.2934911720247788E-4</v>
      </c>
      <c r="P2826" s="174">
        <v>9.6880044384987379E-5</v>
      </c>
    </row>
    <row r="2827" spans="1:16" x14ac:dyDescent="0.25">
      <c r="A2827" s="52">
        <f xml:space="preserve"> ROW( data_scaledImpacts[[#This Row],[row_id]] ) - ROW( data_scaledImpacts[[#Headers],[row_id]] )</f>
        <v>2826</v>
      </c>
      <c r="B2827" s="59" t="str">
        <f xml:space="preserve"> _xlfn.TEXTJOIN( "", , data_scaledImpacts[[#This Row],[sector]:[impactType]] )</f>
        <v>ATSExtremeTempCCSM46low CIhot</v>
      </c>
      <c r="C2827" s="47" t="s">
        <v>1280</v>
      </c>
      <c r="D2827" s="47" t="s">
        <v>1</v>
      </c>
      <c r="E2827" s="48">
        <v>6</v>
      </c>
      <c r="F2827" s="48"/>
      <c r="G2827" s="48" t="s">
        <v>1289</v>
      </c>
      <c r="H2827" s="49" t="s">
        <v>14</v>
      </c>
      <c r="I2827" s="62" t="s">
        <v>71</v>
      </c>
      <c r="J2827" s="143"/>
      <c r="K2827" s="50"/>
      <c r="L2827" s="51"/>
      <c r="M2827" s="50"/>
      <c r="N2827" s="50"/>
      <c r="O2827" s="50"/>
      <c r="P2827" s="174"/>
    </row>
    <row r="2828" spans="1:16" x14ac:dyDescent="0.25">
      <c r="A2828" s="52">
        <f xml:space="preserve"> ROW( data_scaledImpacts[[#This Row],[row_id]] ) - ROW( data_scaledImpacts[[#Headers],[row_id]] )</f>
        <v>2827</v>
      </c>
      <c r="B2828" s="59" t="str">
        <f xml:space="preserve"> _xlfn.TEXTJOIN( "", , data_scaledImpacts[[#This Row],[sector]:[impactType]] )</f>
        <v>ATSExtremeTempGISS-E2-R1low CIhot</v>
      </c>
      <c r="C2828" s="47" t="s">
        <v>1280</v>
      </c>
      <c r="D2828" s="47" t="s">
        <v>2</v>
      </c>
      <c r="E2828" s="48">
        <v>1</v>
      </c>
      <c r="F2828" s="48"/>
      <c r="G2828" s="48" t="s">
        <v>1289</v>
      </c>
      <c r="H2828" s="49" t="s">
        <v>14</v>
      </c>
      <c r="I2828" s="62" t="s">
        <v>37</v>
      </c>
      <c r="J2828" s="143">
        <v>3.2656266661708103E-5</v>
      </c>
      <c r="K2828" s="50">
        <v>3.0998753128514824E-5</v>
      </c>
      <c r="L2828" s="51">
        <v>2.5851438049050684E-5</v>
      </c>
      <c r="M2828" s="50">
        <v>1.9341465331121227E-5</v>
      </c>
      <c r="N2828" s="50">
        <v>2.7105484911429467E-5</v>
      </c>
      <c r="O2828" s="50">
        <v>1.9854997594974472E-5</v>
      </c>
      <c r="P2828" s="174">
        <v>1.3500078765346582E-5</v>
      </c>
    </row>
    <row r="2829" spans="1:16" x14ac:dyDescent="0.25">
      <c r="A2829" s="52">
        <f xml:space="preserve"> ROW( data_scaledImpacts[[#This Row],[row_id]] ) - ROW( data_scaledImpacts[[#Headers],[row_id]] )</f>
        <v>2828</v>
      </c>
      <c r="B2829" s="59" t="str">
        <f xml:space="preserve"> _xlfn.TEXTJOIN( "", , data_scaledImpacts[[#This Row],[sector]:[impactType]] )</f>
        <v>ATSExtremeTempGISS-E2-R2low CIhot</v>
      </c>
      <c r="C2829" s="47" t="s">
        <v>1280</v>
      </c>
      <c r="D2829" s="47" t="s">
        <v>2</v>
      </c>
      <c r="E2829" s="48">
        <v>2</v>
      </c>
      <c r="F2829" s="48"/>
      <c r="G2829" s="48" t="s">
        <v>1289</v>
      </c>
      <c r="H2829" s="49" t="s">
        <v>14</v>
      </c>
      <c r="I2829" s="62" t="s">
        <v>44</v>
      </c>
      <c r="J2829" s="143">
        <v>6.7986336372513186E-5</v>
      </c>
      <c r="K2829" s="50">
        <v>6.5786528390112124E-5</v>
      </c>
      <c r="L2829" s="51">
        <v>4.5277886582457297E-5</v>
      </c>
      <c r="M2829" s="50">
        <v>3.9966850884931961E-5</v>
      </c>
      <c r="N2829" s="50">
        <v>6.4437596831112777E-5</v>
      </c>
      <c r="O2829" s="50">
        <v>5.1418083489823685E-5</v>
      </c>
      <c r="P2829" s="174">
        <v>4.1871917968061089E-5</v>
      </c>
    </row>
    <row r="2830" spans="1:16" x14ac:dyDescent="0.25">
      <c r="A2830" s="52">
        <f xml:space="preserve"> ROW( data_scaledImpacts[[#This Row],[row_id]] ) - ROW( data_scaledImpacts[[#Headers],[row_id]] )</f>
        <v>2829</v>
      </c>
      <c r="B2830" s="59" t="str">
        <f xml:space="preserve"> _xlfn.TEXTJOIN( "", , data_scaledImpacts[[#This Row],[sector]:[impactType]] )</f>
        <v>ATSExtremeTempGISS-E2-R3low CIhot</v>
      </c>
      <c r="C2830" s="47" t="s">
        <v>1280</v>
      </c>
      <c r="D2830" s="47" t="s">
        <v>2</v>
      </c>
      <c r="E2830" s="48">
        <v>3</v>
      </c>
      <c r="F2830" s="48"/>
      <c r="G2830" s="48" t="s">
        <v>1289</v>
      </c>
      <c r="H2830" s="49" t="s">
        <v>14</v>
      </c>
      <c r="I2830" s="62" t="s">
        <v>51</v>
      </c>
      <c r="J2830" s="143">
        <v>9.4523640290369379E-5</v>
      </c>
      <c r="K2830" s="50">
        <v>8.6269707035134944E-5</v>
      </c>
      <c r="L2830" s="51">
        <v>7.2685720159182057E-5</v>
      </c>
      <c r="M2830" s="50">
        <v>5.3932195956159181E-5</v>
      </c>
      <c r="N2830" s="50">
        <v>9.0654014819049379E-5</v>
      </c>
      <c r="O2830" s="50">
        <v>7.5207202853682677E-5</v>
      </c>
      <c r="P2830" s="174">
        <v>6.1784804049626403E-5</v>
      </c>
    </row>
    <row r="2831" spans="1:16" x14ac:dyDescent="0.25">
      <c r="A2831" s="52">
        <f xml:space="preserve"> ROW( data_scaledImpacts[[#This Row],[row_id]] ) - ROW( data_scaledImpacts[[#Headers],[row_id]] )</f>
        <v>2830</v>
      </c>
      <c r="B2831" s="59" t="str">
        <f xml:space="preserve"> _xlfn.TEXTJOIN( "", , data_scaledImpacts[[#This Row],[sector]:[impactType]] )</f>
        <v>ATSExtremeTempGISS-E2-R4low CIhot</v>
      </c>
      <c r="C2831" s="47" t="s">
        <v>1280</v>
      </c>
      <c r="D2831" s="47" t="s">
        <v>2</v>
      </c>
      <c r="E2831" s="48">
        <v>4</v>
      </c>
      <c r="F2831" s="48"/>
      <c r="G2831" s="48" t="s">
        <v>1289</v>
      </c>
      <c r="H2831" s="49" t="s">
        <v>14</v>
      </c>
      <c r="I2831" s="62" t="s">
        <v>58</v>
      </c>
      <c r="J2831" s="143"/>
      <c r="K2831" s="50"/>
      <c r="L2831" s="51"/>
      <c r="M2831" s="50"/>
      <c r="N2831" s="50"/>
      <c r="O2831" s="50"/>
      <c r="P2831" s="174"/>
    </row>
    <row r="2832" spans="1:16" x14ac:dyDescent="0.25">
      <c r="A2832" s="52">
        <f xml:space="preserve"> ROW( data_scaledImpacts[[#This Row],[row_id]] ) - ROW( data_scaledImpacts[[#Headers],[row_id]] )</f>
        <v>2831</v>
      </c>
      <c r="B2832" s="59" t="str">
        <f xml:space="preserve"> _xlfn.TEXTJOIN( "", , data_scaledImpacts[[#This Row],[sector]:[impactType]] )</f>
        <v>ATSExtremeTempGISS-E2-R5low CIhot</v>
      </c>
      <c r="C2832" s="47" t="s">
        <v>1280</v>
      </c>
      <c r="D2832" s="47" t="s">
        <v>2</v>
      </c>
      <c r="E2832" s="48">
        <v>5</v>
      </c>
      <c r="F2832" s="48"/>
      <c r="G2832" s="48" t="s">
        <v>1289</v>
      </c>
      <c r="H2832" s="49" t="s">
        <v>14</v>
      </c>
      <c r="I2832" s="62" t="s">
        <v>65</v>
      </c>
      <c r="J2832" s="143"/>
      <c r="K2832" s="50"/>
      <c r="L2832" s="51"/>
      <c r="M2832" s="50"/>
      <c r="N2832" s="50"/>
      <c r="O2832" s="50"/>
      <c r="P2832" s="174"/>
    </row>
    <row r="2833" spans="1:16" x14ac:dyDescent="0.25">
      <c r="A2833" s="52">
        <f xml:space="preserve"> ROW( data_scaledImpacts[[#This Row],[row_id]] ) - ROW( data_scaledImpacts[[#Headers],[row_id]] )</f>
        <v>2832</v>
      </c>
      <c r="B2833" s="59" t="str">
        <f xml:space="preserve"> _xlfn.TEXTJOIN( "", , data_scaledImpacts[[#This Row],[sector]:[impactType]] )</f>
        <v>ATSExtremeTempGISS-E2-R6low CIhot</v>
      </c>
      <c r="C2833" s="47" t="s">
        <v>1280</v>
      </c>
      <c r="D2833" s="47" t="s">
        <v>2</v>
      </c>
      <c r="E2833" s="48">
        <v>6</v>
      </c>
      <c r="F2833" s="48"/>
      <c r="G2833" s="48" t="s">
        <v>1289</v>
      </c>
      <c r="H2833" s="49" t="s">
        <v>14</v>
      </c>
      <c r="I2833" s="62" t="s">
        <v>72</v>
      </c>
      <c r="J2833" s="143"/>
      <c r="K2833" s="50"/>
      <c r="L2833" s="51"/>
      <c r="M2833" s="50"/>
      <c r="N2833" s="50"/>
      <c r="O2833" s="50"/>
      <c r="P2833" s="174"/>
    </row>
    <row r="2834" spans="1:16" x14ac:dyDescent="0.25">
      <c r="A2834" s="52">
        <f xml:space="preserve"> ROW( data_scaledImpacts[[#This Row],[row_id]] ) - ROW( data_scaledImpacts[[#Headers],[row_id]] )</f>
        <v>2833</v>
      </c>
      <c r="B2834" s="59" t="str">
        <f xml:space="preserve"> _xlfn.TEXTJOIN( "", , data_scaledImpacts[[#This Row],[sector]:[impactType]] )</f>
        <v>ATSExtremeTempHadGEM2-ES1low CIhot</v>
      </c>
      <c r="C2834" s="47" t="s">
        <v>1280</v>
      </c>
      <c r="D2834" s="47" t="s">
        <v>3</v>
      </c>
      <c r="E2834" s="48">
        <v>1</v>
      </c>
      <c r="F2834" s="48"/>
      <c r="G2834" s="48" t="s">
        <v>1289</v>
      </c>
      <c r="H2834" s="49" t="s">
        <v>14</v>
      </c>
      <c r="I2834" s="62" t="s">
        <v>38</v>
      </c>
      <c r="J2834" s="143">
        <v>3.4946191338643992E-5</v>
      </c>
      <c r="K2834" s="50">
        <v>2.9109146339193447E-5</v>
      </c>
      <c r="L2834" s="51">
        <v>2.1314760489583788E-5</v>
      </c>
      <c r="M2834" s="50">
        <v>2.1698438736431572E-5</v>
      </c>
      <c r="N2834" s="50">
        <v>3.3001451619617908E-5</v>
      </c>
      <c r="O2834" s="50">
        <v>2.1548597580049613E-5</v>
      </c>
      <c r="P2834" s="174">
        <v>9.1370436852735204E-6</v>
      </c>
    </row>
    <row r="2835" spans="1:16" x14ac:dyDescent="0.25">
      <c r="A2835" s="52">
        <f xml:space="preserve"> ROW( data_scaledImpacts[[#This Row],[row_id]] ) - ROW( data_scaledImpacts[[#Headers],[row_id]] )</f>
        <v>2834</v>
      </c>
      <c r="B2835" s="59" t="str">
        <f xml:space="preserve"> _xlfn.TEXTJOIN( "", , data_scaledImpacts[[#This Row],[sector]:[impactType]] )</f>
        <v>ATSExtremeTempHadGEM2-ES2low CIhot</v>
      </c>
      <c r="C2835" s="47" t="s">
        <v>1280</v>
      </c>
      <c r="D2835" s="47" t="s">
        <v>3</v>
      </c>
      <c r="E2835" s="48">
        <v>2</v>
      </c>
      <c r="F2835" s="48"/>
      <c r="G2835" s="48" t="s">
        <v>1289</v>
      </c>
      <c r="H2835" s="49" t="s">
        <v>14</v>
      </c>
      <c r="I2835" s="62" t="s">
        <v>45</v>
      </c>
      <c r="J2835" s="143">
        <v>5.6744356207774029E-5</v>
      </c>
      <c r="K2835" s="50">
        <v>4.4967212368294769E-5</v>
      </c>
      <c r="L2835" s="51">
        <v>4.9905247183837503E-5</v>
      </c>
      <c r="M2835" s="50">
        <v>4.3765568950096893E-5</v>
      </c>
      <c r="N2835" s="50">
        <v>5.3477167276623173E-5</v>
      </c>
      <c r="O2835" s="50">
        <v>5.1263912729245435E-5</v>
      </c>
      <c r="P2835" s="174">
        <v>3.0586293513762477E-5</v>
      </c>
    </row>
    <row r="2836" spans="1:16" x14ac:dyDescent="0.25">
      <c r="A2836" s="52">
        <f xml:space="preserve"> ROW( data_scaledImpacts[[#This Row],[row_id]] ) - ROW( data_scaledImpacts[[#Headers],[row_id]] )</f>
        <v>2835</v>
      </c>
      <c r="B2836" s="59" t="str">
        <f xml:space="preserve"> _xlfn.TEXTJOIN( "", , data_scaledImpacts[[#This Row],[sector]:[impactType]] )</f>
        <v>ATSExtremeTempHadGEM2-ES3low CIhot</v>
      </c>
      <c r="C2836" s="47" t="s">
        <v>1280</v>
      </c>
      <c r="D2836" s="47" t="s">
        <v>3</v>
      </c>
      <c r="E2836" s="48">
        <v>3</v>
      </c>
      <c r="F2836" s="48"/>
      <c r="G2836" s="48" t="s">
        <v>1289</v>
      </c>
      <c r="H2836" s="49" t="s">
        <v>14</v>
      </c>
      <c r="I2836" s="62" t="s">
        <v>52</v>
      </c>
      <c r="J2836" s="143">
        <v>9.864559578661392E-5</v>
      </c>
      <c r="K2836" s="50">
        <v>8.4947014912370314E-5</v>
      </c>
      <c r="L2836" s="51">
        <v>8.2401784083386827E-5</v>
      </c>
      <c r="M2836" s="50">
        <v>6.5035454003749054E-5</v>
      </c>
      <c r="N2836" s="50">
        <v>9.4133143091007943E-5</v>
      </c>
      <c r="O2836" s="50">
        <v>8.3360839708935538E-5</v>
      </c>
      <c r="P2836" s="174">
        <v>5.2008186709299633E-5</v>
      </c>
    </row>
    <row r="2837" spans="1:16" x14ac:dyDescent="0.25">
      <c r="A2837" s="52">
        <f xml:space="preserve"> ROW( data_scaledImpacts[[#This Row],[row_id]] ) - ROW( data_scaledImpacts[[#Headers],[row_id]] )</f>
        <v>2836</v>
      </c>
      <c r="B2837" s="59" t="str">
        <f xml:space="preserve"> _xlfn.TEXTJOIN( "", , data_scaledImpacts[[#This Row],[sector]:[impactType]] )</f>
        <v>ATSExtremeTempHadGEM2-ES4low CIhot</v>
      </c>
      <c r="C2837" s="47" t="s">
        <v>1280</v>
      </c>
      <c r="D2837" s="47" t="s">
        <v>3</v>
      </c>
      <c r="E2837" s="48">
        <v>4</v>
      </c>
      <c r="F2837" s="48"/>
      <c r="G2837" s="48" t="s">
        <v>1289</v>
      </c>
      <c r="H2837" s="49" t="s">
        <v>14</v>
      </c>
      <c r="I2837" s="62" t="s">
        <v>59</v>
      </c>
      <c r="J2837" s="143">
        <v>1.2141555733119658E-4</v>
      </c>
      <c r="K2837" s="50">
        <v>1.0793347922283589E-4</v>
      </c>
      <c r="L2837" s="51">
        <v>1.0663450662113116E-4</v>
      </c>
      <c r="M2837" s="50">
        <v>9.987265238298228E-5</v>
      </c>
      <c r="N2837" s="50">
        <v>1.179406250234748E-4</v>
      </c>
      <c r="O2837" s="50">
        <v>1.0350203176074468E-4</v>
      </c>
      <c r="P2837" s="174">
        <v>8.1524708640041016E-5</v>
      </c>
    </row>
    <row r="2838" spans="1:16" x14ac:dyDescent="0.25">
      <c r="A2838" s="52">
        <f xml:space="preserve"> ROW( data_scaledImpacts[[#This Row],[row_id]] ) - ROW( data_scaledImpacts[[#Headers],[row_id]] )</f>
        <v>2837</v>
      </c>
      <c r="B2838" s="59" t="str">
        <f xml:space="preserve"> _xlfn.TEXTJOIN( "", , data_scaledImpacts[[#This Row],[sector]:[impactType]] )</f>
        <v>ATSExtremeTempHadGEM2-ES5low CIhot</v>
      </c>
      <c r="C2838" s="47" t="s">
        <v>1280</v>
      </c>
      <c r="D2838" s="47" t="s">
        <v>3</v>
      </c>
      <c r="E2838" s="48">
        <v>5</v>
      </c>
      <c r="F2838" s="48"/>
      <c r="G2838" s="48" t="s">
        <v>1289</v>
      </c>
      <c r="H2838" s="49" t="s">
        <v>14</v>
      </c>
      <c r="I2838" s="62" t="s">
        <v>66</v>
      </c>
      <c r="J2838" s="143">
        <v>1.4227323146313132E-4</v>
      </c>
      <c r="K2838" s="50">
        <v>1.27981536780648E-4</v>
      </c>
      <c r="L2838" s="51">
        <v>1.3188972375937177E-4</v>
      </c>
      <c r="M2838" s="50">
        <v>1.2534412113820699E-4</v>
      </c>
      <c r="N2838" s="50">
        <v>1.3383727374718219E-4</v>
      </c>
      <c r="O2838" s="50">
        <v>1.1704518988755318E-4</v>
      </c>
      <c r="P2838" s="174">
        <v>1.0021346687867499E-4</v>
      </c>
    </row>
    <row r="2839" spans="1:16" x14ac:dyDescent="0.25">
      <c r="A2839" s="52">
        <f xml:space="preserve"> ROW( data_scaledImpacts[[#This Row],[row_id]] ) - ROW( data_scaledImpacts[[#Headers],[row_id]] )</f>
        <v>2838</v>
      </c>
      <c r="B2839" s="59" t="str">
        <f xml:space="preserve"> _xlfn.TEXTJOIN( "", , data_scaledImpacts[[#This Row],[sector]:[impactType]] )</f>
        <v>ATSExtremeTempHadGEM2-ES6low CIhot</v>
      </c>
      <c r="C2839" s="47" t="s">
        <v>1280</v>
      </c>
      <c r="D2839" s="47" t="s">
        <v>3</v>
      </c>
      <c r="E2839" s="48">
        <v>6</v>
      </c>
      <c r="F2839" s="48"/>
      <c r="G2839" s="48" t="s">
        <v>1289</v>
      </c>
      <c r="H2839" s="49" t="s">
        <v>14</v>
      </c>
      <c r="I2839" s="62" t="s">
        <v>73</v>
      </c>
      <c r="J2839" s="143">
        <v>1.7835716330898052E-4</v>
      </c>
      <c r="K2839" s="50">
        <v>1.6057242920314248E-4</v>
      </c>
      <c r="L2839" s="51">
        <v>1.5428524602930323E-4</v>
      </c>
      <c r="M2839" s="50">
        <v>1.4560106698321401E-4</v>
      </c>
      <c r="N2839" s="50">
        <v>1.6671858309936783E-4</v>
      </c>
      <c r="O2839" s="50">
        <v>1.3945234972445134E-4</v>
      </c>
      <c r="P2839" s="174">
        <v>1.1637345886885026E-4</v>
      </c>
    </row>
    <row r="2840" spans="1:16" x14ac:dyDescent="0.25">
      <c r="A2840" s="52">
        <f xml:space="preserve"> ROW( data_scaledImpacts[[#This Row],[row_id]] ) - ROW( data_scaledImpacts[[#Headers],[row_id]] )</f>
        <v>2839</v>
      </c>
      <c r="B2840" s="59" t="str">
        <f xml:space="preserve"> _xlfn.TEXTJOIN( "", , data_scaledImpacts[[#This Row],[sector]:[impactType]] )</f>
        <v>ATSExtremeTempMIROC51low CIhot</v>
      </c>
      <c r="C2840" s="47" t="s">
        <v>1280</v>
      </c>
      <c r="D2840" s="47" t="s">
        <v>4</v>
      </c>
      <c r="E2840" s="48">
        <v>1</v>
      </c>
      <c r="F2840" s="48"/>
      <c r="G2840" s="48" t="s">
        <v>1289</v>
      </c>
      <c r="H2840" s="49" t="s">
        <v>14</v>
      </c>
      <c r="I2840" s="62" t="s">
        <v>39</v>
      </c>
      <c r="J2840" s="143">
        <v>3.1952627001294805E-5</v>
      </c>
      <c r="K2840" s="50">
        <v>2.7359605823335017E-5</v>
      </c>
      <c r="L2840" s="51">
        <v>2.3563069099047083E-5</v>
      </c>
      <c r="M2840" s="50">
        <v>1.6227068478491448E-5</v>
      </c>
      <c r="N2840" s="50">
        <v>2.2960961792055633E-5</v>
      </c>
      <c r="O2840" s="50">
        <v>2.3941476975392847E-5</v>
      </c>
      <c r="P2840" s="174">
        <v>1.0630236783429076E-5</v>
      </c>
    </row>
    <row r="2841" spans="1:16" x14ac:dyDescent="0.25">
      <c r="A2841" s="52">
        <f xml:space="preserve"> ROW( data_scaledImpacts[[#This Row],[row_id]] ) - ROW( data_scaledImpacts[[#Headers],[row_id]] )</f>
        <v>2840</v>
      </c>
      <c r="B2841" s="59" t="str">
        <f xml:space="preserve"> _xlfn.TEXTJOIN( "", , data_scaledImpacts[[#This Row],[sector]:[impactType]] )</f>
        <v>ATSExtremeTempMIROC52low CIhot</v>
      </c>
      <c r="C2841" s="47" t="s">
        <v>1280</v>
      </c>
      <c r="D2841" s="47" t="s">
        <v>4</v>
      </c>
      <c r="E2841" s="48">
        <v>2</v>
      </c>
      <c r="F2841" s="48"/>
      <c r="G2841" s="48" t="s">
        <v>1289</v>
      </c>
      <c r="H2841" s="49" t="s">
        <v>14</v>
      </c>
      <c r="I2841" s="62" t="s">
        <v>46</v>
      </c>
      <c r="J2841" s="143">
        <v>6.455576799818559E-5</v>
      </c>
      <c r="K2841" s="50">
        <v>5.8402012885597524E-5</v>
      </c>
      <c r="L2841" s="51">
        <v>5.6588105623100856E-5</v>
      </c>
      <c r="M2841" s="50">
        <v>3.2059661456709771E-5</v>
      </c>
      <c r="N2841" s="50">
        <v>5.1223568977920017E-5</v>
      </c>
      <c r="O2841" s="50">
        <v>5.464491531397548E-5</v>
      </c>
      <c r="P2841" s="174">
        <v>3.3124169467910025E-5</v>
      </c>
    </row>
    <row r="2842" spans="1:16" x14ac:dyDescent="0.25">
      <c r="A2842" s="52">
        <f xml:space="preserve"> ROW( data_scaledImpacts[[#This Row],[row_id]] ) - ROW( data_scaledImpacts[[#Headers],[row_id]] )</f>
        <v>2841</v>
      </c>
      <c r="B2842" s="59" t="str">
        <f xml:space="preserve"> _xlfn.TEXTJOIN( "", , data_scaledImpacts[[#This Row],[sector]:[impactType]] )</f>
        <v>ATSExtremeTempMIROC53low CIhot</v>
      </c>
      <c r="C2842" s="47" t="s">
        <v>1280</v>
      </c>
      <c r="D2842" s="47" t="s">
        <v>4</v>
      </c>
      <c r="E2842" s="48">
        <v>3</v>
      </c>
      <c r="F2842" s="48"/>
      <c r="G2842" s="48" t="s">
        <v>1289</v>
      </c>
      <c r="H2842" s="49" t="s">
        <v>14</v>
      </c>
      <c r="I2842" s="62" t="s">
        <v>53</v>
      </c>
      <c r="J2842" s="143">
        <v>9.7862381444714078E-5</v>
      </c>
      <c r="K2842" s="50">
        <v>9.9759430084680833E-5</v>
      </c>
      <c r="L2842" s="51">
        <v>8.3642702111802857E-5</v>
      </c>
      <c r="M2842" s="50">
        <v>5.1033127243789423E-5</v>
      </c>
      <c r="N2842" s="50">
        <v>8.5696753790558347E-5</v>
      </c>
      <c r="O2842" s="50">
        <v>8.5004667185087249E-5</v>
      </c>
      <c r="P2842" s="174">
        <v>5.7550317778904817E-5</v>
      </c>
    </row>
    <row r="2843" spans="1:16" x14ac:dyDescent="0.25">
      <c r="A2843" s="52">
        <f xml:space="preserve"> ROW( data_scaledImpacts[[#This Row],[row_id]] ) - ROW( data_scaledImpacts[[#Headers],[row_id]] )</f>
        <v>2842</v>
      </c>
      <c r="B2843" s="59" t="str">
        <f xml:space="preserve"> _xlfn.TEXTJOIN( "", , data_scaledImpacts[[#This Row],[sector]:[impactType]] )</f>
        <v>ATSExtremeTempMIROC54low CIhot</v>
      </c>
      <c r="C2843" s="47" t="s">
        <v>1280</v>
      </c>
      <c r="D2843" s="47" t="s">
        <v>4</v>
      </c>
      <c r="E2843" s="48">
        <v>4</v>
      </c>
      <c r="F2843" s="48"/>
      <c r="G2843" s="48" t="s">
        <v>1289</v>
      </c>
      <c r="H2843" s="49" t="s">
        <v>14</v>
      </c>
      <c r="I2843" s="62" t="s">
        <v>60</v>
      </c>
      <c r="J2843" s="143">
        <v>1.283379453328656E-4</v>
      </c>
      <c r="K2843" s="50">
        <v>1.2184527518764142E-4</v>
      </c>
      <c r="L2843" s="51">
        <v>1.1274051902229604E-4</v>
      </c>
      <c r="M2843" s="50">
        <v>7.2224747500126201E-5</v>
      </c>
      <c r="N2843" s="50">
        <v>1.0668997976302921E-4</v>
      </c>
      <c r="O2843" s="50">
        <v>1.0604786601843575E-4</v>
      </c>
      <c r="P2843" s="174">
        <v>7.1611741164010945E-5</v>
      </c>
    </row>
    <row r="2844" spans="1:16" x14ac:dyDescent="0.25">
      <c r="A2844" s="52">
        <f xml:space="preserve"> ROW( data_scaledImpacts[[#This Row],[row_id]] ) - ROW( data_scaledImpacts[[#Headers],[row_id]] )</f>
        <v>2843</v>
      </c>
      <c r="B2844" s="59" t="str">
        <f xml:space="preserve"> _xlfn.TEXTJOIN( "", , data_scaledImpacts[[#This Row],[sector]:[impactType]] )</f>
        <v>ATSExtremeTempMIROC55low CIhot</v>
      </c>
      <c r="C2844" s="47" t="s">
        <v>1280</v>
      </c>
      <c r="D2844" s="47" t="s">
        <v>4</v>
      </c>
      <c r="E2844" s="48">
        <v>5</v>
      </c>
      <c r="F2844" s="48"/>
      <c r="G2844" s="48" t="s">
        <v>1289</v>
      </c>
      <c r="H2844" s="49" t="s">
        <v>14</v>
      </c>
      <c r="I2844" s="62" t="s">
        <v>67</v>
      </c>
      <c r="J2844" s="143">
        <v>1.5495062438278522E-4</v>
      </c>
      <c r="K2844" s="50">
        <v>1.4066461226231066E-4</v>
      </c>
      <c r="L2844" s="51">
        <v>1.3849686967184227E-4</v>
      </c>
      <c r="M2844" s="50">
        <v>8.9313976820230121E-5</v>
      </c>
      <c r="N2844" s="50">
        <v>1.2906764126161108E-4</v>
      </c>
      <c r="O2844" s="50">
        <v>1.3597709022314112E-4</v>
      </c>
      <c r="P2844" s="174">
        <v>8.8561841358066246E-5</v>
      </c>
    </row>
    <row r="2845" spans="1:16" x14ac:dyDescent="0.25">
      <c r="A2845" s="52">
        <f xml:space="preserve"> ROW( data_scaledImpacts[[#This Row],[row_id]] ) - ROW( data_scaledImpacts[[#Headers],[row_id]] )</f>
        <v>2844</v>
      </c>
      <c r="B2845" s="59" t="str">
        <f xml:space="preserve"> _xlfn.TEXTJOIN( "", , data_scaledImpacts[[#This Row],[sector]:[impactType]] )</f>
        <v>ATSExtremeTempMIROC56low CIhot</v>
      </c>
      <c r="C2845" s="47" t="s">
        <v>1280</v>
      </c>
      <c r="D2845" s="47" t="s">
        <v>4</v>
      </c>
      <c r="E2845" s="48">
        <v>6</v>
      </c>
      <c r="F2845" s="48"/>
      <c r="G2845" s="48" t="s">
        <v>1289</v>
      </c>
      <c r="H2845" s="49" t="s">
        <v>14</v>
      </c>
      <c r="I2845" s="62" t="s">
        <v>74</v>
      </c>
      <c r="J2845" s="143"/>
      <c r="K2845" s="50"/>
      <c r="L2845" s="51"/>
      <c r="M2845" s="50"/>
      <c r="N2845" s="50"/>
      <c r="O2845" s="50"/>
      <c r="P2845" s="174"/>
    </row>
    <row r="2846" spans="1:16" x14ac:dyDescent="0.25">
      <c r="A2846" s="52">
        <f xml:space="preserve"> ROW( data_scaledImpacts[[#This Row],[row_id]] ) - ROW( data_scaledImpacts[[#Headers],[row_id]] )</f>
        <v>2845</v>
      </c>
      <c r="B2846" s="59" t="str">
        <f xml:space="preserve"> _xlfn.TEXTJOIN( "", , data_scaledImpacts[[#This Row],[sector]:[impactType]] )</f>
        <v>ATSExtremeTempGFDL-CM31low CIhot</v>
      </c>
      <c r="C2846" s="47" t="s">
        <v>1280</v>
      </c>
      <c r="D2846" s="47" t="s">
        <v>5</v>
      </c>
      <c r="E2846" s="48">
        <v>1</v>
      </c>
      <c r="F2846" s="48"/>
      <c r="G2846" s="48" t="s">
        <v>1289</v>
      </c>
      <c r="H2846" s="49" t="s">
        <v>14</v>
      </c>
      <c r="I2846" s="62" t="s">
        <v>40</v>
      </c>
      <c r="J2846" s="143">
        <v>3.2151352274153449E-5</v>
      </c>
      <c r="K2846" s="50">
        <v>3.2921794313175894E-5</v>
      </c>
      <c r="L2846" s="51">
        <v>1.7339527256902013E-5</v>
      </c>
      <c r="M2846" s="50">
        <v>1.4396015103240091E-5</v>
      </c>
      <c r="N2846" s="50">
        <v>3.0372114100101349E-5</v>
      </c>
      <c r="O2846" s="50">
        <v>2.4946024215755331E-5</v>
      </c>
      <c r="P2846" s="174">
        <v>1.2528331066484639E-5</v>
      </c>
    </row>
    <row r="2847" spans="1:16" x14ac:dyDescent="0.25">
      <c r="A2847" s="52">
        <f xml:space="preserve"> ROW( data_scaledImpacts[[#This Row],[row_id]] ) - ROW( data_scaledImpacts[[#Headers],[row_id]] )</f>
        <v>2846</v>
      </c>
      <c r="B2847" s="59" t="str">
        <f xml:space="preserve"> _xlfn.TEXTJOIN( "", , data_scaledImpacts[[#This Row],[sector]:[impactType]] )</f>
        <v>ATSExtremeTempGFDL-CM32low CIhot</v>
      </c>
      <c r="C2847" s="47" t="s">
        <v>1280</v>
      </c>
      <c r="D2847" s="47" t="s">
        <v>5</v>
      </c>
      <c r="E2847" s="48">
        <v>2</v>
      </c>
      <c r="F2847" s="48"/>
      <c r="G2847" s="48" t="s">
        <v>1289</v>
      </c>
      <c r="H2847" s="49" t="s">
        <v>14</v>
      </c>
      <c r="I2847" s="62" t="s">
        <v>47</v>
      </c>
      <c r="J2847" s="143">
        <v>5.8769467443131849E-5</v>
      </c>
      <c r="K2847" s="50">
        <v>6.2375368449770949E-5</v>
      </c>
      <c r="L2847" s="51">
        <v>4.22446186500651E-5</v>
      </c>
      <c r="M2847" s="50">
        <v>3.5120968512342275E-5</v>
      </c>
      <c r="N2847" s="50">
        <v>5.9466229958911725E-5</v>
      </c>
      <c r="O2847" s="50">
        <v>4.8680336223005676E-5</v>
      </c>
      <c r="P2847" s="174">
        <v>3.2414494591750346E-5</v>
      </c>
    </row>
    <row r="2848" spans="1:16" x14ac:dyDescent="0.25">
      <c r="A2848" s="52">
        <f xml:space="preserve"> ROW( data_scaledImpacts[[#This Row],[row_id]] ) - ROW( data_scaledImpacts[[#Headers],[row_id]] )</f>
        <v>2847</v>
      </c>
      <c r="B2848" s="59" t="str">
        <f xml:space="preserve"> _xlfn.TEXTJOIN( "", , data_scaledImpacts[[#This Row],[sector]:[impactType]] )</f>
        <v>ATSExtremeTempGFDL-CM33low CIhot</v>
      </c>
      <c r="C2848" s="47" t="s">
        <v>1280</v>
      </c>
      <c r="D2848" s="47" t="s">
        <v>5</v>
      </c>
      <c r="E2848" s="48">
        <v>3</v>
      </c>
      <c r="F2848" s="48"/>
      <c r="G2848" s="48" t="s">
        <v>1289</v>
      </c>
      <c r="H2848" s="49" t="s">
        <v>14</v>
      </c>
      <c r="I2848" s="62" t="s">
        <v>54</v>
      </c>
      <c r="J2848" s="143">
        <v>8.602881862679806E-5</v>
      </c>
      <c r="K2848" s="50">
        <v>9.6986486108643907E-5</v>
      </c>
      <c r="L2848" s="51">
        <v>7.2562239383917854E-5</v>
      </c>
      <c r="M2848" s="50">
        <v>6.9917642124378858E-5</v>
      </c>
      <c r="N2848" s="50">
        <v>9.2413260793223535E-5</v>
      </c>
      <c r="O2848" s="50">
        <v>7.9081404688680432E-5</v>
      </c>
      <c r="P2848" s="174">
        <v>6.6919092146342369E-5</v>
      </c>
    </row>
    <row r="2849" spans="1:16" x14ac:dyDescent="0.25">
      <c r="A2849" s="52">
        <f xml:space="preserve"> ROW( data_scaledImpacts[[#This Row],[row_id]] ) - ROW( data_scaledImpacts[[#Headers],[row_id]] )</f>
        <v>2848</v>
      </c>
      <c r="B2849" s="59" t="str">
        <f xml:space="preserve"> _xlfn.TEXTJOIN( "", , data_scaledImpacts[[#This Row],[sector]:[impactType]] )</f>
        <v>ATSExtremeTempGFDL-CM34low CIhot</v>
      </c>
      <c r="C2849" s="47" t="s">
        <v>1280</v>
      </c>
      <c r="D2849" s="47" t="s">
        <v>5</v>
      </c>
      <c r="E2849" s="48">
        <v>4</v>
      </c>
      <c r="F2849" s="48"/>
      <c r="G2849" s="48" t="s">
        <v>1289</v>
      </c>
      <c r="H2849" s="49" t="s">
        <v>14</v>
      </c>
      <c r="I2849" s="62" t="s">
        <v>61</v>
      </c>
      <c r="J2849" s="143">
        <v>1.0883519732247593E-4</v>
      </c>
      <c r="K2849" s="50">
        <v>1.1976032318360223E-4</v>
      </c>
      <c r="L2849" s="51">
        <v>8.6409075791195428E-5</v>
      </c>
      <c r="M2849" s="50">
        <v>8.7248178490305004E-5</v>
      </c>
      <c r="N2849" s="50">
        <v>1.1750916715770881E-4</v>
      </c>
      <c r="O2849" s="50">
        <v>1.0209714096982791E-4</v>
      </c>
      <c r="P2849" s="174">
        <v>8.6050797427731775E-5</v>
      </c>
    </row>
    <row r="2850" spans="1:16" x14ac:dyDescent="0.25">
      <c r="A2850" s="52">
        <f xml:space="preserve"> ROW( data_scaledImpacts[[#This Row],[row_id]] ) - ROW( data_scaledImpacts[[#Headers],[row_id]] )</f>
        <v>2849</v>
      </c>
      <c r="B2850" s="59" t="str">
        <f xml:space="preserve"> _xlfn.TEXTJOIN( "", , data_scaledImpacts[[#This Row],[sector]:[impactType]] )</f>
        <v>ATSExtremeTempGFDL-CM35low CIhot</v>
      </c>
      <c r="C2850" s="47" t="s">
        <v>1280</v>
      </c>
      <c r="D2850" s="47" t="s">
        <v>5</v>
      </c>
      <c r="E2850" s="48">
        <v>5</v>
      </c>
      <c r="F2850" s="48"/>
      <c r="G2850" s="48" t="s">
        <v>1289</v>
      </c>
      <c r="H2850" s="49" t="s">
        <v>14</v>
      </c>
      <c r="I2850" s="62" t="s">
        <v>68</v>
      </c>
      <c r="J2850" s="143">
        <v>1.3834851836110594E-4</v>
      </c>
      <c r="K2850" s="50">
        <v>1.4030482678590859E-4</v>
      </c>
      <c r="L2850" s="51">
        <v>1.1944229855389357E-4</v>
      </c>
      <c r="M2850" s="50">
        <v>1.0424904256625895E-4</v>
      </c>
      <c r="N2850" s="50">
        <v>1.4126603949589944E-4</v>
      </c>
      <c r="O2850" s="50">
        <v>1.2996412735164951E-4</v>
      </c>
      <c r="P2850" s="174">
        <v>1.0584011194857327E-4</v>
      </c>
    </row>
    <row r="2851" spans="1:16" x14ac:dyDescent="0.25">
      <c r="A2851" s="52">
        <f xml:space="preserve"> ROW( data_scaledImpacts[[#This Row],[row_id]] ) - ROW( data_scaledImpacts[[#Headers],[row_id]] )</f>
        <v>2850</v>
      </c>
      <c r="B2851" s="59" t="str">
        <f xml:space="preserve"> _xlfn.TEXTJOIN( "", , data_scaledImpacts[[#This Row],[sector]:[impactType]] )</f>
        <v>ATSExtremeTempGFDL-CM36low CIhot</v>
      </c>
      <c r="C2851" s="47" t="s">
        <v>1280</v>
      </c>
      <c r="D2851" s="47" t="s">
        <v>5</v>
      </c>
      <c r="E2851" s="48">
        <v>6</v>
      </c>
      <c r="F2851" s="48"/>
      <c r="G2851" s="48" t="s">
        <v>1289</v>
      </c>
      <c r="H2851" s="49" t="s">
        <v>14</v>
      </c>
      <c r="I2851" s="62" t="s">
        <v>75</v>
      </c>
      <c r="J2851" s="143">
        <v>1.6503113728546506E-4</v>
      </c>
      <c r="K2851" s="50">
        <v>1.6703656762856334E-4</v>
      </c>
      <c r="L2851" s="51">
        <v>1.4460053546185852E-4</v>
      </c>
      <c r="M2851" s="50">
        <v>1.2515963861355384E-4</v>
      </c>
      <c r="N2851" s="50">
        <v>1.673976785695251E-4</v>
      </c>
      <c r="O2851" s="50">
        <v>1.4888500361598338E-4</v>
      </c>
      <c r="P2851" s="174">
        <v>1.2972647824812674E-4</v>
      </c>
    </row>
    <row r="2852" spans="1:16" x14ac:dyDescent="0.25">
      <c r="A2852" s="52">
        <f xml:space="preserve"> ROW( data_scaledImpacts[[#This Row],[row_id]] ) - ROW( data_scaledImpacts[[#Headers],[row_id]] )</f>
        <v>2851</v>
      </c>
      <c r="B2852" s="59" t="str">
        <f xml:space="preserve"> _xlfn.TEXTJOIN( "", , data_scaledImpacts[[#This Row],[sector]:[impactType]] )</f>
        <v>ATSExtremeTempGCMAverage1low CIhot</v>
      </c>
      <c r="C2852" s="47" t="s">
        <v>1280</v>
      </c>
      <c r="D2852" s="47" t="s">
        <v>1282</v>
      </c>
      <c r="E2852" s="48">
        <v>1</v>
      </c>
      <c r="F2852" s="48"/>
      <c r="G2852" s="48" t="s">
        <v>1289</v>
      </c>
      <c r="H2852" s="49" t="s">
        <v>14</v>
      </c>
      <c r="I2852" s="62" t="s">
        <v>1283</v>
      </c>
      <c r="J2852" s="143">
        <v>3.0806230700668478E-5</v>
      </c>
      <c r="K2852" s="50">
        <v>2.856839183909566E-5</v>
      </c>
      <c r="L2852" s="51">
        <v>2.2554220002288866E-5</v>
      </c>
      <c r="M2852" s="50">
        <v>1.8023746381404575E-5</v>
      </c>
      <c r="N2852" s="50">
        <v>2.5796222546794424E-5</v>
      </c>
      <c r="O2852" s="50">
        <v>2.152756448258237E-5</v>
      </c>
      <c r="P2852" s="174">
        <v>1.1998020892710328E-5</v>
      </c>
    </row>
    <row r="2853" spans="1:16" x14ac:dyDescent="0.25">
      <c r="A2853" s="52">
        <f xml:space="preserve"> ROW( data_scaledImpacts[[#This Row],[row_id]] ) - ROW( data_scaledImpacts[[#Headers],[row_id]] )</f>
        <v>2852</v>
      </c>
      <c r="B2853" s="59" t="str">
        <f xml:space="preserve"> _xlfn.TEXTJOIN( "", , data_scaledImpacts[[#This Row],[sector]:[impactType]] )</f>
        <v>ATSExtremeTempGCMAverage2low CIhot</v>
      </c>
      <c r="C2853" s="47" t="s">
        <v>1280</v>
      </c>
      <c r="D2853" s="47" t="s">
        <v>1282</v>
      </c>
      <c r="E2853" s="48">
        <v>2</v>
      </c>
      <c r="F2853" s="48"/>
      <c r="G2853" s="48" t="s">
        <v>1289</v>
      </c>
      <c r="H2853" s="49" t="s">
        <v>14</v>
      </c>
      <c r="I2853" s="62" t="s">
        <v>1284</v>
      </c>
      <c r="J2853" s="143">
        <v>5.9643399921979042E-5</v>
      </c>
      <c r="K2853" s="50">
        <v>5.5797489253817284E-5</v>
      </c>
      <c r="L2853" s="51">
        <v>4.9804409898328495E-5</v>
      </c>
      <c r="M2853" s="50">
        <v>4.0967780970104547E-5</v>
      </c>
      <c r="N2853" s="50">
        <v>5.4779558063217645E-5</v>
      </c>
      <c r="O2853" s="50">
        <v>5.0777277020167085E-5</v>
      </c>
      <c r="P2853" s="174">
        <v>3.6641119524717215E-5</v>
      </c>
    </row>
    <row r="2854" spans="1:16" x14ac:dyDescent="0.25">
      <c r="A2854" s="52">
        <f xml:space="preserve"> ROW( data_scaledImpacts[[#This Row],[row_id]] ) - ROW( data_scaledImpacts[[#Headers],[row_id]] )</f>
        <v>2853</v>
      </c>
      <c r="B2854" s="59" t="str">
        <f xml:space="preserve"> _xlfn.TEXTJOIN( "", , data_scaledImpacts[[#This Row],[sector]:[impactType]] )</f>
        <v>ATSExtremeTempGCMAverage3low CIhot</v>
      </c>
      <c r="C2854" s="47" t="s">
        <v>1280</v>
      </c>
      <c r="D2854" s="47" t="s">
        <v>1282</v>
      </c>
      <c r="E2854" s="48">
        <v>3</v>
      </c>
      <c r="F2854" s="48"/>
      <c r="G2854" s="48" t="s">
        <v>1289</v>
      </c>
      <c r="H2854" s="49" t="s">
        <v>14</v>
      </c>
      <c r="I2854" s="62" t="s">
        <v>1285</v>
      </c>
      <c r="J2854" s="143">
        <v>9.0604667845890977E-5</v>
      </c>
      <c r="K2854" s="50">
        <v>8.7741327738423815E-5</v>
      </c>
      <c r="L2854" s="51">
        <v>7.8049296336273727E-5</v>
      </c>
      <c r="M2854" s="50">
        <v>6.5665472990399535E-5</v>
      </c>
      <c r="N2854" s="50">
        <v>8.7967764076274507E-5</v>
      </c>
      <c r="O2854" s="50">
        <v>7.9380025160277591E-5</v>
      </c>
      <c r="P2854" s="174">
        <v>6.0937087076372571E-5</v>
      </c>
    </row>
    <row r="2855" spans="1:16" x14ac:dyDescent="0.25">
      <c r="A2855" s="52">
        <f xml:space="preserve"> ROW( data_scaledImpacts[[#This Row],[row_id]] ) - ROW( data_scaledImpacts[[#Headers],[row_id]] )</f>
        <v>2854</v>
      </c>
      <c r="B2855" s="59" t="str">
        <f xml:space="preserve"> _xlfn.TEXTJOIN( "", , data_scaledImpacts[[#This Row],[sector]:[impactType]] )</f>
        <v>ATSExtremeTempGCMAverage4low CIhot</v>
      </c>
      <c r="C2855" s="47" t="s">
        <v>1280</v>
      </c>
      <c r="D2855" s="47" t="s">
        <v>1282</v>
      </c>
      <c r="E2855" s="48">
        <v>4</v>
      </c>
      <c r="F2855" s="48"/>
      <c r="G2855" s="48" t="s">
        <v>1289</v>
      </c>
      <c r="H2855" s="49" t="s">
        <v>14</v>
      </c>
      <c r="I2855" s="62" t="s">
        <v>1286</v>
      </c>
      <c r="J2855" s="143">
        <v>1.1323197601750765E-4</v>
      </c>
      <c r="K2855" s="50">
        <v>1.1057888820087634E-4</v>
      </c>
      <c r="L2855" s="51">
        <v>1.0079382402585532E-4</v>
      </c>
      <c r="M2855" s="50">
        <v>9.3395187708160074E-5</v>
      </c>
      <c r="N2855" s="50">
        <v>1.1075035199081424E-4</v>
      </c>
      <c r="O2855" s="50">
        <v>1.0135237977587888E-4</v>
      </c>
      <c r="P2855" s="174">
        <v>8.2285630333981072E-5</v>
      </c>
    </row>
    <row r="2856" spans="1:16" x14ac:dyDescent="0.25">
      <c r="A2856" s="52">
        <f xml:space="preserve"> ROW( data_scaledImpacts[[#This Row],[row_id]] ) - ROW( data_scaledImpacts[[#Headers],[row_id]] )</f>
        <v>2855</v>
      </c>
      <c r="B2856" s="59" t="str">
        <f xml:space="preserve"> _xlfn.TEXTJOIN( "", , data_scaledImpacts[[#This Row],[sector]:[impactType]] )</f>
        <v>ATSExtremeTempGCMAverage5low CIhot</v>
      </c>
      <c r="C2856" s="47" t="s">
        <v>1280</v>
      </c>
      <c r="D2856" s="47" t="s">
        <v>1282</v>
      </c>
      <c r="E2856" s="48">
        <v>5</v>
      </c>
      <c r="F2856" s="48"/>
      <c r="G2856" s="48" t="s">
        <v>1289</v>
      </c>
      <c r="H2856" s="49" t="s">
        <v>14</v>
      </c>
      <c r="I2856" s="62" t="s">
        <v>1287</v>
      </c>
      <c r="J2856" s="143">
        <v>1.4015800983604925E-4</v>
      </c>
      <c r="K2856" s="50">
        <v>1.3237327730158659E-4</v>
      </c>
      <c r="L2856" s="51">
        <v>1.2893074885158038E-4</v>
      </c>
      <c r="M2856" s="50">
        <v>1.1324767744736819E-4</v>
      </c>
      <c r="N2856" s="50">
        <v>1.3402029844963403E-4</v>
      </c>
      <c r="O2856" s="50">
        <v>1.2593083117704197E-4</v>
      </c>
      <c r="P2856" s="174">
        <v>1.0035551804401614E-4</v>
      </c>
    </row>
    <row r="2857" spans="1:16" x14ac:dyDescent="0.25">
      <c r="A2857" s="52">
        <f xml:space="preserve"> ROW( data_scaledImpacts[[#This Row],[row_id]] ) - ROW( data_scaledImpacts[[#Headers],[row_id]] )</f>
        <v>2856</v>
      </c>
      <c r="B2857" s="59" t="str">
        <f xml:space="preserve"> _xlfn.TEXTJOIN( "", , data_scaledImpacts[[#This Row],[sector]:[impactType]] )</f>
        <v>ATSExtremeTempGCMAverage6low CIhot</v>
      </c>
      <c r="C2857" s="47" t="s">
        <v>1280</v>
      </c>
      <c r="D2857" s="47" t="s">
        <v>1282</v>
      </c>
      <c r="E2857" s="48">
        <v>6</v>
      </c>
      <c r="F2857" s="48"/>
      <c r="G2857" s="48" t="s">
        <v>1289</v>
      </c>
      <c r="H2857" s="49" t="s">
        <v>14</v>
      </c>
      <c r="I2857" s="62" t="s">
        <v>1288</v>
      </c>
      <c r="J2857" s="143">
        <v>1.6664832906428679E-4</v>
      </c>
      <c r="K2857" s="50">
        <v>1.6112734300767202E-4</v>
      </c>
      <c r="L2857" s="51">
        <v>1.4981626588493914E-4</v>
      </c>
      <c r="M2857" s="50">
        <v>1.4452745435547892E-4</v>
      </c>
      <c r="N2857" s="50">
        <v>1.6278415351078949E-4</v>
      </c>
      <c r="O2857" s="50">
        <v>1.4333242630725708E-4</v>
      </c>
      <c r="P2857" s="174">
        <v>1.2672024072259806E-4</v>
      </c>
    </row>
    <row r="2858" spans="1:16" x14ac:dyDescent="0.25">
      <c r="A2858" s="52">
        <f xml:space="preserve"> ROW( data_scaledImpacts[[#This Row],[row_id]] ) - ROW( data_scaledImpacts[[#Headers],[row_id]] )</f>
        <v>2857</v>
      </c>
      <c r="B2858" s="59" t="str">
        <f xml:space="preserve"> _xlfn.TEXTJOIN( "", , data_scaledImpacts[[#This Row],[sector]:[impactType]] )</f>
        <v>ATSExtremeTempCanESM21high CIhot</v>
      </c>
      <c r="C2858" s="47" t="s">
        <v>1280</v>
      </c>
      <c r="D2858" s="47" t="s">
        <v>0</v>
      </c>
      <c r="E2858" s="48">
        <v>1</v>
      </c>
      <c r="F2858" s="48"/>
      <c r="G2858" s="48" t="s">
        <v>1290</v>
      </c>
      <c r="H2858" s="49" t="s">
        <v>14</v>
      </c>
      <c r="I2858" s="62" t="s">
        <v>35</v>
      </c>
      <c r="J2858" s="143">
        <v>5.0540606995128285E-4</v>
      </c>
      <c r="K2858" s="50">
        <v>5.6694745202131734E-4</v>
      </c>
      <c r="L2858" s="51">
        <v>4.115820329193855E-4</v>
      </c>
      <c r="M2858" s="50">
        <v>3.854215229983516E-4</v>
      </c>
      <c r="N2858" s="50">
        <v>3.9159968345001481E-4</v>
      </c>
      <c r="O2858" s="50">
        <v>3.4384019058432663E-4</v>
      </c>
      <c r="P2858" s="174">
        <v>2.3544792144601905E-4</v>
      </c>
    </row>
    <row r="2859" spans="1:16" x14ac:dyDescent="0.25">
      <c r="A2859" s="52">
        <f xml:space="preserve"> ROW( data_scaledImpacts[[#This Row],[row_id]] ) - ROW( data_scaledImpacts[[#Headers],[row_id]] )</f>
        <v>2858</v>
      </c>
      <c r="B2859" s="59" t="str">
        <f xml:space="preserve"> _xlfn.TEXTJOIN( "", , data_scaledImpacts[[#This Row],[sector]:[impactType]] )</f>
        <v>ATSExtremeTempCanESM22high CIhot</v>
      </c>
      <c r="C2859" s="47" t="s">
        <v>1280</v>
      </c>
      <c r="D2859" s="47" t="s">
        <v>0</v>
      </c>
      <c r="E2859" s="48">
        <v>2</v>
      </c>
      <c r="F2859" s="48"/>
      <c r="G2859" s="48" t="s">
        <v>1290</v>
      </c>
      <c r="H2859" s="49" t="s">
        <v>14</v>
      </c>
      <c r="I2859" s="62" t="s">
        <v>42</v>
      </c>
      <c r="J2859" s="143">
        <v>1.0408800100851034E-3</v>
      </c>
      <c r="K2859" s="50">
        <v>1.0350111636216613E-3</v>
      </c>
      <c r="L2859" s="51">
        <v>9.3340034764631693E-4</v>
      </c>
      <c r="M2859" s="50">
        <v>9.2756849049527692E-4</v>
      </c>
      <c r="N2859" s="50">
        <v>9.5349842941180527E-4</v>
      </c>
      <c r="O2859" s="50">
        <v>8.1692886183120988E-4</v>
      </c>
      <c r="P2859" s="174">
        <v>7.5706797880466291E-4</v>
      </c>
    </row>
    <row r="2860" spans="1:16" x14ac:dyDescent="0.25">
      <c r="A2860" s="52">
        <f xml:space="preserve"> ROW( data_scaledImpacts[[#This Row],[row_id]] ) - ROW( data_scaledImpacts[[#Headers],[row_id]] )</f>
        <v>2859</v>
      </c>
      <c r="B2860" s="59" t="str">
        <f xml:space="preserve"> _xlfn.TEXTJOIN( "", , data_scaledImpacts[[#This Row],[sector]:[impactType]] )</f>
        <v>ATSExtremeTempCanESM23high CIhot</v>
      </c>
      <c r="C2860" s="47" t="s">
        <v>1280</v>
      </c>
      <c r="D2860" s="47" t="s">
        <v>0</v>
      </c>
      <c r="E2860" s="48">
        <v>3</v>
      </c>
      <c r="F2860" s="48"/>
      <c r="G2860" s="48" t="s">
        <v>1290</v>
      </c>
      <c r="H2860" s="49" t="s">
        <v>14</v>
      </c>
      <c r="I2860" s="62" t="s">
        <v>49</v>
      </c>
      <c r="J2860" s="143">
        <v>1.4997565909319285E-3</v>
      </c>
      <c r="K2860" s="50">
        <v>1.5261573226729593E-3</v>
      </c>
      <c r="L2860" s="51">
        <v>1.4497455802721922E-3</v>
      </c>
      <c r="M2860" s="50">
        <v>1.5439892807466602E-3</v>
      </c>
      <c r="N2860" s="50">
        <v>1.5319011301921264E-3</v>
      </c>
      <c r="O2860" s="50">
        <v>1.3724655431857631E-3</v>
      </c>
      <c r="P2860" s="174">
        <v>1.2487684395957788E-3</v>
      </c>
    </row>
    <row r="2861" spans="1:16" x14ac:dyDescent="0.25">
      <c r="A2861" s="52">
        <f xml:space="preserve"> ROW( data_scaledImpacts[[#This Row],[row_id]] ) - ROW( data_scaledImpacts[[#Headers],[row_id]] )</f>
        <v>2860</v>
      </c>
      <c r="B2861" s="59" t="str">
        <f xml:space="preserve"> _xlfn.TEXTJOIN( "", , data_scaledImpacts[[#This Row],[sector]:[impactType]] )</f>
        <v>ATSExtremeTempCanESM24high CIhot</v>
      </c>
      <c r="C2861" s="47" t="s">
        <v>1280</v>
      </c>
      <c r="D2861" s="47" t="s">
        <v>0</v>
      </c>
      <c r="E2861" s="48">
        <v>4</v>
      </c>
      <c r="F2861" s="48"/>
      <c r="G2861" s="48" t="s">
        <v>1290</v>
      </c>
      <c r="H2861" s="49" t="s">
        <v>14</v>
      </c>
      <c r="I2861" s="62" t="s">
        <v>56</v>
      </c>
      <c r="J2861" s="143">
        <v>1.821697514264569E-3</v>
      </c>
      <c r="K2861" s="50">
        <v>1.8647072316573111E-3</v>
      </c>
      <c r="L2861" s="51">
        <v>1.7431561492162434E-3</v>
      </c>
      <c r="M2861" s="50">
        <v>2.0068360135951837E-3</v>
      </c>
      <c r="N2861" s="50">
        <v>1.9367659325432319E-3</v>
      </c>
      <c r="O2861" s="50">
        <v>1.8035063250231367E-3</v>
      </c>
      <c r="P2861" s="174">
        <v>1.6789237047203217E-3</v>
      </c>
    </row>
    <row r="2862" spans="1:16" x14ac:dyDescent="0.25">
      <c r="A2862" s="52">
        <f xml:space="preserve"> ROW( data_scaledImpacts[[#This Row],[row_id]] ) - ROW( data_scaledImpacts[[#Headers],[row_id]] )</f>
        <v>2861</v>
      </c>
      <c r="B2862" s="59" t="str">
        <f xml:space="preserve"> _xlfn.TEXTJOIN( "", , data_scaledImpacts[[#This Row],[sector]:[impactType]] )</f>
        <v>ATSExtremeTempCanESM25high CIhot</v>
      </c>
      <c r="C2862" s="47" t="s">
        <v>1280</v>
      </c>
      <c r="D2862" s="47" t="s">
        <v>0</v>
      </c>
      <c r="E2862" s="48">
        <v>5</v>
      </c>
      <c r="F2862" s="48"/>
      <c r="G2862" s="48" t="s">
        <v>1290</v>
      </c>
      <c r="H2862" s="49" t="s">
        <v>14</v>
      </c>
      <c r="I2862" s="62" t="s">
        <v>63</v>
      </c>
      <c r="J2862" s="143">
        <v>2.3776905633269702E-3</v>
      </c>
      <c r="K2862" s="50">
        <v>2.3310055035064181E-3</v>
      </c>
      <c r="L2862" s="51">
        <v>2.3254330028578902E-3</v>
      </c>
      <c r="M2862" s="50">
        <v>2.4745296467096724E-3</v>
      </c>
      <c r="N2862" s="50">
        <v>2.3235595479193789E-3</v>
      </c>
      <c r="O2862" s="50">
        <v>2.1447653252222947E-3</v>
      </c>
      <c r="P2862" s="174">
        <v>2.0161271626253762E-3</v>
      </c>
    </row>
    <row r="2863" spans="1:16" x14ac:dyDescent="0.25">
      <c r="A2863" s="52">
        <f xml:space="preserve"> ROW( data_scaledImpacts[[#This Row],[row_id]] ) - ROW( data_scaledImpacts[[#Headers],[row_id]] )</f>
        <v>2862</v>
      </c>
      <c r="B2863" s="59" t="str">
        <f xml:space="preserve"> _xlfn.TEXTJOIN( "", , data_scaledImpacts[[#This Row],[sector]:[impactType]] )</f>
        <v>ATSExtremeTempCanESM26high CIhot</v>
      </c>
      <c r="C2863" s="47" t="s">
        <v>1280</v>
      </c>
      <c r="D2863" s="47" t="s">
        <v>0</v>
      </c>
      <c r="E2863" s="48">
        <v>6</v>
      </c>
      <c r="F2863" s="48"/>
      <c r="G2863" s="48" t="s">
        <v>1290</v>
      </c>
      <c r="H2863" s="49" t="s">
        <v>14</v>
      </c>
      <c r="I2863" s="62" t="s">
        <v>70</v>
      </c>
      <c r="J2863" s="143">
        <v>2.8620974294969537E-3</v>
      </c>
      <c r="K2863" s="50">
        <v>2.8477710196008329E-3</v>
      </c>
      <c r="L2863" s="51">
        <v>2.7525238998234594E-3</v>
      </c>
      <c r="M2863" s="50">
        <v>2.9766307491275942E-3</v>
      </c>
      <c r="N2863" s="50">
        <v>2.8196753386514582E-3</v>
      </c>
      <c r="O2863" s="50">
        <v>2.5897616874652127E-3</v>
      </c>
      <c r="P2863" s="174">
        <v>2.4508376909796767E-3</v>
      </c>
    </row>
    <row r="2864" spans="1:16" x14ac:dyDescent="0.25">
      <c r="A2864" s="52">
        <f xml:space="preserve"> ROW( data_scaledImpacts[[#This Row],[row_id]] ) - ROW( data_scaledImpacts[[#Headers],[row_id]] )</f>
        <v>2863</v>
      </c>
      <c r="B2864" s="59" t="str">
        <f xml:space="preserve"> _xlfn.TEXTJOIN( "", , data_scaledImpacts[[#This Row],[sector]:[impactType]] )</f>
        <v>ATSExtremeTempCCSM41high CIhot</v>
      </c>
      <c r="C2864" s="47" t="s">
        <v>1280</v>
      </c>
      <c r="D2864" s="47" t="s">
        <v>1</v>
      </c>
      <c r="E2864" s="48">
        <v>1</v>
      </c>
      <c r="F2864" s="48"/>
      <c r="G2864" s="48" t="s">
        <v>1290</v>
      </c>
      <c r="H2864" s="49" t="s">
        <v>14</v>
      </c>
      <c r="I2864" s="62" t="s">
        <v>36</v>
      </c>
      <c r="J2864" s="143">
        <v>4.6590949589252206E-4</v>
      </c>
      <c r="K2864" s="50">
        <v>3.657959735190195E-4</v>
      </c>
      <c r="L2864" s="51">
        <v>4.5234005184863717E-4</v>
      </c>
      <c r="M2864" s="50">
        <v>2.8147976787699458E-4</v>
      </c>
      <c r="N2864" s="50">
        <v>3.6411026457920263E-4</v>
      </c>
      <c r="O2864" s="50">
        <v>3.6684173182304782E-4</v>
      </c>
      <c r="P2864" s="174">
        <v>2.4339014465051117E-4</v>
      </c>
    </row>
    <row r="2865" spans="1:16" x14ac:dyDescent="0.25">
      <c r="A2865" s="52">
        <f xml:space="preserve"> ROW( data_scaledImpacts[[#This Row],[row_id]] ) - ROW( data_scaledImpacts[[#Headers],[row_id]] )</f>
        <v>2864</v>
      </c>
      <c r="B2865" s="59" t="str">
        <f xml:space="preserve"> _xlfn.TEXTJOIN( "", , data_scaledImpacts[[#This Row],[sector]:[impactType]] )</f>
        <v>ATSExtremeTempCCSM42high CIhot</v>
      </c>
      <c r="C2865" s="47" t="s">
        <v>1280</v>
      </c>
      <c r="D2865" s="47" t="s">
        <v>1</v>
      </c>
      <c r="E2865" s="48">
        <v>2</v>
      </c>
      <c r="F2865" s="48"/>
      <c r="G2865" s="48" t="s">
        <v>1290</v>
      </c>
      <c r="H2865" s="49" t="s">
        <v>14</v>
      </c>
      <c r="I2865" s="62" t="s">
        <v>43</v>
      </c>
      <c r="J2865" s="143">
        <v>9.6651489897396929E-4</v>
      </c>
      <c r="K2865" s="50">
        <v>8.5262762346709675E-4</v>
      </c>
      <c r="L2865" s="51">
        <v>9.8269892110483472E-4</v>
      </c>
      <c r="M2865" s="50">
        <v>8.0723337341519262E-4</v>
      </c>
      <c r="N2865" s="50">
        <v>8.7598626327237909E-4</v>
      </c>
      <c r="O2865" s="50">
        <v>9.8666238739861202E-4</v>
      </c>
      <c r="P2865" s="174">
        <v>7.3927322742256974E-4</v>
      </c>
    </row>
    <row r="2866" spans="1:16" x14ac:dyDescent="0.25">
      <c r="A2866" s="52">
        <f xml:space="preserve"> ROW( data_scaledImpacts[[#This Row],[row_id]] ) - ROW( data_scaledImpacts[[#Headers],[row_id]] )</f>
        <v>2865</v>
      </c>
      <c r="B2866" s="59" t="str">
        <f xml:space="preserve"> _xlfn.TEXTJOIN( "", , data_scaledImpacts[[#This Row],[sector]:[impactType]] )</f>
        <v>ATSExtremeTempCCSM43high CIhot</v>
      </c>
      <c r="C2866" s="47" t="s">
        <v>1280</v>
      </c>
      <c r="D2866" s="47" t="s">
        <v>1</v>
      </c>
      <c r="E2866" s="48">
        <v>3</v>
      </c>
      <c r="F2866" s="48"/>
      <c r="G2866" s="48" t="s">
        <v>1290</v>
      </c>
      <c r="H2866" s="49" t="s">
        <v>14</v>
      </c>
      <c r="I2866" s="62" t="s">
        <v>50</v>
      </c>
      <c r="J2866" s="143">
        <v>1.5453552273206044E-3</v>
      </c>
      <c r="K2866" s="50">
        <v>1.3711986482955888E-3</v>
      </c>
      <c r="L2866" s="51">
        <v>1.4205172203953197E-3</v>
      </c>
      <c r="M2866" s="50">
        <v>1.2727284657041023E-3</v>
      </c>
      <c r="N2866" s="50">
        <v>1.4828969875795314E-3</v>
      </c>
      <c r="O2866" s="50">
        <v>1.436055087879129E-3</v>
      </c>
      <c r="P2866" s="174">
        <v>1.0795708033328195E-3</v>
      </c>
    </row>
    <row r="2867" spans="1:16" x14ac:dyDescent="0.25">
      <c r="A2867" s="52">
        <f xml:space="preserve"> ROW( data_scaledImpacts[[#This Row],[row_id]] ) - ROW( data_scaledImpacts[[#Headers],[row_id]] )</f>
        <v>2866</v>
      </c>
      <c r="B2867" s="59" t="str">
        <f xml:space="preserve"> _xlfn.TEXTJOIN( "", , data_scaledImpacts[[#This Row],[sector]:[impactType]] )</f>
        <v>ATSExtremeTempCCSM44high CIhot</v>
      </c>
      <c r="C2867" s="47" t="s">
        <v>1280</v>
      </c>
      <c r="D2867" s="47" t="s">
        <v>1</v>
      </c>
      <c r="E2867" s="48">
        <v>4</v>
      </c>
      <c r="F2867" s="48"/>
      <c r="G2867" s="48" t="s">
        <v>1290</v>
      </c>
      <c r="H2867" s="49" t="s">
        <v>14</v>
      </c>
      <c r="I2867" s="62" t="s">
        <v>57</v>
      </c>
      <c r="J2867" s="143">
        <v>1.9730234517496494E-3</v>
      </c>
      <c r="K2867" s="50">
        <v>1.8529421101686186E-3</v>
      </c>
      <c r="L2867" s="51">
        <v>1.87997132553525E-3</v>
      </c>
      <c r="M2867" s="50">
        <v>1.7889668552081392E-3</v>
      </c>
      <c r="N2867" s="50">
        <v>1.9318272275006202E-3</v>
      </c>
      <c r="O2867" s="50">
        <v>1.763493921145147E-3</v>
      </c>
      <c r="P2867" s="174">
        <v>1.4699053907184583E-3</v>
      </c>
    </row>
    <row r="2868" spans="1:16" x14ac:dyDescent="0.25">
      <c r="A2868" s="52">
        <f xml:space="preserve"> ROW( data_scaledImpacts[[#This Row],[row_id]] ) - ROW( data_scaledImpacts[[#Headers],[row_id]] )</f>
        <v>2867</v>
      </c>
      <c r="B2868" s="59" t="str">
        <f xml:space="preserve"> _xlfn.TEXTJOIN( "", , data_scaledImpacts[[#This Row],[sector]:[impactType]] )</f>
        <v>ATSExtremeTempCCSM45high CIhot</v>
      </c>
      <c r="C2868" s="47" t="s">
        <v>1280</v>
      </c>
      <c r="D2868" s="47" t="s">
        <v>1</v>
      </c>
      <c r="E2868" s="48">
        <v>5</v>
      </c>
      <c r="F2868" s="48"/>
      <c r="G2868" s="48" t="s">
        <v>1290</v>
      </c>
      <c r="H2868" s="49" t="s">
        <v>14</v>
      </c>
      <c r="I2868" s="62" t="s">
        <v>64</v>
      </c>
      <c r="J2868" s="143">
        <v>2.4708971418097928E-3</v>
      </c>
      <c r="K2868" s="50">
        <v>2.2926778568953185E-3</v>
      </c>
      <c r="L2868" s="51">
        <v>2.3331578916513142E-3</v>
      </c>
      <c r="M2868" s="50">
        <v>2.0470665931552759E-3</v>
      </c>
      <c r="N2868" s="50">
        <v>2.538060386927003E-3</v>
      </c>
      <c r="O2868" s="50">
        <v>2.3647011436984571E-3</v>
      </c>
      <c r="P2868" s="174">
        <v>1.7711164692382451E-3</v>
      </c>
    </row>
    <row r="2869" spans="1:16" x14ac:dyDescent="0.25">
      <c r="A2869" s="52">
        <f xml:space="preserve"> ROW( data_scaledImpacts[[#This Row],[row_id]] ) - ROW( data_scaledImpacts[[#Headers],[row_id]] )</f>
        <v>2868</v>
      </c>
      <c r="B2869" s="59" t="str">
        <f xml:space="preserve"> _xlfn.TEXTJOIN( "", , data_scaledImpacts[[#This Row],[sector]:[impactType]] )</f>
        <v>ATSExtremeTempCCSM46high CIhot</v>
      </c>
      <c r="C2869" s="47" t="s">
        <v>1280</v>
      </c>
      <c r="D2869" s="47" t="s">
        <v>1</v>
      </c>
      <c r="E2869" s="48">
        <v>6</v>
      </c>
      <c r="F2869" s="48"/>
      <c r="G2869" s="48" t="s">
        <v>1290</v>
      </c>
      <c r="H2869" s="49" t="s">
        <v>14</v>
      </c>
      <c r="I2869" s="62" t="s">
        <v>71</v>
      </c>
      <c r="J2869" s="143"/>
      <c r="K2869" s="50"/>
      <c r="L2869" s="51"/>
      <c r="M2869" s="50"/>
      <c r="N2869" s="50"/>
      <c r="O2869" s="50"/>
      <c r="P2869" s="174"/>
    </row>
    <row r="2870" spans="1:16" x14ac:dyDescent="0.25">
      <c r="A2870" s="52">
        <f xml:space="preserve"> ROW( data_scaledImpacts[[#This Row],[row_id]] ) - ROW( data_scaledImpacts[[#Headers],[row_id]] )</f>
        <v>2869</v>
      </c>
      <c r="B2870" s="59" t="str">
        <f xml:space="preserve"> _xlfn.TEXTJOIN( "", , data_scaledImpacts[[#This Row],[sector]:[impactType]] )</f>
        <v>ATSExtremeTempGISS-E2-R1high CIhot</v>
      </c>
      <c r="C2870" s="47" t="s">
        <v>1280</v>
      </c>
      <c r="D2870" s="47" t="s">
        <v>2</v>
      </c>
      <c r="E2870" s="48">
        <v>1</v>
      </c>
      <c r="F2870" s="48"/>
      <c r="G2870" s="48" t="s">
        <v>1290</v>
      </c>
      <c r="H2870" s="49" t="s">
        <v>14</v>
      </c>
      <c r="I2870" s="62" t="s">
        <v>37</v>
      </c>
      <c r="J2870" s="143">
        <v>5.970068663320074E-4</v>
      </c>
      <c r="K2870" s="50">
        <v>5.6670496530316402E-4</v>
      </c>
      <c r="L2870" s="51">
        <v>4.7260411545869307E-4</v>
      </c>
      <c r="M2870" s="50">
        <v>3.5359178460964618E-4</v>
      </c>
      <c r="N2870" s="50">
        <v>4.955300241456218E-4</v>
      </c>
      <c r="O2870" s="50">
        <v>3.6297994556445967E-4</v>
      </c>
      <c r="P2870" s="174">
        <v>2.4680223867676115E-4</v>
      </c>
    </row>
    <row r="2871" spans="1:16" x14ac:dyDescent="0.25">
      <c r="A2871" s="52">
        <f xml:space="preserve"> ROW( data_scaledImpacts[[#This Row],[row_id]] ) - ROW( data_scaledImpacts[[#Headers],[row_id]] )</f>
        <v>2870</v>
      </c>
      <c r="B2871" s="59" t="str">
        <f xml:space="preserve"> _xlfn.TEXTJOIN( "", , data_scaledImpacts[[#This Row],[sector]:[impactType]] )</f>
        <v>ATSExtremeTempGISS-E2-R2high CIhot</v>
      </c>
      <c r="C2871" s="47" t="s">
        <v>1280</v>
      </c>
      <c r="D2871" s="47" t="s">
        <v>2</v>
      </c>
      <c r="E2871" s="48">
        <v>2</v>
      </c>
      <c r="F2871" s="48"/>
      <c r="G2871" s="48" t="s">
        <v>1290</v>
      </c>
      <c r="H2871" s="49" t="s">
        <v>14</v>
      </c>
      <c r="I2871" s="62" t="s">
        <v>44</v>
      </c>
      <c r="J2871" s="143">
        <v>1.2428949717862502E-3</v>
      </c>
      <c r="K2871" s="50">
        <v>1.2026790927419564E-3</v>
      </c>
      <c r="L2871" s="51">
        <v>8.2774952393517272E-4</v>
      </c>
      <c r="M2871" s="50">
        <v>7.3065560895698052E-4</v>
      </c>
      <c r="N2871" s="50">
        <v>1.1780185456170523E-3</v>
      </c>
      <c r="O2871" s="50">
        <v>9.4000178327339893E-4</v>
      </c>
      <c r="P2871" s="174">
        <v>7.6548317027110946E-4</v>
      </c>
    </row>
    <row r="2872" spans="1:16" x14ac:dyDescent="0.25">
      <c r="A2872" s="52">
        <f xml:space="preserve"> ROW( data_scaledImpacts[[#This Row],[row_id]] ) - ROW( data_scaledImpacts[[#Headers],[row_id]] )</f>
        <v>2871</v>
      </c>
      <c r="B2872" s="59" t="str">
        <f xml:space="preserve"> _xlfn.TEXTJOIN( "", , data_scaledImpacts[[#This Row],[sector]:[impactType]] )</f>
        <v>ATSExtremeTempGISS-E2-R3high CIhot</v>
      </c>
      <c r="C2872" s="47" t="s">
        <v>1280</v>
      </c>
      <c r="D2872" s="47" t="s">
        <v>2</v>
      </c>
      <c r="E2872" s="48">
        <v>3</v>
      </c>
      <c r="F2872" s="48"/>
      <c r="G2872" s="48" t="s">
        <v>1290</v>
      </c>
      <c r="H2872" s="49" t="s">
        <v>14</v>
      </c>
      <c r="I2872" s="62" t="s">
        <v>51</v>
      </c>
      <c r="J2872" s="143">
        <v>1.7280377720034134E-3</v>
      </c>
      <c r="K2872" s="50">
        <v>1.5771431557061013E-3</v>
      </c>
      <c r="L2872" s="51">
        <v>1.3288069474947371E-3</v>
      </c>
      <c r="M2872" s="50">
        <v>9.8596363251604699E-4</v>
      </c>
      <c r="N2872" s="50">
        <v>1.6572950566635678E-3</v>
      </c>
      <c r="O2872" s="50">
        <v>1.3749035358631607E-3</v>
      </c>
      <c r="P2872" s="174">
        <v>1.1295214065561326E-3</v>
      </c>
    </row>
    <row r="2873" spans="1:16" x14ac:dyDescent="0.25">
      <c r="A2873" s="52">
        <f xml:space="preserve"> ROW( data_scaledImpacts[[#This Row],[row_id]] ) - ROW( data_scaledImpacts[[#Headers],[row_id]] )</f>
        <v>2872</v>
      </c>
      <c r="B2873" s="59" t="str">
        <f xml:space="preserve"> _xlfn.TEXTJOIN( "", , data_scaledImpacts[[#This Row],[sector]:[impactType]] )</f>
        <v>ATSExtremeTempGISS-E2-R4high CIhot</v>
      </c>
      <c r="C2873" s="47" t="s">
        <v>1280</v>
      </c>
      <c r="D2873" s="47" t="s">
        <v>2</v>
      </c>
      <c r="E2873" s="48">
        <v>4</v>
      </c>
      <c r="F2873" s="48"/>
      <c r="G2873" s="48" t="s">
        <v>1290</v>
      </c>
      <c r="H2873" s="49" t="s">
        <v>14</v>
      </c>
      <c r="I2873" s="62" t="s">
        <v>58</v>
      </c>
      <c r="J2873" s="143"/>
      <c r="K2873" s="50"/>
      <c r="L2873" s="51"/>
      <c r="M2873" s="50"/>
      <c r="N2873" s="50"/>
      <c r="O2873" s="50"/>
      <c r="P2873" s="174"/>
    </row>
    <row r="2874" spans="1:16" x14ac:dyDescent="0.25">
      <c r="A2874" s="52">
        <f xml:space="preserve"> ROW( data_scaledImpacts[[#This Row],[row_id]] ) - ROW( data_scaledImpacts[[#Headers],[row_id]] )</f>
        <v>2873</v>
      </c>
      <c r="B2874" s="59" t="str">
        <f xml:space="preserve"> _xlfn.TEXTJOIN( "", , data_scaledImpacts[[#This Row],[sector]:[impactType]] )</f>
        <v>ATSExtremeTempGISS-E2-R5high CIhot</v>
      </c>
      <c r="C2874" s="47" t="s">
        <v>1280</v>
      </c>
      <c r="D2874" s="47" t="s">
        <v>2</v>
      </c>
      <c r="E2874" s="48">
        <v>5</v>
      </c>
      <c r="F2874" s="48"/>
      <c r="G2874" s="48" t="s">
        <v>1290</v>
      </c>
      <c r="H2874" s="49" t="s">
        <v>14</v>
      </c>
      <c r="I2874" s="62" t="s">
        <v>65</v>
      </c>
      <c r="J2874" s="143"/>
      <c r="K2874" s="50"/>
      <c r="L2874" s="51"/>
      <c r="M2874" s="50"/>
      <c r="N2874" s="50"/>
      <c r="O2874" s="50"/>
      <c r="P2874" s="174"/>
    </row>
    <row r="2875" spans="1:16" x14ac:dyDescent="0.25">
      <c r="A2875" s="52">
        <f xml:space="preserve"> ROW( data_scaledImpacts[[#This Row],[row_id]] ) - ROW( data_scaledImpacts[[#Headers],[row_id]] )</f>
        <v>2874</v>
      </c>
      <c r="B2875" s="59" t="str">
        <f xml:space="preserve"> _xlfn.TEXTJOIN( "", , data_scaledImpacts[[#This Row],[sector]:[impactType]] )</f>
        <v>ATSExtremeTempGISS-E2-R6high CIhot</v>
      </c>
      <c r="C2875" s="47" t="s">
        <v>1280</v>
      </c>
      <c r="D2875" s="47" t="s">
        <v>2</v>
      </c>
      <c r="E2875" s="48">
        <v>6</v>
      </c>
      <c r="F2875" s="48"/>
      <c r="G2875" s="48" t="s">
        <v>1290</v>
      </c>
      <c r="H2875" s="49" t="s">
        <v>14</v>
      </c>
      <c r="I2875" s="62" t="s">
        <v>72</v>
      </c>
      <c r="J2875" s="143"/>
      <c r="K2875" s="50"/>
      <c r="L2875" s="51"/>
      <c r="M2875" s="50"/>
      <c r="N2875" s="50"/>
      <c r="O2875" s="50"/>
      <c r="P2875" s="174"/>
    </row>
    <row r="2876" spans="1:16" x14ac:dyDescent="0.25">
      <c r="A2876" s="52">
        <f xml:space="preserve"> ROW( data_scaledImpacts[[#This Row],[row_id]] ) - ROW( data_scaledImpacts[[#Headers],[row_id]] )</f>
        <v>2875</v>
      </c>
      <c r="B2876" s="59" t="str">
        <f xml:space="preserve"> _xlfn.TEXTJOIN( "", , data_scaledImpacts[[#This Row],[sector]:[impactType]] )</f>
        <v>ATSExtremeTempHadGEM2-ES1high CIhot</v>
      </c>
      <c r="C2876" s="47" t="s">
        <v>1280</v>
      </c>
      <c r="D2876" s="47" t="s">
        <v>3</v>
      </c>
      <c r="E2876" s="48">
        <v>1</v>
      </c>
      <c r="F2876" s="48"/>
      <c r="G2876" s="48" t="s">
        <v>1290</v>
      </c>
      <c r="H2876" s="49" t="s">
        <v>14</v>
      </c>
      <c r="I2876" s="62" t="s">
        <v>38</v>
      </c>
      <c r="J2876" s="143">
        <v>6.3887021739034654E-4</v>
      </c>
      <c r="K2876" s="50">
        <v>5.3216004197868577E-4</v>
      </c>
      <c r="L2876" s="51">
        <v>3.8966666025620105E-4</v>
      </c>
      <c r="M2876" s="50">
        <v>3.9668088972104543E-4</v>
      </c>
      <c r="N2876" s="50">
        <v>6.0331737917052335E-4</v>
      </c>
      <c r="O2876" s="50">
        <v>3.9394156253016121E-4</v>
      </c>
      <c r="P2876" s="174">
        <v>1.6703923551922905E-4</v>
      </c>
    </row>
    <row r="2877" spans="1:16" x14ac:dyDescent="0.25">
      <c r="A2877" s="52">
        <f xml:space="preserve"> ROW( data_scaledImpacts[[#This Row],[row_id]] ) - ROW( data_scaledImpacts[[#Headers],[row_id]] )</f>
        <v>2876</v>
      </c>
      <c r="B2877" s="59" t="str">
        <f xml:space="preserve"> _xlfn.TEXTJOIN( "", , data_scaledImpacts[[#This Row],[sector]:[impactType]] )</f>
        <v>ATSExtremeTempHadGEM2-ES2high CIhot</v>
      </c>
      <c r="C2877" s="47" t="s">
        <v>1280</v>
      </c>
      <c r="D2877" s="47" t="s">
        <v>3</v>
      </c>
      <c r="E2877" s="48">
        <v>2</v>
      </c>
      <c r="F2877" s="48"/>
      <c r="G2877" s="48" t="s">
        <v>1290</v>
      </c>
      <c r="H2877" s="49" t="s">
        <v>14</v>
      </c>
      <c r="I2877" s="62" t="s">
        <v>45</v>
      </c>
      <c r="J2877" s="143">
        <v>1.0373742544598167E-3</v>
      </c>
      <c r="K2877" s="50">
        <v>8.2206992066120529E-4</v>
      </c>
      <c r="L2877" s="51">
        <v>9.1234480485433242E-4</v>
      </c>
      <c r="M2877" s="50">
        <v>8.0010202766907874E-4</v>
      </c>
      <c r="N2877" s="50">
        <v>9.776450072158827E-4</v>
      </c>
      <c r="O2877" s="50">
        <v>9.3718330424741585E-4</v>
      </c>
      <c r="P2877" s="174">
        <v>5.5916456809111724E-4</v>
      </c>
    </row>
    <row r="2878" spans="1:16" x14ac:dyDescent="0.25">
      <c r="A2878" s="52">
        <f xml:space="preserve"> ROW( data_scaledImpacts[[#This Row],[row_id]] ) - ROW( data_scaledImpacts[[#Headers],[row_id]] )</f>
        <v>2877</v>
      </c>
      <c r="B2878" s="59" t="str">
        <f xml:space="preserve"> _xlfn.TEXTJOIN( "", , data_scaledImpacts[[#This Row],[sector]:[impactType]] )</f>
        <v>ATSExtremeTempHadGEM2-ES3high CIhot</v>
      </c>
      <c r="C2878" s="47" t="s">
        <v>1280</v>
      </c>
      <c r="D2878" s="47" t="s">
        <v>3</v>
      </c>
      <c r="E2878" s="48">
        <v>3</v>
      </c>
      <c r="F2878" s="48"/>
      <c r="G2878" s="48" t="s">
        <v>1290</v>
      </c>
      <c r="H2878" s="49" t="s">
        <v>14</v>
      </c>
      <c r="I2878" s="62" t="s">
        <v>52</v>
      </c>
      <c r="J2878" s="143">
        <v>1.8033934689501918E-3</v>
      </c>
      <c r="K2878" s="50">
        <v>1.5529623059012583E-3</v>
      </c>
      <c r="L2878" s="51">
        <v>1.5064315650470139E-3</v>
      </c>
      <c r="M2878" s="50">
        <v>1.1889482958192758E-3</v>
      </c>
      <c r="N2878" s="50">
        <v>1.720898881581023E-3</v>
      </c>
      <c r="O2878" s="50">
        <v>1.5239645794475302E-3</v>
      </c>
      <c r="P2878" s="174">
        <v>9.507897792657516E-4</v>
      </c>
    </row>
    <row r="2879" spans="1:16" x14ac:dyDescent="0.25">
      <c r="A2879" s="52">
        <f xml:space="preserve"> ROW( data_scaledImpacts[[#This Row],[row_id]] ) - ROW( data_scaledImpacts[[#Headers],[row_id]] )</f>
        <v>2878</v>
      </c>
      <c r="B2879" s="59" t="str">
        <f xml:space="preserve"> _xlfn.TEXTJOIN( "", , data_scaledImpacts[[#This Row],[sector]:[impactType]] )</f>
        <v>ATSExtremeTempHadGEM2-ES4high CIhot</v>
      </c>
      <c r="C2879" s="47" t="s">
        <v>1280</v>
      </c>
      <c r="D2879" s="47" t="s">
        <v>3</v>
      </c>
      <c r="E2879" s="48">
        <v>4</v>
      </c>
      <c r="F2879" s="48"/>
      <c r="G2879" s="48" t="s">
        <v>1290</v>
      </c>
      <c r="H2879" s="49" t="s">
        <v>14</v>
      </c>
      <c r="I2879" s="62" t="s">
        <v>59</v>
      </c>
      <c r="J2879" s="143">
        <v>2.219663446441878E-3</v>
      </c>
      <c r="K2879" s="50">
        <v>1.9731902875074619E-3</v>
      </c>
      <c r="L2879" s="51">
        <v>1.949443067090985E-3</v>
      </c>
      <c r="M2879" s="50">
        <v>1.8258259539919973E-3</v>
      </c>
      <c r="N2879" s="50">
        <v>2.1561363302151659E-3</v>
      </c>
      <c r="O2879" s="50">
        <v>1.8921766006073568E-3</v>
      </c>
      <c r="P2879" s="174">
        <v>1.4903972746796253E-3</v>
      </c>
    </row>
    <row r="2880" spans="1:16" x14ac:dyDescent="0.25">
      <c r="A2880" s="52">
        <f xml:space="preserve"> ROW( data_scaledImpacts[[#This Row],[row_id]] ) - ROW( data_scaledImpacts[[#Headers],[row_id]] )</f>
        <v>2879</v>
      </c>
      <c r="B2880" s="59" t="str">
        <f xml:space="preserve"> _xlfn.TEXTJOIN( "", , data_scaledImpacts[[#This Row],[sector]:[impactType]] )</f>
        <v>ATSExtremeTempHadGEM2-ES5high CIhot</v>
      </c>
      <c r="C2880" s="47" t="s">
        <v>1280</v>
      </c>
      <c r="D2880" s="47" t="s">
        <v>3</v>
      </c>
      <c r="E2880" s="48">
        <v>5</v>
      </c>
      <c r="F2880" s="48"/>
      <c r="G2880" s="48" t="s">
        <v>1290</v>
      </c>
      <c r="H2880" s="49" t="s">
        <v>14</v>
      </c>
      <c r="I2880" s="62" t="s">
        <v>66</v>
      </c>
      <c r="J2880" s="143">
        <v>2.6009738638718533E-3</v>
      </c>
      <c r="K2880" s="50">
        <v>2.3396996666297095E-3</v>
      </c>
      <c r="L2880" s="51">
        <v>2.4111473457345384E-3</v>
      </c>
      <c r="M2880" s="50">
        <v>2.2914836453612713E-3</v>
      </c>
      <c r="N2880" s="50">
        <v>2.446751559997374E-3</v>
      </c>
      <c r="O2880" s="50">
        <v>2.1397663963816965E-3</v>
      </c>
      <c r="P2880" s="174">
        <v>1.8320565680478456E-3</v>
      </c>
    </row>
    <row r="2881" spans="1:16" x14ac:dyDescent="0.25">
      <c r="A2881" s="52">
        <f xml:space="preserve"> ROW( data_scaledImpacts[[#This Row],[row_id]] ) - ROW( data_scaledImpacts[[#Headers],[row_id]] )</f>
        <v>2880</v>
      </c>
      <c r="B2881" s="59" t="str">
        <f xml:space="preserve"> _xlfn.TEXTJOIN( "", , data_scaledImpacts[[#This Row],[sector]:[impactType]] )</f>
        <v>ATSExtremeTempHadGEM2-ES6high CIhot</v>
      </c>
      <c r="C2881" s="47" t="s">
        <v>1280</v>
      </c>
      <c r="D2881" s="47" t="s">
        <v>3</v>
      </c>
      <c r="E2881" s="48">
        <v>6</v>
      </c>
      <c r="F2881" s="48"/>
      <c r="G2881" s="48" t="s">
        <v>1290</v>
      </c>
      <c r="H2881" s="49" t="s">
        <v>14</v>
      </c>
      <c r="I2881" s="62" t="s">
        <v>73</v>
      </c>
      <c r="J2881" s="143">
        <v>3.2606437305895933E-3</v>
      </c>
      <c r="K2881" s="50">
        <v>2.9355113911503105E-3</v>
      </c>
      <c r="L2881" s="51">
        <v>2.8205719964071205E-3</v>
      </c>
      <c r="M2881" s="50">
        <v>2.6618118241964039E-3</v>
      </c>
      <c r="N2881" s="50">
        <v>3.047872553422498E-3</v>
      </c>
      <c r="O2881" s="50">
        <v>2.5494037997078052E-3</v>
      </c>
      <c r="P2881" s="174">
        <v>2.1274861184599134E-3</v>
      </c>
    </row>
    <row r="2882" spans="1:16" x14ac:dyDescent="0.25">
      <c r="A2882" s="52">
        <f xml:space="preserve"> ROW( data_scaledImpacts[[#This Row],[row_id]] ) - ROW( data_scaledImpacts[[#Headers],[row_id]] )</f>
        <v>2881</v>
      </c>
      <c r="B2882" s="59" t="str">
        <f xml:space="preserve"> _xlfn.TEXTJOIN( "", , data_scaledImpacts[[#This Row],[sector]:[impactType]] )</f>
        <v>ATSExtremeTempMIROC51high CIhot</v>
      </c>
      <c r="C2882" s="47" t="s">
        <v>1280</v>
      </c>
      <c r="D2882" s="47" t="s">
        <v>4</v>
      </c>
      <c r="E2882" s="48">
        <v>1</v>
      </c>
      <c r="F2882" s="48"/>
      <c r="G2882" s="48" t="s">
        <v>1290</v>
      </c>
      <c r="H2882" s="49" t="s">
        <v>14</v>
      </c>
      <c r="I2882" s="62" t="s">
        <v>39</v>
      </c>
      <c r="J2882" s="143">
        <v>5.8414324927982342E-4</v>
      </c>
      <c r="K2882" s="50">
        <v>5.0017574592569366E-4</v>
      </c>
      <c r="L2882" s="51">
        <v>4.3076920548550172E-4</v>
      </c>
      <c r="M2882" s="50">
        <v>2.9665581195962632E-4</v>
      </c>
      <c r="N2882" s="50">
        <v>4.1976175627931109E-4</v>
      </c>
      <c r="O2882" s="50">
        <v>4.3768708445779257E-4</v>
      </c>
      <c r="P2882" s="174">
        <v>1.9433710583591546E-4</v>
      </c>
    </row>
    <row r="2883" spans="1:16" x14ac:dyDescent="0.25">
      <c r="A2883" s="52">
        <f xml:space="preserve"> ROW( data_scaledImpacts[[#This Row],[row_id]] ) - ROW( data_scaledImpacts[[#Headers],[row_id]] )</f>
        <v>2882</v>
      </c>
      <c r="B2883" s="59" t="str">
        <f xml:space="preserve"> _xlfn.TEXTJOIN( "", , data_scaledImpacts[[#This Row],[sector]:[impactType]] )</f>
        <v>ATSExtremeTempMIROC52high CIhot</v>
      </c>
      <c r="C2883" s="47" t="s">
        <v>1280</v>
      </c>
      <c r="D2883" s="47" t="s">
        <v>4</v>
      </c>
      <c r="E2883" s="48">
        <v>2</v>
      </c>
      <c r="F2883" s="48"/>
      <c r="G2883" s="48" t="s">
        <v>1290</v>
      </c>
      <c r="H2883" s="49" t="s">
        <v>14</v>
      </c>
      <c r="I2883" s="62" t="s">
        <v>46</v>
      </c>
      <c r="J2883" s="143">
        <v>1.1801788966111133E-3</v>
      </c>
      <c r="K2883" s="50">
        <v>1.067678772393037E-3</v>
      </c>
      <c r="L2883" s="51">
        <v>1.0345177530451087E-3</v>
      </c>
      <c r="M2883" s="50">
        <v>5.8610000402704475E-4</v>
      </c>
      <c r="N2883" s="50">
        <v>9.3644575831774003E-4</v>
      </c>
      <c r="O2883" s="50">
        <v>9.989932404253618E-4</v>
      </c>
      <c r="P2883" s="174">
        <v>6.0556085050210049E-4</v>
      </c>
    </row>
    <row r="2884" spans="1:16" x14ac:dyDescent="0.25">
      <c r="A2884" s="52">
        <f xml:space="preserve"> ROW( data_scaledImpacts[[#This Row],[row_id]] ) - ROW( data_scaledImpacts[[#Headers],[row_id]] )</f>
        <v>2883</v>
      </c>
      <c r="B2884" s="59" t="str">
        <f xml:space="preserve"> _xlfn.TEXTJOIN( "", , data_scaledImpacts[[#This Row],[sector]:[impactType]] )</f>
        <v>ATSExtremeTempMIROC53high CIhot</v>
      </c>
      <c r="C2884" s="47" t="s">
        <v>1280</v>
      </c>
      <c r="D2884" s="47" t="s">
        <v>4</v>
      </c>
      <c r="E2884" s="48">
        <v>3</v>
      </c>
      <c r="F2884" s="48"/>
      <c r="G2884" s="48" t="s">
        <v>1290</v>
      </c>
      <c r="H2884" s="49" t="s">
        <v>14</v>
      </c>
      <c r="I2884" s="62" t="s">
        <v>53</v>
      </c>
      <c r="J2884" s="143">
        <v>1.7890751041239994E-3</v>
      </c>
      <c r="K2884" s="50">
        <v>1.8237560759435346E-3</v>
      </c>
      <c r="L2884" s="51">
        <v>1.5291174584222105E-3</v>
      </c>
      <c r="M2884" s="50">
        <v>9.3296419001447984E-4</v>
      </c>
      <c r="N2884" s="50">
        <v>1.5666686876769512E-3</v>
      </c>
      <c r="O2884" s="50">
        <v>1.5540162782682828E-3</v>
      </c>
      <c r="P2884" s="174">
        <v>1.0521084736817901E-3</v>
      </c>
    </row>
    <row r="2885" spans="1:16" x14ac:dyDescent="0.25">
      <c r="A2885" s="52">
        <f xml:space="preserve"> ROW( data_scaledImpacts[[#This Row],[row_id]] ) - ROW( data_scaledImpacts[[#Headers],[row_id]] )</f>
        <v>2884</v>
      </c>
      <c r="B2885" s="59" t="str">
        <f xml:space="preserve"> _xlfn.TEXTJOIN( "", , data_scaledImpacts[[#This Row],[sector]:[impactType]] )</f>
        <v>ATSExtremeTempMIROC54high CIhot</v>
      </c>
      <c r="C2885" s="47" t="s">
        <v>1280</v>
      </c>
      <c r="D2885" s="47" t="s">
        <v>4</v>
      </c>
      <c r="E2885" s="48">
        <v>4</v>
      </c>
      <c r="F2885" s="48"/>
      <c r="G2885" s="48" t="s">
        <v>1290</v>
      </c>
      <c r="H2885" s="49" t="s">
        <v>14</v>
      </c>
      <c r="I2885" s="62" t="s">
        <v>60</v>
      </c>
      <c r="J2885" s="143">
        <v>2.3462153640637618E-3</v>
      </c>
      <c r="K2885" s="50">
        <v>2.2275193509009071E-3</v>
      </c>
      <c r="L2885" s="51">
        <v>2.0610703809896126E-3</v>
      </c>
      <c r="M2885" s="50">
        <v>1.3203796570913828E-3</v>
      </c>
      <c r="N2885" s="50">
        <v>1.950457201589369E-3</v>
      </c>
      <c r="O2885" s="50">
        <v>1.9387183730680423E-3</v>
      </c>
      <c r="P2885" s="174">
        <v>1.3091729568412598E-3</v>
      </c>
    </row>
    <row r="2886" spans="1:16" x14ac:dyDescent="0.25">
      <c r="A2886" s="52">
        <f xml:space="preserve"> ROW( data_scaledImpacts[[#This Row],[row_id]] ) - ROW( data_scaledImpacts[[#Headers],[row_id]] )</f>
        <v>2885</v>
      </c>
      <c r="B2886" s="59" t="str">
        <f xml:space="preserve"> _xlfn.TEXTJOIN( "", , data_scaledImpacts[[#This Row],[sector]:[impactType]] )</f>
        <v>ATSExtremeTempMIROC55high CIhot</v>
      </c>
      <c r="C2886" s="47" t="s">
        <v>1280</v>
      </c>
      <c r="D2886" s="47" t="s">
        <v>4</v>
      </c>
      <c r="E2886" s="48">
        <v>5</v>
      </c>
      <c r="F2886" s="48"/>
      <c r="G2886" s="48" t="s">
        <v>1290</v>
      </c>
      <c r="H2886" s="49" t="s">
        <v>14</v>
      </c>
      <c r="I2886" s="62" t="s">
        <v>67</v>
      </c>
      <c r="J2886" s="143">
        <v>2.8327361378214584E-3</v>
      </c>
      <c r="K2886" s="50">
        <v>2.5715658265676538E-3</v>
      </c>
      <c r="L2886" s="51">
        <v>2.5319361522893177E-3</v>
      </c>
      <c r="M2886" s="50">
        <v>1.6327970975205824E-3</v>
      </c>
      <c r="N2886" s="50">
        <v>2.3595553298445533E-3</v>
      </c>
      <c r="O2886" s="50">
        <v>2.4858707018782086E-3</v>
      </c>
      <c r="P2886" s="174">
        <v>1.6190469024975201E-3</v>
      </c>
    </row>
    <row r="2887" spans="1:16" x14ac:dyDescent="0.25">
      <c r="A2887" s="52">
        <f xml:space="preserve"> ROW( data_scaledImpacts[[#This Row],[row_id]] ) - ROW( data_scaledImpacts[[#Headers],[row_id]] )</f>
        <v>2886</v>
      </c>
      <c r="B2887" s="59" t="str">
        <f xml:space="preserve"> _xlfn.TEXTJOIN( "", , data_scaledImpacts[[#This Row],[sector]:[impactType]] )</f>
        <v>ATSExtremeTempMIROC56high CIhot</v>
      </c>
      <c r="C2887" s="47" t="s">
        <v>1280</v>
      </c>
      <c r="D2887" s="47" t="s">
        <v>4</v>
      </c>
      <c r="E2887" s="48">
        <v>6</v>
      </c>
      <c r="F2887" s="48"/>
      <c r="G2887" s="48" t="s">
        <v>1290</v>
      </c>
      <c r="H2887" s="49" t="s">
        <v>14</v>
      </c>
      <c r="I2887" s="62" t="s">
        <v>74</v>
      </c>
      <c r="J2887" s="143"/>
      <c r="K2887" s="50"/>
      <c r="L2887" s="51"/>
      <c r="M2887" s="50"/>
      <c r="N2887" s="50"/>
      <c r="O2887" s="50"/>
      <c r="P2887" s="174"/>
    </row>
    <row r="2888" spans="1:16" x14ac:dyDescent="0.25">
      <c r="A2888" s="52">
        <f xml:space="preserve"> ROW( data_scaledImpacts[[#This Row],[row_id]] ) - ROW( data_scaledImpacts[[#Headers],[row_id]] )</f>
        <v>2887</v>
      </c>
      <c r="B2888" s="59" t="str">
        <f xml:space="preserve"> _xlfn.TEXTJOIN( "", , data_scaledImpacts[[#This Row],[sector]:[impactType]] )</f>
        <v>ATSExtremeTempGFDL-CM31high CIhot</v>
      </c>
      <c r="C2888" s="47" t="s">
        <v>1280</v>
      </c>
      <c r="D2888" s="47" t="s">
        <v>5</v>
      </c>
      <c r="E2888" s="48">
        <v>1</v>
      </c>
      <c r="F2888" s="48"/>
      <c r="G2888" s="48" t="s">
        <v>1290</v>
      </c>
      <c r="H2888" s="49" t="s">
        <v>14</v>
      </c>
      <c r="I2888" s="62" t="s">
        <v>40</v>
      </c>
      <c r="J2888" s="143">
        <v>5.8777625343303251E-4</v>
      </c>
      <c r="K2888" s="50">
        <v>6.0186112088503069E-4</v>
      </c>
      <c r="L2888" s="51">
        <v>3.169932723344581E-4</v>
      </c>
      <c r="M2888" s="50">
        <v>2.6318133525444733E-4</v>
      </c>
      <c r="N2888" s="50">
        <v>5.5524903843467402E-4</v>
      </c>
      <c r="O2888" s="50">
        <v>4.5605175566359432E-4</v>
      </c>
      <c r="P2888" s="174">
        <v>2.2903719362208063E-4</v>
      </c>
    </row>
    <row r="2889" spans="1:16" x14ac:dyDescent="0.25">
      <c r="A2889" s="52">
        <f xml:space="preserve"> ROW( data_scaledImpacts[[#This Row],[row_id]] ) - ROW( data_scaledImpacts[[#Headers],[row_id]] )</f>
        <v>2888</v>
      </c>
      <c r="B2889" s="59" t="str">
        <f xml:space="preserve"> _xlfn.TEXTJOIN( "", , data_scaledImpacts[[#This Row],[sector]:[impactType]] )</f>
        <v>ATSExtremeTempGFDL-CM32high CIhot</v>
      </c>
      <c r="C2889" s="47" t="s">
        <v>1280</v>
      </c>
      <c r="D2889" s="47" t="s">
        <v>5</v>
      </c>
      <c r="E2889" s="48">
        <v>2</v>
      </c>
      <c r="F2889" s="48"/>
      <c r="G2889" s="48" t="s">
        <v>1290</v>
      </c>
      <c r="H2889" s="49" t="s">
        <v>14</v>
      </c>
      <c r="I2889" s="62" t="s">
        <v>47</v>
      </c>
      <c r="J2889" s="143">
        <v>1.0743964078222636E-3</v>
      </c>
      <c r="K2889" s="50">
        <v>1.1403178336416232E-3</v>
      </c>
      <c r="L2889" s="51">
        <v>7.7229671293806547E-4</v>
      </c>
      <c r="M2889" s="50">
        <v>6.4206541339535575E-4</v>
      </c>
      <c r="N2889" s="50">
        <v>1.0871343000753032E-3</v>
      </c>
      <c r="O2889" s="50">
        <v>8.8995154533580249E-4</v>
      </c>
      <c r="P2889" s="174">
        <v>5.9258690040793808E-4</v>
      </c>
    </row>
    <row r="2890" spans="1:16" x14ac:dyDescent="0.25">
      <c r="A2890" s="52">
        <f xml:space="preserve"> ROW( data_scaledImpacts[[#This Row],[row_id]] ) - ROW( data_scaledImpacts[[#Headers],[row_id]] )</f>
        <v>2889</v>
      </c>
      <c r="B2890" s="59" t="str">
        <f xml:space="preserve"> _xlfn.TEXTJOIN( "", , data_scaledImpacts[[#This Row],[sector]:[impactType]] )</f>
        <v>ATSExtremeTempGFDL-CM33high CIhot</v>
      </c>
      <c r="C2890" s="47" t="s">
        <v>1280</v>
      </c>
      <c r="D2890" s="47" t="s">
        <v>5</v>
      </c>
      <c r="E2890" s="48">
        <v>3</v>
      </c>
      <c r="F2890" s="48"/>
      <c r="G2890" s="48" t="s">
        <v>1290</v>
      </c>
      <c r="H2890" s="49" t="s">
        <v>14</v>
      </c>
      <c r="I2890" s="62" t="s">
        <v>54</v>
      </c>
      <c r="J2890" s="143">
        <v>1.5727393444778749E-3</v>
      </c>
      <c r="K2890" s="50">
        <v>1.7730623879357377E-3</v>
      </c>
      <c r="L2890" s="51">
        <v>1.326549528682712E-3</v>
      </c>
      <c r="M2890" s="50">
        <v>1.2782022163893901E-3</v>
      </c>
      <c r="N2890" s="50">
        <v>1.6894567834472463E-3</v>
      </c>
      <c r="O2890" s="50">
        <v>1.4457299141815937E-3</v>
      </c>
      <c r="P2890" s="174">
        <v>1.2233841030859923E-3</v>
      </c>
    </row>
    <row r="2891" spans="1:16" x14ac:dyDescent="0.25">
      <c r="A2891" s="52">
        <f xml:space="preserve"> ROW( data_scaledImpacts[[#This Row],[row_id]] ) - ROW( data_scaledImpacts[[#Headers],[row_id]] )</f>
        <v>2890</v>
      </c>
      <c r="B2891" s="59" t="str">
        <f xml:space="preserve"> _xlfn.TEXTJOIN( "", , data_scaledImpacts[[#This Row],[sector]:[impactType]] )</f>
        <v>ATSExtremeTempGFDL-CM34high CIhot</v>
      </c>
      <c r="C2891" s="47" t="s">
        <v>1280</v>
      </c>
      <c r="D2891" s="47" t="s">
        <v>5</v>
      </c>
      <c r="E2891" s="48">
        <v>4</v>
      </c>
      <c r="F2891" s="48"/>
      <c r="G2891" s="48" t="s">
        <v>1290</v>
      </c>
      <c r="H2891" s="49" t="s">
        <v>14</v>
      </c>
      <c r="I2891" s="62" t="s">
        <v>61</v>
      </c>
      <c r="J2891" s="143">
        <v>1.9896750835975262E-3</v>
      </c>
      <c r="K2891" s="50">
        <v>2.1894032160935076E-3</v>
      </c>
      <c r="L2891" s="51">
        <v>1.5796910312848439E-3</v>
      </c>
      <c r="M2891" s="50">
        <v>1.5950311213850249E-3</v>
      </c>
      <c r="N2891" s="50">
        <v>2.1482486157050067E-3</v>
      </c>
      <c r="O2891" s="50">
        <v>1.8664930325096164E-3</v>
      </c>
      <c r="P2891" s="174">
        <v>1.5731411508205001E-3</v>
      </c>
    </row>
    <row r="2892" spans="1:16" x14ac:dyDescent="0.25">
      <c r="A2892" s="52">
        <f xml:space="preserve"> ROW( data_scaledImpacts[[#This Row],[row_id]] ) - ROW( data_scaledImpacts[[#Headers],[row_id]] )</f>
        <v>2891</v>
      </c>
      <c r="B2892" s="59" t="str">
        <f xml:space="preserve"> _xlfn.TEXTJOIN( "", , data_scaledImpacts[[#This Row],[sector]:[impactType]] )</f>
        <v>ATSExtremeTempGFDL-CM35high CIhot</v>
      </c>
      <c r="C2892" s="47" t="s">
        <v>1280</v>
      </c>
      <c r="D2892" s="47" t="s">
        <v>5</v>
      </c>
      <c r="E2892" s="48">
        <v>5</v>
      </c>
      <c r="F2892" s="48"/>
      <c r="G2892" s="48" t="s">
        <v>1290</v>
      </c>
      <c r="H2892" s="49" t="s">
        <v>14</v>
      </c>
      <c r="I2892" s="62" t="s">
        <v>68</v>
      </c>
      <c r="J2892" s="143">
        <v>2.5292240617721573E-3</v>
      </c>
      <c r="K2892" s="50">
        <v>2.564988393756862E-3</v>
      </c>
      <c r="L2892" s="51">
        <v>2.1835892358989728E-3</v>
      </c>
      <c r="M2892" s="50">
        <v>1.9058331090115806E-3</v>
      </c>
      <c r="N2892" s="50">
        <v>2.5825608429842915E-3</v>
      </c>
      <c r="O2892" s="50">
        <v>2.375944476738417E-3</v>
      </c>
      <c r="P2892" s="174">
        <v>1.9349203085954241E-3</v>
      </c>
    </row>
    <row r="2893" spans="1:16" x14ac:dyDescent="0.25">
      <c r="A2893" s="52">
        <f xml:space="preserve"> ROW( data_scaledImpacts[[#This Row],[row_id]] ) - ROW( data_scaledImpacts[[#Headers],[row_id]] )</f>
        <v>2892</v>
      </c>
      <c r="B2893" s="59" t="str">
        <f xml:space="preserve"> _xlfn.TEXTJOIN( "", , data_scaledImpacts[[#This Row],[sector]:[impactType]] )</f>
        <v>ATSExtremeTempGFDL-CM36high CIhot</v>
      </c>
      <c r="C2893" s="47" t="s">
        <v>1280</v>
      </c>
      <c r="D2893" s="47" t="s">
        <v>5</v>
      </c>
      <c r="E2893" s="48">
        <v>6</v>
      </c>
      <c r="F2893" s="48"/>
      <c r="G2893" s="48" t="s">
        <v>1290</v>
      </c>
      <c r="H2893" s="49" t="s">
        <v>14</v>
      </c>
      <c r="I2893" s="62" t="s">
        <v>75</v>
      </c>
      <c r="J2893" s="143">
        <v>3.017023444187221E-3</v>
      </c>
      <c r="K2893" s="50">
        <v>3.0536858005178712E-3</v>
      </c>
      <c r="L2893" s="51">
        <v>2.6435205665208518E-3</v>
      </c>
      <c r="M2893" s="50">
        <v>2.2881110205882926E-3</v>
      </c>
      <c r="N2893" s="50">
        <v>3.0602874648628826E-3</v>
      </c>
      <c r="O2893" s="50">
        <v>2.7218472452282074E-3</v>
      </c>
      <c r="P2893" s="174">
        <v>2.3715998849928133E-3</v>
      </c>
    </row>
    <row r="2894" spans="1:16" x14ac:dyDescent="0.25">
      <c r="A2894" s="52">
        <f xml:space="preserve"> ROW( data_scaledImpacts[[#This Row],[row_id]] ) - ROW( data_scaledImpacts[[#Headers],[row_id]] )</f>
        <v>2893</v>
      </c>
      <c r="B2894" s="59" t="str">
        <f xml:space="preserve"> _xlfn.TEXTJOIN( "", , data_scaledImpacts[[#This Row],[sector]:[impactType]] )</f>
        <v>ATSExtremeTempGCMAverage1high CIhot</v>
      </c>
      <c r="C2894" s="47" t="s">
        <v>1280</v>
      </c>
      <c r="D2894" s="47" t="s">
        <v>1282</v>
      </c>
      <c r="E2894" s="48">
        <v>1</v>
      </c>
      <c r="F2894" s="48"/>
      <c r="G2894" s="48" t="s">
        <v>1290</v>
      </c>
      <c r="H2894" s="49" t="s">
        <v>14</v>
      </c>
      <c r="I2894" s="62" t="s">
        <v>1283</v>
      </c>
      <c r="J2894" s="143">
        <v>5.631853587131692E-4</v>
      </c>
      <c r="K2894" s="50">
        <v>5.2227421660548526E-4</v>
      </c>
      <c r="L2894" s="51">
        <v>4.123258897171461E-4</v>
      </c>
      <c r="M2894" s="50">
        <v>3.2950185207001855E-4</v>
      </c>
      <c r="N2894" s="50">
        <v>4.7159469100989133E-4</v>
      </c>
      <c r="O2894" s="50">
        <v>3.9355704510389707E-4</v>
      </c>
      <c r="P2894" s="174">
        <v>2.1934230662508608E-4</v>
      </c>
    </row>
    <row r="2895" spans="1:16" x14ac:dyDescent="0.25">
      <c r="A2895" s="52">
        <f xml:space="preserve"> ROW( data_scaledImpacts[[#This Row],[row_id]] ) - ROW( data_scaledImpacts[[#Headers],[row_id]] )</f>
        <v>2894</v>
      </c>
      <c r="B2895" s="59" t="str">
        <f xml:space="preserve"> _xlfn.TEXTJOIN( "", , data_scaledImpacts[[#This Row],[sector]:[impactType]] )</f>
        <v>ATSExtremeTempGCMAverage2high CIhot</v>
      </c>
      <c r="C2895" s="47" t="s">
        <v>1280</v>
      </c>
      <c r="D2895" s="47" t="s">
        <v>1282</v>
      </c>
      <c r="E2895" s="48">
        <v>2</v>
      </c>
      <c r="F2895" s="48"/>
      <c r="G2895" s="48" t="s">
        <v>1290</v>
      </c>
      <c r="H2895" s="49" t="s">
        <v>14</v>
      </c>
      <c r="I2895" s="62" t="s">
        <v>1284</v>
      </c>
      <c r="J2895" s="143">
        <v>1.0903732399564195E-3</v>
      </c>
      <c r="K2895" s="50">
        <v>1.0200640677544299E-3</v>
      </c>
      <c r="L2895" s="51">
        <v>9.1050134392063858E-4</v>
      </c>
      <c r="M2895" s="50">
        <v>7.4895415299315495E-4</v>
      </c>
      <c r="N2895" s="50">
        <v>1.0014547173183605E-3</v>
      </c>
      <c r="O2895" s="50">
        <v>9.2828685375196676E-4</v>
      </c>
      <c r="P2895" s="174">
        <v>6.6985611591658301E-4</v>
      </c>
    </row>
    <row r="2896" spans="1:16" x14ac:dyDescent="0.25">
      <c r="A2896" s="52">
        <f xml:space="preserve"> ROW( data_scaledImpacts[[#This Row],[row_id]] ) - ROW( data_scaledImpacts[[#Headers],[row_id]] )</f>
        <v>2895</v>
      </c>
      <c r="B2896" s="59" t="str">
        <f xml:space="preserve"> _xlfn.TEXTJOIN( "", , data_scaledImpacts[[#This Row],[sector]:[impactType]] )</f>
        <v>ATSExtremeTempGCMAverage3high CIhot</v>
      </c>
      <c r="C2896" s="47" t="s">
        <v>1280</v>
      </c>
      <c r="D2896" s="47" t="s">
        <v>1282</v>
      </c>
      <c r="E2896" s="48">
        <v>3</v>
      </c>
      <c r="F2896" s="48"/>
      <c r="G2896" s="48" t="s">
        <v>1290</v>
      </c>
      <c r="H2896" s="49" t="s">
        <v>14</v>
      </c>
      <c r="I2896" s="62" t="s">
        <v>1285</v>
      </c>
      <c r="J2896" s="143">
        <v>1.6563929179680022E-3</v>
      </c>
      <c r="K2896" s="50">
        <v>1.6040466494091968E-3</v>
      </c>
      <c r="L2896" s="51">
        <v>1.4268613833856973E-3</v>
      </c>
      <c r="M2896" s="50">
        <v>1.2004660135316592E-3</v>
      </c>
      <c r="N2896" s="50">
        <v>1.6081862545234077E-3</v>
      </c>
      <c r="O2896" s="50">
        <v>1.4511891564709097E-3</v>
      </c>
      <c r="P2896" s="174">
        <v>1.114023834253044E-3</v>
      </c>
    </row>
    <row r="2897" spans="1:16" x14ac:dyDescent="0.25">
      <c r="A2897" s="52">
        <f xml:space="preserve"> ROW( data_scaledImpacts[[#This Row],[row_id]] ) - ROW( data_scaledImpacts[[#Headers],[row_id]] )</f>
        <v>2896</v>
      </c>
      <c r="B2897" s="59" t="str">
        <f xml:space="preserve"> _xlfn.TEXTJOIN( "", , data_scaledImpacts[[#This Row],[sector]:[impactType]] )</f>
        <v>ATSExtremeTempGCMAverage4high CIhot</v>
      </c>
      <c r="C2897" s="47" t="s">
        <v>1280</v>
      </c>
      <c r="D2897" s="47" t="s">
        <v>1282</v>
      </c>
      <c r="E2897" s="48">
        <v>4</v>
      </c>
      <c r="F2897" s="48"/>
      <c r="G2897" s="48" t="s">
        <v>1290</v>
      </c>
      <c r="H2897" s="49" t="s">
        <v>14</v>
      </c>
      <c r="I2897" s="62" t="s">
        <v>1286</v>
      </c>
      <c r="J2897" s="143">
        <v>2.0700549720234769E-3</v>
      </c>
      <c r="K2897" s="50">
        <v>2.0215524392655612E-3</v>
      </c>
      <c r="L2897" s="51">
        <v>1.8426663908233869E-3</v>
      </c>
      <c r="M2897" s="50">
        <v>1.7074079202543456E-3</v>
      </c>
      <c r="N2897" s="50">
        <v>2.0246870615106788E-3</v>
      </c>
      <c r="O2897" s="50">
        <v>1.8528776504706599E-3</v>
      </c>
      <c r="P2897" s="174">
        <v>1.5043080955560331E-3</v>
      </c>
    </row>
    <row r="2898" spans="1:16" x14ac:dyDescent="0.25">
      <c r="A2898" s="52">
        <f xml:space="preserve"> ROW( data_scaledImpacts[[#This Row],[row_id]] ) - ROW( data_scaledImpacts[[#Headers],[row_id]] )</f>
        <v>2897</v>
      </c>
      <c r="B2898" s="59" t="str">
        <f xml:space="preserve"> _xlfn.TEXTJOIN( "", , data_scaledImpacts[[#This Row],[sector]:[impactType]] )</f>
        <v>ATSExtremeTempGCMAverage5high CIhot</v>
      </c>
      <c r="C2898" s="47" t="s">
        <v>1280</v>
      </c>
      <c r="D2898" s="47" t="s">
        <v>1282</v>
      </c>
      <c r="E2898" s="48">
        <v>5</v>
      </c>
      <c r="F2898" s="48"/>
      <c r="G2898" s="48" t="s">
        <v>1290</v>
      </c>
      <c r="H2898" s="49" t="s">
        <v>14</v>
      </c>
      <c r="I2898" s="62" t="s">
        <v>1287</v>
      </c>
      <c r="J2898" s="143">
        <v>2.5623043537204462E-3</v>
      </c>
      <c r="K2898" s="50">
        <v>2.4199874494711922E-3</v>
      </c>
      <c r="L2898" s="51">
        <v>2.3570527256864065E-3</v>
      </c>
      <c r="M2898" s="50">
        <v>2.0703420183516763E-3</v>
      </c>
      <c r="N2898" s="50">
        <v>2.45009753353452E-3</v>
      </c>
      <c r="O2898" s="50">
        <v>2.3022096087838145E-3</v>
      </c>
      <c r="P2898" s="174">
        <v>1.834653482200882E-3</v>
      </c>
    </row>
    <row r="2899" spans="1:16" x14ac:dyDescent="0.25">
      <c r="A2899" s="52">
        <f xml:space="preserve"> ROW( data_scaledImpacts[[#This Row],[row_id]] ) - ROW( data_scaledImpacts[[#Headers],[row_id]] )</f>
        <v>2898</v>
      </c>
      <c r="B2899" s="59" t="str">
        <f xml:space="preserve"> _xlfn.TEXTJOIN( "", , data_scaledImpacts[[#This Row],[sector]:[impactType]] )</f>
        <v>ATSExtremeTempGCMAverage6high CIhot</v>
      </c>
      <c r="C2899" s="47" t="s">
        <v>1280</v>
      </c>
      <c r="D2899" s="47" t="s">
        <v>1282</v>
      </c>
      <c r="E2899" s="48">
        <v>6</v>
      </c>
      <c r="F2899" s="48"/>
      <c r="G2899" s="48" t="s">
        <v>1290</v>
      </c>
      <c r="H2899" s="49" t="s">
        <v>14</v>
      </c>
      <c r="I2899" s="62" t="s">
        <v>1288</v>
      </c>
      <c r="J2899" s="143">
        <v>3.0465882014245895E-3</v>
      </c>
      <c r="K2899" s="50">
        <v>2.9456560704230052E-3</v>
      </c>
      <c r="L2899" s="51">
        <v>2.7388721542504768E-3</v>
      </c>
      <c r="M2899" s="50">
        <v>2.6421845313040968E-3</v>
      </c>
      <c r="N2899" s="50">
        <v>2.9759451189789467E-3</v>
      </c>
      <c r="O2899" s="50">
        <v>2.620337577467075E-3</v>
      </c>
      <c r="P2899" s="174">
        <v>2.3166412314774682E-3</v>
      </c>
    </row>
    <row r="2900" spans="1:16" hidden="1" x14ac:dyDescent="0.25">
      <c r="A2900" s="52">
        <f xml:space="preserve"> ROW( data_scaledImpacts[[#This Row],[row_id]] ) - ROW( data_scaledImpacts[[#Headers],[row_id]] )</f>
        <v>2899</v>
      </c>
      <c r="B2900" s="59" t="str">
        <f xml:space="preserve"> _xlfn.TEXTJOIN( "", , data_scaledImpacts[[#This Row],[sector]:[impactType]] )</f>
        <v>ATSExtremeTempCanESM21low CIcold</v>
      </c>
      <c r="C2900" s="47" t="s">
        <v>1280</v>
      </c>
      <c r="D2900" s="47" t="s">
        <v>0</v>
      </c>
      <c r="E2900" s="48">
        <v>1</v>
      </c>
      <c r="F2900" s="48"/>
      <c r="G2900" s="48" t="s">
        <v>1289</v>
      </c>
      <c r="H2900" s="49" t="s">
        <v>16</v>
      </c>
      <c r="I2900" s="62" t="s">
        <v>35</v>
      </c>
      <c r="J2900" s="143">
        <v>-1.3921915149194297E-5</v>
      </c>
      <c r="K2900" s="50">
        <v>-1.5617134004452117E-5</v>
      </c>
      <c r="L2900" s="51">
        <v>-1.1337438309335897E-5</v>
      </c>
      <c r="M2900" s="50">
        <v>-1.0616820926534385E-5</v>
      </c>
      <c r="N2900" s="50">
        <v>-1.0787004528790004E-5</v>
      </c>
      <c r="O2900" s="50">
        <v>-9.4714215811836349E-6</v>
      </c>
      <c r="P2900" s="174">
        <v>-6.4856482327994253E-6</v>
      </c>
    </row>
    <row r="2901" spans="1:16" hidden="1" x14ac:dyDescent="0.25">
      <c r="A2901" s="52">
        <f xml:space="preserve"> ROW( data_scaledImpacts[[#This Row],[row_id]] ) - ROW( data_scaledImpacts[[#Headers],[row_id]] )</f>
        <v>2900</v>
      </c>
      <c r="B2901" s="59" t="str">
        <f xml:space="preserve"> _xlfn.TEXTJOIN( "", , data_scaledImpacts[[#This Row],[sector]:[impactType]] )</f>
        <v>ATSExtremeTempCanESM22low CIcold</v>
      </c>
      <c r="C2901" s="47" t="s">
        <v>1280</v>
      </c>
      <c r="D2901" s="47" t="s">
        <v>0</v>
      </c>
      <c r="E2901" s="48">
        <v>2</v>
      </c>
      <c r="F2901" s="48"/>
      <c r="G2901" s="48" t="s">
        <v>1289</v>
      </c>
      <c r="H2901" s="49" t="s">
        <v>16</v>
      </c>
      <c r="I2901" s="62" t="s">
        <v>42</v>
      </c>
      <c r="J2901" s="143">
        <v>-2.8672079823445948E-5</v>
      </c>
      <c r="K2901" s="50">
        <v>-2.8510416584032207E-5</v>
      </c>
      <c r="L2901" s="51">
        <v>-2.5711445138387554E-5</v>
      </c>
      <c r="M2901" s="50">
        <v>-2.5550800806540035E-5</v>
      </c>
      <c r="N2901" s="50">
        <v>-2.6265066880658462E-5</v>
      </c>
      <c r="O2901" s="50">
        <v>-2.2503121694676649E-5</v>
      </c>
      <c r="P2901" s="174">
        <v>-2.0854193864562201E-5</v>
      </c>
    </row>
    <row r="2902" spans="1:16" hidden="1" x14ac:dyDescent="0.25">
      <c r="A2902" s="52">
        <f xml:space="preserve"> ROW( data_scaledImpacts[[#This Row],[row_id]] ) - ROW( data_scaledImpacts[[#Headers],[row_id]] )</f>
        <v>2901</v>
      </c>
      <c r="B2902" s="59" t="str">
        <f xml:space="preserve"> _xlfn.TEXTJOIN( "", , data_scaledImpacts[[#This Row],[sector]:[impactType]] )</f>
        <v>ATSExtremeTempCanESM23low CIcold</v>
      </c>
      <c r="C2902" s="47" t="s">
        <v>1280</v>
      </c>
      <c r="D2902" s="47" t="s">
        <v>0</v>
      </c>
      <c r="E2902" s="48">
        <v>3</v>
      </c>
      <c r="F2902" s="48"/>
      <c r="G2902" s="48" t="s">
        <v>1289</v>
      </c>
      <c r="H2902" s="49" t="s">
        <v>16</v>
      </c>
      <c r="I2902" s="62" t="s">
        <v>49</v>
      </c>
      <c r="J2902" s="143">
        <v>-4.1312293707536692E-5</v>
      </c>
      <c r="K2902" s="50">
        <v>-4.2039528240376132E-5</v>
      </c>
      <c r="L2902" s="51">
        <v>-3.9934690452796473E-5</v>
      </c>
      <c r="M2902" s="50">
        <v>-4.2530727341467207E-5</v>
      </c>
      <c r="N2902" s="50">
        <v>-4.2197747157143117E-5</v>
      </c>
      <c r="O2902" s="50">
        <v>-3.7805934620585028E-5</v>
      </c>
      <c r="P2902" s="174">
        <v>-3.4398574316133501E-5</v>
      </c>
    </row>
    <row r="2903" spans="1:16" hidden="1" x14ac:dyDescent="0.25">
      <c r="A2903" s="52">
        <f xml:space="preserve"> ROW( data_scaledImpacts[[#This Row],[row_id]] ) - ROW( data_scaledImpacts[[#Headers],[row_id]] )</f>
        <v>2902</v>
      </c>
      <c r="B2903" s="59" t="str">
        <f xml:space="preserve"> _xlfn.TEXTJOIN( "", , data_scaledImpacts[[#This Row],[sector]:[impactType]] )</f>
        <v>ATSExtremeTempCanESM24low CIcold</v>
      </c>
      <c r="C2903" s="47" t="s">
        <v>1280</v>
      </c>
      <c r="D2903" s="47" t="s">
        <v>0</v>
      </c>
      <c r="E2903" s="48">
        <v>4</v>
      </c>
      <c r="F2903" s="48"/>
      <c r="G2903" s="48" t="s">
        <v>1289</v>
      </c>
      <c r="H2903" s="49" t="s">
        <v>16</v>
      </c>
      <c r="I2903" s="62" t="s">
        <v>56</v>
      </c>
      <c r="J2903" s="143">
        <v>-5.0180478092663424E-5</v>
      </c>
      <c r="K2903" s="50">
        <v>-5.1365223729355653E-5</v>
      </c>
      <c r="L2903" s="51">
        <v>-4.8016977721545838E-5</v>
      </c>
      <c r="M2903" s="50">
        <v>-5.528030302903276E-5</v>
      </c>
      <c r="N2903" s="50">
        <v>-5.3350152639274893E-5</v>
      </c>
      <c r="O2903" s="50">
        <v>-4.9679383610148458E-5</v>
      </c>
      <c r="P2903" s="174">
        <v>-4.624763086312022E-5</v>
      </c>
    </row>
    <row r="2904" spans="1:16" hidden="1" x14ac:dyDescent="0.25">
      <c r="A2904" s="52">
        <f xml:space="preserve"> ROW( data_scaledImpacts[[#This Row],[row_id]] ) - ROW( data_scaledImpacts[[#Headers],[row_id]] )</f>
        <v>2903</v>
      </c>
      <c r="B2904" s="59" t="str">
        <f xml:space="preserve"> _xlfn.TEXTJOIN( "", , data_scaledImpacts[[#This Row],[sector]:[impactType]] )</f>
        <v>ATSExtremeTempCanESM25low CIcold</v>
      </c>
      <c r="C2904" s="47" t="s">
        <v>1280</v>
      </c>
      <c r="D2904" s="47" t="s">
        <v>0</v>
      </c>
      <c r="E2904" s="48">
        <v>5</v>
      </c>
      <c r="F2904" s="48"/>
      <c r="G2904" s="48" t="s">
        <v>1289</v>
      </c>
      <c r="H2904" s="49" t="s">
        <v>16</v>
      </c>
      <c r="I2904" s="62" t="s">
        <v>63</v>
      </c>
      <c r="J2904" s="143">
        <v>-6.5495862123042615E-5</v>
      </c>
      <c r="K2904" s="50">
        <v>-6.420987550713304E-5</v>
      </c>
      <c r="L2904" s="51">
        <v>-6.4056375409270874E-5</v>
      </c>
      <c r="M2904" s="50">
        <v>-6.8163391426973751E-5</v>
      </c>
      <c r="N2904" s="50">
        <v>-6.4004769221216474E-5</v>
      </c>
      <c r="O2904" s="50">
        <v>-5.9079703723299375E-5</v>
      </c>
      <c r="P2904" s="174">
        <v>-5.5536237011878112E-5</v>
      </c>
    </row>
    <row r="2905" spans="1:16" hidden="1" x14ac:dyDescent="0.25">
      <c r="A2905" s="52">
        <f xml:space="preserve"> ROW( data_scaledImpacts[[#This Row],[row_id]] ) - ROW( data_scaledImpacts[[#Headers],[row_id]] )</f>
        <v>2904</v>
      </c>
      <c r="B2905" s="59" t="str">
        <f xml:space="preserve"> _xlfn.TEXTJOIN( "", , data_scaledImpacts[[#This Row],[sector]:[impactType]] )</f>
        <v>ATSExtremeTempCanESM26low CIcold</v>
      </c>
      <c r="C2905" s="47" t="s">
        <v>1280</v>
      </c>
      <c r="D2905" s="47" t="s">
        <v>0</v>
      </c>
      <c r="E2905" s="48">
        <v>6</v>
      </c>
      <c r="F2905" s="48"/>
      <c r="G2905" s="48" t="s">
        <v>1289</v>
      </c>
      <c r="H2905" s="49" t="s">
        <v>16</v>
      </c>
      <c r="I2905" s="62" t="s">
        <v>70</v>
      </c>
      <c r="J2905" s="143">
        <v>-7.8839333223727415E-5</v>
      </c>
      <c r="K2905" s="50">
        <v>-7.8444697949589125E-5</v>
      </c>
      <c r="L2905" s="51">
        <v>-7.5821020873701237E-5</v>
      </c>
      <c r="M2905" s="50">
        <v>-8.1994267943460796E-5</v>
      </c>
      <c r="N2905" s="50">
        <v>-7.7670774347378136E-5</v>
      </c>
      <c r="O2905" s="50">
        <v>-7.1337573118186411E-5</v>
      </c>
      <c r="P2905" s="174">
        <v>-6.7510772835702642E-5</v>
      </c>
    </row>
    <row r="2906" spans="1:16" hidden="1" x14ac:dyDescent="0.25">
      <c r="A2906" s="52">
        <f xml:space="preserve"> ROW( data_scaledImpacts[[#This Row],[row_id]] ) - ROW( data_scaledImpacts[[#Headers],[row_id]] )</f>
        <v>2905</v>
      </c>
      <c r="B2906" s="59" t="str">
        <f xml:space="preserve"> _xlfn.TEXTJOIN( "", , data_scaledImpacts[[#This Row],[sector]:[impactType]] )</f>
        <v>ATSExtremeTempCCSM41low CIcold</v>
      </c>
      <c r="C2906" s="47" t="s">
        <v>1280</v>
      </c>
      <c r="D2906" s="47" t="s">
        <v>1</v>
      </c>
      <c r="E2906" s="48">
        <v>1</v>
      </c>
      <c r="F2906" s="48"/>
      <c r="G2906" s="48" t="s">
        <v>1289</v>
      </c>
      <c r="H2906" s="49" t="s">
        <v>16</v>
      </c>
      <c r="I2906" s="62" t="s">
        <v>36</v>
      </c>
      <c r="J2906" s="143">
        <v>-1.2833942555626243E-5</v>
      </c>
      <c r="K2906" s="50">
        <v>-1.0076215558193836E-5</v>
      </c>
      <c r="L2906" s="51">
        <v>-1.2460158662174146E-5</v>
      </c>
      <c r="M2906" s="50">
        <v>-7.7536414332660399E-6</v>
      </c>
      <c r="N2906" s="50">
        <v>-1.0029781021250799E-5</v>
      </c>
      <c r="O2906" s="50">
        <v>-1.0105022015497844E-5</v>
      </c>
      <c r="P2906" s="174">
        <v>-6.7044247060609298E-6</v>
      </c>
    </row>
    <row r="2907" spans="1:16" hidden="1" x14ac:dyDescent="0.25">
      <c r="A2907" s="52">
        <f xml:space="preserve"> ROW( data_scaledImpacts[[#This Row],[row_id]] ) - ROW( data_scaledImpacts[[#Headers],[row_id]] )</f>
        <v>2906</v>
      </c>
      <c r="B2907" s="59" t="str">
        <f xml:space="preserve"> _xlfn.TEXTJOIN( "", , data_scaledImpacts[[#This Row],[sector]:[impactType]] )</f>
        <v>ATSExtremeTempCCSM42low CIcold</v>
      </c>
      <c r="C2907" s="47" t="s">
        <v>1280</v>
      </c>
      <c r="D2907" s="47" t="s">
        <v>1</v>
      </c>
      <c r="E2907" s="48">
        <v>2</v>
      </c>
      <c r="F2907" s="48"/>
      <c r="G2907" s="48" t="s">
        <v>1289</v>
      </c>
      <c r="H2907" s="49" t="s">
        <v>16</v>
      </c>
      <c r="I2907" s="62" t="s">
        <v>43</v>
      </c>
      <c r="J2907" s="143">
        <v>-2.6623618539533424E-5</v>
      </c>
      <c r="K2907" s="50">
        <v>-2.3486479750653346E-5</v>
      </c>
      <c r="L2907" s="51">
        <v>-2.7069423598622414E-5</v>
      </c>
      <c r="M2907" s="50">
        <v>-2.2236049779472281E-5</v>
      </c>
      <c r="N2907" s="50">
        <v>-2.4129916821761443E-5</v>
      </c>
      <c r="O2907" s="50">
        <v>-2.7178601237592942E-5</v>
      </c>
      <c r="P2907" s="174">
        <v>-2.0364019658964744E-5</v>
      </c>
    </row>
    <row r="2908" spans="1:16" hidden="1" x14ac:dyDescent="0.25">
      <c r="A2908" s="52">
        <f xml:space="preserve"> ROW( data_scaledImpacts[[#This Row],[row_id]] ) - ROW( data_scaledImpacts[[#Headers],[row_id]] )</f>
        <v>2907</v>
      </c>
      <c r="B2908" s="59" t="str">
        <f xml:space="preserve"> _xlfn.TEXTJOIN( "", , data_scaledImpacts[[#This Row],[sector]:[impactType]] )</f>
        <v>ATSExtremeTempCCSM43low CIcold</v>
      </c>
      <c r="C2908" s="47" t="s">
        <v>1280</v>
      </c>
      <c r="D2908" s="47" t="s">
        <v>1</v>
      </c>
      <c r="E2908" s="48">
        <v>3</v>
      </c>
      <c r="F2908" s="48"/>
      <c r="G2908" s="48" t="s">
        <v>1289</v>
      </c>
      <c r="H2908" s="49" t="s">
        <v>16</v>
      </c>
      <c r="I2908" s="62" t="s">
        <v>50</v>
      </c>
      <c r="J2908" s="143">
        <v>-4.2568353704566981E-5</v>
      </c>
      <c r="K2908" s="50">
        <v>-3.777103673507758E-5</v>
      </c>
      <c r="L2908" s="51">
        <v>-3.9129566077865332E-5</v>
      </c>
      <c r="M2908" s="50">
        <v>-3.5058577173805395E-5</v>
      </c>
      <c r="N2908" s="50">
        <v>-4.084787908872572E-5</v>
      </c>
      <c r="O2908" s="50">
        <v>-3.9557572161626611E-5</v>
      </c>
      <c r="P2908" s="174">
        <v>-2.9737856379516336E-5</v>
      </c>
    </row>
    <row r="2909" spans="1:16" hidden="1" x14ac:dyDescent="0.25">
      <c r="A2909" s="52">
        <f xml:space="preserve"> ROW( data_scaledImpacts[[#This Row],[row_id]] ) - ROW( data_scaledImpacts[[#Headers],[row_id]] )</f>
        <v>2908</v>
      </c>
      <c r="B2909" s="59" t="str">
        <f xml:space="preserve"> _xlfn.TEXTJOIN( "", , data_scaledImpacts[[#This Row],[sector]:[impactType]] )</f>
        <v>ATSExtremeTempCCSM44low CIcold</v>
      </c>
      <c r="C2909" s="47" t="s">
        <v>1280</v>
      </c>
      <c r="D2909" s="47" t="s">
        <v>1</v>
      </c>
      <c r="E2909" s="48">
        <v>4</v>
      </c>
      <c r="F2909" s="48"/>
      <c r="G2909" s="48" t="s">
        <v>1289</v>
      </c>
      <c r="H2909" s="49" t="s">
        <v>16</v>
      </c>
      <c r="I2909" s="62" t="s">
        <v>57</v>
      </c>
      <c r="J2909" s="143">
        <v>-5.434890223078796E-5</v>
      </c>
      <c r="K2909" s="50">
        <v>-5.1041141703389367E-5</v>
      </c>
      <c r="L2909" s="51">
        <v>-5.1785688445615423E-5</v>
      </c>
      <c r="M2909" s="50">
        <v>-4.9278879387676059E-5</v>
      </c>
      <c r="N2909" s="50">
        <v>-5.3214111074604534E-5</v>
      </c>
      <c r="O2909" s="50">
        <v>-4.8577201968842928E-5</v>
      </c>
      <c r="P2909" s="174">
        <v>-4.0490012573252674E-5</v>
      </c>
    </row>
    <row r="2910" spans="1:16" hidden="1" x14ac:dyDescent="0.25">
      <c r="A2910" s="52">
        <f xml:space="preserve"> ROW( data_scaledImpacts[[#This Row],[row_id]] ) - ROW( data_scaledImpacts[[#Headers],[row_id]] )</f>
        <v>2909</v>
      </c>
      <c r="B2910" s="59" t="str">
        <f xml:space="preserve"> _xlfn.TEXTJOIN( "", , data_scaledImpacts[[#This Row],[sector]:[impactType]] )</f>
        <v>ATSExtremeTempCCSM45low CIcold</v>
      </c>
      <c r="C2910" s="47" t="s">
        <v>1280</v>
      </c>
      <c r="D2910" s="47" t="s">
        <v>1</v>
      </c>
      <c r="E2910" s="48">
        <v>5</v>
      </c>
      <c r="F2910" s="48"/>
      <c r="G2910" s="48" t="s">
        <v>1289</v>
      </c>
      <c r="H2910" s="49" t="s">
        <v>16</v>
      </c>
      <c r="I2910" s="62" t="s">
        <v>64</v>
      </c>
      <c r="J2910" s="143">
        <v>-6.806333045026233E-5</v>
      </c>
      <c r="K2910" s="50">
        <v>-6.3154102187989081E-5</v>
      </c>
      <c r="L2910" s="51">
        <v>-6.4269165189040239E-5</v>
      </c>
      <c r="M2910" s="50">
        <v>-5.6388494537481607E-5</v>
      </c>
      <c r="N2910" s="50">
        <v>-6.9913409139971177E-5</v>
      </c>
      <c r="O2910" s="50">
        <v>-6.5138055581615698E-5</v>
      </c>
      <c r="P2910" s="174">
        <v>-4.8787172671773058E-5</v>
      </c>
    </row>
    <row r="2911" spans="1:16" hidden="1" x14ac:dyDescent="0.25">
      <c r="A2911" s="52">
        <f xml:space="preserve"> ROW( data_scaledImpacts[[#This Row],[row_id]] ) - ROW( data_scaledImpacts[[#Headers],[row_id]] )</f>
        <v>2910</v>
      </c>
      <c r="B2911" s="59" t="str">
        <f xml:space="preserve"> _xlfn.TEXTJOIN( "", , data_scaledImpacts[[#This Row],[sector]:[impactType]] )</f>
        <v>ATSExtremeTempCCSM46low CIcold</v>
      </c>
      <c r="C2911" s="47" t="s">
        <v>1280</v>
      </c>
      <c r="D2911" s="47" t="s">
        <v>1</v>
      </c>
      <c r="E2911" s="48">
        <v>6</v>
      </c>
      <c r="F2911" s="48"/>
      <c r="G2911" s="48" t="s">
        <v>1289</v>
      </c>
      <c r="H2911" s="49" t="s">
        <v>16</v>
      </c>
      <c r="I2911" s="62" t="s">
        <v>71</v>
      </c>
      <c r="J2911" s="143"/>
      <c r="K2911" s="50"/>
      <c r="L2911" s="51"/>
      <c r="M2911" s="50"/>
      <c r="N2911" s="50"/>
      <c r="O2911" s="50"/>
      <c r="P2911" s="174"/>
    </row>
    <row r="2912" spans="1:16" hidden="1" x14ac:dyDescent="0.25">
      <c r="A2912" s="52">
        <f xml:space="preserve"> ROW( data_scaledImpacts[[#This Row],[row_id]] ) - ROW( data_scaledImpacts[[#Headers],[row_id]] )</f>
        <v>2911</v>
      </c>
      <c r="B2912" s="59" t="str">
        <f xml:space="preserve"> _xlfn.TEXTJOIN( "", , data_scaledImpacts[[#This Row],[sector]:[impactType]] )</f>
        <v>ATSExtremeTempGISS-E2-R1low CIcold</v>
      </c>
      <c r="C2912" s="47" t="s">
        <v>1280</v>
      </c>
      <c r="D2912" s="47" t="s">
        <v>2</v>
      </c>
      <c r="E2912" s="48">
        <v>1</v>
      </c>
      <c r="F2912" s="48"/>
      <c r="G2912" s="48" t="s">
        <v>1289</v>
      </c>
      <c r="H2912" s="49" t="s">
        <v>16</v>
      </c>
      <c r="I2912" s="62" t="s">
        <v>37</v>
      </c>
      <c r="J2912" s="143">
        <v>-1.6445150604071216E-5</v>
      </c>
      <c r="K2912" s="50">
        <v>-1.561045446553152E-5</v>
      </c>
      <c r="L2912" s="51">
        <v>-1.3018352540186473E-5</v>
      </c>
      <c r="M2912" s="50">
        <v>-9.7400389814514556E-6</v>
      </c>
      <c r="N2912" s="50">
        <v>-1.3649869600296873E-5</v>
      </c>
      <c r="O2912" s="50">
        <v>-9.9986452546853406E-6</v>
      </c>
      <c r="P2912" s="174">
        <v>-6.7984142450451112E-6</v>
      </c>
    </row>
    <row r="2913" spans="1:16" hidden="1" x14ac:dyDescent="0.25">
      <c r="A2913" s="52">
        <f xml:space="preserve"> ROW( data_scaledImpacts[[#This Row],[row_id]] ) - ROW( data_scaledImpacts[[#Headers],[row_id]] )</f>
        <v>2912</v>
      </c>
      <c r="B2913" s="59" t="str">
        <f xml:space="preserve"> _xlfn.TEXTJOIN( "", , data_scaledImpacts[[#This Row],[sector]:[impactType]] )</f>
        <v>ATSExtremeTempGISS-E2-R2low CIcold</v>
      </c>
      <c r="C2913" s="47" t="s">
        <v>1280</v>
      </c>
      <c r="D2913" s="47" t="s">
        <v>2</v>
      </c>
      <c r="E2913" s="48">
        <v>2</v>
      </c>
      <c r="F2913" s="48"/>
      <c r="G2913" s="48" t="s">
        <v>1289</v>
      </c>
      <c r="H2913" s="49" t="s">
        <v>16</v>
      </c>
      <c r="I2913" s="62" t="s">
        <v>44</v>
      </c>
      <c r="J2913" s="143">
        <v>-3.4236783777124652E-5</v>
      </c>
      <c r="K2913" s="50">
        <v>-3.3128997209070777E-5</v>
      </c>
      <c r="L2913" s="51">
        <v>-2.2801187643279069E-5</v>
      </c>
      <c r="M2913" s="50">
        <v>-2.0126638748447313E-5</v>
      </c>
      <c r="N2913" s="50">
        <v>-3.2449697800105073E-5</v>
      </c>
      <c r="O2913" s="50">
        <v>-2.5893288278245267E-5</v>
      </c>
      <c r="P2913" s="174">
        <v>-2.1085998721142932E-5</v>
      </c>
    </row>
    <row r="2914" spans="1:16" hidden="1" x14ac:dyDescent="0.25">
      <c r="A2914" s="52">
        <f xml:space="preserve"> ROW( data_scaledImpacts[[#This Row],[row_id]] ) - ROW( data_scaledImpacts[[#Headers],[row_id]] )</f>
        <v>2913</v>
      </c>
      <c r="B2914" s="59" t="str">
        <f xml:space="preserve"> _xlfn.TEXTJOIN( "", , data_scaledImpacts[[#This Row],[sector]:[impactType]] )</f>
        <v>ATSExtremeTempGISS-E2-R3low CIcold</v>
      </c>
      <c r="C2914" s="47" t="s">
        <v>1280</v>
      </c>
      <c r="D2914" s="47" t="s">
        <v>2</v>
      </c>
      <c r="E2914" s="48">
        <v>3</v>
      </c>
      <c r="F2914" s="48"/>
      <c r="G2914" s="48" t="s">
        <v>1289</v>
      </c>
      <c r="H2914" s="49" t="s">
        <v>16</v>
      </c>
      <c r="I2914" s="62" t="s">
        <v>51</v>
      </c>
      <c r="J2914" s="143">
        <v>-4.7600526916412383E-5</v>
      </c>
      <c r="K2914" s="50">
        <v>-4.3443983951339017E-5</v>
      </c>
      <c r="L2914" s="51">
        <v>-3.6603314982870714E-5</v>
      </c>
      <c r="M2914" s="50">
        <v>-2.7159353336225071E-5</v>
      </c>
      <c r="N2914" s="50">
        <v>-4.5651848143164066E-5</v>
      </c>
      <c r="O2914" s="50">
        <v>-3.7873091564688165E-5</v>
      </c>
      <c r="P2914" s="174">
        <v>-3.1113795651066908E-5</v>
      </c>
    </row>
    <row r="2915" spans="1:16" hidden="1" x14ac:dyDescent="0.25">
      <c r="A2915" s="52">
        <f xml:space="preserve"> ROW( data_scaledImpacts[[#This Row],[row_id]] ) - ROW( data_scaledImpacts[[#Headers],[row_id]] )</f>
        <v>2914</v>
      </c>
      <c r="B2915" s="59" t="str">
        <f xml:space="preserve"> _xlfn.TEXTJOIN( "", , data_scaledImpacts[[#This Row],[sector]:[impactType]] )</f>
        <v>ATSExtremeTempGISS-E2-R4low CIcold</v>
      </c>
      <c r="C2915" s="47" t="s">
        <v>1280</v>
      </c>
      <c r="D2915" s="47" t="s">
        <v>2</v>
      </c>
      <c r="E2915" s="48">
        <v>4</v>
      </c>
      <c r="F2915" s="48"/>
      <c r="G2915" s="48" t="s">
        <v>1289</v>
      </c>
      <c r="H2915" s="49" t="s">
        <v>16</v>
      </c>
      <c r="I2915" s="62" t="s">
        <v>58</v>
      </c>
      <c r="J2915" s="143"/>
      <c r="K2915" s="50"/>
      <c r="L2915" s="51"/>
      <c r="M2915" s="50"/>
      <c r="N2915" s="50"/>
      <c r="O2915" s="50"/>
      <c r="P2915" s="174"/>
    </row>
    <row r="2916" spans="1:16" hidden="1" x14ac:dyDescent="0.25">
      <c r="A2916" s="52">
        <f xml:space="preserve"> ROW( data_scaledImpacts[[#This Row],[row_id]] ) - ROW( data_scaledImpacts[[#Headers],[row_id]] )</f>
        <v>2915</v>
      </c>
      <c r="B2916" s="59" t="str">
        <f xml:space="preserve"> _xlfn.TEXTJOIN( "", , data_scaledImpacts[[#This Row],[sector]:[impactType]] )</f>
        <v>ATSExtremeTempGISS-E2-R5low CIcold</v>
      </c>
      <c r="C2916" s="47" t="s">
        <v>1280</v>
      </c>
      <c r="D2916" s="47" t="s">
        <v>2</v>
      </c>
      <c r="E2916" s="48">
        <v>5</v>
      </c>
      <c r="F2916" s="48"/>
      <c r="G2916" s="48" t="s">
        <v>1289</v>
      </c>
      <c r="H2916" s="49" t="s">
        <v>16</v>
      </c>
      <c r="I2916" s="62" t="s">
        <v>65</v>
      </c>
      <c r="J2916" s="143"/>
      <c r="K2916" s="50"/>
      <c r="L2916" s="51"/>
      <c r="M2916" s="50"/>
      <c r="N2916" s="50"/>
      <c r="O2916" s="50"/>
      <c r="P2916" s="174"/>
    </row>
    <row r="2917" spans="1:16" hidden="1" x14ac:dyDescent="0.25">
      <c r="A2917" s="52">
        <f xml:space="preserve"> ROW( data_scaledImpacts[[#This Row],[row_id]] ) - ROW( data_scaledImpacts[[#Headers],[row_id]] )</f>
        <v>2916</v>
      </c>
      <c r="B2917" s="59" t="str">
        <f xml:space="preserve"> _xlfn.TEXTJOIN( "", , data_scaledImpacts[[#This Row],[sector]:[impactType]] )</f>
        <v>ATSExtremeTempGISS-E2-R6low CIcold</v>
      </c>
      <c r="C2917" s="47" t="s">
        <v>1280</v>
      </c>
      <c r="D2917" s="47" t="s">
        <v>2</v>
      </c>
      <c r="E2917" s="48">
        <v>6</v>
      </c>
      <c r="F2917" s="48"/>
      <c r="G2917" s="48" t="s">
        <v>1289</v>
      </c>
      <c r="H2917" s="49" t="s">
        <v>16</v>
      </c>
      <c r="I2917" s="62" t="s">
        <v>72</v>
      </c>
      <c r="J2917" s="143"/>
      <c r="K2917" s="50"/>
      <c r="L2917" s="51"/>
      <c r="M2917" s="50"/>
      <c r="N2917" s="50"/>
      <c r="O2917" s="50"/>
      <c r="P2917" s="174"/>
    </row>
    <row r="2918" spans="1:16" hidden="1" x14ac:dyDescent="0.25">
      <c r="A2918" s="52">
        <f xml:space="preserve"> ROW( data_scaledImpacts[[#This Row],[row_id]] ) - ROW( data_scaledImpacts[[#Headers],[row_id]] )</f>
        <v>2917</v>
      </c>
      <c r="B2918" s="59" t="str">
        <f xml:space="preserve"> _xlfn.TEXTJOIN( "", , data_scaledImpacts[[#This Row],[sector]:[impactType]] )</f>
        <v>ATSExtremeTempHadGEM2-ES1low CIcold</v>
      </c>
      <c r="C2918" s="47" t="s">
        <v>1280</v>
      </c>
      <c r="D2918" s="47" t="s">
        <v>3</v>
      </c>
      <c r="E2918" s="48">
        <v>1</v>
      </c>
      <c r="F2918" s="48"/>
      <c r="G2918" s="48" t="s">
        <v>1289</v>
      </c>
      <c r="H2918" s="49" t="s">
        <v>16</v>
      </c>
      <c r="I2918" s="62" t="s">
        <v>38</v>
      </c>
      <c r="J2918" s="143">
        <v>-1.7598318434745084E-5</v>
      </c>
      <c r="K2918" s="50">
        <v>-1.46588800386451E-5</v>
      </c>
      <c r="L2918" s="51">
        <v>-1.0733757473628416E-5</v>
      </c>
      <c r="M2918" s="50">
        <v>-1.0926971432170607E-5</v>
      </c>
      <c r="N2918" s="50">
        <v>-1.6618979985056221E-5</v>
      </c>
      <c r="O2918" s="50">
        <v>-1.0851513927829513E-5</v>
      </c>
      <c r="P2918" s="174">
        <v>-4.6012626316679303E-6</v>
      </c>
    </row>
    <row r="2919" spans="1:16" hidden="1" x14ac:dyDescent="0.25">
      <c r="A2919" s="52">
        <f xml:space="preserve"> ROW( data_scaledImpacts[[#This Row],[row_id]] ) - ROW( data_scaledImpacts[[#Headers],[row_id]] )</f>
        <v>2918</v>
      </c>
      <c r="B2919" s="59" t="str">
        <f xml:space="preserve"> _xlfn.TEXTJOIN( "", , data_scaledImpacts[[#This Row],[sector]:[impactType]] )</f>
        <v>ATSExtremeTempHadGEM2-ES2low CIcold</v>
      </c>
      <c r="C2919" s="47" t="s">
        <v>1280</v>
      </c>
      <c r="D2919" s="47" t="s">
        <v>3</v>
      </c>
      <c r="E2919" s="48">
        <v>2</v>
      </c>
      <c r="F2919" s="48"/>
      <c r="G2919" s="48" t="s">
        <v>1289</v>
      </c>
      <c r="H2919" s="49" t="s">
        <v>16</v>
      </c>
      <c r="I2919" s="62" t="s">
        <v>45</v>
      </c>
      <c r="J2919" s="143">
        <v>-2.8575510282138823E-5</v>
      </c>
      <c r="K2919" s="50">
        <v>-2.2644737296592735E-5</v>
      </c>
      <c r="L2919" s="51">
        <v>-2.5131449175540316E-5</v>
      </c>
      <c r="M2919" s="50">
        <v>-2.2039609735951359E-5</v>
      </c>
      <c r="N2919" s="50">
        <v>-2.6930208491174037E-5</v>
      </c>
      <c r="O2919" s="50">
        <v>-2.581565045752561E-5</v>
      </c>
      <c r="P2919" s="174">
        <v>-1.5402746690697211E-5</v>
      </c>
    </row>
    <row r="2920" spans="1:16" hidden="1" x14ac:dyDescent="0.25">
      <c r="A2920" s="52">
        <f xml:space="preserve"> ROW( data_scaledImpacts[[#This Row],[row_id]] ) - ROW( data_scaledImpacts[[#Headers],[row_id]] )</f>
        <v>2919</v>
      </c>
      <c r="B2920" s="59" t="str">
        <f xml:space="preserve"> _xlfn.TEXTJOIN( "", , data_scaledImpacts[[#This Row],[sector]:[impactType]] )</f>
        <v>ATSExtremeTempHadGEM2-ES3low CIcold</v>
      </c>
      <c r="C2920" s="47" t="s">
        <v>1280</v>
      </c>
      <c r="D2920" s="47" t="s">
        <v>3</v>
      </c>
      <c r="E2920" s="48">
        <v>3</v>
      </c>
      <c r="F2920" s="48"/>
      <c r="G2920" s="48" t="s">
        <v>1289</v>
      </c>
      <c r="H2920" s="49" t="s">
        <v>16</v>
      </c>
      <c r="I2920" s="62" t="s">
        <v>52</v>
      </c>
      <c r="J2920" s="143">
        <v>-4.9676274876864492E-5</v>
      </c>
      <c r="K2920" s="50">
        <v>-4.2777898284320992E-5</v>
      </c>
      <c r="L2920" s="51">
        <v>-4.1496162538518849E-5</v>
      </c>
      <c r="M2920" s="50">
        <v>-3.2750768689364226E-5</v>
      </c>
      <c r="N2920" s="50">
        <v>-4.7403879047245632E-5</v>
      </c>
      <c r="O2920" s="50">
        <v>-4.1979126937456808E-5</v>
      </c>
      <c r="P2920" s="174">
        <v>-2.6190454406166674E-5</v>
      </c>
    </row>
    <row r="2921" spans="1:16" hidden="1" x14ac:dyDescent="0.25">
      <c r="A2921" s="52">
        <f xml:space="preserve"> ROW( data_scaledImpacts[[#This Row],[row_id]] ) - ROW( data_scaledImpacts[[#Headers],[row_id]] )</f>
        <v>2920</v>
      </c>
      <c r="B2921" s="59" t="str">
        <f xml:space="preserve"> _xlfn.TEXTJOIN( "", , data_scaledImpacts[[#This Row],[sector]:[impactType]] )</f>
        <v>ATSExtremeTempHadGEM2-ES4low CIcold</v>
      </c>
      <c r="C2921" s="47" t="s">
        <v>1280</v>
      </c>
      <c r="D2921" s="47" t="s">
        <v>3</v>
      </c>
      <c r="E2921" s="48">
        <v>4</v>
      </c>
      <c r="F2921" s="48"/>
      <c r="G2921" s="48" t="s">
        <v>1289</v>
      </c>
      <c r="H2921" s="49" t="s">
        <v>16</v>
      </c>
      <c r="I2921" s="62" t="s">
        <v>59</v>
      </c>
      <c r="J2921" s="143">
        <v>-6.1142847303180667E-5</v>
      </c>
      <c r="K2921" s="50">
        <v>-5.4353497888422933E-5</v>
      </c>
      <c r="L2921" s="51">
        <v>-5.3699356976147605E-5</v>
      </c>
      <c r="M2921" s="50">
        <v>-5.0294200089689205E-5</v>
      </c>
      <c r="N2921" s="50">
        <v>-5.9392929416625608E-5</v>
      </c>
      <c r="O2921" s="50">
        <v>-5.212189494179548E-5</v>
      </c>
      <c r="P2921" s="174">
        <v>-4.1054481990452199E-5</v>
      </c>
    </row>
    <row r="2922" spans="1:16" hidden="1" x14ac:dyDescent="0.25">
      <c r="A2922" s="52">
        <f xml:space="preserve"> ROW( data_scaledImpacts[[#This Row],[row_id]] ) - ROW( data_scaledImpacts[[#Headers],[row_id]] )</f>
        <v>2921</v>
      </c>
      <c r="B2922" s="59" t="str">
        <f xml:space="preserve"> _xlfn.TEXTJOIN( "", , data_scaledImpacts[[#This Row],[sector]:[impactType]] )</f>
        <v>ATSExtremeTempHadGEM2-ES5low CIcold</v>
      </c>
      <c r="C2922" s="47" t="s">
        <v>1280</v>
      </c>
      <c r="D2922" s="47" t="s">
        <v>3</v>
      </c>
      <c r="E2922" s="48">
        <v>5</v>
      </c>
      <c r="F2922" s="48"/>
      <c r="G2922" s="48" t="s">
        <v>1289</v>
      </c>
      <c r="H2922" s="49" t="s">
        <v>16</v>
      </c>
      <c r="I2922" s="62" t="s">
        <v>66</v>
      </c>
      <c r="J2922" s="143">
        <v>-7.1646423719418979E-5</v>
      </c>
      <c r="K2922" s="50">
        <v>-6.4449364916722754E-5</v>
      </c>
      <c r="L2922" s="51">
        <v>-6.6417462621208592E-5</v>
      </c>
      <c r="M2922" s="50">
        <v>-6.312120643814408E-5</v>
      </c>
      <c r="N2922" s="50">
        <v>-6.7398216275332056E-5</v>
      </c>
      <c r="O2922" s="50">
        <v>-5.8942003233943548E-5</v>
      </c>
      <c r="P2922" s="174">
        <v>-5.0465828578878691E-5</v>
      </c>
    </row>
    <row r="2923" spans="1:16" hidden="1" x14ac:dyDescent="0.25">
      <c r="A2923" s="52">
        <f xml:space="preserve"> ROW( data_scaledImpacts[[#This Row],[row_id]] ) - ROW( data_scaledImpacts[[#Headers],[row_id]] )</f>
        <v>2922</v>
      </c>
      <c r="B2923" s="59" t="str">
        <f xml:space="preserve"> _xlfn.TEXTJOIN( "", , data_scaledImpacts[[#This Row],[sector]:[impactType]] )</f>
        <v>ATSExtremeTempHadGEM2-ES6low CIcold</v>
      </c>
      <c r="C2923" s="47" t="s">
        <v>1280</v>
      </c>
      <c r="D2923" s="47" t="s">
        <v>3</v>
      </c>
      <c r="E2923" s="48">
        <v>6</v>
      </c>
      <c r="F2923" s="48"/>
      <c r="G2923" s="48" t="s">
        <v>1289</v>
      </c>
      <c r="H2923" s="49" t="s">
        <v>16</v>
      </c>
      <c r="I2923" s="62" t="s">
        <v>73</v>
      </c>
      <c r="J2923" s="143">
        <v>-8.9817689275865399E-5</v>
      </c>
      <c r="K2923" s="50">
        <v>-8.0861594145529878E-5</v>
      </c>
      <c r="L2923" s="51">
        <v>-7.7695473681110619E-5</v>
      </c>
      <c r="M2923" s="50">
        <v>-7.3322266119907171E-5</v>
      </c>
      <c r="N2923" s="50">
        <v>-8.395669462061715E-5</v>
      </c>
      <c r="O2923" s="50">
        <v>-7.0225874778248631E-5</v>
      </c>
      <c r="P2923" s="174">
        <v>-5.8603730709333632E-5</v>
      </c>
    </row>
    <row r="2924" spans="1:16" hidden="1" x14ac:dyDescent="0.25">
      <c r="A2924" s="52">
        <f xml:space="preserve"> ROW( data_scaledImpacts[[#This Row],[row_id]] ) - ROW( data_scaledImpacts[[#Headers],[row_id]] )</f>
        <v>2923</v>
      </c>
      <c r="B2924" s="59" t="str">
        <f xml:space="preserve"> _xlfn.TEXTJOIN( "", , data_scaledImpacts[[#This Row],[sector]:[impactType]] )</f>
        <v>ATSExtremeTempMIROC51low CIcold</v>
      </c>
      <c r="C2924" s="47" t="s">
        <v>1280</v>
      </c>
      <c r="D2924" s="47" t="s">
        <v>4</v>
      </c>
      <c r="E2924" s="48">
        <v>1</v>
      </c>
      <c r="F2924" s="48"/>
      <c r="G2924" s="48" t="s">
        <v>1289</v>
      </c>
      <c r="H2924" s="49" t="s">
        <v>16</v>
      </c>
      <c r="I2924" s="62" t="s">
        <v>39</v>
      </c>
      <c r="J2924" s="143">
        <v>-1.6090809420298897E-5</v>
      </c>
      <c r="K2924" s="50">
        <v>-1.3777840648280457E-5</v>
      </c>
      <c r="L2924" s="51">
        <v>-1.1865968147618537E-5</v>
      </c>
      <c r="M2924" s="50">
        <v>-8.171680729943255E-6</v>
      </c>
      <c r="N2924" s="50">
        <v>-1.1562756961665787E-5</v>
      </c>
      <c r="O2924" s="50">
        <v>-1.2056528035579347E-5</v>
      </c>
      <c r="P2924" s="174">
        <v>-5.3532097429071179E-6</v>
      </c>
    </row>
    <row r="2925" spans="1:16" hidden="1" x14ac:dyDescent="0.25">
      <c r="A2925" s="52">
        <f xml:space="preserve"> ROW( data_scaledImpacts[[#This Row],[row_id]] ) - ROW( data_scaledImpacts[[#Headers],[row_id]] )</f>
        <v>2924</v>
      </c>
      <c r="B2925" s="59" t="str">
        <f xml:space="preserve"> _xlfn.TEXTJOIN( "", , data_scaledImpacts[[#This Row],[sector]:[impactType]] )</f>
        <v>ATSExtremeTempMIROC52low CIcold</v>
      </c>
      <c r="C2925" s="47" t="s">
        <v>1280</v>
      </c>
      <c r="D2925" s="47" t="s">
        <v>4</v>
      </c>
      <c r="E2925" s="48">
        <v>2</v>
      </c>
      <c r="F2925" s="48"/>
      <c r="G2925" s="48" t="s">
        <v>1289</v>
      </c>
      <c r="H2925" s="49" t="s">
        <v>16</v>
      </c>
      <c r="I2925" s="62" t="s">
        <v>46</v>
      </c>
      <c r="J2925" s="143">
        <v>-3.2509206826648124E-5</v>
      </c>
      <c r="K2925" s="50">
        <v>-2.9410278505924091E-5</v>
      </c>
      <c r="L2925" s="51">
        <v>-2.8496825096733426E-5</v>
      </c>
      <c r="M2925" s="50">
        <v>-1.6144710184809361E-5</v>
      </c>
      <c r="N2925" s="50">
        <v>-2.5795334018008737E-5</v>
      </c>
      <c r="O2925" s="50">
        <v>-2.7518266903998885E-5</v>
      </c>
      <c r="P2925" s="174">
        <v>-1.6680778644341986E-5</v>
      </c>
    </row>
    <row r="2926" spans="1:16" hidden="1" x14ac:dyDescent="0.25">
      <c r="A2926" s="52">
        <f xml:space="preserve"> ROW( data_scaledImpacts[[#This Row],[row_id]] ) - ROW( data_scaledImpacts[[#Headers],[row_id]] )</f>
        <v>2925</v>
      </c>
      <c r="B2926" s="59" t="str">
        <f xml:space="preserve"> _xlfn.TEXTJOIN( "", , data_scaledImpacts[[#This Row],[sector]:[impactType]] )</f>
        <v>ATSExtremeTempMIROC53low CIcold</v>
      </c>
      <c r="C2926" s="47" t="s">
        <v>1280</v>
      </c>
      <c r="D2926" s="47" t="s">
        <v>4</v>
      </c>
      <c r="E2926" s="48">
        <v>3</v>
      </c>
      <c r="F2926" s="48"/>
      <c r="G2926" s="48" t="s">
        <v>1289</v>
      </c>
      <c r="H2926" s="49" t="s">
        <v>16</v>
      </c>
      <c r="I2926" s="62" t="s">
        <v>53</v>
      </c>
      <c r="J2926" s="143">
        <v>-4.928186121221518E-5</v>
      </c>
      <c r="K2926" s="50">
        <v>-5.0237183230824279E-5</v>
      </c>
      <c r="L2926" s="51">
        <v>-4.2121068137067832E-5</v>
      </c>
      <c r="M2926" s="50">
        <v>-2.5699430740652482E-5</v>
      </c>
      <c r="N2926" s="50">
        <v>-4.3155454264410609E-5</v>
      </c>
      <c r="O2926" s="50">
        <v>-4.2806931006196984E-5</v>
      </c>
      <c r="P2926" s="174">
        <v>-2.8981379071600917E-5</v>
      </c>
    </row>
    <row r="2927" spans="1:16" hidden="1" x14ac:dyDescent="0.25">
      <c r="A2927" s="52">
        <f xml:space="preserve"> ROW( data_scaledImpacts[[#This Row],[row_id]] ) - ROW( data_scaledImpacts[[#Headers],[row_id]] )</f>
        <v>2926</v>
      </c>
      <c r="B2927" s="59" t="str">
        <f xml:space="preserve"> _xlfn.TEXTJOIN( "", , data_scaledImpacts[[#This Row],[sector]:[impactType]] )</f>
        <v>ATSExtremeTempMIROC54low CIcold</v>
      </c>
      <c r="C2927" s="47" t="s">
        <v>1280</v>
      </c>
      <c r="D2927" s="47" t="s">
        <v>4</v>
      </c>
      <c r="E2927" s="48">
        <v>4</v>
      </c>
      <c r="F2927" s="48"/>
      <c r="G2927" s="48" t="s">
        <v>1289</v>
      </c>
      <c r="H2927" s="49" t="s">
        <v>16</v>
      </c>
      <c r="I2927" s="62" t="s">
        <v>60</v>
      </c>
      <c r="J2927" s="143">
        <v>-6.4628846312392242E-5</v>
      </c>
      <c r="K2927" s="50">
        <v>-6.1359246040357257E-5</v>
      </c>
      <c r="L2927" s="51">
        <v>-5.6774242864595617E-5</v>
      </c>
      <c r="M2927" s="50">
        <v>-3.6371176848984751E-5</v>
      </c>
      <c r="N2927" s="50">
        <v>-5.3727292324129776E-5</v>
      </c>
      <c r="O2927" s="50">
        <v>-5.3403934564218782E-5</v>
      </c>
      <c r="P2927" s="174">
        <v>-3.6062477093954717E-5</v>
      </c>
    </row>
    <row r="2928" spans="1:16" hidden="1" x14ac:dyDescent="0.25">
      <c r="A2928" s="52">
        <f xml:space="preserve"> ROW( data_scaledImpacts[[#This Row],[row_id]] ) - ROW( data_scaledImpacts[[#Headers],[row_id]] )</f>
        <v>2927</v>
      </c>
      <c r="B2928" s="59" t="str">
        <f xml:space="preserve"> _xlfn.TEXTJOIN( "", , data_scaledImpacts[[#This Row],[sector]:[impactType]] )</f>
        <v>ATSExtremeTempMIROC55low CIcold</v>
      </c>
      <c r="C2928" s="47" t="s">
        <v>1280</v>
      </c>
      <c r="D2928" s="47" t="s">
        <v>4</v>
      </c>
      <c r="E2928" s="48">
        <v>5</v>
      </c>
      <c r="F2928" s="48"/>
      <c r="G2928" s="48" t="s">
        <v>1289</v>
      </c>
      <c r="H2928" s="49" t="s">
        <v>16</v>
      </c>
      <c r="I2928" s="62" t="s">
        <v>67</v>
      </c>
      <c r="J2928" s="143">
        <v>-7.8030547109590783E-5</v>
      </c>
      <c r="K2928" s="50">
        <v>-7.0836349950235969E-5</v>
      </c>
      <c r="L2928" s="51">
        <v>-6.9744710978139008E-5</v>
      </c>
      <c r="M2928" s="50">
        <v>-4.4977027382602303E-5</v>
      </c>
      <c r="N2928" s="50">
        <v>-6.4996308997815181E-5</v>
      </c>
      <c r="O2928" s="50">
        <v>-6.847579212246583E-5</v>
      </c>
      <c r="P2928" s="174">
        <v>-4.459826452284007E-5</v>
      </c>
    </row>
    <row r="2929" spans="1:16" hidden="1" x14ac:dyDescent="0.25">
      <c r="A2929" s="52">
        <f xml:space="preserve"> ROW( data_scaledImpacts[[#This Row],[row_id]] ) - ROW( data_scaledImpacts[[#Headers],[row_id]] )</f>
        <v>2928</v>
      </c>
      <c r="B2929" s="59" t="str">
        <f xml:space="preserve"> _xlfn.TEXTJOIN( "", , data_scaledImpacts[[#This Row],[sector]:[impactType]] )</f>
        <v>ATSExtremeTempMIROC56low CIcold</v>
      </c>
      <c r="C2929" s="47" t="s">
        <v>1280</v>
      </c>
      <c r="D2929" s="47" t="s">
        <v>4</v>
      </c>
      <c r="E2929" s="48">
        <v>6</v>
      </c>
      <c r="F2929" s="48"/>
      <c r="G2929" s="48" t="s">
        <v>1289</v>
      </c>
      <c r="H2929" s="49" t="s">
        <v>16</v>
      </c>
      <c r="I2929" s="62" t="s">
        <v>74</v>
      </c>
      <c r="J2929" s="143"/>
      <c r="K2929" s="50"/>
      <c r="L2929" s="51"/>
      <c r="M2929" s="50"/>
      <c r="N2929" s="50"/>
      <c r="O2929" s="50"/>
      <c r="P2929" s="174"/>
    </row>
    <row r="2930" spans="1:16" hidden="1" x14ac:dyDescent="0.25">
      <c r="A2930" s="52">
        <f xml:space="preserve"> ROW( data_scaledImpacts[[#This Row],[row_id]] ) - ROW( data_scaledImpacts[[#Headers],[row_id]] )</f>
        <v>2929</v>
      </c>
      <c r="B2930" s="59" t="str">
        <f xml:space="preserve"> _xlfn.TEXTJOIN( "", , data_scaledImpacts[[#This Row],[sector]:[impactType]] )</f>
        <v>ATSExtremeTempGFDL-CM31low CIcold</v>
      </c>
      <c r="C2930" s="47" t="s">
        <v>1280</v>
      </c>
      <c r="D2930" s="47" t="s">
        <v>5</v>
      </c>
      <c r="E2930" s="48">
        <v>1</v>
      </c>
      <c r="F2930" s="48"/>
      <c r="G2930" s="48" t="s">
        <v>1289</v>
      </c>
      <c r="H2930" s="49" t="s">
        <v>16</v>
      </c>
      <c r="I2930" s="62" t="s">
        <v>40</v>
      </c>
      <c r="J2930" s="143">
        <v>-1.6190884149442007E-5</v>
      </c>
      <c r="K2930" s="50">
        <v>-1.6578865895631275E-5</v>
      </c>
      <c r="L2930" s="51">
        <v>-8.7318963951722094E-6</v>
      </c>
      <c r="M2930" s="50">
        <v>-7.2495928246711544E-6</v>
      </c>
      <c r="N2930" s="50">
        <v>-1.5294889514295646E-5</v>
      </c>
      <c r="O2930" s="50">
        <v>-1.2562401252129101E-5</v>
      </c>
      <c r="P2930" s="174">
        <v>-6.3090583299158834E-6</v>
      </c>
    </row>
    <row r="2931" spans="1:16" hidden="1" x14ac:dyDescent="0.25">
      <c r="A2931" s="52">
        <f xml:space="preserve"> ROW( data_scaledImpacts[[#This Row],[row_id]] ) - ROW( data_scaledImpacts[[#Headers],[row_id]] )</f>
        <v>2930</v>
      </c>
      <c r="B2931" s="59" t="str">
        <f xml:space="preserve"> _xlfn.TEXTJOIN( "", , data_scaledImpacts[[#This Row],[sector]:[impactType]] )</f>
        <v>ATSExtremeTempGFDL-CM32low CIcold</v>
      </c>
      <c r="C2931" s="47" t="s">
        <v>1280</v>
      </c>
      <c r="D2931" s="47" t="s">
        <v>5</v>
      </c>
      <c r="E2931" s="48">
        <v>2</v>
      </c>
      <c r="F2931" s="48"/>
      <c r="G2931" s="48" t="s">
        <v>1289</v>
      </c>
      <c r="H2931" s="49" t="s">
        <v>16</v>
      </c>
      <c r="I2931" s="62" t="s">
        <v>47</v>
      </c>
      <c r="J2931" s="143">
        <v>-2.9595322485427455E-5</v>
      </c>
      <c r="K2931" s="50">
        <v>-3.1411194021872327E-5</v>
      </c>
      <c r="L2931" s="51">
        <v>-2.1273684561330637E-5</v>
      </c>
      <c r="M2931" s="50">
        <v>-1.7686333301030831E-5</v>
      </c>
      <c r="N2931" s="50">
        <v>-2.9946200453995323E-5</v>
      </c>
      <c r="O2931" s="50">
        <v>-2.4514604468944431E-5</v>
      </c>
      <c r="P2931" s="174">
        <v>-1.6323398226694414E-5</v>
      </c>
    </row>
    <row r="2932" spans="1:16" hidden="1" x14ac:dyDescent="0.25">
      <c r="A2932" s="52">
        <f xml:space="preserve"> ROW( data_scaledImpacts[[#This Row],[row_id]] ) - ROW( data_scaledImpacts[[#Headers],[row_id]] )</f>
        <v>2931</v>
      </c>
      <c r="B2932" s="59" t="str">
        <f xml:space="preserve"> _xlfn.TEXTJOIN( "", , data_scaledImpacts[[#This Row],[sector]:[impactType]] )</f>
        <v>ATSExtremeTempGFDL-CM33low CIcold</v>
      </c>
      <c r="C2932" s="47" t="s">
        <v>1280</v>
      </c>
      <c r="D2932" s="47" t="s">
        <v>5</v>
      </c>
      <c r="E2932" s="48">
        <v>3</v>
      </c>
      <c r="F2932" s="48"/>
      <c r="G2932" s="48" t="s">
        <v>1289</v>
      </c>
      <c r="H2932" s="49" t="s">
        <v>16</v>
      </c>
      <c r="I2932" s="62" t="s">
        <v>54</v>
      </c>
      <c r="J2932" s="143">
        <v>-4.3322676571199398E-5</v>
      </c>
      <c r="K2932" s="50">
        <v>-4.8840774946467375E-5</v>
      </c>
      <c r="L2932" s="51">
        <v>-3.6541132126301051E-5</v>
      </c>
      <c r="M2932" s="50">
        <v>-3.5209357105268744E-5</v>
      </c>
      <c r="N2932" s="50">
        <v>-4.6537775040276978E-5</v>
      </c>
      <c r="O2932" s="50">
        <v>-3.9824074918269569E-5</v>
      </c>
      <c r="P2932" s="174">
        <v>-3.3699337405421497E-5</v>
      </c>
    </row>
    <row r="2933" spans="1:16" hidden="1" x14ac:dyDescent="0.25">
      <c r="A2933" s="52">
        <f xml:space="preserve"> ROW( data_scaledImpacts[[#This Row],[row_id]] ) - ROW( data_scaledImpacts[[#Headers],[row_id]] )</f>
        <v>2932</v>
      </c>
      <c r="B2933" s="59" t="str">
        <f xml:space="preserve"> _xlfn.TEXTJOIN( "", , data_scaledImpacts[[#This Row],[sector]:[impactType]] )</f>
        <v>ATSExtremeTempGFDL-CM34low CIcold</v>
      </c>
      <c r="C2933" s="47" t="s">
        <v>1280</v>
      </c>
      <c r="D2933" s="47" t="s">
        <v>5</v>
      </c>
      <c r="E2933" s="48">
        <v>4</v>
      </c>
      <c r="F2933" s="48"/>
      <c r="G2933" s="48" t="s">
        <v>1289</v>
      </c>
      <c r="H2933" s="49" t="s">
        <v>16</v>
      </c>
      <c r="I2933" s="62" t="s">
        <v>61</v>
      </c>
      <c r="J2933" s="143">
        <v>-5.4807588066721972E-5</v>
      </c>
      <c r="K2933" s="50">
        <v>-6.0309299025168011E-5</v>
      </c>
      <c r="L2933" s="51">
        <v>-4.3514167729743964E-5</v>
      </c>
      <c r="M2933" s="50">
        <v>-4.393672583787332E-5</v>
      </c>
      <c r="N2933" s="50">
        <v>-5.9175654439809163E-5</v>
      </c>
      <c r="O2933" s="50">
        <v>-5.1414415398030277E-5</v>
      </c>
      <c r="P2933" s="174">
        <v>-4.3333744728352683E-5</v>
      </c>
    </row>
    <row r="2934" spans="1:16" hidden="1" x14ac:dyDescent="0.25">
      <c r="A2934" s="52">
        <f xml:space="preserve"> ROW( data_scaledImpacts[[#This Row],[row_id]] ) - ROW( data_scaledImpacts[[#Headers],[row_id]] )</f>
        <v>2933</v>
      </c>
      <c r="B2934" s="59" t="str">
        <f xml:space="preserve"> _xlfn.TEXTJOIN( "", , data_scaledImpacts[[#This Row],[sector]:[impactType]] )</f>
        <v>ATSExtremeTempGFDL-CM35low CIcold</v>
      </c>
      <c r="C2934" s="47" t="s">
        <v>1280</v>
      </c>
      <c r="D2934" s="47" t="s">
        <v>5</v>
      </c>
      <c r="E2934" s="48">
        <v>5</v>
      </c>
      <c r="F2934" s="48"/>
      <c r="G2934" s="48" t="s">
        <v>1289</v>
      </c>
      <c r="H2934" s="49" t="s">
        <v>16</v>
      </c>
      <c r="I2934" s="62" t="s">
        <v>68</v>
      </c>
      <c r="J2934" s="143">
        <v>-6.9670003735187875E-5</v>
      </c>
      <c r="K2934" s="50">
        <v>-7.0655167991934362E-5</v>
      </c>
      <c r="L2934" s="51">
        <v>-6.0149147131948257E-5</v>
      </c>
      <c r="M2934" s="50">
        <v>-5.2498077110039279E-5</v>
      </c>
      <c r="N2934" s="50">
        <v>-7.1139218662578886E-5</v>
      </c>
      <c r="O2934" s="50">
        <v>-6.54477644234417E-5</v>
      </c>
      <c r="P2934" s="174">
        <v>-5.3299313083665383E-5</v>
      </c>
    </row>
    <row r="2935" spans="1:16" hidden="1" x14ac:dyDescent="0.25">
      <c r="A2935" s="52">
        <f xml:space="preserve"> ROW( data_scaledImpacts[[#This Row],[row_id]] ) - ROW( data_scaledImpacts[[#Headers],[row_id]] )</f>
        <v>2934</v>
      </c>
      <c r="B2935" s="59" t="str">
        <f xml:space="preserve"> _xlfn.TEXTJOIN( "", , data_scaledImpacts[[#This Row],[sector]:[impactType]] )</f>
        <v>ATSExtremeTempGFDL-CM36low CIcold</v>
      </c>
      <c r="C2935" s="47" t="s">
        <v>1280</v>
      </c>
      <c r="D2935" s="47" t="s">
        <v>5</v>
      </c>
      <c r="E2935" s="48">
        <v>6</v>
      </c>
      <c r="F2935" s="48"/>
      <c r="G2935" s="48" t="s">
        <v>1289</v>
      </c>
      <c r="H2935" s="49" t="s">
        <v>16</v>
      </c>
      <c r="I2935" s="62" t="s">
        <v>75</v>
      </c>
      <c r="J2935" s="143">
        <v>-8.3106925085314355E-5</v>
      </c>
      <c r="K2935" s="50">
        <v>-8.4116826319888035E-5</v>
      </c>
      <c r="L2935" s="51">
        <v>-7.2818415152395839E-5</v>
      </c>
      <c r="M2935" s="50">
        <v>-6.3028304119175149E-5</v>
      </c>
      <c r="N2935" s="50">
        <v>-8.4298675760009593E-5</v>
      </c>
      <c r="O2935" s="50">
        <v>-7.4976001773757677E-5</v>
      </c>
      <c r="P2935" s="174">
        <v>-6.5328088303117282E-5</v>
      </c>
    </row>
    <row r="2936" spans="1:16" hidden="1" x14ac:dyDescent="0.25">
      <c r="A2936" s="52">
        <f xml:space="preserve"> ROW( data_scaledImpacts[[#This Row],[row_id]] ) - ROW( data_scaledImpacts[[#Headers],[row_id]] )</f>
        <v>2935</v>
      </c>
      <c r="B2936" s="59" t="str">
        <f xml:space="preserve"> _xlfn.TEXTJOIN( "", , data_scaledImpacts[[#This Row],[sector]:[impactType]] )</f>
        <v>ATSExtremeTempGCMAverage1low CIcold</v>
      </c>
      <c r="C2936" s="47" t="s">
        <v>1280</v>
      </c>
      <c r="D2936" s="47" t="s">
        <v>1282</v>
      </c>
      <c r="E2936" s="48">
        <v>1</v>
      </c>
      <c r="F2936" s="48"/>
      <c r="G2936" s="48" t="s">
        <v>1289</v>
      </c>
      <c r="H2936" s="49" t="s">
        <v>16</v>
      </c>
      <c r="I2936" s="62" t="s">
        <v>1283</v>
      </c>
      <c r="J2936" s="143">
        <v>-1.5513503385562958E-5</v>
      </c>
      <c r="K2936" s="50">
        <v>-1.4386565101789052E-5</v>
      </c>
      <c r="L2936" s="51">
        <v>-1.1357928588019281E-5</v>
      </c>
      <c r="M2936" s="50">
        <v>-9.0764577213394829E-6</v>
      </c>
      <c r="N2936" s="50">
        <v>-1.2990546935225887E-5</v>
      </c>
      <c r="O2936" s="50">
        <v>-1.0840922011150796E-5</v>
      </c>
      <c r="P2936" s="174">
        <v>-6.0420029813994002E-6</v>
      </c>
    </row>
    <row r="2937" spans="1:16" hidden="1" x14ac:dyDescent="0.25">
      <c r="A2937" s="52">
        <f xml:space="preserve"> ROW( data_scaledImpacts[[#This Row],[row_id]] ) - ROW( data_scaledImpacts[[#Headers],[row_id]] )</f>
        <v>2936</v>
      </c>
      <c r="B2937" s="59" t="str">
        <f xml:space="preserve"> _xlfn.TEXTJOIN( "", , data_scaledImpacts[[#This Row],[sector]:[impactType]] )</f>
        <v>ATSExtremeTempGCMAverage2low CIcold</v>
      </c>
      <c r="C2937" s="47" t="s">
        <v>1280</v>
      </c>
      <c r="D2937" s="47" t="s">
        <v>1282</v>
      </c>
      <c r="E2937" s="48">
        <v>2</v>
      </c>
      <c r="F2937" s="48"/>
      <c r="G2937" s="48" t="s">
        <v>1289</v>
      </c>
      <c r="H2937" s="49" t="s">
        <v>16</v>
      </c>
      <c r="I2937" s="62" t="s">
        <v>1284</v>
      </c>
      <c r="J2937" s="143">
        <v>-3.0035420289053075E-5</v>
      </c>
      <c r="K2937" s="50">
        <v>-2.8098683894690917E-5</v>
      </c>
      <c r="L2937" s="51">
        <v>-2.5080669202315572E-5</v>
      </c>
      <c r="M2937" s="50">
        <v>-2.063069042604186E-5</v>
      </c>
      <c r="N2937" s="50">
        <v>-2.7586070744283847E-5</v>
      </c>
      <c r="O2937" s="50">
        <v>-2.5570588840163967E-5</v>
      </c>
      <c r="P2937" s="174">
        <v>-1.8451855967733915E-5</v>
      </c>
    </row>
    <row r="2938" spans="1:16" hidden="1" x14ac:dyDescent="0.25">
      <c r="A2938" s="52">
        <f xml:space="preserve"> ROW( data_scaledImpacts[[#This Row],[row_id]] ) - ROW( data_scaledImpacts[[#Headers],[row_id]] )</f>
        <v>2937</v>
      </c>
      <c r="B2938" s="59" t="str">
        <f xml:space="preserve"> _xlfn.TEXTJOIN( "", , data_scaledImpacts[[#This Row],[sector]:[impactType]] )</f>
        <v>ATSExtremeTempGCMAverage3low CIcold</v>
      </c>
      <c r="C2938" s="47" t="s">
        <v>1280</v>
      </c>
      <c r="D2938" s="47" t="s">
        <v>1282</v>
      </c>
      <c r="E2938" s="48">
        <v>3</v>
      </c>
      <c r="F2938" s="48"/>
      <c r="G2938" s="48" t="s">
        <v>1289</v>
      </c>
      <c r="H2938" s="49" t="s">
        <v>16</v>
      </c>
      <c r="I2938" s="62" t="s">
        <v>1285</v>
      </c>
      <c r="J2938" s="143">
        <v>-4.5626997831465858E-5</v>
      </c>
      <c r="K2938" s="50">
        <v>-4.4185067564734235E-5</v>
      </c>
      <c r="L2938" s="51">
        <v>-3.9304322385903375E-5</v>
      </c>
      <c r="M2938" s="50">
        <v>-3.306803573113052E-5</v>
      </c>
      <c r="N2938" s="50">
        <v>-4.4299097123494357E-5</v>
      </c>
      <c r="O2938" s="50">
        <v>-3.9974455201470532E-5</v>
      </c>
      <c r="P2938" s="174">
        <v>-3.0686899538317637E-5</v>
      </c>
    </row>
    <row r="2939" spans="1:16" hidden="1" x14ac:dyDescent="0.25">
      <c r="A2939" s="52">
        <f xml:space="preserve"> ROW( data_scaledImpacts[[#This Row],[row_id]] ) - ROW( data_scaledImpacts[[#Headers],[row_id]] )</f>
        <v>2938</v>
      </c>
      <c r="B2939" s="59" t="str">
        <f xml:space="preserve"> _xlfn.TEXTJOIN( "", , data_scaledImpacts[[#This Row],[sector]:[impactType]] )</f>
        <v>ATSExtremeTempGCMAverage4low CIcold</v>
      </c>
      <c r="C2939" s="47" t="s">
        <v>1280</v>
      </c>
      <c r="D2939" s="47" t="s">
        <v>1282</v>
      </c>
      <c r="E2939" s="48">
        <v>4</v>
      </c>
      <c r="F2939" s="48"/>
      <c r="G2939" s="48" t="s">
        <v>1289</v>
      </c>
      <c r="H2939" s="49" t="s">
        <v>16</v>
      </c>
      <c r="I2939" s="62" t="s">
        <v>1286</v>
      </c>
      <c r="J2939" s="143">
        <v>-5.7021732401149245E-5</v>
      </c>
      <c r="K2939" s="50">
        <v>-5.5685681677338647E-5</v>
      </c>
      <c r="L2939" s="51">
        <v>-5.0758086747529689E-5</v>
      </c>
      <c r="M2939" s="50">
        <v>-4.7032257038651221E-5</v>
      </c>
      <c r="N2939" s="50">
        <v>-5.5772027978888785E-5</v>
      </c>
      <c r="O2939" s="50">
        <v>-5.1039366096607182E-5</v>
      </c>
      <c r="P2939" s="174">
        <v>-4.1437669449826496E-5</v>
      </c>
    </row>
    <row r="2940" spans="1:16" hidden="1" x14ac:dyDescent="0.25">
      <c r="A2940" s="52">
        <f xml:space="preserve"> ROW( data_scaledImpacts[[#This Row],[row_id]] ) - ROW( data_scaledImpacts[[#Headers],[row_id]] )</f>
        <v>2939</v>
      </c>
      <c r="B2940" s="59" t="str">
        <f xml:space="preserve"> _xlfn.TEXTJOIN( "", , data_scaledImpacts[[#This Row],[sector]:[impactType]] )</f>
        <v>ATSExtremeTempGCMAverage5low CIcold</v>
      </c>
      <c r="C2940" s="47" t="s">
        <v>1280</v>
      </c>
      <c r="D2940" s="47" t="s">
        <v>1282</v>
      </c>
      <c r="E2940" s="48">
        <v>5</v>
      </c>
      <c r="F2940" s="48"/>
      <c r="G2940" s="48" t="s">
        <v>1289</v>
      </c>
      <c r="H2940" s="49" t="s">
        <v>16</v>
      </c>
      <c r="I2940" s="62" t="s">
        <v>1287</v>
      </c>
      <c r="J2940" s="143">
        <v>-7.0581233427500508E-5</v>
      </c>
      <c r="K2940" s="50">
        <v>-6.666097211080303E-5</v>
      </c>
      <c r="L2940" s="51">
        <v>-6.4927372265921387E-5</v>
      </c>
      <c r="M2940" s="50">
        <v>-5.7029639379048206E-5</v>
      </c>
      <c r="N2940" s="50">
        <v>-6.7490384459382752E-5</v>
      </c>
      <c r="O2940" s="50">
        <v>-6.3416663816953233E-5</v>
      </c>
      <c r="P2940" s="174">
        <v>-5.0537363173807062E-5</v>
      </c>
    </row>
    <row r="2941" spans="1:16" hidden="1" x14ac:dyDescent="0.25">
      <c r="A2941" s="52">
        <f xml:space="preserve"> ROW( data_scaledImpacts[[#This Row],[row_id]] ) - ROW( data_scaledImpacts[[#Headers],[row_id]] )</f>
        <v>2940</v>
      </c>
      <c r="B2941" s="59" t="str">
        <f xml:space="preserve"> _xlfn.TEXTJOIN( "", , data_scaledImpacts[[#This Row],[sector]:[impactType]] )</f>
        <v>ATSExtremeTempGCMAverage6low CIcold</v>
      </c>
      <c r="C2941" s="47" t="s">
        <v>1280</v>
      </c>
      <c r="D2941" s="47" t="s">
        <v>1282</v>
      </c>
      <c r="E2941" s="48">
        <v>6</v>
      </c>
      <c r="F2941" s="48"/>
      <c r="G2941" s="48" t="s">
        <v>1289</v>
      </c>
      <c r="H2941" s="49" t="s">
        <v>16</v>
      </c>
      <c r="I2941" s="62" t="s">
        <v>1288</v>
      </c>
      <c r="J2941" s="143">
        <v>-8.3921315861635714E-5</v>
      </c>
      <c r="K2941" s="50">
        <v>-8.1141039471669004E-5</v>
      </c>
      <c r="L2941" s="51">
        <v>-7.5444969902402565E-5</v>
      </c>
      <c r="M2941" s="50">
        <v>-7.2781612727514377E-5</v>
      </c>
      <c r="N2941" s="50">
        <v>-8.1975381576001631E-5</v>
      </c>
      <c r="O2941" s="50">
        <v>-7.2179816556730897E-5</v>
      </c>
      <c r="P2941" s="174">
        <v>-6.3814197282717854E-5</v>
      </c>
    </row>
    <row r="2942" spans="1:16" hidden="1" x14ac:dyDescent="0.25">
      <c r="A2942" s="52">
        <f xml:space="preserve"> ROW( data_scaledImpacts[[#This Row],[row_id]] ) - ROW( data_scaledImpacts[[#Headers],[row_id]] )</f>
        <v>2941</v>
      </c>
      <c r="B2942" s="59" t="str">
        <f xml:space="preserve"> _xlfn.TEXTJOIN( "", , data_scaledImpacts[[#This Row],[sector]:[impactType]] )</f>
        <v>ATSExtremeTempCanESM21high CIcold</v>
      </c>
      <c r="C2942" s="47" t="s">
        <v>1280</v>
      </c>
      <c r="D2942" s="47" t="s">
        <v>0</v>
      </c>
      <c r="E2942" s="48">
        <v>1</v>
      </c>
      <c r="F2942" s="48"/>
      <c r="G2942" s="48" t="s">
        <v>1290</v>
      </c>
      <c r="H2942" s="49" t="s">
        <v>16</v>
      </c>
      <c r="I2942" s="62" t="s">
        <v>35</v>
      </c>
      <c r="J2942" s="143">
        <v>-1.5516387563488686E-4</v>
      </c>
      <c r="K2942" s="50">
        <v>-1.7405759282913109E-4</v>
      </c>
      <c r="L2942" s="51">
        <v>-1.2635911431695571E-4</v>
      </c>
      <c r="M2942" s="50">
        <v>-1.1832761974403962E-4</v>
      </c>
      <c r="N2942" s="50">
        <v>-1.2022436649278101E-4</v>
      </c>
      <c r="O2942" s="50">
        <v>-1.05561804145417E-4</v>
      </c>
      <c r="P2942" s="174">
        <v>-7.2284474156126012E-5</v>
      </c>
    </row>
    <row r="2943" spans="1:16" hidden="1" x14ac:dyDescent="0.25">
      <c r="A2943" s="52">
        <f xml:space="preserve"> ROW( data_scaledImpacts[[#This Row],[row_id]] ) - ROW( data_scaledImpacts[[#Headers],[row_id]] )</f>
        <v>2942</v>
      </c>
      <c r="B2943" s="59" t="str">
        <f xml:space="preserve"> _xlfn.TEXTJOIN( "", , data_scaledImpacts[[#This Row],[sector]:[impactType]] )</f>
        <v>ATSExtremeTempCanESM22high CIcold</v>
      </c>
      <c r="C2943" s="47" t="s">
        <v>1280</v>
      </c>
      <c r="D2943" s="47" t="s">
        <v>0</v>
      </c>
      <c r="E2943" s="48">
        <v>2</v>
      </c>
      <c r="F2943" s="48"/>
      <c r="G2943" s="48" t="s">
        <v>1290</v>
      </c>
      <c r="H2943" s="49" t="s">
        <v>16</v>
      </c>
      <c r="I2943" s="62" t="s">
        <v>42</v>
      </c>
      <c r="J2943" s="143">
        <v>-3.1955883800772816E-4</v>
      </c>
      <c r="K2943" s="50">
        <v>-3.1775705323125832E-4</v>
      </c>
      <c r="L2943" s="51">
        <v>-2.8656168588104544E-4</v>
      </c>
      <c r="M2943" s="50">
        <v>-2.8477125713175958E-4</v>
      </c>
      <c r="N2943" s="50">
        <v>-2.9273196448466532E-4</v>
      </c>
      <c r="O2943" s="50">
        <v>-2.5080396903809647E-4</v>
      </c>
      <c r="P2943" s="174">
        <v>-2.3242617905583324E-4</v>
      </c>
    </row>
    <row r="2944" spans="1:16" hidden="1" x14ac:dyDescent="0.25">
      <c r="A2944" s="52">
        <f xml:space="preserve"> ROW( data_scaledImpacts[[#This Row],[row_id]] ) - ROW( data_scaledImpacts[[#Headers],[row_id]] )</f>
        <v>2943</v>
      </c>
      <c r="B2944" s="59" t="str">
        <f xml:space="preserve"> _xlfn.TEXTJOIN( "", , data_scaledImpacts[[#This Row],[sector]:[impactType]] )</f>
        <v>ATSExtremeTempCanESM23high CIcold</v>
      </c>
      <c r="C2944" s="47" t="s">
        <v>1280</v>
      </c>
      <c r="D2944" s="47" t="s">
        <v>0</v>
      </c>
      <c r="E2944" s="48">
        <v>3</v>
      </c>
      <c r="F2944" s="48"/>
      <c r="G2944" s="48" t="s">
        <v>1290</v>
      </c>
      <c r="H2944" s="49" t="s">
        <v>16</v>
      </c>
      <c r="I2944" s="62" t="s">
        <v>49</v>
      </c>
      <c r="J2944" s="143">
        <v>-4.6043777270105837E-4</v>
      </c>
      <c r="K2944" s="50">
        <v>-4.685430173747719E-4</v>
      </c>
      <c r="L2944" s="51">
        <v>-4.450839756263007E-4</v>
      </c>
      <c r="M2944" s="50">
        <v>-4.7401757711866414E-4</v>
      </c>
      <c r="N2944" s="50">
        <v>-4.7030641415324868E-4</v>
      </c>
      <c r="O2944" s="50">
        <v>-4.213583601727821E-4</v>
      </c>
      <c r="P2944" s="174">
        <v>-3.8338231845313656E-4</v>
      </c>
    </row>
    <row r="2945" spans="1:16" hidden="1" x14ac:dyDescent="0.25">
      <c r="A2945" s="52">
        <f xml:space="preserve"> ROW( data_scaledImpacts[[#This Row],[row_id]] ) - ROW( data_scaledImpacts[[#Headers],[row_id]] )</f>
        <v>2944</v>
      </c>
      <c r="B2945" s="59" t="str">
        <f xml:space="preserve"> _xlfn.TEXTJOIN( "", , data_scaledImpacts[[#This Row],[sector]:[impactType]] )</f>
        <v>ATSExtremeTempCanESM24high CIcold</v>
      </c>
      <c r="C2945" s="47" t="s">
        <v>1280</v>
      </c>
      <c r="D2945" s="47" t="s">
        <v>0</v>
      </c>
      <c r="E2945" s="48">
        <v>4</v>
      </c>
      <c r="F2945" s="48"/>
      <c r="G2945" s="48" t="s">
        <v>1290</v>
      </c>
      <c r="H2945" s="49" t="s">
        <v>16</v>
      </c>
      <c r="I2945" s="62" t="s">
        <v>56</v>
      </c>
      <c r="J2945" s="143">
        <v>-5.5927631928713551E-4</v>
      </c>
      <c r="K2945" s="50">
        <v>-5.724806609786827E-4</v>
      </c>
      <c r="L2945" s="51">
        <v>-5.3516346563714382E-4</v>
      </c>
      <c r="M2945" s="50">
        <v>-6.1611538156459132E-4</v>
      </c>
      <c r="N2945" s="50">
        <v>-5.946032827029385E-4</v>
      </c>
      <c r="O2945" s="50">
        <v>-5.5369147258084157E-4</v>
      </c>
      <c r="P2945" s="174">
        <v>-5.1544356985027589E-4</v>
      </c>
    </row>
    <row r="2946" spans="1:16" hidden="1" x14ac:dyDescent="0.25">
      <c r="A2946" s="52">
        <f xml:space="preserve"> ROW( data_scaledImpacts[[#This Row],[row_id]] ) - ROW( data_scaledImpacts[[#Headers],[row_id]] )</f>
        <v>2945</v>
      </c>
      <c r="B2946" s="59" t="str">
        <f xml:space="preserve"> _xlfn.TEXTJOIN( "", , data_scaledImpacts[[#This Row],[sector]:[impactType]] )</f>
        <v>ATSExtremeTempCanESM25high CIcold</v>
      </c>
      <c r="C2946" s="47" t="s">
        <v>1280</v>
      </c>
      <c r="D2946" s="47" t="s">
        <v>0</v>
      </c>
      <c r="E2946" s="48">
        <v>5</v>
      </c>
      <c r="F2946" s="48"/>
      <c r="G2946" s="48" t="s">
        <v>1290</v>
      </c>
      <c r="H2946" s="49" t="s">
        <v>16</v>
      </c>
      <c r="I2946" s="62" t="s">
        <v>63</v>
      </c>
      <c r="J2946" s="143">
        <v>-7.2997081911159586E-4</v>
      </c>
      <c r="K2946" s="50">
        <v>-7.156381166636373E-4</v>
      </c>
      <c r="L2946" s="51">
        <v>-7.1392731252215361E-4</v>
      </c>
      <c r="M2946" s="50">
        <v>-7.5970122478725044E-4</v>
      </c>
      <c r="N2946" s="50">
        <v>-7.1335214624226656E-4</v>
      </c>
      <c r="O2946" s="50">
        <v>-6.5846082976583193E-4</v>
      </c>
      <c r="P2946" s="174">
        <v>-6.189678417512387E-4</v>
      </c>
    </row>
    <row r="2947" spans="1:16" hidden="1" x14ac:dyDescent="0.25">
      <c r="A2947" s="52">
        <f xml:space="preserve"> ROW( data_scaledImpacts[[#This Row],[row_id]] ) - ROW( data_scaledImpacts[[#Headers],[row_id]] )</f>
        <v>2946</v>
      </c>
      <c r="B2947" s="59" t="str">
        <f xml:space="preserve"> _xlfn.TEXTJOIN( "", , data_scaledImpacts[[#This Row],[sector]:[impactType]] )</f>
        <v>ATSExtremeTempCanESM26high CIcold</v>
      </c>
      <c r="C2947" s="47" t="s">
        <v>1280</v>
      </c>
      <c r="D2947" s="47" t="s">
        <v>0</v>
      </c>
      <c r="E2947" s="48">
        <v>6</v>
      </c>
      <c r="F2947" s="48"/>
      <c r="G2947" s="48" t="s">
        <v>1290</v>
      </c>
      <c r="H2947" s="49" t="s">
        <v>16</v>
      </c>
      <c r="I2947" s="62" t="s">
        <v>70</v>
      </c>
      <c r="J2947" s="143">
        <v>-8.7868776417386921E-4</v>
      </c>
      <c r="K2947" s="50">
        <v>-8.7428943693646595E-4</v>
      </c>
      <c r="L2947" s="51">
        <v>-8.4504777735540382E-4</v>
      </c>
      <c r="M2947" s="50">
        <v>-9.1385044784510455E-4</v>
      </c>
      <c r="N2947" s="50">
        <v>-8.6566382872972809E-4</v>
      </c>
      <c r="O2947" s="50">
        <v>-7.9507842166711795E-4</v>
      </c>
      <c r="P2947" s="174">
        <v>-7.5242759692443009E-4</v>
      </c>
    </row>
    <row r="2948" spans="1:16" hidden="1" x14ac:dyDescent="0.25">
      <c r="A2948" s="52">
        <f xml:space="preserve"> ROW( data_scaledImpacts[[#This Row],[row_id]] ) - ROW( data_scaledImpacts[[#Headers],[row_id]] )</f>
        <v>2947</v>
      </c>
      <c r="B2948" s="59" t="str">
        <f xml:space="preserve"> _xlfn.TEXTJOIN( "", , data_scaledImpacts[[#This Row],[sector]:[impactType]] )</f>
        <v>ATSExtremeTempCCSM41high CIcold</v>
      </c>
      <c r="C2948" s="47" t="s">
        <v>1280</v>
      </c>
      <c r="D2948" s="47" t="s">
        <v>1</v>
      </c>
      <c r="E2948" s="48">
        <v>1</v>
      </c>
      <c r="F2948" s="48"/>
      <c r="G2948" s="48" t="s">
        <v>1290</v>
      </c>
      <c r="H2948" s="49" t="s">
        <v>16</v>
      </c>
      <c r="I2948" s="62" t="s">
        <v>36</v>
      </c>
      <c r="J2948" s="143">
        <v>-1.4303809822614234E-4</v>
      </c>
      <c r="K2948" s="50">
        <v>-1.123024124904526E-4</v>
      </c>
      <c r="L2948" s="51">
        <v>-1.3887216581408618E-4</v>
      </c>
      <c r="M2948" s="50">
        <v>-8.6416634649466681E-5</v>
      </c>
      <c r="N2948" s="50">
        <v>-1.1178488579687805E-4</v>
      </c>
      <c r="O2948" s="50">
        <v>-1.1262346900535766E-4</v>
      </c>
      <c r="P2948" s="174">
        <v>-7.4722802872053597E-5</v>
      </c>
    </row>
    <row r="2949" spans="1:16" hidden="1" x14ac:dyDescent="0.25">
      <c r="A2949" s="52">
        <f xml:space="preserve"> ROW( data_scaledImpacts[[#This Row],[row_id]] ) - ROW( data_scaledImpacts[[#Headers],[row_id]] )</f>
        <v>2948</v>
      </c>
      <c r="B2949" s="59" t="str">
        <f xml:space="preserve"> _xlfn.TEXTJOIN( "", , data_scaledImpacts[[#This Row],[sector]:[impactType]] )</f>
        <v>ATSExtremeTempCCSM42high CIcold</v>
      </c>
      <c r="C2949" s="47" t="s">
        <v>1280</v>
      </c>
      <c r="D2949" s="47" t="s">
        <v>1</v>
      </c>
      <c r="E2949" s="48">
        <v>2</v>
      </c>
      <c r="F2949" s="48"/>
      <c r="G2949" s="48" t="s">
        <v>1290</v>
      </c>
      <c r="H2949" s="49" t="s">
        <v>16</v>
      </c>
      <c r="I2949" s="62" t="s">
        <v>43</v>
      </c>
      <c r="J2949" s="143">
        <v>-2.9672812912222854E-4</v>
      </c>
      <c r="K2949" s="50">
        <v>-2.6176378638125599E-4</v>
      </c>
      <c r="L2949" s="51">
        <v>-3.0169675879742751E-4</v>
      </c>
      <c r="M2949" s="50">
        <v>-2.4782737329015182E-4</v>
      </c>
      <c r="N2949" s="50">
        <v>-2.6893508347726458E-4</v>
      </c>
      <c r="O2949" s="50">
        <v>-3.0291357598197352E-4</v>
      </c>
      <c r="P2949" s="174">
        <v>-2.2696304207635277E-4</v>
      </c>
    </row>
    <row r="2950" spans="1:16" hidden="1" x14ac:dyDescent="0.25">
      <c r="A2950" s="52">
        <f xml:space="preserve"> ROW( data_scaledImpacts[[#This Row],[row_id]] ) - ROW( data_scaledImpacts[[#Headers],[row_id]] )</f>
        <v>2949</v>
      </c>
      <c r="B2950" s="59" t="str">
        <f xml:space="preserve"> _xlfn.TEXTJOIN( "", , data_scaledImpacts[[#This Row],[sector]:[impactType]] )</f>
        <v>ATSExtremeTempCCSM43high CIcold</v>
      </c>
      <c r="C2950" s="47" t="s">
        <v>1280</v>
      </c>
      <c r="D2950" s="47" t="s">
        <v>1</v>
      </c>
      <c r="E2950" s="48">
        <v>3</v>
      </c>
      <c r="F2950" s="48"/>
      <c r="G2950" s="48" t="s">
        <v>1290</v>
      </c>
      <c r="H2950" s="49" t="s">
        <v>16</v>
      </c>
      <c r="I2950" s="62" t="s">
        <v>50</v>
      </c>
      <c r="J2950" s="143">
        <v>-4.7443693410094894E-4</v>
      </c>
      <c r="K2950" s="50">
        <v>-4.2096941288293215E-4</v>
      </c>
      <c r="L2950" s="51">
        <v>-4.3611062554883959E-4</v>
      </c>
      <c r="M2950" s="50">
        <v>-3.9073824615625875E-4</v>
      </c>
      <c r="N2950" s="50">
        <v>-4.5526173396041338E-4</v>
      </c>
      <c r="O2950" s="50">
        <v>-4.4088088036220495E-4</v>
      </c>
      <c r="P2950" s="174">
        <v>-3.3143723399193685E-4</v>
      </c>
    </row>
    <row r="2951" spans="1:16" hidden="1" x14ac:dyDescent="0.25">
      <c r="A2951" s="52">
        <f xml:space="preserve"> ROW( data_scaledImpacts[[#This Row],[row_id]] ) - ROW( data_scaledImpacts[[#Headers],[row_id]] )</f>
        <v>2950</v>
      </c>
      <c r="B2951" s="59" t="str">
        <f xml:space="preserve"> _xlfn.TEXTJOIN( "", , data_scaledImpacts[[#This Row],[sector]:[impactType]] )</f>
        <v>ATSExtremeTempCCSM44high CIcold</v>
      </c>
      <c r="C2951" s="47" t="s">
        <v>1280</v>
      </c>
      <c r="D2951" s="47" t="s">
        <v>1</v>
      </c>
      <c r="E2951" s="48">
        <v>4</v>
      </c>
      <c r="F2951" s="48"/>
      <c r="G2951" s="48" t="s">
        <v>1290</v>
      </c>
      <c r="H2951" s="49" t="s">
        <v>16</v>
      </c>
      <c r="I2951" s="62" t="s">
        <v>57</v>
      </c>
      <c r="J2951" s="143">
        <v>-6.0573464327705307E-4</v>
      </c>
      <c r="K2951" s="50">
        <v>-5.6886867062867319E-4</v>
      </c>
      <c r="L2951" s="51">
        <v>-5.7716686501335982E-4</v>
      </c>
      <c r="M2951" s="50">
        <v>-5.4922773417265659E-4</v>
      </c>
      <c r="N2951" s="50">
        <v>-5.9308705909465588E-4</v>
      </c>
      <c r="O2951" s="50">
        <v>-5.4140733111856013E-4</v>
      </c>
      <c r="P2951" s="174">
        <v>-4.5127320544937992E-4</v>
      </c>
    </row>
    <row r="2952" spans="1:16" hidden="1" x14ac:dyDescent="0.25">
      <c r="A2952" s="52">
        <f xml:space="preserve"> ROW( data_scaledImpacts[[#This Row],[row_id]] ) - ROW( data_scaledImpacts[[#Headers],[row_id]] )</f>
        <v>2951</v>
      </c>
      <c r="B2952" s="59" t="str">
        <f xml:space="preserve"> _xlfn.TEXTJOIN( "", , data_scaledImpacts[[#This Row],[sector]:[impactType]] )</f>
        <v>ATSExtremeTempCCSM45high CIcold</v>
      </c>
      <c r="C2952" s="47" t="s">
        <v>1280</v>
      </c>
      <c r="D2952" s="47" t="s">
        <v>1</v>
      </c>
      <c r="E2952" s="48">
        <v>5</v>
      </c>
      <c r="F2952" s="48"/>
      <c r="G2952" s="48" t="s">
        <v>1290</v>
      </c>
      <c r="H2952" s="49" t="s">
        <v>16</v>
      </c>
      <c r="I2952" s="62" t="s">
        <v>64</v>
      </c>
      <c r="J2952" s="143">
        <v>-7.5858601550893052E-4</v>
      </c>
      <c r="K2952" s="50">
        <v>-7.0387120972341139E-4</v>
      </c>
      <c r="L2952" s="51">
        <v>-7.1629891776257327E-4</v>
      </c>
      <c r="M2952" s="50">
        <v>-6.284665047795999E-4</v>
      </c>
      <c r="N2952" s="50">
        <v>-7.79205691512441E-4</v>
      </c>
      <c r="O2952" s="50">
        <v>-7.2598295902910311E-4</v>
      </c>
      <c r="P2952" s="174">
        <v>-5.4374751691105131E-4</v>
      </c>
    </row>
    <row r="2953" spans="1:16" hidden="1" x14ac:dyDescent="0.25">
      <c r="A2953" s="52">
        <f xml:space="preserve"> ROW( data_scaledImpacts[[#This Row],[row_id]] ) - ROW( data_scaledImpacts[[#Headers],[row_id]] )</f>
        <v>2952</v>
      </c>
      <c r="B2953" s="59" t="str">
        <f xml:space="preserve"> _xlfn.TEXTJOIN( "", , data_scaledImpacts[[#This Row],[sector]:[impactType]] )</f>
        <v>ATSExtremeTempCCSM46high CIcold</v>
      </c>
      <c r="C2953" s="47" t="s">
        <v>1280</v>
      </c>
      <c r="D2953" s="47" t="s">
        <v>1</v>
      </c>
      <c r="E2953" s="48">
        <v>6</v>
      </c>
      <c r="F2953" s="48"/>
      <c r="G2953" s="48" t="s">
        <v>1290</v>
      </c>
      <c r="H2953" s="49" t="s">
        <v>16</v>
      </c>
      <c r="I2953" s="62" t="s">
        <v>71</v>
      </c>
      <c r="J2953" s="143"/>
      <c r="K2953" s="50"/>
      <c r="L2953" s="51"/>
      <c r="M2953" s="50"/>
      <c r="N2953" s="50"/>
      <c r="O2953" s="50"/>
      <c r="P2953" s="174"/>
    </row>
    <row r="2954" spans="1:16" hidden="1" x14ac:dyDescent="0.25">
      <c r="A2954" s="52">
        <f xml:space="preserve"> ROW( data_scaledImpacts[[#This Row],[row_id]] ) - ROW( data_scaledImpacts[[#Headers],[row_id]] )</f>
        <v>2953</v>
      </c>
      <c r="B2954" s="59" t="str">
        <f xml:space="preserve"> _xlfn.TEXTJOIN( "", , data_scaledImpacts[[#This Row],[sector]:[impactType]] )</f>
        <v>ATSExtremeTempGISS-E2-R1high CIcold</v>
      </c>
      <c r="C2954" s="47" t="s">
        <v>1280</v>
      </c>
      <c r="D2954" s="47" t="s">
        <v>2</v>
      </c>
      <c r="E2954" s="48">
        <v>1</v>
      </c>
      <c r="F2954" s="48"/>
      <c r="G2954" s="48" t="s">
        <v>1290</v>
      </c>
      <c r="H2954" s="49" t="s">
        <v>16</v>
      </c>
      <c r="I2954" s="62" t="s">
        <v>37</v>
      </c>
      <c r="J2954" s="143">
        <v>-1.8328608354395575E-4</v>
      </c>
      <c r="K2954" s="50">
        <v>-1.7398314738572296E-4</v>
      </c>
      <c r="L2954" s="51">
        <v>-1.4509340222731583E-4</v>
      </c>
      <c r="M2954" s="50">
        <v>-1.0855562478301327E-4</v>
      </c>
      <c r="N2954" s="50">
        <v>-1.5213184726351823E-4</v>
      </c>
      <c r="O2954" s="50">
        <v>-1.1143786843903707E-4</v>
      </c>
      <c r="P2954" s="174">
        <v>-7.5770344175217245E-5</v>
      </c>
    </row>
    <row r="2955" spans="1:16" hidden="1" x14ac:dyDescent="0.25">
      <c r="A2955" s="52">
        <f xml:space="preserve"> ROW( data_scaledImpacts[[#This Row],[row_id]] ) - ROW( data_scaledImpacts[[#Headers],[row_id]] )</f>
        <v>2954</v>
      </c>
      <c r="B2955" s="59" t="str">
        <f xml:space="preserve"> _xlfn.TEXTJOIN( "", , data_scaledImpacts[[#This Row],[sector]:[impactType]] )</f>
        <v>ATSExtremeTempGISS-E2-R2high CIcold</v>
      </c>
      <c r="C2955" s="47" t="s">
        <v>1280</v>
      </c>
      <c r="D2955" s="47" t="s">
        <v>2</v>
      </c>
      <c r="E2955" s="48">
        <v>2</v>
      </c>
      <c r="F2955" s="48"/>
      <c r="G2955" s="48" t="s">
        <v>1290</v>
      </c>
      <c r="H2955" s="49" t="s">
        <v>16</v>
      </c>
      <c r="I2955" s="62" t="s">
        <v>44</v>
      </c>
      <c r="J2955" s="143">
        <v>-3.8157911488490232E-4</v>
      </c>
      <c r="K2955" s="50">
        <v>-3.6923250485076166E-4</v>
      </c>
      <c r="L2955" s="51">
        <v>-2.5412600248567283E-4</v>
      </c>
      <c r="M2955" s="50">
        <v>-2.2431736138638298E-4</v>
      </c>
      <c r="N2955" s="50">
        <v>-3.6166151135726138E-4</v>
      </c>
      <c r="O2955" s="50">
        <v>-2.8858838163630437E-4</v>
      </c>
      <c r="P2955" s="174">
        <v>-2.3500971296999703E-4</v>
      </c>
    </row>
    <row r="2956" spans="1:16" hidden="1" x14ac:dyDescent="0.25">
      <c r="A2956" s="52">
        <f xml:space="preserve"> ROW( data_scaledImpacts[[#This Row],[row_id]] ) - ROW( data_scaledImpacts[[#Headers],[row_id]] )</f>
        <v>2955</v>
      </c>
      <c r="B2956" s="59" t="str">
        <f xml:space="preserve"> _xlfn.TEXTJOIN( "", , data_scaledImpacts[[#This Row],[sector]:[impactType]] )</f>
        <v>ATSExtremeTempGISS-E2-R3high CIcold</v>
      </c>
      <c r="C2956" s="47" t="s">
        <v>1280</v>
      </c>
      <c r="D2956" s="47" t="s">
        <v>2</v>
      </c>
      <c r="E2956" s="48">
        <v>3</v>
      </c>
      <c r="F2956" s="48"/>
      <c r="G2956" s="48" t="s">
        <v>1290</v>
      </c>
      <c r="H2956" s="49" t="s">
        <v>16</v>
      </c>
      <c r="I2956" s="62" t="s">
        <v>51</v>
      </c>
      <c r="J2956" s="143">
        <v>-5.3052199783308856E-4</v>
      </c>
      <c r="K2956" s="50">
        <v>-4.8419609304253711E-4</v>
      </c>
      <c r="L2956" s="51">
        <v>-4.0795480743577414E-4</v>
      </c>
      <c r="M2956" s="50">
        <v>-3.0269905240945733E-4</v>
      </c>
      <c r="N2956" s="50">
        <v>-5.0880339463917827E-4</v>
      </c>
      <c r="O2956" s="50">
        <v>-4.2210684424348442E-4</v>
      </c>
      <c r="P2956" s="174">
        <v>-3.4677248548026294E-4</v>
      </c>
    </row>
    <row r="2957" spans="1:16" hidden="1" x14ac:dyDescent="0.25">
      <c r="A2957" s="52">
        <f xml:space="preserve"> ROW( data_scaledImpacts[[#This Row],[row_id]] ) - ROW( data_scaledImpacts[[#Headers],[row_id]] )</f>
        <v>2956</v>
      </c>
      <c r="B2957" s="59" t="str">
        <f xml:space="preserve"> _xlfn.TEXTJOIN( "", , data_scaledImpacts[[#This Row],[sector]:[impactType]] )</f>
        <v>ATSExtremeTempGISS-E2-R4high CIcold</v>
      </c>
      <c r="C2957" s="47" t="s">
        <v>1280</v>
      </c>
      <c r="D2957" s="47" t="s">
        <v>2</v>
      </c>
      <c r="E2957" s="48">
        <v>4</v>
      </c>
      <c r="F2957" s="48"/>
      <c r="G2957" s="48" t="s">
        <v>1290</v>
      </c>
      <c r="H2957" s="49" t="s">
        <v>16</v>
      </c>
      <c r="I2957" s="62" t="s">
        <v>58</v>
      </c>
      <c r="J2957" s="143"/>
      <c r="K2957" s="50"/>
      <c r="L2957" s="51"/>
      <c r="M2957" s="50"/>
      <c r="N2957" s="50"/>
      <c r="O2957" s="50"/>
      <c r="P2957" s="174"/>
    </row>
    <row r="2958" spans="1:16" hidden="1" x14ac:dyDescent="0.25">
      <c r="A2958" s="52">
        <f xml:space="preserve"> ROW( data_scaledImpacts[[#This Row],[row_id]] ) - ROW( data_scaledImpacts[[#Headers],[row_id]] )</f>
        <v>2957</v>
      </c>
      <c r="B2958" s="59" t="str">
        <f xml:space="preserve"> _xlfn.TEXTJOIN( "", , data_scaledImpacts[[#This Row],[sector]:[impactType]] )</f>
        <v>ATSExtremeTempGISS-E2-R5high CIcold</v>
      </c>
      <c r="C2958" s="47" t="s">
        <v>1280</v>
      </c>
      <c r="D2958" s="47" t="s">
        <v>2</v>
      </c>
      <c r="E2958" s="48">
        <v>5</v>
      </c>
      <c r="F2958" s="48"/>
      <c r="G2958" s="48" t="s">
        <v>1290</v>
      </c>
      <c r="H2958" s="49" t="s">
        <v>16</v>
      </c>
      <c r="I2958" s="62" t="s">
        <v>65</v>
      </c>
      <c r="J2958" s="143"/>
      <c r="K2958" s="50"/>
      <c r="L2958" s="51"/>
      <c r="M2958" s="50"/>
      <c r="N2958" s="50"/>
      <c r="O2958" s="50"/>
      <c r="P2958" s="174"/>
    </row>
    <row r="2959" spans="1:16" hidden="1" x14ac:dyDescent="0.25">
      <c r="A2959" s="52">
        <f xml:space="preserve"> ROW( data_scaledImpacts[[#This Row],[row_id]] ) - ROW( data_scaledImpacts[[#Headers],[row_id]] )</f>
        <v>2958</v>
      </c>
      <c r="B2959" s="59" t="str">
        <f xml:space="preserve"> _xlfn.TEXTJOIN( "", , data_scaledImpacts[[#This Row],[sector]:[impactType]] )</f>
        <v>ATSExtremeTempGISS-E2-R6high CIcold</v>
      </c>
      <c r="C2959" s="47" t="s">
        <v>1280</v>
      </c>
      <c r="D2959" s="47" t="s">
        <v>2</v>
      </c>
      <c r="E2959" s="48">
        <v>6</v>
      </c>
      <c r="F2959" s="48"/>
      <c r="G2959" s="48" t="s">
        <v>1290</v>
      </c>
      <c r="H2959" s="49" t="s">
        <v>16</v>
      </c>
      <c r="I2959" s="62" t="s">
        <v>72</v>
      </c>
      <c r="J2959" s="143"/>
      <c r="K2959" s="50"/>
      <c r="L2959" s="51"/>
      <c r="M2959" s="50"/>
      <c r="N2959" s="50"/>
      <c r="O2959" s="50"/>
      <c r="P2959" s="174"/>
    </row>
    <row r="2960" spans="1:16" hidden="1" x14ac:dyDescent="0.25">
      <c r="A2960" s="52">
        <f xml:space="preserve"> ROW( data_scaledImpacts[[#This Row],[row_id]] ) - ROW( data_scaledImpacts[[#Headers],[row_id]] )</f>
        <v>2959</v>
      </c>
      <c r="B2960" s="59" t="str">
        <f xml:space="preserve"> _xlfn.TEXTJOIN( "", , data_scaledImpacts[[#This Row],[sector]:[impactType]] )</f>
        <v>ATSExtremeTempHadGEM2-ES1high CIcold</v>
      </c>
      <c r="C2960" s="47" t="s">
        <v>1280</v>
      </c>
      <c r="D2960" s="47" t="s">
        <v>3</v>
      </c>
      <c r="E2960" s="48">
        <v>1</v>
      </c>
      <c r="F2960" s="48"/>
      <c r="G2960" s="48" t="s">
        <v>1290</v>
      </c>
      <c r="H2960" s="49" t="s">
        <v>16</v>
      </c>
      <c r="I2960" s="62" t="s">
        <v>38</v>
      </c>
      <c r="J2960" s="143">
        <v>-1.9613848121678519E-4</v>
      </c>
      <c r="K2960" s="50">
        <v>-1.6337756802049542E-4</v>
      </c>
      <c r="L2960" s="51">
        <v>-1.1963091226206089E-4</v>
      </c>
      <c r="M2960" s="50">
        <v>-1.217843391658227E-4</v>
      </c>
      <c r="N2960" s="50">
        <v>-1.8522346357851291E-4</v>
      </c>
      <c r="O2960" s="50">
        <v>-1.2094334288809592E-4</v>
      </c>
      <c r="P2960" s="174">
        <v>-5.128243744431199E-5</v>
      </c>
    </row>
    <row r="2961" spans="1:16" hidden="1" x14ac:dyDescent="0.25">
      <c r="A2961" s="52">
        <f xml:space="preserve"> ROW( data_scaledImpacts[[#This Row],[row_id]] ) - ROW( data_scaledImpacts[[#Headers],[row_id]] )</f>
        <v>2960</v>
      </c>
      <c r="B2961" s="59" t="str">
        <f xml:space="preserve"> _xlfn.TEXTJOIN( "", , data_scaledImpacts[[#This Row],[sector]:[impactType]] )</f>
        <v>ATSExtremeTempHadGEM2-ES2high CIcold</v>
      </c>
      <c r="C2961" s="47" t="s">
        <v>1280</v>
      </c>
      <c r="D2961" s="47" t="s">
        <v>3</v>
      </c>
      <c r="E2961" s="48">
        <v>2</v>
      </c>
      <c r="F2961" s="48"/>
      <c r="G2961" s="48" t="s">
        <v>1290</v>
      </c>
      <c r="H2961" s="49" t="s">
        <v>16</v>
      </c>
      <c r="I2961" s="62" t="s">
        <v>45</v>
      </c>
      <c r="J2961" s="143">
        <v>-3.1848254181306553E-4</v>
      </c>
      <c r="K2961" s="50">
        <v>-2.5238231694556408E-4</v>
      </c>
      <c r="L2961" s="51">
        <v>-2.8009745876261106E-4</v>
      </c>
      <c r="M2961" s="50">
        <v>-2.4563799071196856E-4</v>
      </c>
      <c r="N2961" s="50">
        <v>-3.0014516511314411E-4</v>
      </c>
      <c r="O2961" s="50">
        <v>-2.8772308508553414E-4</v>
      </c>
      <c r="P2961" s="174">
        <v>-1.7166818259837783E-4</v>
      </c>
    </row>
    <row r="2962" spans="1:16" hidden="1" x14ac:dyDescent="0.25">
      <c r="A2962" s="52">
        <f xml:space="preserve"> ROW( data_scaledImpacts[[#This Row],[row_id]] ) - ROW( data_scaledImpacts[[#Headers],[row_id]] )</f>
        <v>2961</v>
      </c>
      <c r="B2962" s="59" t="str">
        <f xml:space="preserve"> _xlfn.TEXTJOIN( "", , data_scaledImpacts[[#This Row],[sector]:[impactType]] )</f>
        <v>ATSExtremeTempHadGEM2-ES3high CIcold</v>
      </c>
      <c r="C2962" s="47" t="s">
        <v>1280</v>
      </c>
      <c r="D2962" s="47" t="s">
        <v>3</v>
      </c>
      <c r="E2962" s="48">
        <v>3</v>
      </c>
      <c r="F2962" s="48"/>
      <c r="G2962" s="48" t="s">
        <v>1290</v>
      </c>
      <c r="H2962" s="49" t="s">
        <v>16</v>
      </c>
      <c r="I2962" s="62" t="s">
        <v>52</v>
      </c>
      <c r="J2962" s="143">
        <v>-5.5365682482588113E-4</v>
      </c>
      <c r="K2962" s="50">
        <v>-4.7677237062419337E-4</v>
      </c>
      <c r="L2962" s="51">
        <v>-4.6248704538501848E-4</v>
      </c>
      <c r="M2962" s="50">
        <v>-3.6501703576016662E-4</v>
      </c>
      <c r="N2962" s="50">
        <v>-5.2833029897641083E-4</v>
      </c>
      <c r="O2962" s="50">
        <v>-4.6786982692978522E-4</v>
      </c>
      <c r="P2962" s="174">
        <v>-2.9190038631537064E-4</v>
      </c>
    </row>
    <row r="2963" spans="1:16" hidden="1" x14ac:dyDescent="0.25">
      <c r="A2963" s="52">
        <f xml:space="preserve"> ROW( data_scaledImpacts[[#This Row],[row_id]] ) - ROW( data_scaledImpacts[[#Headers],[row_id]] )</f>
        <v>2962</v>
      </c>
      <c r="B2963" s="59" t="str">
        <f xml:space="preserve"> _xlfn.TEXTJOIN( "", , data_scaledImpacts[[#This Row],[sector]:[impactType]] )</f>
        <v>ATSExtremeTempHadGEM2-ES4high CIcold</v>
      </c>
      <c r="C2963" s="47" t="s">
        <v>1280</v>
      </c>
      <c r="D2963" s="47" t="s">
        <v>3</v>
      </c>
      <c r="E2963" s="48">
        <v>4</v>
      </c>
      <c r="F2963" s="48"/>
      <c r="G2963" s="48" t="s">
        <v>1290</v>
      </c>
      <c r="H2963" s="49" t="s">
        <v>16</v>
      </c>
      <c r="I2963" s="62" t="s">
        <v>59</v>
      </c>
      <c r="J2963" s="143">
        <v>-6.8145517719684311E-4</v>
      </c>
      <c r="K2963" s="50">
        <v>-6.0578586324514557E-4</v>
      </c>
      <c r="L2963" s="51">
        <v>-5.9849526866298823E-4</v>
      </c>
      <c r="M2963" s="50">
        <v>-5.6054378469073572E-4</v>
      </c>
      <c r="N2963" s="50">
        <v>-6.619518230669768E-4</v>
      </c>
      <c r="O2963" s="50">
        <v>-5.8091398618181076E-4</v>
      </c>
      <c r="P2963" s="174">
        <v>-4.5756438460910242E-4</v>
      </c>
    </row>
    <row r="2964" spans="1:16" hidden="1" x14ac:dyDescent="0.25">
      <c r="A2964" s="52">
        <f xml:space="preserve"> ROW( data_scaledImpacts[[#This Row],[row_id]] ) - ROW( data_scaledImpacts[[#Headers],[row_id]] )</f>
        <v>2963</v>
      </c>
      <c r="B2964" s="59" t="str">
        <f xml:space="preserve"> _xlfn.TEXTJOIN( "", , data_scaledImpacts[[#This Row],[sector]:[impactType]] )</f>
        <v>ATSExtremeTempHadGEM2-ES5high CIcold</v>
      </c>
      <c r="C2964" s="47" t="s">
        <v>1280</v>
      </c>
      <c r="D2964" s="47" t="s">
        <v>3</v>
      </c>
      <c r="E2964" s="48">
        <v>5</v>
      </c>
      <c r="F2964" s="48"/>
      <c r="G2964" s="48" t="s">
        <v>1290</v>
      </c>
      <c r="H2964" s="49" t="s">
        <v>16</v>
      </c>
      <c r="I2964" s="62" t="s">
        <v>66</v>
      </c>
      <c r="J2964" s="143">
        <v>-7.9852065326857903E-4</v>
      </c>
      <c r="K2964" s="50">
        <v>-7.1830729720146023E-4</v>
      </c>
      <c r="L2964" s="51">
        <v>-7.402423301465375E-4</v>
      </c>
      <c r="M2964" s="50">
        <v>-7.0350457682964935E-4</v>
      </c>
      <c r="N2964" s="50">
        <v>-7.5117312065819258E-4</v>
      </c>
      <c r="O2964" s="50">
        <v>-6.5692611694965065E-4</v>
      </c>
      <c r="P2964" s="174">
        <v>-5.6245663513312168E-4</v>
      </c>
    </row>
    <row r="2965" spans="1:16" hidden="1" x14ac:dyDescent="0.25">
      <c r="A2965" s="52">
        <f xml:space="preserve"> ROW( data_scaledImpacts[[#This Row],[row_id]] ) - ROW( data_scaledImpacts[[#Headers],[row_id]] )</f>
        <v>2964</v>
      </c>
      <c r="B2965" s="59" t="str">
        <f xml:space="preserve"> _xlfn.TEXTJOIN( "", , data_scaledImpacts[[#This Row],[sector]:[impactType]] )</f>
        <v>ATSExtremeTempHadGEM2-ES6high CIcold</v>
      </c>
      <c r="C2965" s="47" t="s">
        <v>1280</v>
      </c>
      <c r="D2965" s="47" t="s">
        <v>3</v>
      </c>
      <c r="E2965" s="48">
        <v>6</v>
      </c>
      <c r="F2965" s="48"/>
      <c r="G2965" s="48" t="s">
        <v>1290</v>
      </c>
      <c r="H2965" s="49" t="s">
        <v>16</v>
      </c>
      <c r="I2965" s="62" t="s">
        <v>73</v>
      </c>
      <c r="J2965" s="143">
        <v>-1.0010448001775E-3</v>
      </c>
      <c r="K2965" s="50">
        <v>-9.0122646224875358E-4</v>
      </c>
      <c r="L2965" s="51">
        <v>-8.6593911013364952E-4</v>
      </c>
      <c r="M2965" s="50">
        <v>-8.1719841412449565E-4</v>
      </c>
      <c r="N2965" s="50">
        <v>-9.3572227550772964E-4</v>
      </c>
      <c r="O2965" s="50">
        <v>-7.8268821377452035E-4</v>
      </c>
      <c r="P2965" s="174">
        <v>-6.5315596928125854E-4</v>
      </c>
    </row>
    <row r="2966" spans="1:16" hidden="1" x14ac:dyDescent="0.25">
      <c r="A2966" s="52">
        <f xml:space="preserve"> ROW( data_scaledImpacts[[#This Row],[row_id]] ) - ROW( data_scaledImpacts[[#Headers],[row_id]] )</f>
        <v>2965</v>
      </c>
      <c r="B2966" s="59" t="str">
        <f xml:space="preserve"> _xlfn.TEXTJOIN( "", , data_scaledImpacts[[#This Row],[sector]:[impactType]] )</f>
        <v>ATSExtremeTempMIROC51high CIcold</v>
      </c>
      <c r="C2966" s="47" t="s">
        <v>1280</v>
      </c>
      <c r="D2966" s="47" t="s">
        <v>4</v>
      </c>
      <c r="E2966" s="48">
        <v>1</v>
      </c>
      <c r="F2966" s="48"/>
      <c r="G2966" s="48" t="s">
        <v>1290</v>
      </c>
      <c r="H2966" s="49" t="s">
        <v>16</v>
      </c>
      <c r="I2966" s="62" t="s">
        <v>39</v>
      </c>
      <c r="J2966" s="143">
        <v>-1.7933684590086139E-4</v>
      </c>
      <c r="K2966" s="50">
        <v>-1.5355812256841707E-4</v>
      </c>
      <c r="L2966" s="51">
        <v>-1.3224973620466058E-4</v>
      </c>
      <c r="M2966" s="50">
        <v>-9.1075806663158543E-5</v>
      </c>
      <c r="N2966" s="50">
        <v>-1.2887035755997734E-4</v>
      </c>
      <c r="O2966" s="50">
        <v>-1.3437358270420341E-4</v>
      </c>
      <c r="P2966" s="174">
        <v>-5.9663111137692583E-5</v>
      </c>
    </row>
    <row r="2967" spans="1:16" hidden="1" x14ac:dyDescent="0.25">
      <c r="A2967" s="52">
        <f xml:space="preserve"> ROW( data_scaledImpacts[[#This Row],[row_id]] ) - ROW( data_scaledImpacts[[#Headers],[row_id]] )</f>
        <v>2966</v>
      </c>
      <c r="B2967" s="59" t="str">
        <f xml:space="preserve"> _xlfn.TEXTJOIN( "", , data_scaledImpacts[[#This Row],[sector]:[impactType]] )</f>
        <v>ATSExtremeTempMIROC52high CIcold</v>
      </c>
      <c r="C2967" s="47" t="s">
        <v>1280</v>
      </c>
      <c r="D2967" s="47" t="s">
        <v>4</v>
      </c>
      <c r="E2967" s="48">
        <v>2</v>
      </c>
      <c r="F2967" s="48"/>
      <c r="G2967" s="48" t="s">
        <v>1290</v>
      </c>
      <c r="H2967" s="49" t="s">
        <v>16</v>
      </c>
      <c r="I2967" s="62" t="s">
        <v>46</v>
      </c>
      <c r="J2967" s="143">
        <v>-3.6232475711725428E-4</v>
      </c>
      <c r="K2967" s="50">
        <v>-3.2778628138275162E-4</v>
      </c>
      <c r="L2967" s="51">
        <v>-3.1760557207207005E-4</v>
      </c>
      <c r="M2967" s="50">
        <v>-1.7993758591626158E-4</v>
      </c>
      <c r="N2967" s="50">
        <v>-2.8749665233826185E-4</v>
      </c>
      <c r="O2967" s="50">
        <v>-3.0669925062909296E-4</v>
      </c>
      <c r="P2967" s="174">
        <v>-1.8591222797486665E-4</v>
      </c>
    </row>
    <row r="2968" spans="1:16" hidden="1" x14ac:dyDescent="0.25">
      <c r="A2968" s="52">
        <f xml:space="preserve"> ROW( data_scaledImpacts[[#This Row],[row_id]] ) - ROW( data_scaledImpacts[[#Headers],[row_id]] )</f>
        <v>2967</v>
      </c>
      <c r="B2968" s="59" t="str">
        <f xml:space="preserve"> _xlfn.TEXTJOIN( "", , data_scaledImpacts[[#This Row],[sector]:[impactType]] )</f>
        <v>ATSExtremeTempMIROC53high CIcold</v>
      </c>
      <c r="C2968" s="47" t="s">
        <v>1280</v>
      </c>
      <c r="D2968" s="47" t="s">
        <v>4</v>
      </c>
      <c r="E2968" s="48">
        <v>3</v>
      </c>
      <c r="F2968" s="48"/>
      <c r="G2968" s="48" t="s">
        <v>1290</v>
      </c>
      <c r="H2968" s="49" t="s">
        <v>16</v>
      </c>
      <c r="I2968" s="62" t="s">
        <v>53</v>
      </c>
      <c r="J2968" s="143">
        <v>-5.4926096749199449E-4</v>
      </c>
      <c r="K2968" s="50">
        <v>-5.5990831487906089E-4</v>
      </c>
      <c r="L2968" s="51">
        <v>-4.6945180372018227E-4</v>
      </c>
      <c r="M2968" s="50">
        <v>-2.8642778185304277E-4</v>
      </c>
      <c r="N2968" s="50">
        <v>-4.809803440611821E-4</v>
      </c>
      <c r="O2968" s="50">
        <v>-4.7709594892489588E-4</v>
      </c>
      <c r="P2968" s="174">
        <v>-3.230060699122743E-4</v>
      </c>
    </row>
    <row r="2969" spans="1:16" hidden="1" x14ac:dyDescent="0.25">
      <c r="A2969" s="52">
        <f xml:space="preserve"> ROW( data_scaledImpacts[[#This Row],[row_id]] ) - ROW( data_scaledImpacts[[#Headers],[row_id]] )</f>
        <v>2968</v>
      </c>
      <c r="B2969" s="59" t="str">
        <f xml:space="preserve"> _xlfn.TEXTJOIN( "", , data_scaledImpacts[[#This Row],[sector]:[impactType]] )</f>
        <v>ATSExtremeTempMIROC54high CIcold</v>
      </c>
      <c r="C2969" s="47" t="s">
        <v>1280</v>
      </c>
      <c r="D2969" s="47" t="s">
        <v>4</v>
      </c>
      <c r="E2969" s="48">
        <v>4</v>
      </c>
      <c r="F2969" s="48"/>
      <c r="G2969" s="48" t="s">
        <v>1290</v>
      </c>
      <c r="H2969" s="49" t="s">
        <v>16</v>
      </c>
      <c r="I2969" s="62" t="s">
        <v>60</v>
      </c>
      <c r="J2969" s="143">
        <v>-7.203076706168973E-4</v>
      </c>
      <c r="K2969" s="50">
        <v>-6.8386700533851555E-4</v>
      </c>
      <c r="L2969" s="51">
        <v>-6.3276578435523677E-4</v>
      </c>
      <c r="M2969" s="50">
        <v>-4.0536755904714452E-4</v>
      </c>
      <c r="N2969" s="50">
        <v>-5.988066164060008E-4</v>
      </c>
      <c r="O2969" s="50">
        <v>-5.9520269821610296E-4</v>
      </c>
      <c r="P2969" s="174">
        <v>-4.019270086713739E-4</v>
      </c>
    </row>
    <row r="2970" spans="1:16" hidden="1" x14ac:dyDescent="0.25">
      <c r="A2970" s="52">
        <f xml:space="preserve"> ROW( data_scaledImpacts[[#This Row],[row_id]] ) - ROW( data_scaledImpacts[[#Headers],[row_id]] )</f>
        <v>2969</v>
      </c>
      <c r="B2970" s="59" t="str">
        <f xml:space="preserve"> _xlfn.TEXTJOIN( "", , data_scaledImpacts[[#This Row],[sector]:[impactType]] )</f>
        <v>ATSExtremeTempMIROC55high CIcold</v>
      </c>
      <c r="C2970" s="47" t="s">
        <v>1280</v>
      </c>
      <c r="D2970" s="47" t="s">
        <v>4</v>
      </c>
      <c r="E2970" s="48">
        <v>5</v>
      </c>
      <c r="F2970" s="48"/>
      <c r="G2970" s="48" t="s">
        <v>1290</v>
      </c>
      <c r="H2970" s="49" t="s">
        <v>16</v>
      </c>
      <c r="I2970" s="62" t="s">
        <v>67</v>
      </c>
      <c r="J2970" s="143">
        <v>-8.6967360292634877E-4</v>
      </c>
      <c r="K2970" s="50">
        <v>-7.8949214072345875E-4</v>
      </c>
      <c r="L2970" s="51">
        <v>-7.7732550043801887E-4</v>
      </c>
      <c r="M2970" s="50">
        <v>-5.0128231701116919E-4</v>
      </c>
      <c r="N2970" s="50">
        <v>-7.2440315128966676E-4</v>
      </c>
      <c r="O2970" s="50">
        <v>-7.6318302324271566E-4</v>
      </c>
      <c r="P2970" s="174">
        <v>-4.9706089254208941E-4</v>
      </c>
    </row>
    <row r="2971" spans="1:16" hidden="1" x14ac:dyDescent="0.25">
      <c r="A2971" s="52">
        <f xml:space="preserve"> ROW( data_scaledImpacts[[#This Row],[row_id]] ) - ROW( data_scaledImpacts[[#Headers],[row_id]] )</f>
        <v>2970</v>
      </c>
      <c r="B2971" s="59" t="str">
        <f xml:space="preserve"> _xlfn.TEXTJOIN( "", , data_scaledImpacts[[#This Row],[sector]:[impactType]] )</f>
        <v>ATSExtremeTempMIROC56high CIcold</v>
      </c>
      <c r="C2971" s="47" t="s">
        <v>1280</v>
      </c>
      <c r="D2971" s="47" t="s">
        <v>4</v>
      </c>
      <c r="E2971" s="48">
        <v>6</v>
      </c>
      <c r="F2971" s="48"/>
      <c r="G2971" s="48" t="s">
        <v>1290</v>
      </c>
      <c r="H2971" s="49" t="s">
        <v>16</v>
      </c>
      <c r="I2971" s="62" t="s">
        <v>74</v>
      </c>
      <c r="J2971" s="143"/>
      <c r="K2971" s="50"/>
      <c r="L2971" s="51"/>
      <c r="M2971" s="50"/>
      <c r="N2971" s="50"/>
      <c r="O2971" s="50"/>
      <c r="P2971" s="174"/>
    </row>
    <row r="2972" spans="1:16" hidden="1" x14ac:dyDescent="0.25">
      <c r="A2972" s="52">
        <f xml:space="preserve"> ROW( data_scaledImpacts[[#This Row],[row_id]] ) - ROW( data_scaledImpacts[[#Headers],[row_id]] )</f>
        <v>2971</v>
      </c>
      <c r="B2972" s="59" t="str">
        <f xml:space="preserve"> _xlfn.TEXTJOIN( "", , data_scaledImpacts[[#This Row],[sector]:[impactType]] )</f>
        <v>ATSExtremeTempGFDL-CM31high CIcold</v>
      </c>
      <c r="C2972" s="47" t="s">
        <v>1280</v>
      </c>
      <c r="D2972" s="47" t="s">
        <v>5</v>
      </c>
      <c r="E2972" s="48">
        <v>1</v>
      </c>
      <c r="F2972" s="48"/>
      <c r="G2972" s="48" t="s">
        <v>1290</v>
      </c>
      <c r="H2972" s="49" t="s">
        <v>16</v>
      </c>
      <c r="I2972" s="62" t="s">
        <v>40</v>
      </c>
      <c r="J2972" s="143">
        <v>-1.8045220845411256E-4</v>
      </c>
      <c r="K2972" s="50">
        <v>-1.8477638014810594E-4</v>
      </c>
      <c r="L2972" s="51">
        <v>-9.7319576494878156E-5</v>
      </c>
      <c r="M2972" s="50">
        <v>-8.0798863331381869E-5</v>
      </c>
      <c r="N2972" s="50">
        <v>-1.7046608236100693E-4</v>
      </c>
      <c r="O2972" s="50">
        <v>-1.4001168981939366E-4</v>
      </c>
      <c r="P2972" s="174">
        <v>-7.0316327285831082E-5</v>
      </c>
    </row>
    <row r="2973" spans="1:16" hidden="1" x14ac:dyDescent="0.25">
      <c r="A2973" s="52">
        <f xml:space="preserve"> ROW( data_scaledImpacts[[#This Row],[row_id]] ) - ROW( data_scaledImpacts[[#Headers],[row_id]] )</f>
        <v>2972</v>
      </c>
      <c r="B2973" s="59" t="str">
        <f xml:space="preserve"> _xlfn.TEXTJOIN( "", , data_scaledImpacts[[#This Row],[sector]:[impactType]] )</f>
        <v>ATSExtremeTempGFDL-CM32high CIcold</v>
      </c>
      <c r="C2973" s="47" t="s">
        <v>1280</v>
      </c>
      <c r="D2973" s="47" t="s">
        <v>5</v>
      </c>
      <c r="E2973" s="48">
        <v>2</v>
      </c>
      <c r="F2973" s="48"/>
      <c r="G2973" s="48" t="s">
        <v>1290</v>
      </c>
      <c r="H2973" s="49" t="s">
        <v>16</v>
      </c>
      <c r="I2973" s="62" t="s">
        <v>47</v>
      </c>
      <c r="J2973" s="143">
        <v>-3.2984865144570239E-4</v>
      </c>
      <c r="K2973" s="50">
        <v>-3.5008707857518961E-4</v>
      </c>
      <c r="L2973" s="51">
        <v>-2.3710152735424169E-4</v>
      </c>
      <c r="M2973" s="50">
        <v>-1.9711943301975446E-4</v>
      </c>
      <c r="N2973" s="50">
        <v>-3.3375929052764208E-4</v>
      </c>
      <c r="O2973" s="50">
        <v>-2.7322254146031598E-4</v>
      </c>
      <c r="P2973" s="174">
        <v>-1.8192911716834667E-4</v>
      </c>
    </row>
    <row r="2974" spans="1:16" hidden="1" x14ac:dyDescent="0.25">
      <c r="A2974" s="52">
        <f xml:space="preserve"> ROW( data_scaledImpacts[[#This Row],[row_id]] ) - ROW( data_scaledImpacts[[#Headers],[row_id]] )</f>
        <v>2973</v>
      </c>
      <c r="B2974" s="59" t="str">
        <f xml:space="preserve"> _xlfn.TEXTJOIN( "", , data_scaledImpacts[[#This Row],[sector]:[impactType]] )</f>
        <v>ATSExtremeTempGFDL-CM33high CIcold</v>
      </c>
      <c r="C2974" s="47" t="s">
        <v>1280</v>
      </c>
      <c r="D2974" s="47" t="s">
        <v>5</v>
      </c>
      <c r="E2974" s="48">
        <v>3</v>
      </c>
      <c r="F2974" s="48"/>
      <c r="G2974" s="48" t="s">
        <v>1290</v>
      </c>
      <c r="H2974" s="49" t="s">
        <v>16</v>
      </c>
      <c r="I2974" s="62" t="s">
        <v>54</v>
      </c>
      <c r="J2974" s="143">
        <v>-4.8284408629318756E-4</v>
      </c>
      <c r="K2974" s="50">
        <v>-5.4434493016887507E-4</v>
      </c>
      <c r="L2974" s="51">
        <v>-4.0726176104668185E-4</v>
      </c>
      <c r="M2974" s="50">
        <v>-3.9241873323602437E-4</v>
      </c>
      <c r="N2974" s="50">
        <v>-5.1867731280432091E-4</v>
      </c>
      <c r="O2974" s="50">
        <v>-4.4385113266908659E-4</v>
      </c>
      <c r="P2974" s="174">
        <v>-3.7558911558626534E-4</v>
      </c>
    </row>
    <row r="2975" spans="1:16" hidden="1" x14ac:dyDescent="0.25">
      <c r="A2975" s="52">
        <f xml:space="preserve"> ROW( data_scaledImpacts[[#This Row],[row_id]] ) - ROW( data_scaledImpacts[[#Headers],[row_id]] )</f>
        <v>2974</v>
      </c>
      <c r="B2975" s="59" t="str">
        <f xml:space="preserve"> _xlfn.TEXTJOIN( "", , data_scaledImpacts[[#This Row],[sector]:[impactType]] )</f>
        <v>ATSExtremeTempGFDL-CM34high CIcold</v>
      </c>
      <c r="C2975" s="47" t="s">
        <v>1280</v>
      </c>
      <c r="D2975" s="47" t="s">
        <v>5</v>
      </c>
      <c r="E2975" s="48">
        <v>4</v>
      </c>
      <c r="F2975" s="48"/>
      <c r="G2975" s="48" t="s">
        <v>1290</v>
      </c>
      <c r="H2975" s="49" t="s">
        <v>16</v>
      </c>
      <c r="I2975" s="62" t="s">
        <v>61</v>
      </c>
      <c r="J2975" s="143">
        <v>-6.1084683303253245E-4</v>
      </c>
      <c r="K2975" s="50">
        <v>-6.7216503428480846E-4</v>
      </c>
      <c r="L2975" s="51">
        <v>-4.8497831207973939E-4</v>
      </c>
      <c r="M2975" s="50">
        <v>-4.8968784758801262E-4</v>
      </c>
      <c r="N2975" s="50">
        <v>-6.5953022897449547E-4</v>
      </c>
      <c r="O2975" s="50">
        <v>-5.7302891672357883E-4</v>
      </c>
      <c r="P2975" s="174">
        <v>-4.8296744418911274E-4</v>
      </c>
    </row>
    <row r="2976" spans="1:16" hidden="1" x14ac:dyDescent="0.25">
      <c r="A2976" s="52">
        <f xml:space="preserve"> ROW( data_scaledImpacts[[#This Row],[row_id]] ) - ROW( data_scaledImpacts[[#Headers],[row_id]] )</f>
        <v>2975</v>
      </c>
      <c r="B2976" s="59" t="str">
        <f xml:space="preserve"> _xlfn.TEXTJOIN( "", , data_scaledImpacts[[#This Row],[sector]:[impactType]] )</f>
        <v>ATSExtremeTempGFDL-CM35high CIcold</v>
      </c>
      <c r="C2976" s="47" t="s">
        <v>1280</v>
      </c>
      <c r="D2976" s="47" t="s">
        <v>5</v>
      </c>
      <c r="E2976" s="48">
        <v>5</v>
      </c>
      <c r="F2976" s="48"/>
      <c r="G2976" s="48" t="s">
        <v>1290</v>
      </c>
      <c r="H2976" s="49" t="s">
        <v>16</v>
      </c>
      <c r="I2976" s="62" t="s">
        <v>68</v>
      </c>
      <c r="J2976" s="143">
        <v>-7.7649286604612147E-4</v>
      </c>
      <c r="K2976" s="50">
        <v>-7.8747281403284655E-4</v>
      </c>
      <c r="L2976" s="51">
        <v>-6.7038009391015931E-4</v>
      </c>
      <c r="M2976" s="50">
        <v>-5.8510664807810372E-4</v>
      </c>
      <c r="N2976" s="50">
        <v>-7.9286770239813125E-4</v>
      </c>
      <c r="O2976" s="50">
        <v>-7.2943475597665925E-4</v>
      </c>
      <c r="P2976" s="174">
        <v>-5.9403666076914561E-4</v>
      </c>
    </row>
    <row r="2977" spans="1:16" hidden="1" x14ac:dyDescent="0.25">
      <c r="A2977" s="52">
        <f xml:space="preserve"> ROW( data_scaledImpacts[[#This Row],[row_id]] ) - ROW( data_scaledImpacts[[#Headers],[row_id]] )</f>
        <v>2976</v>
      </c>
      <c r="B2977" s="59" t="str">
        <f xml:space="preserve"> _xlfn.TEXTJOIN( "", , data_scaledImpacts[[#This Row],[sector]:[impactType]] )</f>
        <v>ATSExtremeTempGFDL-CM36high CIcold</v>
      </c>
      <c r="C2977" s="47" t="s">
        <v>1280</v>
      </c>
      <c r="D2977" s="47" t="s">
        <v>5</v>
      </c>
      <c r="E2977" s="48">
        <v>6</v>
      </c>
      <c r="F2977" s="48"/>
      <c r="G2977" s="48" t="s">
        <v>1290</v>
      </c>
      <c r="H2977" s="49" t="s">
        <v>16</v>
      </c>
      <c r="I2977" s="62" t="s">
        <v>75</v>
      </c>
      <c r="J2977" s="143">
        <v>-9.2625134186957443E-4</v>
      </c>
      <c r="K2977" s="50">
        <v>-9.3750699081482673E-4</v>
      </c>
      <c r="L2977" s="51">
        <v>-8.115828455749365E-4</v>
      </c>
      <c r="M2977" s="50">
        <v>-7.0246915291618552E-4</v>
      </c>
      <c r="N2977" s="50">
        <v>-9.3953375678839691E-4</v>
      </c>
      <c r="O2977" s="50">
        <v>-8.3562978872900871E-4</v>
      </c>
      <c r="P2977" s="174">
        <v>-7.2810093010202206E-4</v>
      </c>
    </row>
    <row r="2978" spans="1:16" hidden="1" x14ac:dyDescent="0.25">
      <c r="A2978" s="52">
        <f xml:space="preserve"> ROW( data_scaledImpacts[[#This Row],[row_id]] ) - ROW( data_scaledImpacts[[#Headers],[row_id]] )</f>
        <v>2977</v>
      </c>
      <c r="B2978" s="59" t="str">
        <f xml:space="preserve"> _xlfn.TEXTJOIN( "", , data_scaledImpacts[[#This Row],[sector]:[impactType]] )</f>
        <v>ATSExtremeTempGCMAverage1high CIcold</v>
      </c>
      <c r="C2978" s="47" t="s">
        <v>1280</v>
      </c>
      <c r="D2978" s="47" t="s">
        <v>1282</v>
      </c>
      <c r="E2978" s="48">
        <v>1</v>
      </c>
      <c r="F2978" s="48"/>
      <c r="G2978" s="48" t="s">
        <v>1290</v>
      </c>
      <c r="H2978" s="49" t="s">
        <v>16</v>
      </c>
      <c r="I2978" s="62" t="s">
        <v>1283</v>
      </c>
      <c r="J2978" s="143">
        <v>-1.7290259882945733E-4</v>
      </c>
      <c r="K2978" s="50">
        <v>-1.6034253724038752E-4</v>
      </c>
      <c r="L2978" s="51">
        <v>-1.2658748455332623E-4</v>
      </c>
      <c r="M2978" s="50">
        <v>-1.0115981472281377E-4</v>
      </c>
      <c r="N2978" s="50">
        <v>-1.4478350050877906E-4</v>
      </c>
      <c r="O2978" s="50">
        <v>-1.2082529283358412E-4</v>
      </c>
      <c r="P2978" s="174">
        <v>-6.7339916178538756E-5</v>
      </c>
    </row>
    <row r="2979" spans="1:16" hidden="1" x14ac:dyDescent="0.25">
      <c r="A2979" s="52">
        <f xml:space="preserve"> ROW( data_scaledImpacts[[#This Row],[row_id]] ) - ROW( data_scaledImpacts[[#Headers],[row_id]] )</f>
        <v>2978</v>
      </c>
      <c r="B2979" s="59" t="str">
        <f xml:space="preserve"> _xlfn.TEXTJOIN( "", , data_scaledImpacts[[#This Row],[sector]:[impactType]] )</f>
        <v>ATSExtremeTempGCMAverage2high CIcold</v>
      </c>
      <c r="C2979" s="47" t="s">
        <v>1280</v>
      </c>
      <c r="D2979" s="47" t="s">
        <v>1282</v>
      </c>
      <c r="E2979" s="48">
        <v>2</v>
      </c>
      <c r="F2979" s="48"/>
      <c r="G2979" s="48" t="s">
        <v>1290</v>
      </c>
      <c r="H2979" s="49" t="s">
        <v>16</v>
      </c>
      <c r="I2979" s="62" t="s">
        <v>1284</v>
      </c>
      <c r="J2979" s="143">
        <v>-3.3475367206514689E-4</v>
      </c>
      <c r="K2979" s="50">
        <v>-3.1316817022779682E-4</v>
      </c>
      <c r="L2979" s="51">
        <v>-2.7953150089217807E-4</v>
      </c>
      <c r="M2979" s="50">
        <v>-2.299351669093798E-4</v>
      </c>
      <c r="N2979" s="50">
        <v>-3.074549445497066E-4</v>
      </c>
      <c r="O2979" s="50">
        <v>-2.8499180063855292E-4</v>
      </c>
      <c r="P2979" s="174">
        <v>-2.0565141030729568E-4</v>
      </c>
    </row>
    <row r="2980" spans="1:16" hidden="1" x14ac:dyDescent="0.25">
      <c r="A2980" s="52">
        <f xml:space="preserve"> ROW( data_scaledImpacts[[#This Row],[row_id]] ) - ROW( data_scaledImpacts[[#Headers],[row_id]] )</f>
        <v>2979</v>
      </c>
      <c r="B2980" s="59" t="str">
        <f xml:space="preserve"> _xlfn.TEXTJOIN( "", , data_scaledImpacts[[#This Row],[sector]:[impactType]] )</f>
        <v>ATSExtremeTempGCMAverage3high CIcold</v>
      </c>
      <c r="C2980" s="47" t="s">
        <v>1280</v>
      </c>
      <c r="D2980" s="47" t="s">
        <v>1282</v>
      </c>
      <c r="E2980" s="48">
        <v>3</v>
      </c>
      <c r="F2980" s="48"/>
      <c r="G2980" s="48" t="s">
        <v>1290</v>
      </c>
      <c r="H2980" s="49" t="s">
        <v>16</v>
      </c>
      <c r="I2980" s="62" t="s">
        <v>1285</v>
      </c>
      <c r="J2980" s="143">
        <v>-5.0852643054102647E-4</v>
      </c>
      <c r="K2980" s="50">
        <v>-4.9245568982872847E-4</v>
      </c>
      <c r="L2980" s="51">
        <v>-4.3805833646046616E-4</v>
      </c>
      <c r="M2980" s="50">
        <v>-3.6855307108893566E-4</v>
      </c>
      <c r="N2980" s="50">
        <v>-4.9372658309912573E-4</v>
      </c>
      <c r="O2980" s="50">
        <v>-4.4552716555037314E-4</v>
      </c>
      <c r="P2980" s="174">
        <v>-3.4201460162320776E-4</v>
      </c>
    </row>
    <row r="2981" spans="1:16" hidden="1" x14ac:dyDescent="0.25">
      <c r="A2981" s="52">
        <f xml:space="preserve"> ROW( data_scaledImpacts[[#This Row],[row_id]] ) - ROW( data_scaledImpacts[[#Headers],[row_id]] )</f>
        <v>2980</v>
      </c>
      <c r="B2981" s="59" t="str">
        <f xml:space="preserve"> _xlfn.TEXTJOIN( "", , data_scaledImpacts[[#This Row],[sector]:[impactType]] )</f>
        <v>ATSExtremeTempGCMAverage4high CIcold</v>
      </c>
      <c r="C2981" s="47" t="s">
        <v>1280</v>
      </c>
      <c r="D2981" s="47" t="s">
        <v>1282</v>
      </c>
      <c r="E2981" s="48">
        <v>4</v>
      </c>
      <c r="F2981" s="48"/>
      <c r="G2981" s="48" t="s">
        <v>1290</v>
      </c>
      <c r="H2981" s="49" t="s">
        <v>16</v>
      </c>
      <c r="I2981" s="62" t="s">
        <v>1286</v>
      </c>
      <c r="J2981" s="143">
        <v>-6.3552412868209238E-4</v>
      </c>
      <c r="K2981" s="50">
        <v>-6.2063344689516507E-4</v>
      </c>
      <c r="L2981" s="51">
        <v>-5.6571393914969358E-4</v>
      </c>
      <c r="M2981" s="50">
        <v>-5.2418846141262813E-4</v>
      </c>
      <c r="N2981" s="50">
        <v>-6.2159580204901354E-4</v>
      </c>
      <c r="O2981" s="50">
        <v>-5.6884888096417883E-4</v>
      </c>
      <c r="P2981" s="174">
        <v>-4.6183512255384903E-4</v>
      </c>
    </row>
    <row r="2982" spans="1:16" hidden="1" x14ac:dyDescent="0.25">
      <c r="A2982" s="52">
        <f xml:space="preserve"> ROW( data_scaledImpacts[[#This Row],[row_id]] ) - ROW( data_scaledImpacts[[#Headers],[row_id]] )</f>
        <v>2981</v>
      </c>
      <c r="B2982" s="59" t="str">
        <f xml:space="preserve"> _xlfn.TEXTJOIN( "", , data_scaledImpacts[[#This Row],[sector]:[impactType]] )</f>
        <v>ATSExtremeTempGCMAverage5high CIcold</v>
      </c>
      <c r="C2982" s="47" t="s">
        <v>1280</v>
      </c>
      <c r="D2982" s="47" t="s">
        <v>1282</v>
      </c>
      <c r="E2982" s="48">
        <v>5</v>
      </c>
      <c r="F2982" s="48"/>
      <c r="G2982" s="48" t="s">
        <v>1290</v>
      </c>
      <c r="H2982" s="49" t="s">
        <v>16</v>
      </c>
      <c r="I2982" s="62" t="s">
        <v>1287</v>
      </c>
      <c r="J2982" s="143">
        <v>-7.8664879137231515E-4</v>
      </c>
      <c r="K2982" s="50">
        <v>-7.4295631566896289E-4</v>
      </c>
      <c r="L2982" s="51">
        <v>-7.2363483095588853E-4</v>
      </c>
      <c r="M2982" s="50">
        <v>-6.3561225429715454E-4</v>
      </c>
      <c r="N2982" s="50">
        <v>-7.5220036242013965E-4</v>
      </c>
      <c r="O2982" s="50">
        <v>-7.0679753699279203E-4</v>
      </c>
      <c r="P2982" s="174">
        <v>-5.6325390942132936E-4</v>
      </c>
    </row>
    <row r="2983" spans="1:16" hidden="1" x14ac:dyDescent="0.25">
      <c r="A2983" s="46">
        <f xml:space="preserve"> ROW( data_scaledImpacts[[#This Row],[row_id]] ) - ROW( data_scaledImpacts[[#Headers],[row_id]] )</f>
        <v>2982</v>
      </c>
      <c r="B2983" s="60" t="str">
        <f xml:space="preserve"> _xlfn.TEXTJOIN( "", , data_scaledImpacts[[#This Row],[sector]:[impactType]] )</f>
        <v>ATSExtremeTempGCMAverage6high CIcold</v>
      </c>
      <c r="C2983" s="53" t="s">
        <v>1280</v>
      </c>
      <c r="D2983" s="53" t="s">
        <v>1282</v>
      </c>
      <c r="E2983" s="54">
        <v>6</v>
      </c>
      <c r="F2983" s="54"/>
      <c r="G2983" s="54" t="s">
        <v>1290</v>
      </c>
      <c r="H2983" s="55" t="s">
        <v>16</v>
      </c>
      <c r="I2983" s="63" t="s">
        <v>1288</v>
      </c>
      <c r="J2983" s="165">
        <v>-9.3532796874031454E-4</v>
      </c>
      <c r="K2983" s="56">
        <v>-9.0434096333334875E-4</v>
      </c>
      <c r="L2983" s="57">
        <v>-8.4085657768799657E-4</v>
      </c>
      <c r="M2983" s="56">
        <v>-8.1117267162859527E-4</v>
      </c>
      <c r="N2983" s="56">
        <v>-9.1363995367528485E-4</v>
      </c>
      <c r="O2983" s="56">
        <v>-8.0446547472354897E-4</v>
      </c>
      <c r="P2983" s="175">
        <v>-7.1122816543590353E-4</v>
      </c>
    </row>
    <row r="2984" spans="1:16" hidden="1" x14ac:dyDescent="0.25">
      <c r="A2984" s="52">
        <f xml:space="preserve"> ROW( data_scaledImpacts[[#This Row],[row_id]] ) - ROW( data_scaledImpacts[[#Headers],[row_id]] )</f>
        <v>2983</v>
      </c>
      <c r="B2984" s="59" t="str">
        <f xml:space="preserve"> _xlfn.TEXTJOIN( "", , data_scaledImpacts[[#This Row],[sector]:[impactType]] )</f>
        <v>CILExtremeTempCanESM21median</v>
      </c>
      <c r="C2984" s="47" t="s">
        <v>1191</v>
      </c>
      <c r="D2984" s="47" t="s">
        <v>0</v>
      </c>
      <c r="E2984" s="48">
        <v>1</v>
      </c>
      <c r="F2984" s="48"/>
      <c r="G2984" s="48" t="s">
        <v>1299</v>
      </c>
      <c r="H2984" s="49"/>
      <c r="I2984" s="62"/>
      <c r="J2984" s="164">
        <v>9.7684479405382286E-6</v>
      </c>
      <c r="K2984" s="164">
        <v>1.4932587371514305E-5</v>
      </c>
      <c r="L2984" s="164">
        <v>1.5440277006346553E-5</v>
      </c>
      <c r="M2984" s="164">
        <v>-1.4309079272123623E-5</v>
      </c>
      <c r="N2984" s="164">
        <v>-4.6226146129246911E-6</v>
      </c>
      <c r="O2984" s="164">
        <v>-8.8442271675205652E-6</v>
      </c>
      <c r="P2984" s="164">
        <v>-1.0431200928256027E-5</v>
      </c>
    </row>
    <row r="2985" spans="1:16" hidden="1" x14ac:dyDescent="0.25">
      <c r="A2985" s="52">
        <f xml:space="preserve"> ROW( data_scaledImpacts[[#This Row],[row_id]] ) - ROW( data_scaledImpacts[[#Headers],[row_id]] )</f>
        <v>2984</v>
      </c>
      <c r="B2985" s="59" t="str">
        <f xml:space="preserve"> _xlfn.TEXTJOIN( "", , data_scaledImpacts[[#This Row],[sector]:[impactType]] )</f>
        <v>CILExtremeTempCCSM41median</v>
      </c>
      <c r="C2985" s="47" t="s">
        <v>1191</v>
      </c>
      <c r="D2985" s="47" t="s">
        <v>1</v>
      </c>
      <c r="E2985" s="48">
        <v>1</v>
      </c>
      <c r="F2985" s="48"/>
      <c r="G2985" s="48" t="s">
        <v>1299</v>
      </c>
      <c r="H2985" s="49"/>
      <c r="I2985" s="62"/>
      <c r="J2985" s="164">
        <v>9.453646243173676E-5</v>
      </c>
      <c r="K2985" s="164">
        <v>5.6897558132756965E-5</v>
      </c>
      <c r="L2985" s="164">
        <v>8.3218136116948227E-5</v>
      </c>
      <c r="M2985" s="164">
        <v>3.3840074882474639E-5</v>
      </c>
      <c r="N2985" s="164">
        <v>3.2513616543910176E-5</v>
      </c>
      <c r="O2985" s="164">
        <v>-6.1425134360574155E-5</v>
      </c>
      <c r="P2985" s="164">
        <v>-1.5882070935479975E-5</v>
      </c>
    </row>
    <row r="2986" spans="1:16" hidden="1" x14ac:dyDescent="0.25">
      <c r="A2986" s="52">
        <f xml:space="preserve"> ROW( data_scaledImpacts[[#This Row],[row_id]] ) - ROW( data_scaledImpacts[[#Headers],[row_id]] )</f>
        <v>2985</v>
      </c>
      <c r="B2986" s="59" t="str">
        <f xml:space="preserve"> _xlfn.TEXTJOIN( "", , data_scaledImpacts[[#This Row],[sector]:[impactType]] )</f>
        <v>CILExtremeTempGFDL-CM31median</v>
      </c>
      <c r="C2986" s="47" t="s">
        <v>1191</v>
      </c>
      <c r="D2986" s="47" t="s">
        <v>5</v>
      </c>
      <c r="E2986" s="48">
        <v>1</v>
      </c>
      <c r="F2986" s="48"/>
      <c r="G2986" s="48" t="s">
        <v>1299</v>
      </c>
      <c r="H2986" s="49"/>
      <c r="I2986" s="62"/>
      <c r="J2986" s="164">
        <v>5.4548006993441701E-5</v>
      </c>
      <c r="K2986" s="164">
        <v>4.4539127579487334E-5</v>
      </c>
      <c r="L2986" s="164">
        <v>1.8644941312526222E-6</v>
      </c>
      <c r="M2986" s="164">
        <v>-2.7292894805721115E-5</v>
      </c>
      <c r="N2986" s="164">
        <v>1.6813671300843852E-5</v>
      </c>
      <c r="O2986" s="164">
        <v>-5.5993516419743229E-6</v>
      </c>
      <c r="P2986" s="164">
        <v>1.5423937839120878E-5</v>
      </c>
    </row>
    <row r="2987" spans="1:16" hidden="1" x14ac:dyDescent="0.25">
      <c r="A2987" s="52">
        <f xml:space="preserve"> ROW( data_scaledImpacts[[#This Row],[row_id]] ) - ROW( data_scaledImpacts[[#Headers],[row_id]] )</f>
        <v>2986</v>
      </c>
      <c r="B2987" s="59" t="str">
        <f xml:space="preserve"> _xlfn.TEXTJOIN( "", , data_scaledImpacts[[#This Row],[sector]:[impactType]] )</f>
        <v>CILExtremeTempGISS-E2-R1median</v>
      </c>
      <c r="C2987" s="47" t="s">
        <v>1191</v>
      </c>
      <c r="D2987" s="47" t="s">
        <v>2</v>
      </c>
      <c r="E2987" s="48">
        <v>1</v>
      </c>
      <c r="F2987" s="48"/>
      <c r="G2987" s="48" t="s">
        <v>1299</v>
      </c>
      <c r="H2987" s="49"/>
      <c r="I2987" s="62"/>
      <c r="J2987" s="164">
        <v>1.3132704641352856E-5</v>
      </c>
      <c r="K2987" s="164">
        <v>-3.6947673598905784E-5</v>
      </c>
      <c r="L2987" s="164">
        <v>-1.1601799320257359E-5</v>
      </c>
      <c r="M2987" s="164">
        <v>7.8981740398702615E-5</v>
      </c>
      <c r="N2987" s="164">
        <v>1.1273758369468804E-5</v>
      </c>
      <c r="O2987" s="164">
        <v>-1.3534483495543658E-5</v>
      </c>
      <c r="P2987" s="164">
        <v>2.8101444075983567E-5</v>
      </c>
    </row>
    <row r="2988" spans="1:16" hidden="1" x14ac:dyDescent="0.25">
      <c r="A2988" s="52">
        <f xml:space="preserve"> ROW( data_scaledImpacts[[#This Row],[row_id]] ) - ROW( data_scaledImpacts[[#Headers],[row_id]] )</f>
        <v>2987</v>
      </c>
      <c r="B2988" s="59" t="str">
        <f xml:space="preserve"> _xlfn.TEXTJOIN( "", , data_scaledImpacts[[#This Row],[sector]:[impactType]] )</f>
        <v>CILExtremeTempHadGEM2-ES1median</v>
      </c>
      <c r="C2988" s="47" t="s">
        <v>1191</v>
      </c>
      <c r="D2988" s="47" t="s">
        <v>3</v>
      </c>
      <c r="E2988" s="48">
        <v>1</v>
      </c>
      <c r="F2988" s="48"/>
      <c r="G2988" s="48" t="s">
        <v>1299</v>
      </c>
      <c r="H2988" s="49"/>
      <c r="I2988" s="62"/>
      <c r="J2988" s="164">
        <v>-2.5074154975670898E-5</v>
      </c>
      <c r="K2988" s="164">
        <v>4.7211346254964995E-6</v>
      </c>
      <c r="L2988" s="164">
        <v>-2.6548245551243456E-5</v>
      </c>
      <c r="M2988" s="164">
        <v>-2.6038368136673368E-5</v>
      </c>
      <c r="N2988" s="164">
        <v>2.6860242072044722E-5</v>
      </c>
      <c r="O2988" s="164">
        <v>4.014078041454575E-5</v>
      </c>
      <c r="P2988" s="164">
        <v>-1.393075332963934E-5</v>
      </c>
    </row>
    <row r="2989" spans="1:16" hidden="1" x14ac:dyDescent="0.25">
      <c r="A2989" s="52">
        <f xml:space="preserve"> ROW( data_scaledImpacts[[#This Row],[row_id]] ) - ROW( data_scaledImpacts[[#Headers],[row_id]] )</f>
        <v>2988</v>
      </c>
      <c r="B2989" s="59" t="str">
        <f xml:space="preserve"> _xlfn.TEXTJOIN( "", , data_scaledImpacts[[#This Row],[sector]:[impactType]] )</f>
        <v>CILExtremeTempMIROC51median</v>
      </c>
      <c r="C2989" s="47" t="s">
        <v>1191</v>
      </c>
      <c r="D2989" s="47" t="s">
        <v>4</v>
      </c>
      <c r="E2989" s="48">
        <v>1</v>
      </c>
      <c r="F2989" s="48"/>
      <c r="G2989" s="48" t="s">
        <v>1299</v>
      </c>
      <c r="H2989" s="49"/>
      <c r="I2989" s="62"/>
      <c r="J2989" s="164">
        <v>3.5349860469482847E-5</v>
      </c>
      <c r="K2989" s="164">
        <v>-2.2942244567171559E-6</v>
      </c>
      <c r="L2989" s="164">
        <v>6.2488645018858436E-5</v>
      </c>
      <c r="M2989" s="164">
        <v>1.7085962750349413E-5</v>
      </c>
      <c r="N2989" s="164">
        <v>3.6974185986036361E-5</v>
      </c>
      <c r="O2989" s="164">
        <v>1.0961444697703026E-4</v>
      </c>
      <c r="P2989" s="164">
        <v>3.6814775915350942E-5</v>
      </c>
    </row>
    <row r="2990" spans="1:16" hidden="1" x14ac:dyDescent="0.25">
      <c r="A2990" s="52">
        <f xml:space="preserve"> ROW( data_scaledImpacts[[#This Row],[row_id]] ) - ROW( data_scaledImpacts[[#Headers],[row_id]] )</f>
        <v>2989</v>
      </c>
      <c r="B2990" s="59" t="str">
        <f xml:space="preserve"> _xlfn.TEXTJOIN( "", , data_scaledImpacts[[#This Row],[sector]:[impactType]] )</f>
        <v>CILExtremeTempCanESM22median</v>
      </c>
      <c r="C2990" s="47" t="s">
        <v>1191</v>
      </c>
      <c r="D2990" s="47" t="s">
        <v>0</v>
      </c>
      <c r="E2990" s="48">
        <v>2</v>
      </c>
      <c r="F2990" s="48"/>
      <c r="G2990" s="48" t="s">
        <v>1299</v>
      </c>
      <c r="H2990" s="49"/>
      <c r="I2990" s="62"/>
      <c r="J2990" s="164">
        <v>5.7573043825199486E-6</v>
      </c>
      <c r="K2990" s="164">
        <v>2.1577849512236178E-5</v>
      </c>
      <c r="L2990" s="164">
        <v>-7.5728520428974181E-6</v>
      </c>
      <c r="M2990" s="164">
        <v>-5.5851332322366807E-5</v>
      </c>
      <c r="N2990" s="164">
        <v>5.3336431488143967E-5</v>
      </c>
      <c r="O2990" s="164">
        <v>3.7830286396685293E-5</v>
      </c>
      <c r="P2990" s="164">
        <v>-7.7588418170644945E-6</v>
      </c>
    </row>
    <row r="2991" spans="1:16" hidden="1" x14ac:dyDescent="0.25">
      <c r="A2991" s="52">
        <f xml:space="preserve"> ROW( data_scaledImpacts[[#This Row],[row_id]] ) - ROW( data_scaledImpacts[[#Headers],[row_id]] )</f>
        <v>2990</v>
      </c>
      <c r="B2991" s="59" t="str">
        <f xml:space="preserve"> _xlfn.TEXTJOIN( "", , data_scaledImpacts[[#This Row],[sector]:[impactType]] )</f>
        <v>CILExtremeTempCCSM42median</v>
      </c>
      <c r="C2991" s="47" t="s">
        <v>1191</v>
      </c>
      <c r="D2991" s="47" t="s">
        <v>1</v>
      </c>
      <c r="E2991" s="48">
        <v>2</v>
      </c>
      <c r="F2991" s="48"/>
      <c r="G2991" s="48" t="s">
        <v>1299</v>
      </c>
      <c r="H2991" s="49"/>
      <c r="I2991" s="62"/>
      <c r="J2991" s="164">
        <v>8.5784997185506915E-5</v>
      </c>
      <c r="K2991" s="164">
        <v>3.853958722972343E-5</v>
      </c>
      <c r="L2991" s="164">
        <v>7.2485745184595096E-5</v>
      </c>
      <c r="M2991" s="164">
        <v>-2.385729154532303E-6</v>
      </c>
      <c r="N2991" s="164">
        <v>7.3974950939820845E-5</v>
      </c>
      <c r="O2991" s="164">
        <v>-5.1669046923737712E-6</v>
      </c>
      <c r="P2991" s="164">
        <v>-6.8956510643580114E-6</v>
      </c>
    </row>
    <row r="2992" spans="1:16" hidden="1" x14ac:dyDescent="0.25">
      <c r="A2992" s="52">
        <f xml:space="preserve"> ROW( data_scaledImpacts[[#This Row],[row_id]] ) - ROW( data_scaledImpacts[[#Headers],[row_id]] )</f>
        <v>2991</v>
      </c>
      <c r="B2992" s="59" t="str">
        <f xml:space="preserve"> _xlfn.TEXTJOIN( "", , data_scaledImpacts[[#This Row],[sector]:[impactType]] )</f>
        <v>CILExtremeTempGFDL-CM32median</v>
      </c>
      <c r="C2992" s="47" t="s">
        <v>1191</v>
      </c>
      <c r="D2992" s="47" t="s">
        <v>5</v>
      </c>
      <c r="E2992" s="48">
        <v>2</v>
      </c>
      <c r="F2992" s="48"/>
      <c r="G2992" s="48" t="s">
        <v>1299</v>
      </c>
      <c r="H2992" s="49"/>
      <c r="I2992" s="62"/>
      <c r="J2992" s="164">
        <v>3.6178999338291479E-5</v>
      </c>
      <c r="K2992" s="164">
        <v>1.5436523517097636E-5</v>
      </c>
      <c r="L2992" s="164">
        <v>9.4389936632505806E-8</v>
      </c>
      <c r="M2992" s="164">
        <v>-4.3598795385349541E-5</v>
      </c>
      <c r="N2992" s="164">
        <v>5.0345467956295479E-5</v>
      </c>
      <c r="O2992" s="164">
        <v>2.1217136883771449E-5</v>
      </c>
      <c r="P2992" s="164">
        <v>1.5654907687137109E-5</v>
      </c>
    </row>
    <row r="2993" spans="1:16" hidden="1" x14ac:dyDescent="0.25">
      <c r="A2993" s="52">
        <f xml:space="preserve"> ROW( data_scaledImpacts[[#This Row],[row_id]] ) - ROW( data_scaledImpacts[[#Headers],[row_id]] )</f>
        <v>2992</v>
      </c>
      <c r="B2993" s="59" t="str">
        <f xml:space="preserve"> _xlfn.TEXTJOIN( "", , data_scaledImpacts[[#This Row],[sector]:[impactType]] )</f>
        <v>CILExtremeTempGISS-E2-R2median</v>
      </c>
      <c r="C2993" s="47" t="s">
        <v>1191</v>
      </c>
      <c r="D2993" s="47" t="s">
        <v>2</v>
      </c>
      <c r="E2993" s="48">
        <v>2</v>
      </c>
      <c r="F2993" s="48"/>
      <c r="G2993" s="48" t="s">
        <v>1299</v>
      </c>
      <c r="H2993" s="49"/>
      <c r="I2993" s="62"/>
      <c r="J2993" s="164">
        <v>1.8127319536286663E-5</v>
      </c>
      <c r="K2993" s="164">
        <v>-2.232467250999454E-5</v>
      </c>
      <c r="L2993" s="164">
        <v>-5.167314218480697E-5</v>
      </c>
      <c r="M2993" s="164">
        <v>-1.7420079859401433E-5</v>
      </c>
      <c r="N2993" s="164">
        <v>6.5669772773351221E-5</v>
      </c>
      <c r="O2993" s="164">
        <v>1.3917168092388638E-6</v>
      </c>
      <c r="P2993" s="164">
        <v>2.4951319750765245E-5</v>
      </c>
    </row>
    <row r="2994" spans="1:16" hidden="1" x14ac:dyDescent="0.25">
      <c r="A2994" s="52">
        <f xml:space="preserve"> ROW( data_scaledImpacts[[#This Row],[row_id]] ) - ROW( data_scaledImpacts[[#Headers],[row_id]] )</f>
        <v>2993</v>
      </c>
      <c r="B2994" s="59" t="str">
        <f xml:space="preserve"> _xlfn.TEXTJOIN( "", , data_scaledImpacts[[#This Row],[sector]:[impactType]] )</f>
        <v>CILExtremeTempHadGEM2-ES2median</v>
      </c>
      <c r="C2994" s="47" t="s">
        <v>1191</v>
      </c>
      <c r="D2994" s="47" t="s">
        <v>3</v>
      </c>
      <c r="E2994" s="48">
        <v>2</v>
      </c>
      <c r="F2994" s="48"/>
      <c r="G2994" s="48" t="s">
        <v>1299</v>
      </c>
      <c r="H2994" s="49"/>
      <c r="I2994" s="62"/>
      <c r="J2994" s="164">
        <v>-3.5207839719408268E-6</v>
      </c>
      <c r="K2994" s="164">
        <v>3.3697009725802824E-5</v>
      </c>
      <c r="L2994" s="164">
        <v>-6.2897049666461988E-5</v>
      </c>
      <c r="M2994" s="164">
        <v>-5.9685392941928685E-5</v>
      </c>
      <c r="N2994" s="164">
        <v>8.2569850921152078E-5</v>
      </c>
      <c r="O2994" s="164">
        <v>1.0202916939015333E-4</v>
      </c>
      <c r="P2994" s="164">
        <v>-1.5226515581510749E-5</v>
      </c>
    </row>
    <row r="2995" spans="1:16" hidden="1" x14ac:dyDescent="0.25">
      <c r="A2995" s="52">
        <f xml:space="preserve"> ROW( data_scaledImpacts[[#This Row],[row_id]] ) - ROW( data_scaledImpacts[[#Headers],[row_id]] )</f>
        <v>2994</v>
      </c>
      <c r="B2995" s="59" t="str">
        <f xml:space="preserve"> _xlfn.TEXTJOIN( "", , data_scaledImpacts[[#This Row],[sector]:[impactType]] )</f>
        <v>CILExtremeTempMIROC52median</v>
      </c>
      <c r="C2995" s="47" t="s">
        <v>1191</v>
      </c>
      <c r="D2995" s="47" t="s">
        <v>4</v>
      </c>
      <c r="E2995" s="48">
        <v>2</v>
      </c>
      <c r="F2995" s="48"/>
      <c r="G2995" s="48" t="s">
        <v>1299</v>
      </c>
      <c r="H2995" s="49"/>
      <c r="I2995" s="62"/>
      <c r="J2995" s="164">
        <v>-1.1742712171798924E-6</v>
      </c>
      <c r="K2995" s="164">
        <v>-3.5116438563692971E-5</v>
      </c>
      <c r="L2995" s="164">
        <v>2.3332070681210392E-5</v>
      </c>
      <c r="M2995" s="164">
        <v>-6.5834141895381379E-6</v>
      </c>
      <c r="N2995" s="164">
        <v>6.1358288357834929E-5</v>
      </c>
      <c r="O2995" s="164">
        <v>1.3375017183272646E-4</v>
      </c>
      <c r="P2995" s="164">
        <v>4.2428461250384351E-5</v>
      </c>
    </row>
    <row r="2996" spans="1:16" hidden="1" x14ac:dyDescent="0.25">
      <c r="A2996" s="52">
        <f xml:space="preserve"> ROW( data_scaledImpacts[[#This Row],[row_id]] ) - ROW( data_scaledImpacts[[#Headers],[row_id]] )</f>
        <v>2995</v>
      </c>
      <c r="B2996" s="59" t="str">
        <f xml:space="preserve"> _xlfn.TEXTJOIN( "", , data_scaledImpacts[[#This Row],[sector]:[impactType]] )</f>
        <v>CILExtremeTempCanESM23median</v>
      </c>
      <c r="C2996" s="47" t="s">
        <v>1191</v>
      </c>
      <c r="D2996" s="47" t="s">
        <v>0</v>
      </c>
      <c r="E2996" s="48">
        <v>3</v>
      </c>
      <c r="F2996" s="48"/>
      <c r="G2996" s="48" t="s">
        <v>1299</v>
      </c>
      <c r="H2996" s="49"/>
      <c r="I2996" s="62"/>
      <c r="J2996" s="164">
        <v>-1.5085956985308893E-7</v>
      </c>
      <c r="K2996" s="164">
        <v>1.4763885788145304E-5</v>
      </c>
      <c r="L2996" s="164">
        <v>-3.9111253429953806E-5</v>
      </c>
      <c r="M2996" s="164">
        <v>-8.328460302379092E-5</v>
      </c>
      <c r="N2996" s="164">
        <v>8.6137701105766276E-5</v>
      </c>
      <c r="O2996" s="164">
        <v>8.1964356347561244E-5</v>
      </c>
      <c r="P2996" s="164">
        <v>8.0958696584214884E-6</v>
      </c>
    </row>
    <row r="2997" spans="1:16" hidden="1" x14ac:dyDescent="0.25">
      <c r="A2997" s="52">
        <f xml:space="preserve"> ROW( data_scaledImpacts[[#This Row],[row_id]] ) - ROW( data_scaledImpacts[[#Headers],[row_id]] )</f>
        <v>2996</v>
      </c>
      <c r="B2997" s="59" t="str">
        <f xml:space="preserve"> _xlfn.TEXTJOIN( "", , data_scaledImpacts[[#This Row],[sector]:[impactType]] )</f>
        <v>CILExtremeTempCCSM43median</v>
      </c>
      <c r="C2997" s="47" t="s">
        <v>1191</v>
      </c>
      <c r="D2997" s="47" t="s">
        <v>1</v>
      </c>
      <c r="E2997" s="48">
        <v>3</v>
      </c>
      <c r="F2997" s="48"/>
      <c r="G2997" s="48" t="s">
        <v>1299</v>
      </c>
      <c r="H2997" s="49"/>
      <c r="I2997" s="62"/>
      <c r="J2997" s="164">
        <v>8.9959218471368313E-5</v>
      </c>
      <c r="K2997" s="164">
        <v>1.7280907863362606E-5</v>
      </c>
      <c r="L2997" s="164">
        <v>9.1124348796472692E-5</v>
      </c>
      <c r="M2997" s="164">
        <v>8.0188209723464336E-6</v>
      </c>
      <c r="N2997" s="164">
        <v>1.1424407103120971E-4</v>
      </c>
      <c r="O2997" s="164">
        <v>4.8343375718424838E-5</v>
      </c>
      <c r="P2997" s="164">
        <v>3.299721880938883E-5</v>
      </c>
    </row>
    <row r="2998" spans="1:16" hidden="1" x14ac:dyDescent="0.25">
      <c r="A2998" s="52">
        <f xml:space="preserve"> ROW( data_scaledImpacts[[#This Row],[row_id]] ) - ROW( data_scaledImpacts[[#Headers],[row_id]] )</f>
        <v>2997</v>
      </c>
      <c r="B2998" s="59" t="str">
        <f xml:space="preserve"> _xlfn.TEXTJOIN( "", , data_scaledImpacts[[#This Row],[sector]:[impactType]] )</f>
        <v>CILExtremeTempGFDL-CM33median</v>
      </c>
      <c r="C2998" s="47" t="s">
        <v>1191</v>
      </c>
      <c r="D2998" s="47" t="s">
        <v>5</v>
      </c>
      <c r="E2998" s="48">
        <v>3</v>
      </c>
      <c r="F2998" s="48"/>
      <c r="G2998" s="48" t="s">
        <v>1299</v>
      </c>
      <c r="H2998" s="49"/>
      <c r="I2998" s="62"/>
      <c r="J2998" s="164">
        <v>5.6509157570825261E-5</v>
      </c>
      <c r="K2998" s="164">
        <v>4.8029781188954009E-5</v>
      </c>
      <c r="L2998" s="164">
        <v>-4.3158283843847903E-5</v>
      </c>
      <c r="M2998" s="164">
        <v>-1.0584882341257371E-4</v>
      </c>
      <c r="N2998" s="164">
        <v>1.2770588594756597E-4</v>
      </c>
      <c r="O2998" s="164">
        <v>8.0102120371681847E-5</v>
      </c>
      <c r="P2998" s="164">
        <v>4.0644106040109161E-5</v>
      </c>
    </row>
    <row r="2999" spans="1:16" hidden="1" x14ac:dyDescent="0.25">
      <c r="A2999" s="52">
        <f xml:space="preserve"> ROW( data_scaledImpacts[[#This Row],[row_id]] ) - ROW( data_scaledImpacts[[#Headers],[row_id]] )</f>
        <v>2998</v>
      </c>
      <c r="B2999" s="59" t="str">
        <f xml:space="preserve"> _xlfn.TEXTJOIN( "", , data_scaledImpacts[[#This Row],[sector]:[impactType]] )</f>
        <v>CILExtremeTempGISS-E2-R3median</v>
      </c>
      <c r="C2999" s="47" t="s">
        <v>1191</v>
      </c>
      <c r="D2999" s="47" t="s">
        <v>2</v>
      </c>
      <c r="E2999" s="48">
        <v>3</v>
      </c>
      <c r="F2999" s="48"/>
      <c r="G2999" s="48" t="s">
        <v>1299</v>
      </c>
      <c r="H2999" s="49"/>
      <c r="I2999" s="62"/>
      <c r="J2999" s="164">
        <v>1.8189701935368793E-5</v>
      </c>
      <c r="K2999" s="164">
        <v>-4.0145357341920576E-5</v>
      </c>
      <c r="L2999" s="164">
        <v>-4.8839102995936627E-5</v>
      </c>
      <c r="M2999" s="164">
        <v>-1.8684471353823776E-5</v>
      </c>
      <c r="N2999" s="164">
        <v>1.2881634178420488E-4</v>
      </c>
      <c r="O2999" s="164">
        <v>1.0336876784007133E-4</v>
      </c>
      <c r="P2999" s="164">
        <v>7.7017369518999029E-5</v>
      </c>
    </row>
    <row r="3000" spans="1:16" hidden="1" x14ac:dyDescent="0.25">
      <c r="A3000" s="52">
        <f xml:space="preserve"> ROW( data_scaledImpacts[[#This Row],[row_id]] ) - ROW( data_scaledImpacts[[#Headers],[row_id]] )</f>
        <v>2999</v>
      </c>
      <c r="B3000" s="59" t="str">
        <f xml:space="preserve"> _xlfn.TEXTJOIN( "", , data_scaledImpacts[[#This Row],[sector]:[impactType]] )</f>
        <v>CILExtremeTempHadGEM2-ES3median</v>
      </c>
      <c r="C3000" s="47" t="s">
        <v>1191</v>
      </c>
      <c r="D3000" s="47" t="s">
        <v>3</v>
      </c>
      <c r="E3000" s="48">
        <v>3</v>
      </c>
      <c r="F3000" s="48"/>
      <c r="G3000" s="48" t="s">
        <v>1299</v>
      </c>
      <c r="H3000" s="49"/>
      <c r="I3000" s="62"/>
      <c r="J3000" s="164">
        <v>-1.6039411501344542E-5</v>
      </c>
      <c r="K3000" s="164">
        <v>-7.3753562582542802E-6</v>
      </c>
      <c r="L3000" s="164">
        <v>-8.8158126858073923E-5</v>
      </c>
      <c r="M3000" s="164">
        <v>-8.1433953887751222E-5</v>
      </c>
      <c r="N3000" s="164">
        <v>1.7350547963243496E-4</v>
      </c>
      <c r="O3000" s="164">
        <v>1.6814656198554145E-4</v>
      </c>
      <c r="P3000" s="164">
        <v>6.5127283467887669E-6</v>
      </c>
    </row>
    <row r="3001" spans="1:16" hidden="1" x14ac:dyDescent="0.25">
      <c r="A3001" s="52">
        <f xml:space="preserve"> ROW( data_scaledImpacts[[#This Row],[row_id]] ) - ROW( data_scaledImpacts[[#Headers],[row_id]] )</f>
        <v>3000</v>
      </c>
      <c r="B3001" s="59" t="str">
        <f xml:space="preserve"> _xlfn.TEXTJOIN( "", , data_scaledImpacts[[#This Row],[sector]:[impactType]] )</f>
        <v>CILExtremeTempMIROC53median</v>
      </c>
      <c r="C3001" s="47" t="s">
        <v>1191</v>
      </c>
      <c r="D3001" s="47" t="s">
        <v>4</v>
      </c>
      <c r="E3001" s="48">
        <v>3</v>
      </c>
      <c r="F3001" s="48"/>
      <c r="G3001" s="48" t="s">
        <v>1299</v>
      </c>
      <c r="H3001" s="49"/>
      <c r="I3001" s="62"/>
      <c r="J3001" s="164">
        <v>-3.7183518593158738E-5</v>
      </c>
      <c r="K3001" s="164">
        <v>-8.4949837563792169E-5</v>
      </c>
      <c r="L3001" s="164">
        <v>-4.2260667118873773E-6</v>
      </c>
      <c r="M3001" s="164">
        <v>-2.8678613157144452E-5</v>
      </c>
      <c r="N3001" s="164">
        <v>8.0889429512430834E-5</v>
      </c>
      <c r="O3001" s="164">
        <v>1.7430380412929939E-4</v>
      </c>
      <c r="P3001" s="164">
        <v>5.8697440024045538E-5</v>
      </c>
    </row>
    <row r="3002" spans="1:16" hidden="1" x14ac:dyDescent="0.25">
      <c r="A3002" s="52">
        <f xml:space="preserve"> ROW( data_scaledImpacts[[#This Row],[row_id]] ) - ROW( data_scaledImpacts[[#Headers],[row_id]] )</f>
        <v>3001</v>
      </c>
      <c r="B3002" s="59" t="str">
        <f xml:space="preserve"> _xlfn.TEXTJOIN( "", , data_scaledImpacts[[#This Row],[sector]:[impactType]] )</f>
        <v>CILExtremeTempCanESM24median</v>
      </c>
      <c r="C3002" s="47" t="s">
        <v>1191</v>
      </c>
      <c r="D3002" s="47" t="s">
        <v>0</v>
      </c>
      <c r="E3002" s="48">
        <v>4</v>
      </c>
      <c r="F3002" s="48"/>
      <c r="G3002" s="48" t="s">
        <v>1299</v>
      </c>
      <c r="H3002" s="49"/>
      <c r="I3002" s="62"/>
      <c r="J3002" s="164">
        <v>2.6146329518182384E-5</v>
      </c>
      <c r="K3002" s="164">
        <v>4.5663678196507132E-5</v>
      </c>
      <c r="L3002" s="164">
        <v>-3.613312220468243E-5</v>
      </c>
      <c r="M3002" s="164">
        <v>-1.0047589382445521E-4</v>
      </c>
      <c r="N3002" s="164">
        <v>1.551125884603938E-4</v>
      </c>
      <c r="O3002" s="164">
        <v>1.4519599907064436E-4</v>
      </c>
      <c r="P3002" s="164">
        <v>1.7787176967217584E-5</v>
      </c>
    </row>
    <row r="3003" spans="1:16" hidden="1" x14ac:dyDescent="0.25">
      <c r="A3003" s="52">
        <f xml:space="preserve"> ROW( data_scaledImpacts[[#This Row],[row_id]] ) - ROW( data_scaledImpacts[[#Headers],[row_id]] )</f>
        <v>3002</v>
      </c>
      <c r="B3003" s="59" t="str">
        <f xml:space="preserve"> _xlfn.TEXTJOIN( "", , data_scaledImpacts[[#This Row],[sector]:[impactType]] )</f>
        <v>CILExtremeTempCCSM44median</v>
      </c>
      <c r="C3003" s="47" t="s">
        <v>1191</v>
      </c>
      <c r="D3003" s="47" t="s">
        <v>1</v>
      </c>
      <c r="E3003" s="48">
        <v>4</v>
      </c>
      <c r="F3003" s="48"/>
      <c r="G3003" s="48" t="s">
        <v>1299</v>
      </c>
      <c r="H3003" s="49"/>
      <c r="I3003" s="62"/>
      <c r="J3003" s="164">
        <v>7.9441245121609304E-5</v>
      </c>
      <c r="K3003" s="164">
        <v>2.83532664072621E-5</v>
      </c>
      <c r="L3003" s="164">
        <v>4.0218969167578988E-5</v>
      </c>
      <c r="M3003" s="164">
        <v>-5.9265837052672085E-5</v>
      </c>
      <c r="N3003" s="164">
        <v>1.8934114439460978E-4</v>
      </c>
      <c r="O3003" s="164">
        <v>1.0703218574144844E-4</v>
      </c>
      <c r="P3003" s="164">
        <v>4.7341464695100873E-5</v>
      </c>
    </row>
    <row r="3004" spans="1:16" hidden="1" x14ac:dyDescent="0.25">
      <c r="A3004" s="52">
        <f xml:space="preserve"> ROW( data_scaledImpacts[[#This Row],[row_id]] ) - ROW( data_scaledImpacts[[#Headers],[row_id]] )</f>
        <v>3003</v>
      </c>
      <c r="B3004" s="59" t="str">
        <f xml:space="preserve"> _xlfn.TEXTJOIN( "", , data_scaledImpacts[[#This Row],[sector]:[impactType]] )</f>
        <v>CILExtremeTempGFDL-CM34median</v>
      </c>
      <c r="C3004" s="47" t="s">
        <v>1191</v>
      </c>
      <c r="D3004" s="47" t="s">
        <v>5</v>
      </c>
      <c r="E3004" s="48">
        <v>4</v>
      </c>
      <c r="F3004" s="48"/>
      <c r="G3004" s="48" t="s">
        <v>1299</v>
      </c>
      <c r="H3004" s="49"/>
      <c r="I3004" s="62"/>
      <c r="J3004" s="164">
        <v>6.2902314617226628E-5</v>
      </c>
      <c r="K3004" s="164">
        <v>4.5787370573766518E-5</v>
      </c>
      <c r="L3004" s="164">
        <v>-3.8395547630765002E-5</v>
      </c>
      <c r="M3004" s="164">
        <v>-1.0795545457531578E-4</v>
      </c>
      <c r="N3004" s="164">
        <v>2.1672252124343852E-4</v>
      </c>
      <c r="O3004" s="164">
        <v>1.5546495292699438E-4</v>
      </c>
      <c r="P3004" s="164">
        <v>7.1826125795744088E-5</v>
      </c>
    </row>
    <row r="3005" spans="1:16" hidden="1" x14ac:dyDescent="0.25">
      <c r="A3005" s="52">
        <f xml:space="preserve"> ROW( data_scaledImpacts[[#This Row],[row_id]] ) - ROW( data_scaledImpacts[[#Headers],[row_id]] )</f>
        <v>3004</v>
      </c>
      <c r="B3005" s="59" t="str">
        <f xml:space="preserve"> _xlfn.TEXTJOIN( "", , data_scaledImpacts[[#This Row],[sector]:[impactType]] )</f>
        <v>CILExtremeTempHadGEM2-ES4median</v>
      </c>
      <c r="C3005" s="47" t="s">
        <v>1191</v>
      </c>
      <c r="D3005" s="47" t="s">
        <v>3</v>
      </c>
      <c r="E3005" s="48">
        <v>4</v>
      </c>
      <c r="F3005" s="48"/>
      <c r="G3005" s="48" t="s">
        <v>1299</v>
      </c>
      <c r="H3005" s="49"/>
      <c r="I3005" s="62"/>
      <c r="J3005" s="164">
        <v>-3.8235927181459568E-5</v>
      </c>
      <c r="K3005" s="164">
        <v>-1.8572972221888578E-5</v>
      </c>
      <c r="L3005" s="164">
        <v>-1.1825056789668491E-4</v>
      </c>
      <c r="M3005" s="164">
        <v>-1.1169538421648795E-4</v>
      </c>
      <c r="N3005" s="164">
        <v>2.2970101202601572E-4</v>
      </c>
      <c r="O3005" s="164">
        <v>2.1191331325734464E-4</v>
      </c>
      <c r="P3005" s="164">
        <v>2.5536751851236143E-5</v>
      </c>
    </row>
    <row r="3006" spans="1:16" hidden="1" x14ac:dyDescent="0.25">
      <c r="A3006" s="52">
        <f xml:space="preserve"> ROW( data_scaledImpacts[[#This Row],[row_id]] ) - ROW( data_scaledImpacts[[#Headers],[row_id]] )</f>
        <v>3005</v>
      </c>
      <c r="B3006" s="59" t="str">
        <f xml:space="preserve"> _xlfn.TEXTJOIN( "", , data_scaledImpacts[[#This Row],[sector]:[impactType]] )</f>
        <v>CILExtremeTempMIROC54median</v>
      </c>
      <c r="C3006" s="47" t="s">
        <v>1191</v>
      </c>
      <c r="D3006" s="47" t="s">
        <v>4</v>
      </c>
      <c r="E3006" s="48">
        <v>4</v>
      </c>
      <c r="F3006" s="48"/>
      <c r="G3006" s="48" t="s">
        <v>1299</v>
      </c>
      <c r="H3006" s="49"/>
      <c r="I3006" s="62"/>
      <c r="J3006" s="164">
        <v>-3.9323293228409655E-5</v>
      </c>
      <c r="K3006" s="164">
        <v>-1.0472563358969958E-4</v>
      </c>
      <c r="L3006" s="164">
        <v>3.1268969680213097E-6</v>
      </c>
      <c r="M3006" s="164">
        <v>-4.6969718127715249E-5</v>
      </c>
      <c r="N3006" s="164">
        <v>1.2765412850508729E-4</v>
      </c>
      <c r="O3006" s="164">
        <v>2.4607815216083764E-4</v>
      </c>
      <c r="P3006" s="164">
        <v>7.4986560356840115E-5</v>
      </c>
    </row>
    <row r="3007" spans="1:16" hidden="1" x14ac:dyDescent="0.25">
      <c r="A3007" s="52">
        <f xml:space="preserve"> ROW( data_scaledImpacts[[#This Row],[row_id]] ) - ROW( data_scaledImpacts[[#Headers],[row_id]] )</f>
        <v>3006</v>
      </c>
      <c r="B3007" s="59" t="str">
        <f xml:space="preserve"> _xlfn.TEXTJOIN( "", , data_scaledImpacts[[#This Row],[sector]:[impactType]] )</f>
        <v>CILExtremeTempCanESM25median</v>
      </c>
      <c r="C3007" s="47" t="s">
        <v>1191</v>
      </c>
      <c r="D3007" s="47" t="s">
        <v>0</v>
      </c>
      <c r="E3007" s="48">
        <v>5</v>
      </c>
      <c r="F3007" s="48"/>
      <c r="G3007" s="48" t="s">
        <v>1299</v>
      </c>
      <c r="H3007" s="49"/>
      <c r="I3007" s="62"/>
      <c r="J3007" s="164">
        <v>-2.3523012601784629E-6</v>
      </c>
      <c r="K3007" s="164">
        <v>3.3010465045955416E-5</v>
      </c>
      <c r="L3007" s="164">
        <v>-8.3174871998824534E-5</v>
      </c>
      <c r="M3007" s="164">
        <v>-1.1098355272711255E-4</v>
      </c>
      <c r="N3007" s="164">
        <v>2.0955534081787912E-4</v>
      </c>
      <c r="O3007" s="164">
        <v>1.690404380305017E-4</v>
      </c>
      <c r="P3007" s="164">
        <v>4.8826440564133023E-5</v>
      </c>
    </row>
    <row r="3008" spans="1:16" hidden="1" x14ac:dyDescent="0.25">
      <c r="A3008" s="52">
        <f xml:space="preserve"> ROW( data_scaledImpacts[[#This Row],[row_id]] ) - ROW( data_scaledImpacts[[#Headers],[row_id]] )</f>
        <v>3007</v>
      </c>
      <c r="B3008" s="59" t="str">
        <f xml:space="preserve"> _xlfn.TEXTJOIN( "", , data_scaledImpacts[[#This Row],[sector]:[impactType]] )</f>
        <v>CILExtremeTempCCSM45median</v>
      </c>
      <c r="C3008" s="47" t="s">
        <v>1191</v>
      </c>
      <c r="D3008" s="47" t="s">
        <v>1</v>
      </c>
      <c r="E3008" s="48">
        <v>5</v>
      </c>
      <c r="F3008" s="48"/>
      <c r="G3008" s="48" t="s">
        <v>1299</v>
      </c>
      <c r="H3008" s="49"/>
      <c r="I3008" s="62"/>
      <c r="J3008" s="164">
        <v>1.4319669547417806E-4</v>
      </c>
      <c r="K3008" s="164">
        <v>6.953917775097911E-5</v>
      </c>
      <c r="L3008" s="164">
        <v>1.0290074380360257E-4</v>
      </c>
      <c r="M3008" s="164">
        <v>-4.7772592528329905E-5</v>
      </c>
      <c r="N3008" s="164">
        <v>2.9937908302197879E-4</v>
      </c>
      <c r="O3008" s="164">
        <v>1.9216925519040422E-4</v>
      </c>
      <c r="P3008" s="164">
        <v>6.7144491237167866E-5</v>
      </c>
    </row>
    <row r="3009" spans="1:16" hidden="1" x14ac:dyDescent="0.25">
      <c r="A3009" s="52">
        <f xml:space="preserve"> ROW( data_scaledImpacts[[#This Row],[row_id]] ) - ROW( data_scaledImpacts[[#Headers],[row_id]] )</f>
        <v>3008</v>
      </c>
      <c r="B3009" s="59" t="str">
        <f xml:space="preserve"> _xlfn.TEXTJOIN( "", , data_scaledImpacts[[#This Row],[sector]:[impactType]] )</f>
        <v>CILExtremeTempGFDL-CM35median</v>
      </c>
      <c r="C3009" s="47" t="s">
        <v>1191</v>
      </c>
      <c r="D3009" s="47" t="s">
        <v>5</v>
      </c>
      <c r="E3009" s="48">
        <v>5</v>
      </c>
      <c r="F3009" s="48"/>
      <c r="G3009" s="48" t="s">
        <v>1299</v>
      </c>
      <c r="H3009" s="49"/>
      <c r="I3009" s="62"/>
      <c r="J3009" s="164">
        <v>1.0327985896678516E-4</v>
      </c>
      <c r="K3009" s="164">
        <v>5.6783298770168594E-5</v>
      </c>
      <c r="L3009" s="164">
        <v>-5.1291479530084851E-6</v>
      </c>
      <c r="M3009" s="164">
        <v>-1.2409564068438967E-4</v>
      </c>
      <c r="N3009" s="164">
        <v>2.8441517312674308E-4</v>
      </c>
      <c r="O3009" s="164">
        <v>2.7404075808324995E-4</v>
      </c>
      <c r="P3009" s="164">
        <v>1.0559607691137694E-4</v>
      </c>
    </row>
    <row r="3010" spans="1:16" hidden="1" x14ac:dyDescent="0.25">
      <c r="A3010" s="52">
        <f xml:space="preserve"> ROW( data_scaledImpacts[[#This Row],[row_id]] ) - ROW( data_scaledImpacts[[#Headers],[row_id]] )</f>
        <v>3009</v>
      </c>
      <c r="B3010" s="59" t="str">
        <f xml:space="preserve"> _xlfn.TEXTJOIN( "", , data_scaledImpacts[[#This Row],[sector]:[impactType]] )</f>
        <v>CILExtremeTempHadGEM2-ES5median</v>
      </c>
      <c r="C3010" s="47" t="s">
        <v>1191</v>
      </c>
      <c r="D3010" s="47" t="s">
        <v>3</v>
      </c>
      <c r="E3010" s="48">
        <v>5</v>
      </c>
      <c r="F3010" s="48"/>
      <c r="G3010" s="48" t="s">
        <v>1299</v>
      </c>
      <c r="H3010" s="49"/>
      <c r="I3010" s="62"/>
      <c r="J3010" s="164">
        <v>-1.3371610716569084E-6</v>
      </c>
      <c r="K3010" s="164">
        <v>8.8290574655629746E-6</v>
      </c>
      <c r="L3010" s="164">
        <v>-1.2786556755109386E-4</v>
      </c>
      <c r="M3010" s="164">
        <v>-1.4808999097495001E-4</v>
      </c>
      <c r="N3010" s="164">
        <v>2.9607909974803035E-4</v>
      </c>
      <c r="O3010" s="164">
        <v>2.2567072331468728E-4</v>
      </c>
      <c r="P3010" s="164">
        <v>3.9682372556622045E-5</v>
      </c>
    </row>
    <row r="3011" spans="1:16" hidden="1" x14ac:dyDescent="0.25">
      <c r="A3011" s="52">
        <f xml:space="preserve"> ROW( data_scaledImpacts[[#This Row],[row_id]] ) - ROW( data_scaledImpacts[[#Headers],[row_id]] )</f>
        <v>3010</v>
      </c>
      <c r="B3011" s="59" t="str">
        <f xml:space="preserve"> _xlfn.TEXTJOIN( "", , data_scaledImpacts[[#This Row],[sector]:[impactType]] )</f>
        <v>CILExtremeTempMIROC55median</v>
      </c>
      <c r="C3011" s="47" t="s">
        <v>1191</v>
      </c>
      <c r="D3011" s="47" t="s">
        <v>4</v>
      </c>
      <c r="E3011" s="48">
        <v>5</v>
      </c>
      <c r="F3011" s="48"/>
      <c r="G3011" s="48" t="s">
        <v>1299</v>
      </c>
      <c r="H3011" s="49"/>
      <c r="I3011" s="62"/>
      <c r="J3011" s="164">
        <v>-3.4826761182479889E-5</v>
      </c>
      <c r="K3011" s="164">
        <v>-1.0265378144036749E-4</v>
      </c>
      <c r="L3011" s="164">
        <v>-1.0245795567023415E-5</v>
      </c>
      <c r="M3011" s="164">
        <v>-7.5932472556905205E-5</v>
      </c>
      <c r="N3011" s="164">
        <v>2.1302687129870973E-4</v>
      </c>
      <c r="O3011" s="164">
        <v>3.6128040032542018E-4</v>
      </c>
      <c r="P3011" s="164">
        <v>9.4848580287773844E-5</v>
      </c>
    </row>
    <row r="3012" spans="1:16" hidden="1" x14ac:dyDescent="0.25">
      <c r="A3012" s="52">
        <f xml:space="preserve"> ROW( data_scaledImpacts[[#This Row],[row_id]] ) - ROW( data_scaledImpacts[[#Headers],[row_id]] )</f>
        <v>3011</v>
      </c>
      <c r="B3012" s="59" t="str">
        <f xml:space="preserve"> _xlfn.TEXTJOIN( "", , data_scaledImpacts[[#This Row],[sector]:[impactType]] )</f>
        <v>CILExtremeTempCanESM26median</v>
      </c>
      <c r="C3012" s="47" t="s">
        <v>1191</v>
      </c>
      <c r="D3012" s="47" t="s">
        <v>0</v>
      </c>
      <c r="E3012" s="48">
        <v>6</v>
      </c>
      <c r="F3012" s="48"/>
      <c r="G3012" s="48" t="s">
        <v>1299</v>
      </c>
      <c r="H3012" s="49"/>
      <c r="I3012" s="62"/>
      <c r="J3012" s="164">
        <v>6.6922366993165709E-5</v>
      </c>
      <c r="K3012" s="164">
        <v>8.5790748171096315E-5</v>
      </c>
      <c r="L3012" s="164">
        <v>-1.9991577300711693E-5</v>
      </c>
      <c r="M3012" s="164">
        <v>-1.0206789249005296E-4</v>
      </c>
      <c r="N3012" s="164">
        <v>3.2215353312804534E-4</v>
      </c>
      <c r="O3012" s="164">
        <v>2.8196061058504541E-4</v>
      </c>
      <c r="P3012" s="164">
        <v>9.1731394730528693E-5</v>
      </c>
    </row>
    <row r="3013" spans="1:16" hidden="1" x14ac:dyDescent="0.25">
      <c r="A3013" s="52">
        <f xml:space="preserve"> ROW( data_scaledImpacts[[#This Row],[row_id]] ) - ROW( data_scaledImpacts[[#Headers],[row_id]] )</f>
        <v>3012</v>
      </c>
      <c r="B3013" s="59" t="str">
        <f xml:space="preserve"> _xlfn.TEXTJOIN( "", , data_scaledImpacts[[#This Row],[sector]:[impactType]] )</f>
        <v>CILExtremeTempGFDL-CM36median</v>
      </c>
      <c r="C3013" s="47" t="s">
        <v>1191</v>
      </c>
      <c r="D3013" s="47" t="s">
        <v>5</v>
      </c>
      <c r="E3013" s="48">
        <v>6</v>
      </c>
      <c r="F3013" s="48"/>
      <c r="G3013" s="48" t="s">
        <v>1299</v>
      </c>
      <c r="H3013" s="49"/>
      <c r="I3013" s="62"/>
      <c r="J3013" s="164">
        <v>1.4512365335973238E-4</v>
      </c>
      <c r="K3013" s="164">
        <v>1.0397476338290476E-4</v>
      </c>
      <c r="L3013" s="164">
        <v>1.1363487717903732E-5</v>
      </c>
      <c r="M3013" s="164">
        <v>-8.2907917086462188E-5</v>
      </c>
      <c r="N3013" s="164">
        <v>3.9249902057452774E-4</v>
      </c>
      <c r="O3013" s="164">
        <v>3.0807269729107498E-4</v>
      </c>
      <c r="P3013" s="164">
        <v>1.6613862155753656E-4</v>
      </c>
    </row>
    <row r="3014" spans="1:16" hidden="1" x14ac:dyDescent="0.25">
      <c r="A3014" s="46">
        <f xml:space="preserve"> ROW( data_scaledImpacts[[#This Row],[row_id]] ) - ROW( data_scaledImpacts[[#Headers],[row_id]] )</f>
        <v>3013</v>
      </c>
      <c r="B3014" s="60" t="str">
        <f xml:space="preserve"> _xlfn.TEXTJOIN( "", , data_scaledImpacts[[#This Row],[sector]:[impactType]] )</f>
        <v>CILExtremeTempHadGEM2-ES6median</v>
      </c>
      <c r="C3014" s="53" t="s">
        <v>1191</v>
      </c>
      <c r="D3014" s="53" t="s">
        <v>3</v>
      </c>
      <c r="E3014" s="54">
        <v>6</v>
      </c>
      <c r="F3014" s="54"/>
      <c r="G3014" s="54" t="s">
        <v>1299</v>
      </c>
      <c r="H3014" s="55"/>
      <c r="I3014" s="63"/>
      <c r="J3014" s="164">
        <v>1.2844353994560899E-5</v>
      </c>
      <c r="K3014" s="164">
        <v>2.1940980639288468E-5</v>
      </c>
      <c r="L3014" s="164">
        <v>-1.1252863619737931E-4</v>
      </c>
      <c r="M3014" s="164">
        <v>-1.2138984843261298E-4</v>
      </c>
      <c r="N3014" s="164">
        <v>3.4488110316258048E-4</v>
      </c>
      <c r="O3014" s="164">
        <v>2.7515070603490171E-4</v>
      </c>
      <c r="P3014" s="164">
        <v>7.8250211472818699E-5</v>
      </c>
    </row>
    <row r="3015" spans="1:16" hidden="1" x14ac:dyDescent="0.25">
      <c r="A3015" s="52">
        <f xml:space="preserve"> ROW( data_scaledImpacts[[#This Row],[row_id]] ) - ROW( data_scaledImpacts[[#Headers],[row_id]] )</f>
        <v>3014</v>
      </c>
      <c r="B3015" s="59" t="str">
        <f xml:space="preserve"> _xlfn.TEXTJOIN( "", , data_scaledImpacts[[#This Row],[sector]:[impactType]] )</f>
        <v>CILExtremeTempCanESM21low CI</v>
      </c>
      <c r="C3015" s="47" t="s">
        <v>1191</v>
      </c>
      <c r="D3015" s="47" t="s">
        <v>0</v>
      </c>
      <c r="E3015" s="48">
        <v>1</v>
      </c>
      <c r="F3015" s="48"/>
      <c r="G3015" s="48" t="s">
        <v>1289</v>
      </c>
      <c r="H3015" s="49"/>
      <c r="I3015" s="62"/>
      <c r="J3015" s="195">
        <v>-3.0499999999999999E-5</v>
      </c>
      <c r="K3015" s="196">
        <v>-2.05E-5</v>
      </c>
      <c r="L3015" s="196">
        <v>-3.0599999999999998E-5</v>
      </c>
      <c r="M3015" s="196">
        <v>-5.5399999999999998E-5</v>
      </c>
      <c r="N3015" s="196">
        <v>-4.3699999999999998E-5</v>
      </c>
      <c r="O3015" s="196">
        <v>-4.74E-5</v>
      </c>
      <c r="P3015" s="164">
        <v>-3.8699999999999999E-5</v>
      </c>
    </row>
    <row r="3016" spans="1:16" hidden="1" x14ac:dyDescent="0.25">
      <c r="A3016" s="52">
        <f xml:space="preserve"> ROW( data_scaledImpacts[[#This Row],[row_id]] ) - ROW( data_scaledImpacts[[#Headers],[row_id]] )</f>
        <v>3015</v>
      </c>
      <c r="B3016" s="59" t="str">
        <f xml:space="preserve"> _xlfn.TEXTJOIN( "", , data_scaledImpacts[[#This Row],[sector]:[impactType]] )</f>
        <v>CILExtremeTempCCSM41low CI</v>
      </c>
      <c r="C3016" s="47" t="s">
        <v>1191</v>
      </c>
      <c r="D3016" s="47" t="s">
        <v>1</v>
      </c>
      <c r="E3016" s="48">
        <v>1</v>
      </c>
      <c r="F3016" s="48"/>
      <c r="G3016" s="48" t="s">
        <v>1289</v>
      </c>
      <c r="H3016" s="49"/>
      <c r="I3016" s="62"/>
      <c r="J3016" s="195">
        <v>1.9899999999999999E-5</v>
      </c>
      <c r="K3016" s="196">
        <v>-8.4800000000000001E-6</v>
      </c>
      <c r="L3016" s="196">
        <v>9.02E-6</v>
      </c>
      <c r="M3016" s="196">
        <v>-1.1199999999999999E-5</v>
      </c>
      <c r="N3016" s="196">
        <v>-1.5699999999999999E-5</v>
      </c>
      <c r="O3016" s="196">
        <v>-1.12E-4</v>
      </c>
      <c r="P3016" s="164">
        <v>-7.9900000000000004E-5</v>
      </c>
    </row>
    <row r="3017" spans="1:16" hidden="1" x14ac:dyDescent="0.25">
      <c r="A3017" s="52">
        <f xml:space="preserve"> ROW( data_scaledImpacts[[#This Row],[row_id]] ) - ROW( data_scaledImpacts[[#Headers],[row_id]] )</f>
        <v>3016</v>
      </c>
      <c r="B3017" s="59" t="str">
        <f xml:space="preserve"> _xlfn.TEXTJOIN( "", , data_scaledImpacts[[#This Row],[sector]:[impactType]] )</f>
        <v>CILExtremeTempGFDL-CM31low CI</v>
      </c>
      <c r="C3017" s="47" t="s">
        <v>1191</v>
      </c>
      <c r="D3017" s="47" t="s">
        <v>5</v>
      </c>
      <c r="E3017" s="48">
        <v>1</v>
      </c>
      <c r="F3017" s="48"/>
      <c r="G3017" s="48" t="s">
        <v>1289</v>
      </c>
      <c r="H3017" s="49"/>
      <c r="I3017" s="62"/>
      <c r="J3017" s="195">
        <v>6.7399999999999998E-6</v>
      </c>
      <c r="K3017" s="196">
        <v>3.63E-6</v>
      </c>
      <c r="L3017" s="196">
        <v>-7.7200000000000006E-5</v>
      </c>
      <c r="M3017" s="196">
        <v>-7.0199999999999999E-5</v>
      </c>
      <c r="N3017" s="196">
        <v>-3.15E-5</v>
      </c>
      <c r="O3017" s="196">
        <v>-5.0899999999999997E-5</v>
      </c>
      <c r="P3017" s="164">
        <v>-1.9300000000000002E-5</v>
      </c>
    </row>
    <row r="3018" spans="1:16" hidden="1" x14ac:dyDescent="0.25">
      <c r="A3018" s="52">
        <f xml:space="preserve"> ROW( data_scaledImpacts[[#This Row],[row_id]] ) - ROW( data_scaledImpacts[[#Headers],[row_id]] )</f>
        <v>3017</v>
      </c>
      <c r="B3018" s="59" t="str">
        <f xml:space="preserve"> _xlfn.TEXTJOIN( "", , data_scaledImpacts[[#This Row],[sector]:[impactType]] )</f>
        <v>CILExtremeTempGISS-E2-R1low CI</v>
      </c>
      <c r="C3018" s="47" t="s">
        <v>1191</v>
      </c>
      <c r="D3018" s="47" t="s">
        <v>2</v>
      </c>
      <c r="E3018" s="48">
        <v>1</v>
      </c>
      <c r="F3018" s="48"/>
      <c r="G3018" s="48" t="s">
        <v>1289</v>
      </c>
      <c r="H3018" s="49"/>
      <c r="I3018" s="62"/>
      <c r="J3018" s="195">
        <v>-3.7499999999999997E-5</v>
      </c>
      <c r="K3018" s="196">
        <v>-8.7800000000000006E-5</v>
      </c>
      <c r="L3018" s="196">
        <v>-7.6500000000000003E-5</v>
      </c>
      <c r="M3018" s="196">
        <v>1.6099999999999998E-5</v>
      </c>
      <c r="N3018" s="196">
        <v>-4.6300000000000001E-5</v>
      </c>
      <c r="O3018" s="196">
        <v>-5.5600000000000003E-5</v>
      </c>
      <c r="P3018" s="164">
        <v>-2.09E-5</v>
      </c>
    </row>
    <row r="3019" spans="1:16" hidden="1" x14ac:dyDescent="0.25">
      <c r="A3019" s="52">
        <f xml:space="preserve"> ROW( data_scaledImpacts[[#This Row],[row_id]] ) - ROW( data_scaledImpacts[[#Headers],[row_id]] )</f>
        <v>3018</v>
      </c>
      <c r="B3019" s="59" t="str">
        <f xml:space="preserve"> _xlfn.TEXTJOIN( "", , data_scaledImpacts[[#This Row],[sector]:[impactType]] )</f>
        <v>CILExtremeTempHadGEM2-ES1low CI</v>
      </c>
      <c r="C3019" s="47" t="s">
        <v>1191</v>
      </c>
      <c r="D3019" s="47" t="s">
        <v>3</v>
      </c>
      <c r="E3019" s="48">
        <v>1</v>
      </c>
      <c r="F3019" s="48"/>
      <c r="G3019" s="48" t="s">
        <v>1289</v>
      </c>
      <c r="H3019" s="49"/>
      <c r="I3019" s="62"/>
      <c r="J3019" s="195">
        <v>-7.3300000000000006E-5</v>
      </c>
      <c r="K3019" s="196">
        <v>-3.1600000000000002E-5</v>
      </c>
      <c r="L3019" s="196">
        <v>-9.2700000000000004E-5</v>
      </c>
      <c r="M3019" s="196">
        <v>-7.8999999999999996E-5</v>
      </c>
      <c r="N3019" s="196">
        <v>-2.1500000000000001E-5</v>
      </c>
      <c r="O3019" s="196">
        <v>-6.5799999999999997E-6</v>
      </c>
      <c r="P3019" s="164">
        <v>-5.0399999999999999E-5</v>
      </c>
    </row>
    <row r="3020" spans="1:16" hidden="1" x14ac:dyDescent="0.25">
      <c r="A3020" s="52">
        <f xml:space="preserve"> ROW( data_scaledImpacts[[#This Row],[row_id]] ) - ROW( data_scaledImpacts[[#Headers],[row_id]] )</f>
        <v>3019</v>
      </c>
      <c r="B3020" s="59" t="str">
        <f xml:space="preserve"> _xlfn.TEXTJOIN( "", , data_scaledImpacts[[#This Row],[sector]:[impactType]] )</f>
        <v>CILExtremeTempMIROC51low CI</v>
      </c>
      <c r="C3020" s="47" t="s">
        <v>1191</v>
      </c>
      <c r="D3020" s="47" t="s">
        <v>4</v>
      </c>
      <c r="E3020" s="48">
        <v>1</v>
      </c>
      <c r="F3020" s="48"/>
      <c r="G3020" s="48" t="s">
        <v>1289</v>
      </c>
      <c r="H3020" s="49"/>
      <c r="I3020" s="62"/>
      <c r="J3020" s="195">
        <v>-2.9899999999999998E-5</v>
      </c>
      <c r="K3020" s="196">
        <v>-1.0399999999999999E-4</v>
      </c>
      <c r="L3020" s="196">
        <v>8.4500000000000004E-6</v>
      </c>
      <c r="M3020" s="196">
        <v>-3.8999999999999999E-5</v>
      </c>
      <c r="N3020" s="196">
        <v>-5.7200000000000003E-6</v>
      </c>
      <c r="O3020" s="196">
        <v>7.0199999999999999E-5</v>
      </c>
      <c r="P3020" s="164">
        <v>-1.5699999999999999E-5</v>
      </c>
    </row>
    <row r="3021" spans="1:16" hidden="1" x14ac:dyDescent="0.25">
      <c r="A3021" s="52">
        <f xml:space="preserve"> ROW( data_scaledImpacts[[#This Row],[row_id]] ) - ROW( data_scaledImpacts[[#Headers],[row_id]] )</f>
        <v>3020</v>
      </c>
      <c r="B3021" s="59" t="str">
        <f xml:space="preserve"> _xlfn.TEXTJOIN( "", , data_scaledImpacts[[#This Row],[sector]:[impactType]] )</f>
        <v>CILExtremeTempCanESM22low CI</v>
      </c>
      <c r="C3021" s="47" t="s">
        <v>1191</v>
      </c>
      <c r="D3021" s="47" t="s">
        <v>0</v>
      </c>
      <c r="E3021" s="48">
        <v>2</v>
      </c>
      <c r="F3021" s="48"/>
      <c r="G3021" s="48" t="s">
        <v>1289</v>
      </c>
      <c r="H3021" s="49"/>
      <c r="I3021" s="62"/>
      <c r="J3021" s="195">
        <v>-3.7299999999999999E-5</v>
      </c>
      <c r="K3021" s="196">
        <v>-1.17E-5</v>
      </c>
      <c r="L3021" s="196">
        <v>-6.0300000000000002E-5</v>
      </c>
      <c r="M3021" s="196">
        <v>-8.4599999999999996E-5</v>
      </c>
      <c r="N3021" s="196">
        <v>6.2600000000000002E-6</v>
      </c>
      <c r="O3021" s="196">
        <v>-4.9799999999999998E-6</v>
      </c>
      <c r="P3021" s="164">
        <v>-3.79E-5</v>
      </c>
    </row>
    <row r="3022" spans="1:16" hidden="1" x14ac:dyDescent="0.25">
      <c r="A3022" s="52">
        <f xml:space="preserve"> ROW( data_scaledImpacts[[#This Row],[row_id]] ) - ROW( data_scaledImpacts[[#Headers],[row_id]] )</f>
        <v>3021</v>
      </c>
      <c r="B3022" s="59" t="str">
        <f xml:space="preserve"> _xlfn.TEXTJOIN( "", , data_scaledImpacts[[#This Row],[sector]:[impactType]] )</f>
        <v>CILExtremeTempCCSM42low CI</v>
      </c>
      <c r="C3022" s="47" t="s">
        <v>1191</v>
      </c>
      <c r="D3022" s="47" t="s">
        <v>1</v>
      </c>
      <c r="E3022" s="48">
        <v>2</v>
      </c>
      <c r="F3022" s="48"/>
      <c r="G3022" s="48" t="s">
        <v>1289</v>
      </c>
      <c r="H3022" s="49"/>
      <c r="I3022" s="62"/>
      <c r="J3022" s="195">
        <v>8.3599999999999996E-6</v>
      </c>
      <c r="K3022" s="196">
        <v>-2.65E-5</v>
      </c>
      <c r="L3022" s="196">
        <v>-6.5300000000000002E-6</v>
      </c>
      <c r="M3022" s="196">
        <v>-7.3700000000000002E-5</v>
      </c>
      <c r="N3022" s="196">
        <v>2.37E-5</v>
      </c>
      <c r="O3022" s="196">
        <v>-6.2500000000000001E-5</v>
      </c>
      <c r="P3022" s="164">
        <v>-6.1099999999999994E-5</v>
      </c>
    </row>
    <row r="3023" spans="1:16" hidden="1" x14ac:dyDescent="0.25">
      <c r="A3023" s="52">
        <f xml:space="preserve"> ROW( data_scaledImpacts[[#This Row],[row_id]] ) - ROW( data_scaledImpacts[[#Headers],[row_id]] )</f>
        <v>3022</v>
      </c>
      <c r="B3023" s="59" t="str">
        <f xml:space="preserve"> _xlfn.TEXTJOIN( "", , data_scaledImpacts[[#This Row],[sector]:[impactType]] )</f>
        <v>CILExtremeTempGFDL-CM32low CI</v>
      </c>
      <c r="C3023" s="47" t="s">
        <v>1191</v>
      </c>
      <c r="D3023" s="47" t="s">
        <v>5</v>
      </c>
      <c r="E3023" s="48">
        <v>2</v>
      </c>
      <c r="F3023" s="48"/>
      <c r="G3023" s="48" t="s">
        <v>1289</v>
      </c>
      <c r="H3023" s="49"/>
      <c r="I3023" s="62"/>
      <c r="J3023" s="195">
        <v>-1.34E-5</v>
      </c>
      <c r="K3023" s="196">
        <v>-2.62E-5</v>
      </c>
      <c r="L3023" s="196">
        <v>-7.6299999999999998E-5</v>
      </c>
      <c r="M3023" s="196">
        <v>-7.8300000000000006E-5</v>
      </c>
      <c r="N3023" s="196">
        <v>4.3900000000000003E-6</v>
      </c>
      <c r="O3023" s="196">
        <v>-2.1999999999999999E-5</v>
      </c>
      <c r="P3023" s="164">
        <v>-2.12E-5</v>
      </c>
    </row>
    <row r="3024" spans="1:16" hidden="1" x14ac:dyDescent="0.25">
      <c r="A3024" s="52">
        <f xml:space="preserve"> ROW( data_scaledImpacts[[#This Row],[row_id]] ) - ROW( data_scaledImpacts[[#Headers],[row_id]] )</f>
        <v>3023</v>
      </c>
      <c r="B3024" s="59" t="str">
        <f xml:space="preserve"> _xlfn.TEXTJOIN( "", , data_scaledImpacts[[#This Row],[sector]:[impactType]] )</f>
        <v>CILExtremeTempGISS-E2-R2low CI</v>
      </c>
      <c r="C3024" s="47" t="s">
        <v>1191</v>
      </c>
      <c r="D3024" s="47" t="s">
        <v>2</v>
      </c>
      <c r="E3024" s="48">
        <v>2</v>
      </c>
      <c r="F3024" s="48"/>
      <c r="G3024" s="48" t="s">
        <v>1289</v>
      </c>
      <c r="H3024" s="49"/>
      <c r="I3024" s="62"/>
      <c r="J3024" s="195">
        <v>-4.2799999999999997E-5</v>
      </c>
      <c r="K3024" s="196">
        <v>-8.6600000000000004E-5</v>
      </c>
      <c r="L3024" s="196">
        <v>-1.12E-4</v>
      </c>
      <c r="M3024" s="196">
        <v>-6.2100000000000005E-5</v>
      </c>
      <c r="N3024" s="196">
        <v>-2.3499999999999999E-6</v>
      </c>
      <c r="O3024" s="196">
        <v>-4.3800000000000001E-5</v>
      </c>
      <c r="P3024" s="164">
        <v>-5.4399999999999996E-6</v>
      </c>
    </row>
    <row r="3025" spans="1:16" hidden="1" x14ac:dyDescent="0.25">
      <c r="A3025" s="52">
        <f xml:space="preserve"> ROW( data_scaledImpacts[[#This Row],[row_id]] ) - ROW( data_scaledImpacts[[#Headers],[row_id]] )</f>
        <v>3024</v>
      </c>
      <c r="B3025" s="59" t="str">
        <f xml:space="preserve"> _xlfn.TEXTJOIN( "", , data_scaledImpacts[[#This Row],[sector]:[impactType]] )</f>
        <v>CILExtremeTempHadGEM2-ES2low CI</v>
      </c>
      <c r="C3025" s="47" t="s">
        <v>1191</v>
      </c>
      <c r="D3025" s="47" t="s">
        <v>3</v>
      </c>
      <c r="E3025" s="48">
        <v>2</v>
      </c>
      <c r="F3025" s="48"/>
      <c r="G3025" s="48" t="s">
        <v>1289</v>
      </c>
      <c r="H3025" s="49"/>
      <c r="I3025" s="62"/>
      <c r="J3025" s="195">
        <v>-5.1999999999999997E-5</v>
      </c>
      <c r="K3025" s="196">
        <v>-7.3799999999999996E-6</v>
      </c>
      <c r="L3025" s="196">
        <v>-1.34E-4</v>
      </c>
      <c r="M3025" s="196">
        <v>-1E-4</v>
      </c>
      <c r="N3025" s="196">
        <v>1.5299999999999999E-5</v>
      </c>
      <c r="O3025" s="196">
        <v>2.2099999999999998E-5</v>
      </c>
      <c r="P3025" s="164">
        <v>-4.2599999999999999E-5</v>
      </c>
    </row>
    <row r="3026" spans="1:16" hidden="1" x14ac:dyDescent="0.25">
      <c r="A3026" s="52">
        <f xml:space="preserve"> ROW( data_scaledImpacts[[#This Row],[row_id]] ) - ROW( data_scaledImpacts[[#Headers],[row_id]] )</f>
        <v>3025</v>
      </c>
      <c r="B3026" s="59" t="str">
        <f xml:space="preserve"> _xlfn.TEXTJOIN( "", , data_scaledImpacts[[#This Row],[sector]:[impactType]] )</f>
        <v>CILExtremeTempMIROC52low CI</v>
      </c>
      <c r="C3026" s="47" t="s">
        <v>1191</v>
      </c>
      <c r="D3026" s="47" t="s">
        <v>4</v>
      </c>
      <c r="E3026" s="48">
        <v>2</v>
      </c>
      <c r="F3026" s="48"/>
      <c r="G3026" s="48" t="s">
        <v>1289</v>
      </c>
      <c r="H3026" s="49"/>
      <c r="I3026" s="62"/>
      <c r="J3026" s="195">
        <v>-9.1899999999999998E-5</v>
      </c>
      <c r="K3026" s="196">
        <v>-1.54E-4</v>
      </c>
      <c r="L3026" s="196">
        <v>-4.8099999999999997E-5</v>
      </c>
      <c r="M3026" s="196">
        <v>-5.2200000000000002E-5</v>
      </c>
      <c r="N3026" s="196">
        <v>1.1E-5</v>
      </c>
      <c r="O3026" s="196">
        <v>7.5900000000000002E-5</v>
      </c>
      <c r="P3026" s="164">
        <v>3.5599999999999998E-6</v>
      </c>
    </row>
    <row r="3027" spans="1:16" hidden="1" x14ac:dyDescent="0.25">
      <c r="A3027" s="52">
        <f xml:space="preserve"> ROW( data_scaledImpacts[[#This Row],[row_id]] ) - ROW( data_scaledImpacts[[#Headers],[row_id]] )</f>
        <v>3026</v>
      </c>
      <c r="B3027" s="59" t="str">
        <f xml:space="preserve"> _xlfn.TEXTJOIN( "", , data_scaledImpacts[[#This Row],[sector]:[impactType]] )</f>
        <v>CILExtremeTempCanESM23low CI</v>
      </c>
      <c r="C3027" s="47" t="s">
        <v>1191</v>
      </c>
      <c r="D3027" s="47" t="s">
        <v>0</v>
      </c>
      <c r="E3027" s="48">
        <v>3</v>
      </c>
      <c r="F3027" s="48"/>
      <c r="G3027" s="48" t="s">
        <v>1289</v>
      </c>
      <c r="H3027" s="49"/>
      <c r="I3027" s="62"/>
      <c r="J3027" s="195">
        <v>-4.57E-5</v>
      </c>
      <c r="K3027" s="196">
        <v>-2.7500000000000001E-5</v>
      </c>
      <c r="L3027" s="196">
        <v>-9.09E-5</v>
      </c>
      <c r="M3027" s="196">
        <v>-1.12E-4</v>
      </c>
      <c r="N3027" s="196">
        <v>3.2499999999999997E-5</v>
      </c>
      <c r="O3027" s="196">
        <v>3.3899999999999997E-5</v>
      </c>
      <c r="P3027" s="164">
        <v>-4.2200000000000003E-5</v>
      </c>
    </row>
    <row r="3028" spans="1:16" hidden="1" x14ac:dyDescent="0.25">
      <c r="A3028" s="52">
        <f xml:space="preserve"> ROW( data_scaledImpacts[[#This Row],[row_id]] ) - ROW( data_scaledImpacts[[#Headers],[row_id]] )</f>
        <v>3027</v>
      </c>
      <c r="B3028" s="59" t="str">
        <f xml:space="preserve"> _xlfn.TEXTJOIN( "", , data_scaledImpacts[[#This Row],[sector]:[impactType]] )</f>
        <v>CILExtremeTempCCSM43low CI</v>
      </c>
      <c r="C3028" s="47" t="s">
        <v>1191</v>
      </c>
      <c r="D3028" s="47" t="s">
        <v>1</v>
      </c>
      <c r="E3028" s="48">
        <v>3</v>
      </c>
      <c r="F3028" s="48"/>
      <c r="G3028" s="48" t="s">
        <v>1289</v>
      </c>
      <c r="H3028" s="49"/>
      <c r="I3028" s="62"/>
      <c r="J3028" s="195">
        <v>1.8199999999999999E-5</v>
      </c>
      <c r="K3028" s="196">
        <v>-3.9900000000000001E-5</v>
      </c>
      <c r="L3028" s="196">
        <v>4.7199999999999997E-6</v>
      </c>
      <c r="M3028" s="196">
        <v>-9.87E-5</v>
      </c>
      <c r="N3028" s="196">
        <v>4.7200000000000002E-5</v>
      </c>
      <c r="O3028" s="196">
        <v>-2.2799999999999999E-5</v>
      </c>
      <c r="P3028" s="164">
        <v>-1.22E-5</v>
      </c>
    </row>
    <row r="3029" spans="1:16" hidden="1" x14ac:dyDescent="0.25">
      <c r="A3029" s="52">
        <f xml:space="preserve"> ROW( data_scaledImpacts[[#This Row],[row_id]] ) - ROW( data_scaledImpacts[[#Headers],[row_id]] )</f>
        <v>3028</v>
      </c>
      <c r="B3029" s="59" t="str">
        <f xml:space="preserve"> _xlfn.TEXTJOIN( "", , data_scaledImpacts[[#This Row],[sector]:[impactType]] )</f>
        <v>CILExtremeTempGFDL-CM33low CI</v>
      </c>
      <c r="C3029" s="47" t="s">
        <v>1191</v>
      </c>
      <c r="D3029" s="47" t="s">
        <v>5</v>
      </c>
      <c r="E3029" s="48">
        <v>3</v>
      </c>
      <c r="F3029" s="48"/>
      <c r="G3029" s="48" t="s">
        <v>1289</v>
      </c>
      <c r="H3029" s="49"/>
      <c r="I3029" s="62"/>
      <c r="J3029" s="195">
        <v>3.4699999999999998E-6</v>
      </c>
      <c r="K3029" s="196">
        <v>-1.73E-6</v>
      </c>
      <c r="L3029" s="196">
        <v>-1.34E-4</v>
      </c>
      <c r="M3029" s="196">
        <v>-1.45E-4</v>
      </c>
      <c r="N3029" s="196">
        <v>7.3399999999999995E-5</v>
      </c>
      <c r="O3029" s="196">
        <v>3.3300000000000003E-5</v>
      </c>
      <c r="P3029" s="164">
        <v>-1.6900000000000001E-5</v>
      </c>
    </row>
    <row r="3030" spans="1:16" hidden="1" x14ac:dyDescent="0.25">
      <c r="A3030" s="52">
        <f xml:space="preserve"> ROW( data_scaledImpacts[[#This Row],[row_id]] ) - ROW( data_scaledImpacts[[#Headers],[row_id]] )</f>
        <v>3029</v>
      </c>
      <c r="B3030" s="59" t="str">
        <f xml:space="preserve"> _xlfn.TEXTJOIN( "", , data_scaledImpacts[[#This Row],[sector]:[impactType]] )</f>
        <v>CILExtremeTempGISS-E2-R3low CI</v>
      </c>
      <c r="C3030" s="47" t="s">
        <v>1191</v>
      </c>
      <c r="D3030" s="47" t="s">
        <v>2</v>
      </c>
      <c r="E3030" s="48">
        <v>3</v>
      </c>
      <c r="F3030" s="48"/>
      <c r="G3030" s="48" t="s">
        <v>1289</v>
      </c>
      <c r="H3030" s="49"/>
      <c r="I3030" s="62"/>
      <c r="J3030" s="195">
        <v>-4.88E-5</v>
      </c>
      <c r="K3030" s="196">
        <v>-1.03E-4</v>
      </c>
      <c r="L3030" s="196">
        <v>-1.07E-4</v>
      </c>
      <c r="M3030" s="196">
        <v>-9.1899999999999998E-5</v>
      </c>
      <c r="N3030" s="196">
        <v>2.5400000000000001E-5</v>
      </c>
      <c r="O3030" s="196">
        <v>2.5899999999999999E-5</v>
      </c>
      <c r="P3030" s="164">
        <v>2.09E-5</v>
      </c>
    </row>
    <row r="3031" spans="1:16" hidden="1" x14ac:dyDescent="0.25">
      <c r="A3031" s="52">
        <f xml:space="preserve"> ROW( data_scaledImpacts[[#This Row],[row_id]] ) - ROW( data_scaledImpacts[[#Headers],[row_id]] )</f>
        <v>3030</v>
      </c>
      <c r="B3031" s="59" t="str">
        <f xml:space="preserve"> _xlfn.TEXTJOIN( "", , data_scaledImpacts[[#This Row],[sector]:[impactType]] )</f>
        <v>CILExtremeTempHadGEM2-ES3low CI</v>
      </c>
      <c r="C3031" s="47" t="s">
        <v>1191</v>
      </c>
      <c r="D3031" s="47" t="s">
        <v>3</v>
      </c>
      <c r="E3031" s="48">
        <v>3</v>
      </c>
      <c r="F3031" s="48"/>
      <c r="G3031" s="48" t="s">
        <v>1289</v>
      </c>
      <c r="H3031" s="49"/>
      <c r="I3031" s="62"/>
      <c r="J3031" s="195">
        <v>-7.1699999999999995E-5</v>
      </c>
      <c r="K3031" s="196">
        <v>-5.9700000000000001E-5</v>
      </c>
      <c r="L3031" s="196">
        <v>-1.6799999999999999E-4</v>
      </c>
      <c r="M3031" s="196">
        <v>-1.2E-4</v>
      </c>
      <c r="N3031" s="196">
        <v>6.8399999999999996E-5</v>
      </c>
      <c r="O3031" s="196">
        <v>5.7299999999999997E-5</v>
      </c>
      <c r="P3031" s="164">
        <v>-3.2199999999999997E-5</v>
      </c>
    </row>
    <row r="3032" spans="1:16" hidden="1" x14ac:dyDescent="0.25">
      <c r="A3032" s="52">
        <f xml:space="preserve"> ROW( data_scaledImpacts[[#This Row],[row_id]] ) - ROW( data_scaledImpacts[[#Headers],[row_id]] )</f>
        <v>3031</v>
      </c>
      <c r="B3032" s="59" t="str">
        <f xml:space="preserve"> _xlfn.TEXTJOIN( "", , data_scaledImpacts[[#This Row],[sector]:[impactType]] )</f>
        <v>CILExtremeTempMIROC53low CI</v>
      </c>
      <c r="C3032" s="47" t="s">
        <v>1191</v>
      </c>
      <c r="D3032" s="47" t="s">
        <v>4</v>
      </c>
      <c r="E3032" s="48">
        <v>3</v>
      </c>
      <c r="F3032" s="48"/>
      <c r="G3032" s="48" t="s">
        <v>1289</v>
      </c>
      <c r="H3032" s="49"/>
      <c r="I3032" s="62"/>
      <c r="J3032" s="195">
        <v>-1.06E-4</v>
      </c>
      <c r="K3032" s="196">
        <v>-1.85E-4</v>
      </c>
      <c r="L3032" s="196">
        <v>-5.1E-5</v>
      </c>
      <c r="M3032" s="196">
        <v>-9.0600000000000007E-5</v>
      </c>
      <c r="N3032" s="196">
        <v>1.2799999999999999E-5</v>
      </c>
      <c r="O3032" s="196">
        <v>9.2600000000000001E-5</v>
      </c>
      <c r="P3032" s="164">
        <v>1.31E-5</v>
      </c>
    </row>
    <row r="3033" spans="1:16" hidden="1" x14ac:dyDescent="0.25">
      <c r="A3033" s="52">
        <f xml:space="preserve"> ROW( data_scaledImpacts[[#This Row],[row_id]] ) - ROW( data_scaledImpacts[[#Headers],[row_id]] )</f>
        <v>3032</v>
      </c>
      <c r="B3033" s="59" t="str">
        <f xml:space="preserve"> _xlfn.TEXTJOIN( "", , data_scaledImpacts[[#This Row],[sector]:[impactType]] )</f>
        <v>CILExtremeTempCanESM24low CI</v>
      </c>
      <c r="C3033" s="47" t="s">
        <v>1191</v>
      </c>
      <c r="D3033" s="47" t="s">
        <v>0</v>
      </c>
      <c r="E3033" s="48">
        <v>4</v>
      </c>
      <c r="F3033" s="48"/>
      <c r="G3033" s="48" t="s">
        <v>1289</v>
      </c>
      <c r="H3033" s="49"/>
      <c r="I3033" s="62"/>
      <c r="J3033" s="195">
        <v>-2.0400000000000001E-5</v>
      </c>
      <c r="K3033" s="196">
        <v>-6.2999999999999998E-6</v>
      </c>
      <c r="L3033" s="196">
        <v>-8.3200000000000003E-5</v>
      </c>
      <c r="M3033" s="196">
        <v>-1.34E-4</v>
      </c>
      <c r="N3033" s="196">
        <v>7.6699999999999994E-5</v>
      </c>
      <c r="O3033" s="196">
        <v>6.6199999999999996E-5</v>
      </c>
      <c r="P3033" s="164">
        <v>-6.6699999999999995E-5</v>
      </c>
    </row>
    <row r="3034" spans="1:16" hidden="1" x14ac:dyDescent="0.25">
      <c r="A3034" s="52">
        <f xml:space="preserve"> ROW( data_scaledImpacts[[#This Row],[row_id]] ) - ROW( data_scaledImpacts[[#Headers],[row_id]] )</f>
        <v>3033</v>
      </c>
      <c r="B3034" s="59" t="str">
        <f xml:space="preserve"> _xlfn.TEXTJOIN( "", , data_scaledImpacts[[#This Row],[sector]:[impactType]] )</f>
        <v>CILExtremeTempCCSM44low CI</v>
      </c>
      <c r="C3034" s="47" t="s">
        <v>1191</v>
      </c>
      <c r="D3034" s="47" t="s">
        <v>1</v>
      </c>
      <c r="E3034" s="48">
        <v>4</v>
      </c>
      <c r="F3034" s="48"/>
      <c r="G3034" s="48" t="s">
        <v>1289</v>
      </c>
      <c r="H3034" s="49"/>
      <c r="I3034" s="62"/>
      <c r="J3034" s="195">
        <v>1.6200000000000001E-5</v>
      </c>
      <c r="K3034" s="196">
        <v>-3.7799999999999997E-5</v>
      </c>
      <c r="L3034" s="196">
        <v>-2.8500000000000002E-5</v>
      </c>
      <c r="M3034" s="196">
        <v>-1.4799999999999999E-4</v>
      </c>
      <c r="N3034" s="196">
        <v>1.07E-4</v>
      </c>
      <c r="O3034" s="196">
        <v>2.0100000000000001E-5</v>
      </c>
      <c r="P3034" s="164">
        <v>-2.9099999999999999E-5</v>
      </c>
    </row>
    <row r="3035" spans="1:16" hidden="1" x14ac:dyDescent="0.25">
      <c r="A3035" s="52">
        <f xml:space="preserve"> ROW( data_scaledImpacts[[#This Row],[row_id]] ) - ROW( data_scaledImpacts[[#Headers],[row_id]] )</f>
        <v>3034</v>
      </c>
      <c r="B3035" s="59" t="str">
        <f xml:space="preserve"> _xlfn.TEXTJOIN( "", , data_scaledImpacts[[#This Row],[sector]:[impactType]] )</f>
        <v>CILExtremeTempGFDL-CM34low CI</v>
      </c>
      <c r="C3035" s="47" t="s">
        <v>1191</v>
      </c>
      <c r="D3035" s="47" t="s">
        <v>5</v>
      </c>
      <c r="E3035" s="48">
        <v>4</v>
      </c>
      <c r="F3035" s="48"/>
      <c r="G3035" s="48" t="s">
        <v>1289</v>
      </c>
      <c r="H3035" s="49"/>
      <c r="I3035" s="62"/>
      <c r="J3035" s="195">
        <v>-4.4100000000000001E-6</v>
      </c>
      <c r="K3035" s="196">
        <v>-1.49E-5</v>
      </c>
      <c r="L3035" s="196">
        <v>-1.2999999999999999E-4</v>
      </c>
      <c r="M3035" s="196">
        <v>-1.5699999999999999E-4</v>
      </c>
      <c r="N3035" s="196">
        <v>1.34E-4</v>
      </c>
      <c r="O3035" s="196">
        <v>9.9199999999999999E-5</v>
      </c>
      <c r="P3035" s="164">
        <v>-1.0000000000000001E-5</v>
      </c>
    </row>
    <row r="3036" spans="1:16" hidden="1" x14ac:dyDescent="0.25">
      <c r="A3036" s="52">
        <f xml:space="preserve"> ROW( data_scaledImpacts[[#This Row],[row_id]] ) - ROW( data_scaledImpacts[[#Headers],[row_id]] )</f>
        <v>3035</v>
      </c>
      <c r="B3036" s="59" t="str">
        <f xml:space="preserve"> _xlfn.TEXTJOIN( "", , data_scaledImpacts[[#This Row],[sector]:[impactType]] )</f>
        <v>CILExtremeTempHadGEM2-ES4low CI</v>
      </c>
      <c r="C3036" s="47" t="s">
        <v>1191</v>
      </c>
      <c r="D3036" s="47" t="s">
        <v>3</v>
      </c>
      <c r="E3036" s="48">
        <v>4</v>
      </c>
      <c r="F3036" s="48"/>
      <c r="G3036" s="48" t="s">
        <v>1289</v>
      </c>
      <c r="H3036" s="49"/>
      <c r="I3036" s="62"/>
      <c r="J3036" s="195">
        <v>-1.06E-4</v>
      </c>
      <c r="K3036" s="196">
        <v>-6.3600000000000001E-5</v>
      </c>
      <c r="L3036" s="196">
        <v>-2.05E-4</v>
      </c>
      <c r="M3036" s="196">
        <v>-1.46E-4</v>
      </c>
      <c r="N3036" s="196">
        <v>9.8999999999999994E-5</v>
      </c>
      <c r="O3036" s="196">
        <v>7.4499999999999995E-5</v>
      </c>
      <c r="P3036" s="164">
        <v>-3.9900000000000001E-5</v>
      </c>
    </row>
    <row r="3037" spans="1:16" hidden="1" x14ac:dyDescent="0.25">
      <c r="A3037" s="52">
        <f xml:space="preserve"> ROW( data_scaledImpacts[[#This Row],[row_id]] ) - ROW( data_scaledImpacts[[#Headers],[row_id]] )</f>
        <v>3036</v>
      </c>
      <c r="B3037" s="59" t="str">
        <f xml:space="preserve"> _xlfn.TEXTJOIN( "", , data_scaledImpacts[[#This Row],[sector]:[impactType]] )</f>
        <v>CILExtremeTempMIROC54low CI</v>
      </c>
      <c r="C3037" s="47" t="s">
        <v>1191</v>
      </c>
      <c r="D3037" s="47" t="s">
        <v>4</v>
      </c>
      <c r="E3037" s="48">
        <v>4</v>
      </c>
      <c r="F3037" s="48"/>
      <c r="G3037" s="48" t="s">
        <v>1289</v>
      </c>
      <c r="H3037" s="49"/>
      <c r="I3037" s="62"/>
      <c r="J3037" s="195">
        <v>-1.2E-4</v>
      </c>
      <c r="K3037" s="196">
        <v>-2.0900000000000001E-4</v>
      </c>
      <c r="L3037" s="196">
        <v>-5.2500000000000002E-5</v>
      </c>
      <c r="M3037" s="196">
        <v>-1.21E-4</v>
      </c>
      <c r="N3037" s="196">
        <v>4.2200000000000003E-5</v>
      </c>
      <c r="O3037" s="196">
        <v>1.35E-4</v>
      </c>
      <c r="P3037" s="164">
        <v>9.0100000000000001E-6</v>
      </c>
    </row>
    <row r="3038" spans="1:16" hidden="1" x14ac:dyDescent="0.25">
      <c r="A3038" s="52">
        <f xml:space="preserve"> ROW( data_scaledImpacts[[#This Row],[row_id]] ) - ROW( data_scaledImpacts[[#Headers],[row_id]] )</f>
        <v>3037</v>
      </c>
      <c r="B3038" s="59" t="str">
        <f xml:space="preserve"> _xlfn.TEXTJOIN( "", , data_scaledImpacts[[#This Row],[sector]:[impactType]] )</f>
        <v>CILExtremeTempCanESM25low CI</v>
      </c>
      <c r="C3038" s="47" t="s">
        <v>1191</v>
      </c>
      <c r="D3038" s="47" t="s">
        <v>0</v>
      </c>
      <c r="E3038" s="48">
        <v>5</v>
      </c>
      <c r="F3038" s="48"/>
      <c r="G3038" s="48" t="s">
        <v>1289</v>
      </c>
      <c r="H3038" s="49"/>
      <c r="I3038" s="62"/>
      <c r="J3038" s="195">
        <v>-5.1199999999999998E-5</v>
      </c>
      <c r="K3038" s="196">
        <v>-1.15E-5</v>
      </c>
      <c r="L3038" s="196">
        <v>-1.3999999999999999E-4</v>
      </c>
      <c r="M3038" s="196">
        <v>-1.63E-4</v>
      </c>
      <c r="N3038" s="196">
        <v>1.06E-4</v>
      </c>
      <c r="O3038" s="196">
        <v>7.2700000000000005E-5</v>
      </c>
      <c r="P3038" s="164">
        <v>-6.2100000000000005E-5</v>
      </c>
    </row>
    <row r="3039" spans="1:16" hidden="1" x14ac:dyDescent="0.25">
      <c r="A3039" s="52">
        <f xml:space="preserve"> ROW( data_scaledImpacts[[#This Row],[row_id]] ) - ROW( data_scaledImpacts[[#Headers],[row_id]] )</f>
        <v>3038</v>
      </c>
      <c r="B3039" s="59" t="str">
        <f xml:space="preserve"> _xlfn.TEXTJOIN( "", , data_scaledImpacts[[#This Row],[sector]:[impactType]] )</f>
        <v>CILExtremeTempCCSM45low CI</v>
      </c>
      <c r="C3039" s="47" t="s">
        <v>1191</v>
      </c>
      <c r="D3039" s="47" t="s">
        <v>1</v>
      </c>
      <c r="E3039" s="48">
        <v>5</v>
      </c>
      <c r="F3039" s="48"/>
      <c r="G3039" s="48" t="s">
        <v>1289</v>
      </c>
      <c r="H3039" s="49"/>
      <c r="I3039" s="62"/>
      <c r="J3039" s="195">
        <v>5.63E-5</v>
      </c>
      <c r="K3039" s="196">
        <v>-2.7100000000000001E-5</v>
      </c>
      <c r="L3039" s="196">
        <v>8.4400000000000005E-6</v>
      </c>
      <c r="M3039" s="196">
        <v>-1.45E-4</v>
      </c>
      <c r="N3039" s="196">
        <v>1.74E-4</v>
      </c>
      <c r="O3039" s="196">
        <v>8.4599999999999996E-5</v>
      </c>
      <c r="P3039" s="164">
        <v>-2.05E-5</v>
      </c>
    </row>
    <row r="3040" spans="1:16" hidden="1" x14ac:dyDescent="0.25">
      <c r="A3040" s="52">
        <f xml:space="preserve"> ROW( data_scaledImpacts[[#This Row],[row_id]] ) - ROW( data_scaledImpacts[[#Headers],[row_id]] )</f>
        <v>3039</v>
      </c>
      <c r="B3040" s="59" t="str">
        <f xml:space="preserve"> _xlfn.TEXTJOIN( "", , data_scaledImpacts[[#This Row],[sector]:[impactType]] )</f>
        <v>CILExtremeTempGFDL-CM35low CI</v>
      </c>
      <c r="C3040" s="47" t="s">
        <v>1191</v>
      </c>
      <c r="D3040" s="47" t="s">
        <v>5</v>
      </c>
      <c r="E3040" s="48">
        <v>5</v>
      </c>
      <c r="F3040" s="48"/>
      <c r="G3040" s="48" t="s">
        <v>1289</v>
      </c>
      <c r="H3040" s="49"/>
      <c r="I3040" s="62"/>
      <c r="J3040" s="195">
        <v>3.4499999999999998E-5</v>
      </c>
      <c r="K3040" s="196">
        <v>-7.5800000000000003E-6</v>
      </c>
      <c r="L3040" s="196">
        <v>-8.9800000000000001E-5</v>
      </c>
      <c r="M3040" s="196">
        <v>-1.7899999999999999E-4</v>
      </c>
      <c r="N3040" s="196">
        <v>1.76E-4</v>
      </c>
      <c r="O3040" s="196">
        <v>1.83E-4</v>
      </c>
      <c r="P3040" s="164">
        <v>2.9799999999999998E-6</v>
      </c>
    </row>
    <row r="3041" spans="1:16" hidden="1" x14ac:dyDescent="0.25">
      <c r="A3041" s="52">
        <f xml:space="preserve"> ROW( data_scaledImpacts[[#This Row],[row_id]] ) - ROW( data_scaledImpacts[[#Headers],[row_id]] )</f>
        <v>3040</v>
      </c>
      <c r="B3041" s="59" t="str">
        <f xml:space="preserve"> _xlfn.TEXTJOIN( "", , data_scaledImpacts[[#This Row],[sector]:[impactType]] )</f>
        <v>CILExtremeTempHadGEM2-ES5low CI</v>
      </c>
      <c r="C3041" s="47" t="s">
        <v>1191</v>
      </c>
      <c r="D3041" s="47" t="s">
        <v>3</v>
      </c>
      <c r="E3041" s="48">
        <v>5</v>
      </c>
      <c r="F3041" s="48"/>
      <c r="G3041" s="48" t="s">
        <v>1289</v>
      </c>
      <c r="H3041" s="49"/>
      <c r="I3041" s="62"/>
      <c r="J3041" s="195">
        <v>-7.1299999999999998E-5</v>
      </c>
      <c r="K3041" s="196">
        <v>-5.3900000000000002E-5</v>
      </c>
      <c r="L3041" s="196">
        <v>-2.2000000000000001E-4</v>
      </c>
      <c r="M3041" s="196">
        <v>-1.83E-4</v>
      </c>
      <c r="N3041" s="196">
        <v>1.4100000000000001E-4</v>
      </c>
      <c r="O3041" s="196">
        <v>7.7399999999999998E-5</v>
      </c>
      <c r="P3041" s="164">
        <v>-5.7000000000000003E-5</v>
      </c>
    </row>
    <row r="3042" spans="1:16" hidden="1" x14ac:dyDescent="0.25">
      <c r="A3042" s="52">
        <f xml:space="preserve"> ROW( data_scaledImpacts[[#This Row],[row_id]] ) - ROW( data_scaledImpacts[[#Headers],[row_id]] )</f>
        <v>3041</v>
      </c>
      <c r="B3042" s="59" t="str">
        <f xml:space="preserve"> _xlfn.TEXTJOIN( "", , data_scaledImpacts[[#This Row],[sector]:[impactType]] )</f>
        <v>CILExtremeTempMIROC55low CI</v>
      </c>
      <c r="C3042" s="47" t="s">
        <v>1191</v>
      </c>
      <c r="D3042" s="47" t="s">
        <v>4</v>
      </c>
      <c r="E3042" s="48">
        <v>5</v>
      </c>
      <c r="F3042" s="48"/>
      <c r="G3042" s="48" t="s">
        <v>1289</v>
      </c>
      <c r="H3042" s="49"/>
      <c r="I3042" s="62"/>
      <c r="J3042" s="195">
        <v>-1.1E-4</v>
      </c>
      <c r="K3042" s="196">
        <v>-1.9100000000000001E-4</v>
      </c>
      <c r="L3042" s="196">
        <v>-6.58E-5</v>
      </c>
      <c r="M3042" s="196">
        <v>-1.4300000000000001E-4</v>
      </c>
      <c r="N3042" s="196">
        <v>1.07E-4</v>
      </c>
      <c r="O3042" s="196">
        <v>2.1000000000000001E-4</v>
      </c>
      <c r="P3042" s="164">
        <v>9.7899999999999994E-6</v>
      </c>
    </row>
    <row r="3043" spans="1:16" hidden="1" x14ac:dyDescent="0.25">
      <c r="A3043" s="52">
        <f xml:space="preserve"> ROW( data_scaledImpacts[[#This Row],[row_id]] ) - ROW( data_scaledImpacts[[#Headers],[row_id]] )</f>
        <v>3042</v>
      </c>
      <c r="B3043" s="59" t="str">
        <f xml:space="preserve"> _xlfn.TEXTJOIN( "", , data_scaledImpacts[[#This Row],[sector]:[impactType]] )</f>
        <v>CILExtremeTempCanESM26low CI</v>
      </c>
      <c r="C3043" s="47" t="s">
        <v>1191</v>
      </c>
      <c r="D3043" s="47" t="s">
        <v>0</v>
      </c>
      <c r="E3043" s="48">
        <v>6</v>
      </c>
      <c r="F3043" s="48"/>
      <c r="G3043" s="48" t="s">
        <v>1289</v>
      </c>
      <c r="H3043" s="49"/>
      <c r="I3043" s="62"/>
      <c r="J3043" s="195">
        <v>2.2699999999999999E-6</v>
      </c>
      <c r="K3043" s="196">
        <v>1.27E-5</v>
      </c>
      <c r="L3043" s="196">
        <v>-8.0199999999999998E-5</v>
      </c>
      <c r="M3043" s="196">
        <v>-1.75E-4</v>
      </c>
      <c r="N3043" s="196">
        <v>1.6899999999999999E-4</v>
      </c>
      <c r="O3043" s="196">
        <v>1.4200000000000001E-4</v>
      </c>
      <c r="P3043" s="164">
        <v>-5.4299999999999998E-5</v>
      </c>
    </row>
    <row r="3044" spans="1:16" hidden="1" x14ac:dyDescent="0.25">
      <c r="A3044" s="52">
        <f xml:space="preserve"> ROW( data_scaledImpacts[[#This Row],[row_id]] ) - ROW( data_scaledImpacts[[#Headers],[row_id]] )</f>
        <v>3043</v>
      </c>
      <c r="B3044" s="59" t="str">
        <f xml:space="preserve"> _xlfn.TEXTJOIN( "", , data_scaledImpacts[[#This Row],[sector]:[impactType]] )</f>
        <v>CILExtremeTempGFDL-CM36low CI</v>
      </c>
      <c r="C3044" s="47" t="s">
        <v>1191</v>
      </c>
      <c r="D3044" s="47" t="s">
        <v>5</v>
      </c>
      <c r="E3044" s="48">
        <v>6</v>
      </c>
      <c r="F3044" s="48"/>
      <c r="G3044" s="48" t="s">
        <v>1289</v>
      </c>
      <c r="H3044" s="49"/>
      <c r="I3044" s="62"/>
      <c r="J3044" s="195">
        <v>5.7099999999999999E-5</v>
      </c>
      <c r="K3044" s="196">
        <v>1.7799999999999999E-5</v>
      </c>
      <c r="L3044" s="196">
        <v>-8.2899999999999996E-5</v>
      </c>
      <c r="M3044" s="196">
        <v>-1.5300000000000001E-4</v>
      </c>
      <c r="N3044" s="196">
        <v>2.4800000000000001E-4</v>
      </c>
      <c r="O3044" s="196">
        <v>2.0100000000000001E-4</v>
      </c>
      <c r="P3044" s="164">
        <v>4.1399999999999997E-5</v>
      </c>
    </row>
    <row r="3045" spans="1:16" hidden="1" x14ac:dyDescent="0.25">
      <c r="A3045" s="52">
        <f xml:space="preserve"> ROW( data_scaledImpacts[[#This Row],[row_id]] ) - ROW( data_scaledImpacts[[#Headers],[row_id]] )</f>
        <v>3044</v>
      </c>
      <c r="B3045" s="59" t="str">
        <f xml:space="preserve"> _xlfn.TEXTJOIN( "", , data_scaledImpacts[[#This Row],[sector]:[impactType]] )</f>
        <v>CILExtremeTempHadGEM2-ES6low CI</v>
      </c>
      <c r="C3045" s="47" t="s">
        <v>1191</v>
      </c>
      <c r="D3045" s="47" t="s">
        <v>3</v>
      </c>
      <c r="E3045" s="48">
        <v>6</v>
      </c>
      <c r="F3045" s="48"/>
      <c r="G3045" s="48" t="s">
        <v>1289</v>
      </c>
      <c r="H3045" s="49"/>
      <c r="I3045" s="62"/>
      <c r="J3045" s="195">
        <v>-6.2500000000000001E-5</v>
      </c>
      <c r="K3045" s="196">
        <v>-5.2599999999999998E-5</v>
      </c>
      <c r="L3045" s="196">
        <v>-1.8699999999999999E-4</v>
      </c>
      <c r="M3045" s="196">
        <v>-1.75E-4</v>
      </c>
      <c r="N3045" s="196">
        <v>1.5200000000000001E-4</v>
      </c>
      <c r="O3045" s="196">
        <v>9.0199999999999997E-5</v>
      </c>
      <c r="P3045" s="164">
        <v>-3.65E-5</v>
      </c>
    </row>
    <row r="3046" spans="1:16" hidden="1" x14ac:dyDescent="0.25">
      <c r="A3046" s="52">
        <f xml:space="preserve"> ROW( data_scaledImpacts[[#This Row],[row_id]] ) - ROW( data_scaledImpacts[[#Headers],[row_id]] )</f>
        <v>3045</v>
      </c>
      <c r="B3046" s="59" t="str">
        <f xml:space="preserve"> _xlfn.TEXTJOIN( "", , data_scaledImpacts[[#This Row],[sector]:[impactType]] )</f>
        <v>CILExtremeTempCanESM21high CI</v>
      </c>
      <c r="C3046" s="47" t="s">
        <v>1191</v>
      </c>
      <c r="D3046" s="47" t="s">
        <v>0</v>
      </c>
      <c r="E3046" s="48">
        <v>1</v>
      </c>
      <c r="F3046" s="48"/>
      <c r="G3046" s="48" t="s">
        <v>1290</v>
      </c>
      <c r="H3046" s="49"/>
      <c r="I3046" s="62"/>
      <c r="J3046" s="164">
        <v>4.7299999999999998E-5</v>
      </c>
      <c r="K3046" s="164">
        <v>4.74E-5</v>
      </c>
      <c r="L3046" s="164">
        <v>6.2100000000000005E-5</v>
      </c>
      <c r="M3046" s="164">
        <v>2.5400000000000001E-5</v>
      </c>
      <c r="N3046" s="164">
        <v>3.0000000000000001E-5</v>
      </c>
      <c r="O3046" s="164">
        <v>2.34E-5</v>
      </c>
      <c r="P3046" s="164">
        <v>1.5E-5</v>
      </c>
    </row>
    <row r="3047" spans="1:16" hidden="1" x14ac:dyDescent="0.25">
      <c r="A3047" s="52">
        <f xml:space="preserve"> ROW( data_scaledImpacts[[#This Row],[row_id]] ) - ROW( data_scaledImpacts[[#Headers],[row_id]] )</f>
        <v>3046</v>
      </c>
      <c r="B3047" s="59" t="str">
        <f xml:space="preserve"> _xlfn.TEXTJOIN( "", , data_scaledImpacts[[#This Row],[sector]:[impactType]] )</f>
        <v>CILExtremeTempCCSM41high CI</v>
      </c>
      <c r="C3047" s="47" t="s">
        <v>1191</v>
      </c>
      <c r="D3047" s="47" t="s">
        <v>1</v>
      </c>
      <c r="E3047" s="48">
        <v>1</v>
      </c>
      <c r="F3047" s="48"/>
      <c r="G3047" s="48" t="s">
        <v>1290</v>
      </c>
      <c r="H3047" s="49"/>
      <c r="I3047" s="62"/>
      <c r="J3047" s="164">
        <v>1.7000000000000001E-4</v>
      </c>
      <c r="K3047" s="164">
        <v>1.4200000000000001E-4</v>
      </c>
      <c r="L3047" s="164">
        <v>1.5799999999999999E-4</v>
      </c>
      <c r="M3047" s="164">
        <v>8.7499999999999999E-5</v>
      </c>
      <c r="N3047" s="164">
        <v>7.6600000000000005E-5</v>
      </c>
      <c r="O3047" s="164">
        <v>-2.4600000000000002E-5</v>
      </c>
      <c r="P3047" s="164">
        <v>3.0700000000000001E-5</v>
      </c>
    </row>
    <row r="3048" spans="1:16" hidden="1" x14ac:dyDescent="0.25">
      <c r="A3048" s="52">
        <f xml:space="preserve"> ROW( data_scaledImpacts[[#This Row],[row_id]] ) - ROW( data_scaledImpacts[[#Headers],[row_id]] )</f>
        <v>3047</v>
      </c>
      <c r="B3048" s="59" t="str">
        <f xml:space="preserve"> _xlfn.TEXTJOIN( "", , data_scaledImpacts[[#This Row],[sector]:[impactType]] )</f>
        <v>CILExtremeTempGFDL-CM31high CI</v>
      </c>
      <c r="C3048" s="47" t="s">
        <v>1191</v>
      </c>
      <c r="D3048" s="47" t="s">
        <v>5</v>
      </c>
      <c r="E3048" s="48">
        <v>1</v>
      </c>
      <c r="F3048" s="48"/>
      <c r="G3048" s="48" t="s">
        <v>1290</v>
      </c>
      <c r="H3048" s="49"/>
      <c r="I3048" s="62"/>
      <c r="J3048" s="164">
        <v>1.18E-4</v>
      </c>
      <c r="K3048" s="164">
        <v>1.07E-4</v>
      </c>
      <c r="L3048" s="164">
        <v>5.4400000000000001E-5</v>
      </c>
      <c r="M3048" s="164">
        <v>2.76E-5</v>
      </c>
      <c r="N3048" s="164">
        <v>6.1799999999999998E-5</v>
      </c>
      <c r="O3048" s="164">
        <v>3.0499999999999999E-5</v>
      </c>
      <c r="P3048" s="164">
        <v>5.4200000000000003E-5</v>
      </c>
    </row>
    <row r="3049" spans="1:16" hidden="1" x14ac:dyDescent="0.25">
      <c r="A3049" s="52">
        <f xml:space="preserve"> ROW( data_scaledImpacts[[#This Row],[row_id]] ) - ROW( data_scaledImpacts[[#Headers],[row_id]] )</f>
        <v>3048</v>
      </c>
      <c r="B3049" s="59" t="str">
        <f xml:space="preserve"> _xlfn.TEXTJOIN( "", , data_scaledImpacts[[#This Row],[sector]:[impactType]] )</f>
        <v>CILExtremeTempGISS-E2-R1high CI</v>
      </c>
      <c r="C3049" s="47" t="s">
        <v>1191</v>
      </c>
      <c r="D3049" s="47" t="s">
        <v>2</v>
      </c>
      <c r="E3049" s="48">
        <v>1</v>
      </c>
      <c r="F3049" s="48"/>
      <c r="G3049" s="48" t="s">
        <v>1290</v>
      </c>
      <c r="H3049" s="49"/>
      <c r="I3049" s="62"/>
      <c r="J3049" s="164">
        <v>9.6600000000000003E-5</v>
      </c>
      <c r="K3049" s="164">
        <v>1.5500000000000001E-5</v>
      </c>
      <c r="L3049" s="164">
        <v>5.4299999999999998E-5</v>
      </c>
      <c r="M3049" s="164">
        <v>1.56E-4</v>
      </c>
      <c r="N3049" s="164">
        <v>9.3599999999999998E-5</v>
      </c>
      <c r="O3049" s="164">
        <v>3.3300000000000003E-5</v>
      </c>
      <c r="P3049" s="164">
        <v>5.9200000000000002E-5</v>
      </c>
    </row>
    <row r="3050" spans="1:16" hidden="1" x14ac:dyDescent="0.25">
      <c r="A3050" s="52">
        <f xml:space="preserve"> ROW( data_scaledImpacts[[#This Row],[row_id]] ) - ROW( data_scaledImpacts[[#Headers],[row_id]] )</f>
        <v>3049</v>
      </c>
      <c r="B3050" s="59" t="str">
        <f xml:space="preserve"> _xlfn.TEXTJOIN( "", , data_scaledImpacts[[#This Row],[sector]:[impactType]] )</f>
        <v>CILExtremeTempHadGEM2-ES1high CI</v>
      </c>
      <c r="C3050" s="47" t="s">
        <v>1191</v>
      </c>
      <c r="D3050" s="47" t="s">
        <v>3</v>
      </c>
      <c r="E3050" s="48">
        <v>1</v>
      </c>
      <c r="F3050" s="48"/>
      <c r="G3050" s="48" t="s">
        <v>1290</v>
      </c>
      <c r="H3050" s="49"/>
      <c r="I3050" s="62"/>
      <c r="J3050" s="164">
        <v>3.4E-5</v>
      </c>
      <c r="K3050" s="164">
        <v>4.5300000000000003E-5</v>
      </c>
      <c r="L3050" s="164">
        <v>4.3399999999999998E-5</v>
      </c>
      <c r="M3050" s="164">
        <v>2.1299999999999999E-5</v>
      </c>
      <c r="N3050" s="164">
        <v>9.2700000000000004E-5</v>
      </c>
      <c r="O3050" s="164">
        <v>9.2999999999999997E-5</v>
      </c>
      <c r="P3050" s="164">
        <v>1.8E-5</v>
      </c>
    </row>
    <row r="3051" spans="1:16" hidden="1" x14ac:dyDescent="0.25">
      <c r="A3051" s="52">
        <f xml:space="preserve"> ROW( data_scaledImpacts[[#This Row],[row_id]] ) - ROW( data_scaledImpacts[[#Headers],[row_id]] )</f>
        <v>3050</v>
      </c>
      <c r="B3051" s="59" t="str">
        <f xml:space="preserve"> _xlfn.TEXTJOIN( "", , data_scaledImpacts[[#This Row],[sector]:[impactType]] )</f>
        <v>CILExtremeTempMIROC51high CI</v>
      </c>
      <c r="C3051" s="47" t="s">
        <v>1191</v>
      </c>
      <c r="D3051" s="47" t="s">
        <v>4</v>
      </c>
      <c r="E3051" s="48">
        <v>1</v>
      </c>
      <c r="F3051" s="48"/>
      <c r="G3051" s="48" t="s">
        <v>1290</v>
      </c>
      <c r="H3051" s="49"/>
      <c r="I3051" s="62"/>
      <c r="J3051" s="164">
        <v>8.5699999999999996E-5</v>
      </c>
      <c r="K3051" s="164">
        <v>4.5500000000000001E-5</v>
      </c>
      <c r="L3051" s="164">
        <v>1.2899999999999999E-4</v>
      </c>
      <c r="M3051" s="164">
        <v>9.2499999999999999E-5</v>
      </c>
      <c r="N3051" s="164">
        <v>7.6000000000000004E-5</v>
      </c>
      <c r="O3051" s="164">
        <v>1.4300000000000001E-4</v>
      </c>
      <c r="P3051" s="164">
        <v>7.5900000000000002E-5</v>
      </c>
    </row>
    <row r="3052" spans="1:16" hidden="1" x14ac:dyDescent="0.25">
      <c r="A3052" s="52">
        <f xml:space="preserve"> ROW( data_scaledImpacts[[#This Row],[row_id]] ) - ROW( data_scaledImpacts[[#Headers],[row_id]] )</f>
        <v>3051</v>
      </c>
      <c r="B3052" s="59" t="str">
        <f xml:space="preserve"> _xlfn.TEXTJOIN( "", , data_scaledImpacts[[#This Row],[sector]:[impactType]] )</f>
        <v>CILExtremeTempCanESM22high CI</v>
      </c>
      <c r="C3052" s="47" t="s">
        <v>1191</v>
      </c>
      <c r="D3052" s="47" t="s">
        <v>0</v>
      </c>
      <c r="E3052" s="48">
        <v>2</v>
      </c>
      <c r="F3052" s="48"/>
      <c r="G3052" s="48" t="s">
        <v>1290</v>
      </c>
      <c r="H3052" s="49"/>
      <c r="I3052" s="62"/>
      <c r="J3052" s="164">
        <v>4.3300000000000002E-5</v>
      </c>
      <c r="K3052" s="164">
        <v>5.2200000000000002E-5</v>
      </c>
      <c r="L3052" s="164">
        <v>3.96E-5</v>
      </c>
      <c r="M3052" s="164">
        <v>-1.8199999999999999E-5</v>
      </c>
      <c r="N3052" s="164">
        <v>9.0400000000000002E-5</v>
      </c>
      <c r="O3052" s="164">
        <v>6.9900000000000005E-5</v>
      </c>
      <c r="P3052" s="164">
        <v>2.5700000000000001E-5</v>
      </c>
    </row>
    <row r="3053" spans="1:16" hidden="1" x14ac:dyDescent="0.25">
      <c r="A3053" s="52">
        <f xml:space="preserve"> ROW( data_scaledImpacts[[#This Row],[row_id]] ) - ROW( data_scaledImpacts[[#Headers],[row_id]] )</f>
        <v>3052</v>
      </c>
      <c r="B3053" s="59" t="str">
        <f xml:space="preserve"> _xlfn.TEXTJOIN( "", , data_scaledImpacts[[#This Row],[sector]:[impactType]] )</f>
        <v>CILExtremeTempCCSM42high CI</v>
      </c>
      <c r="C3053" s="47" t="s">
        <v>1191</v>
      </c>
      <c r="D3053" s="47" t="s">
        <v>1</v>
      </c>
      <c r="E3053" s="48">
        <v>2</v>
      </c>
      <c r="F3053" s="48"/>
      <c r="G3053" s="48" t="s">
        <v>1290</v>
      </c>
      <c r="H3053" s="49"/>
      <c r="I3053" s="62"/>
      <c r="J3053" s="164">
        <v>1.6200000000000001E-4</v>
      </c>
      <c r="K3053" s="164">
        <v>1.17E-4</v>
      </c>
      <c r="L3053" s="164">
        <v>1.56E-4</v>
      </c>
      <c r="M3053" s="164">
        <v>9.4199999999999999E-5</v>
      </c>
      <c r="N3053" s="164">
        <v>1.2799999999999999E-4</v>
      </c>
      <c r="O3053" s="164">
        <v>3.6999999999999998E-5</v>
      </c>
      <c r="P3053" s="164">
        <v>3.3699999999999999E-5</v>
      </c>
    </row>
    <row r="3054" spans="1:16" hidden="1" x14ac:dyDescent="0.25">
      <c r="A3054" s="52">
        <f xml:space="preserve"> ROW( data_scaledImpacts[[#This Row],[row_id]] ) - ROW( data_scaledImpacts[[#Headers],[row_id]] )</f>
        <v>3053</v>
      </c>
      <c r="B3054" s="59" t="str">
        <f xml:space="preserve"> _xlfn.TEXTJOIN( "", , data_scaledImpacts[[#This Row],[sector]:[impactType]] )</f>
        <v>CILExtremeTempGFDL-CM32high CI</v>
      </c>
      <c r="C3054" s="47" t="s">
        <v>1191</v>
      </c>
      <c r="D3054" s="47" t="s">
        <v>5</v>
      </c>
      <c r="E3054" s="48">
        <v>2</v>
      </c>
      <c r="F3054" s="48"/>
      <c r="G3054" s="48" t="s">
        <v>1290</v>
      </c>
      <c r="H3054" s="49"/>
      <c r="I3054" s="62"/>
      <c r="J3054" s="164">
        <v>9.7800000000000006E-5</v>
      </c>
      <c r="K3054" s="164">
        <v>7.36E-5</v>
      </c>
      <c r="L3054" s="164">
        <v>5.0800000000000002E-5</v>
      </c>
      <c r="M3054" s="164">
        <v>1.5E-5</v>
      </c>
      <c r="N3054" s="164">
        <v>1.11E-4</v>
      </c>
      <c r="O3054" s="164">
        <v>5.7099999999999999E-5</v>
      </c>
      <c r="P3054" s="164">
        <v>7.0900000000000002E-5</v>
      </c>
    </row>
    <row r="3055" spans="1:16" hidden="1" x14ac:dyDescent="0.25">
      <c r="A3055" s="52">
        <f xml:space="preserve"> ROW( data_scaledImpacts[[#This Row],[row_id]] ) - ROW( data_scaledImpacts[[#Headers],[row_id]] )</f>
        <v>3054</v>
      </c>
      <c r="B3055" s="59" t="str">
        <f xml:space="preserve"> _xlfn.TEXTJOIN( "", , data_scaledImpacts[[#This Row],[sector]:[impactType]] )</f>
        <v>CILExtremeTempGISS-E2-R2high CI</v>
      </c>
      <c r="C3055" s="47" t="s">
        <v>1191</v>
      </c>
      <c r="D3055" s="47" t="s">
        <v>2</v>
      </c>
      <c r="E3055" s="48">
        <v>2</v>
      </c>
      <c r="F3055" s="48"/>
      <c r="G3055" s="48" t="s">
        <v>1290</v>
      </c>
      <c r="H3055" s="49"/>
      <c r="I3055" s="62"/>
      <c r="J3055" s="164">
        <v>1.13E-4</v>
      </c>
      <c r="K3055" s="164">
        <v>6.2399999999999999E-5</v>
      </c>
      <c r="L3055" s="164">
        <v>4.4900000000000002E-6</v>
      </c>
      <c r="M3055" s="164">
        <v>5.3600000000000002E-5</v>
      </c>
      <c r="N3055" s="164">
        <v>1.6699999999999999E-4</v>
      </c>
      <c r="O3055" s="164">
        <v>5.3199999999999999E-5</v>
      </c>
      <c r="P3055" s="164">
        <v>5.3100000000000003E-5</v>
      </c>
    </row>
    <row r="3056" spans="1:16" hidden="1" x14ac:dyDescent="0.25">
      <c r="A3056" s="52">
        <f xml:space="preserve"> ROW( data_scaledImpacts[[#This Row],[row_id]] ) - ROW( data_scaledImpacts[[#Headers],[row_id]] )</f>
        <v>3055</v>
      </c>
      <c r="B3056" s="59" t="str">
        <f xml:space="preserve"> _xlfn.TEXTJOIN( "", , data_scaledImpacts[[#This Row],[sector]:[impactType]] )</f>
        <v>CILExtremeTempHadGEM2-ES2high CI</v>
      </c>
      <c r="C3056" s="47" t="s">
        <v>1191</v>
      </c>
      <c r="D3056" s="47" t="s">
        <v>3</v>
      </c>
      <c r="E3056" s="48">
        <v>2</v>
      </c>
      <c r="F3056" s="48"/>
      <c r="G3056" s="48" t="s">
        <v>1290</v>
      </c>
      <c r="H3056" s="49"/>
      <c r="I3056" s="62"/>
      <c r="J3056" s="164">
        <v>5.77E-5</v>
      </c>
      <c r="K3056" s="164">
        <v>9.1299999999999997E-5</v>
      </c>
      <c r="L3056" s="164">
        <v>-2.26E-6</v>
      </c>
      <c r="M3056" s="164">
        <v>-1.7200000000000001E-5</v>
      </c>
      <c r="N3056" s="164">
        <v>1.65E-4</v>
      </c>
      <c r="O3056" s="164">
        <v>1.9000000000000001E-4</v>
      </c>
      <c r="P3056" s="164">
        <v>1.47E-5</v>
      </c>
    </row>
    <row r="3057" spans="1:16" hidden="1" x14ac:dyDescent="0.25">
      <c r="A3057" s="52">
        <f xml:space="preserve"> ROW( data_scaledImpacts[[#This Row],[row_id]] ) - ROW( data_scaledImpacts[[#Headers],[row_id]] )</f>
        <v>3056</v>
      </c>
      <c r="B3057" s="59" t="str">
        <f xml:space="preserve"> _xlfn.TEXTJOIN( "", , data_scaledImpacts[[#This Row],[sector]:[impactType]] )</f>
        <v>CILExtremeTempMIROC52high CI</v>
      </c>
      <c r="C3057" s="47" t="s">
        <v>1191</v>
      </c>
      <c r="D3057" s="47" t="s">
        <v>4</v>
      </c>
      <c r="E3057" s="48">
        <v>2</v>
      </c>
      <c r="F3057" s="48"/>
      <c r="G3057" s="48" t="s">
        <v>1290</v>
      </c>
      <c r="H3057" s="49"/>
      <c r="I3057" s="62"/>
      <c r="J3057" s="164">
        <v>5.38E-5</v>
      </c>
      <c r="K3057" s="164">
        <v>2.37E-5</v>
      </c>
      <c r="L3057" s="164">
        <v>9.4400000000000004E-5</v>
      </c>
      <c r="M3057" s="164">
        <v>6.3800000000000006E-5</v>
      </c>
      <c r="N3057" s="164">
        <v>1.15E-4</v>
      </c>
      <c r="O3057" s="164">
        <v>1.8799999999999999E-4</v>
      </c>
      <c r="P3057" s="164">
        <v>8.0000000000000007E-5</v>
      </c>
    </row>
    <row r="3058" spans="1:16" hidden="1" x14ac:dyDescent="0.25">
      <c r="A3058" s="52">
        <f xml:space="preserve"> ROW( data_scaledImpacts[[#This Row],[row_id]] ) - ROW( data_scaledImpacts[[#Headers],[row_id]] )</f>
        <v>3057</v>
      </c>
      <c r="B3058" s="59" t="str">
        <f xml:space="preserve"> _xlfn.TEXTJOIN( "", , data_scaledImpacts[[#This Row],[sector]:[impactType]] )</f>
        <v>CILExtremeTempCanESM23high CI</v>
      </c>
      <c r="C3058" s="47" t="s">
        <v>1191</v>
      </c>
      <c r="D3058" s="47" t="s">
        <v>0</v>
      </c>
      <c r="E3058" s="48">
        <v>3</v>
      </c>
      <c r="F3058" s="48"/>
      <c r="G3058" s="48" t="s">
        <v>1290</v>
      </c>
      <c r="H3058" s="49"/>
      <c r="I3058" s="62"/>
      <c r="J3058" s="164">
        <v>4.0899999999999998E-5</v>
      </c>
      <c r="K3058" s="164">
        <v>5.0699999999999999E-5</v>
      </c>
      <c r="L3058" s="164">
        <v>5.9699999999999996E-6</v>
      </c>
      <c r="M3058" s="164">
        <v>-3.7200000000000003E-5</v>
      </c>
      <c r="N3058" s="164">
        <v>1.2899999999999999E-4</v>
      </c>
      <c r="O3058" s="164">
        <v>1.16E-4</v>
      </c>
      <c r="P3058" s="164">
        <v>5.8600000000000001E-5</v>
      </c>
    </row>
    <row r="3059" spans="1:16" hidden="1" x14ac:dyDescent="0.25">
      <c r="A3059" s="52">
        <f xml:space="preserve"> ROW( data_scaledImpacts[[#This Row],[row_id]] ) - ROW( data_scaledImpacts[[#Headers],[row_id]] )</f>
        <v>3058</v>
      </c>
      <c r="B3059" s="59" t="str">
        <f xml:space="preserve"> _xlfn.TEXTJOIN( "", , data_scaledImpacts[[#This Row],[sector]:[impactType]] )</f>
        <v>CILExtremeTempCCSM43high CI</v>
      </c>
      <c r="C3059" s="47" t="s">
        <v>1191</v>
      </c>
      <c r="D3059" s="47" t="s">
        <v>1</v>
      </c>
      <c r="E3059" s="48">
        <v>3</v>
      </c>
      <c r="F3059" s="48"/>
      <c r="G3059" s="48" t="s">
        <v>1290</v>
      </c>
      <c r="H3059" s="49"/>
      <c r="I3059" s="62"/>
      <c r="J3059" s="164">
        <v>1.7000000000000001E-4</v>
      </c>
      <c r="K3059" s="164">
        <v>9.5400000000000001E-5</v>
      </c>
      <c r="L3059" s="164">
        <v>1.9900000000000001E-4</v>
      </c>
      <c r="M3059" s="164">
        <v>1.54E-4</v>
      </c>
      <c r="N3059" s="164">
        <v>1.92E-4</v>
      </c>
      <c r="O3059" s="164">
        <v>1.11E-4</v>
      </c>
      <c r="P3059" s="164">
        <v>7.3300000000000006E-5</v>
      </c>
    </row>
    <row r="3060" spans="1:16" hidden="1" x14ac:dyDescent="0.25">
      <c r="A3060" s="52">
        <f xml:space="preserve"> ROW( data_scaledImpacts[[#This Row],[row_id]] ) - ROW( data_scaledImpacts[[#Headers],[row_id]] )</f>
        <v>3059</v>
      </c>
      <c r="B3060" s="59" t="str">
        <f xml:space="preserve"> _xlfn.TEXTJOIN( "", , data_scaledImpacts[[#This Row],[sector]:[impactType]] )</f>
        <v>CILExtremeTempGFDL-CM33high CI</v>
      </c>
      <c r="C3060" s="47" t="s">
        <v>1191</v>
      </c>
      <c r="D3060" s="47" t="s">
        <v>5</v>
      </c>
      <c r="E3060" s="48">
        <v>3</v>
      </c>
      <c r="F3060" s="48"/>
      <c r="G3060" s="48" t="s">
        <v>1290</v>
      </c>
      <c r="H3060" s="49"/>
      <c r="I3060" s="62"/>
      <c r="J3060" s="164">
        <v>1.2999999999999999E-4</v>
      </c>
      <c r="K3060" s="164">
        <v>1.2899999999999999E-4</v>
      </c>
      <c r="L3060" s="164">
        <v>7.7000000000000008E-6</v>
      </c>
      <c r="M3060" s="164">
        <v>-3.3200000000000001E-5</v>
      </c>
      <c r="N3060" s="164">
        <v>2.0799999999999999E-4</v>
      </c>
      <c r="O3060" s="164">
        <v>1.2400000000000001E-4</v>
      </c>
      <c r="P3060" s="164">
        <v>1.27E-4</v>
      </c>
    </row>
    <row r="3061" spans="1:16" hidden="1" x14ac:dyDescent="0.25">
      <c r="A3061" s="52">
        <f xml:space="preserve"> ROW( data_scaledImpacts[[#This Row],[row_id]] ) - ROW( data_scaledImpacts[[#Headers],[row_id]] )</f>
        <v>3060</v>
      </c>
      <c r="B3061" s="59" t="str">
        <f xml:space="preserve"> _xlfn.TEXTJOIN( "", , data_scaledImpacts[[#This Row],[sector]:[impactType]] )</f>
        <v>CILExtremeTempGISS-E2-R3high CI</v>
      </c>
      <c r="C3061" s="47" t="s">
        <v>1191</v>
      </c>
      <c r="D3061" s="47" t="s">
        <v>2</v>
      </c>
      <c r="E3061" s="48">
        <v>3</v>
      </c>
      <c r="F3061" s="48"/>
      <c r="G3061" s="48" t="s">
        <v>1290</v>
      </c>
      <c r="H3061" s="49"/>
      <c r="I3061" s="62"/>
      <c r="J3061" s="164">
        <v>1.3100000000000001E-4</v>
      </c>
      <c r="K3061" s="164">
        <v>5.1100000000000002E-5</v>
      </c>
      <c r="L3061" s="164">
        <v>1.5299999999999999E-5</v>
      </c>
      <c r="M3061" s="164">
        <v>9.7200000000000004E-5</v>
      </c>
      <c r="N3061" s="164">
        <v>2.7799999999999998E-4</v>
      </c>
      <c r="O3061" s="164">
        <v>1.8900000000000001E-4</v>
      </c>
      <c r="P3061" s="164">
        <v>1.44E-4</v>
      </c>
    </row>
    <row r="3062" spans="1:16" hidden="1" x14ac:dyDescent="0.25">
      <c r="A3062" s="52">
        <f xml:space="preserve"> ROW( data_scaledImpacts[[#This Row],[row_id]] ) - ROW( data_scaledImpacts[[#Headers],[row_id]] )</f>
        <v>3061</v>
      </c>
      <c r="B3062" s="59" t="str">
        <f xml:space="preserve"> _xlfn.TEXTJOIN( "", , data_scaledImpacts[[#This Row],[sector]:[impactType]] )</f>
        <v>CILExtremeTempHadGEM2-ES3high CI</v>
      </c>
      <c r="C3062" s="47" t="s">
        <v>1191</v>
      </c>
      <c r="D3062" s="47" t="s">
        <v>3</v>
      </c>
      <c r="E3062" s="48">
        <v>3</v>
      </c>
      <c r="F3062" s="48"/>
      <c r="G3062" s="48" t="s">
        <v>1290</v>
      </c>
      <c r="H3062" s="49"/>
      <c r="I3062" s="62"/>
      <c r="J3062" s="164">
        <v>4.6400000000000003E-5</v>
      </c>
      <c r="K3062" s="164">
        <v>6.3E-5</v>
      </c>
      <c r="L3062" s="164">
        <v>-1.7799999999999999E-5</v>
      </c>
      <c r="M3062" s="164">
        <v>-3.68E-5</v>
      </c>
      <c r="N3062" s="164">
        <v>2.7700000000000001E-4</v>
      </c>
      <c r="O3062" s="164">
        <v>2.6800000000000001E-4</v>
      </c>
      <c r="P3062" s="164">
        <v>5.4400000000000001E-5</v>
      </c>
    </row>
    <row r="3063" spans="1:16" hidden="1" x14ac:dyDescent="0.25">
      <c r="A3063" s="52">
        <f xml:space="preserve"> ROW( data_scaledImpacts[[#This Row],[row_id]] ) - ROW( data_scaledImpacts[[#Headers],[row_id]] )</f>
        <v>3062</v>
      </c>
      <c r="B3063" s="59" t="str">
        <f xml:space="preserve"> _xlfn.TEXTJOIN( "", , data_scaledImpacts[[#This Row],[sector]:[impactType]] )</f>
        <v>CILExtremeTempMIROC53high CI</v>
      </c>
      <c r="C3063" s="47" t="s">
        <v>1191</v>
      </c>
      <c r="D3063" s="47" t="s">
        <v>4</v>
      </c>
      <c r="E3063" s="48">
        <v>3</v>
      </c>
      <c r="F3063" s="48"/>
      <c r="G3063" s="48" t="s">
        <v>1290</v>
      </c>
      <c r="H3063" s="49"/>
      <c r="I3063" s="62"/>
      <c r="J3063" s="164">
        <v>1.31E-5</v>
      </c>
      <c r="K3063" s="164">
        <v>-2.48E-5</v>
      </c>
      <c r="L3063" s="164">
        <v>5.7800000000000002E-5</v>
      </c>
      <c r="M3063" s="164">
        <v>6.5500000000000006E-5</v>
      </c>
      <c r="N3063" s="164">
        <v>1.6699999999999999E-4</v>
      </c>
      <c r="O3063" s="164">
        <v>2.5900000000000001E-4</v>
      </c>
      <c r="P3063" s="164">
        <v>1.12E-4</v>
      </c>
    </row>
    <row r="3064" spans="1:16" hidden="1" x14ac:dyDescent="0.25">
      <c r="A3064" s="52">
        <f xml:space="preserve"> ROW( data_scaledImpacts[[#This Row],[row_id]] ) - ROW( data_scaledImpacts[[#Headers],[row_id]] )</f>
        <v>3063</v>
      </c>
      <c r="B3064" s="59" t="str">
        <f xml:space="preserve"> _xlfn.TEXTJOIN( "", , data_scaledImpacts[[#This Row],[sector]:[impactType]] )</f>
        <v>CILExtremeTempCanESM24high CI</v>
      </c>
      <c r="C3064" s="47" t="s">
        <v>1191</v>
      </c>
      <c r="D3064" s="47" t="s">
        <v>0</v>
      </c>
      <c r="E3064" s="48">
        <v>4</v>
      </c>
      <c r="F3064" s="48"/>
      <c r="G3064" s="48" t="s">
        <v>1290</v>
      </c>
      <c r="H3064" s="49"/>
      <c r="I3064" s="62"/>
      <c r="J3064" s="164">
        <v>6.6799999999999997E-5</v>
      </c>
      <c r="K3064" s="164">
        <v>9.0799999999999998E-5</v>
      </c>
      <c r="L3064" s="164">
        <v>8.5499999999999995E-6</v>
      </c>
      <c r="M3064" s="164">
        <v>-4.3800000000000001E-5</v>
      </c>
      <c r="N3064" s="164">
        <v>2.0799999999999999E-4</v>
      </c>
      <c r="O3064" s="164">
        <v>1.9599999999999999E-4</v>
      </c>
      <c r="P3064" s="164">
        <v>1.01E-4</v>
      </c>
    </row>
    <row r="3065" spans="1:16" hidden="1" x14ac:dyDescent="0.25">
      <c r="A3065" s="52">
        <f xml:space="preserve"> ROW( data_scaledImpacts[[#This Row],[row_id]] ) - ROW( data_scaledImpacts[[#Headers],[row_id]] )</f>
        <v>3064</v>
      </c>
      <c r="B3065" s="59" t="str">
        <f xml:space="preserve"> _xlfn.TEXTJOIN( "", , data_scaledImpacts[[#This Row],[sector]:[impactType]] )</f>
        <v>CILExtremeTempCCSM44high CI</v>
      </c>
      <c r="C3065" s="47" t="s">
        <v>1191</v>
      </c>
      <c r="D3065" s="47" t="s">
        <v>1</v>
      </c>
      <c r="E3065" s="48">
        <v>4</v>
      </c>
      <c r="F3065" s="48"/>
      <c r="G3065" s="48" t="s">
        <v>1290</v>
      </c>
      <c r="H3065" s="49"/>
      <c r="I3065" s="62"/>
      <c r="J3065" s="164">
        <v>1.4100000000000001E-4</v>
      </c>
      <c r="K3065" s="164">
        <v>1.11E-4</v>
      </c>
      <c r="L3065" s="164">
        <v>1.0900000000000001E-4</v>
      </c>
      <c r="M3065" s="164">
        <v>7.3899999999999994E-5</v>
      </c>
      <c r="N3065" s="164">
        <v>2.8299999999999999E-4</v>
      </c>
      <c r="O3065" s="164">
        <v>1.8100000000000001E-4</v>
      </c>
      <c r="P3065" s="164">
        <v>1.2400000000000001E-4</v>
      </c>
    </row>
    <row r="3066" spans="1:16" hidden="1" x14ac:dyDescent="0.25">
      <c r="A3066" s="52">
        <f xml:space="preserve"> ROW( data_scaledImpacts[[#This Row],[row_id]] ) - ROW( data_scaledImpacts[[#Headers],[row_id]] )</f>
        <v>3065</v>
      </c>
      <c r="B3066" s="59" t="str">
        <f xml:space="preserve"> _xlfn.TEXTJOIN( "", , data_scaledImpacts[[#This Row],[sector]:[impactType]] )</f>
        <v>CILExtremeTempGFDL-CM34high CI</v>
      </c>
      <c r="C3066" s="47" t="s">
        <v>1191</v>
      </c>
      <c r="D3066" s="47" t="s">
        <v>5</v>
      </c>
      <c r="E3066" s="48">
        <v>4</v>
      </c>
      <c r="F3066" s="48"/>
      <c r="G3066" s="48" t="s">
        <v>1290</v>
      </c>
      <c r="H3066" s="49"/>
      <c r="I3066" s="62"/>
      <c r="J3066" s="164">
        <v>1.5200000000000001E-4</v>
      </c>
      <c r="K3066" s="164">
        <v>1.4300000000000001E-4</v>
      </c>
      <c r="L3066" s="164">
        <v>1.5E-5</v>
      </c>
      <c r="M3066" s="164">
        <v>-1.8499999999999999E-5</v>
      </c>
      <c r="N3066" s="164">
        <v>3.3100000000000002E-4</v>
      </c>
      <c r="O3066" s="164">
        <v>2.13E-4</v>
      </c>
      <c r="P3066" s="164">
        <v>1.9000000000000001E-4</v>
      </c>
    </row>
    <row r="3067" spans="1:16" hidden="1" x14ac:dyDescent="0.25">
      <c r="A3067" s="52">
        <f xml:space="preserve"> ROW( data_scaledImpacts[[#This Row],[row_id]] ) - ROW( data_scaledImpacts[[#Headers],[row_id]] )</f>
        <v>3066</v>
      </c>
      <c r="B3067" s="59" t="str">
        <f xml:space="preserve"> _xlfn.TEXTJOIN( "", , data_scaledImpacts[[#This Row],[sector]:[impactType]] )</f>
        <v>CILExtremeTempHadGEM2-ES4high CI</v>
      </c>
      <c r="C3067" s="47" t="s">
        <v>1191</v>
      </c>
      <c r="D3067" s="47" t="s">
        <v>3</v>
      </c>
      <c r="E3067" s="48">
        <v>4</v>
      </c>
      <c r="F3067" s="48"/>
      <c r="G3067" s="48" t="s">
        <v>1290</v>
      </c>
      <c r="H3067" s="49"/>
      <c r="I3067" s="62"/>
      <c r="J3067" s="164">
        <v>3.4199999999999998E-5</v>
      </c>
      <c r="K3067" s="164">
        <v>4.8900000000000003E-5</v>
      </c>
      <c r="L3067" s="164">
        <v>-4.88E-5</v>
      </c>
      <c r="M3067" s="164">
        <v>-5.2899999999999998E-5</v>
      </c>
      <c r="N3067" s="164">
        <v>3.6200000000000002E-4</v>
      </c>
      <c r="O3067" s="164">
        <v>3.3700000000000001E-4</v>
      </c>
      <c r="P3067" s="164">
        <v>1.0900000000000001E-4</v>
      </c>
    </row>
    <row r="3068" spans="1:16" hidden="1" x14ac:dyDescent="0.25">
      <c r="A3068" s="52">
        <f xml:space="preserve"> ROW( data_scaledImpacts[[#This Row],[row_id]] ) - ROW( data_scaledImpacts[[#Headers],[row_id]] )</f>
        <v>3067</v>
      </c>
      <c r="B3068" s="59" t="str">
        <f xml:space="preserve"> _xlfn.TEXTJOIN( "", , data_scaledImpacts[[#This Row],[sector]:[impactType]] )</f>
        <v>CILExtremeTempMIROC54high CI</v>
      </c>
      <c r="C3068" s="47" t="s">
        <v>1191</v>
      </c>
      <c r="D3068" s="47" t="s">
        <v>4</v>
      </c>
      <c r="E3068" s="48">
        <v>4</v>
      </c>
      <c r="F3068" s="48"/>
      <c r="G3068" s="48" t="s">
        <v>1290</v>
      </c>
      <c r="H3068" s="49"/>
      <c r="I3068" s="62"/>
      <c r="J3068" s="164">
        <v>1.52E-5</v>
      </c>
      <c r="K3068" s="164">
        <v>-4.49E-5</v>
      </c>
      <c r="L3068" s="164">
        <v>7.1199999999999996E-5</v>
      </c>
      <c r="M3068" s="164">
        <v>7.6000000000000004E-5</v>
      </c>
      <c r="N3068" s="164">
        <v>2.31E-4</v>
      </c>
      <c r="O3068" s="164">
        <v>3.5100000000000002E-4</v>
      </c>
      <c r="P3068" s="164">
        <v>1.5200000000000001E-4</v>
      </c>
    </row>
    <row r="3069" spans="1:16" hidden="1" x14ac:dyDescent="0.25">
      <c r="A3069" s="52">
        <f xml:space="preserve"> ROW( data_scaledImpacts[[#This Row],[row_id]] ) - ROW( data_scaledImpacts[[#Headers],[row_id]] )</f>
        <v>3068</v>
      </c>
      <c r="B3069" s="59" t="str">
        <f xml:space="preserve"> _xlfn.TEXTJOIN( "", , data_scaledImpacts[[#This Row],[sector]:[impactType]] )</f>
        <v>CILExtremeTempCanESM25high CI</v>
      </c>
      <c r="C3069" s="47" t="s">
        <v>1191</v>
      </c>
      <c r="D3069" s="47" t="s">
        <v>0</v>
      </c>
      <c r="E3069" s="48">
        <v>5</v>
      </c>
      <c r="F3069" s="48"/>
      <c r="G3069" s="48" t="s">
        <v>1290</v>
      </c>
      <c r="H3069" s="49"/>
      <c r="I3069" s="62"/>
      <c r="J3069" s="164">
        <v>3.8699999999999999E-5</v>
      </c>
      <c r="K3069" s="164">
        <v>7.1400000000000001E-5</v>
      </c>
      <c r="L3069" s="164">
        <v>-3.3000000000000003E-5</v>
      </c>
      <c r="M3069" s="164">
        <v>-2.3300000000000001E-5</v>
      </c>
      <c r="N3069" s="164">
        <v>2.7099999999999997E-4</v>
      </c>
      <c r="O3069" s="164">
        <v>2.32E-4</v>
      </c>
      <c r="P3069" s="164">
        <v>1.5300000000000001E-4</v>
      </c>
    </row>
    <row r="3070" spans="1:16" hidden="1" x14ac:dyDescent="0.25">
      <c r="A3070" s="52">
        <f xml:space="preserve"> ROW( data_scaledImpacts[[#This Row],[row_id]] ) - ROW( data_scaledImpacts[[#Headers],[row_id]] )</f>
        <v>3069</v>
      </c>
      <c r="B3070" s="59" t="str">
        <f xml:space="preserve"> _xlfn.TEXTJOIN( "", , data_scaledImpacts[[#This Row],[sector]:[impactType]] )</f>
        <v>CILExtremeTempCCSM45high CI</v>
      </c>
      <c r="C3070" s="47" t="s">
        <v>1191</v>
      </c>
      <c r="D3070" s="47" t="s">
        <v>1</v>
      </c>
      <c r="E3070" s="48">
        <v>5</v>
      </c>
      <c r="F3070" s="48"/>
      <c r="G3070" s="48" t="s">
        <v>1290</v>
      </c>
      <c r="H3070" s="49"/>
      <c r="I3070" s="62"/>
      <c r="J3070" s="164">
        <v>2.33E-4</v>
      </c>
      <c r="K3070" s="164">
        <v>1.9100000000000001E-4</v>
      </c>
      <c r="L3070" s="164">
        <v>2.03E-4</v>
      </c>
      <c r="M3070" s="164">
        <v>9.5400000000000001E-5</v>
      </c>
      <c r="N3070" s="164">
        <v>4.2499999999999998E-4</v>
      </c>
      <c r="O3070" s="164">
        <v>2.7500000000000002E-4</v>
      </c>
      <c r="P3070" s="164">
        <v>1.56E-4</v>
      </c>
    </row>
    <row r="3071" spans="1:16" hidden="1" x14ac:dyDescent="0.25">
      <c r="A3071" s="52">
        <f xml:space="preserve"> ROW( data_scaledImpacts[[#This Row],[row_id]] ) - ROW( data_scaledImpacts[[#Headers],[row_id]] )</f>
        <v>3070</v>
      </c>
      <c r="B3071" s="59" t="str">
        <f xml:space="preserve"> _xlfn.TEXTJOIN( "", , data_scaledImpacts[[#This Row],[sector]:[impactType]] )</f>
        <v>CILExtremeTempGFDL-CM35high CI</v>
      </c>
      <c r="C3071" s="47" t="s">
        <v>1191</v>
      </c>
      <c r="D3071" s="47" t="s">
        <v>5</v>
      </c>
      <c r="E3071" s="48">
        <v>5</v>
      </c>
      <c r="F3071" s="48"/>
      <c r="G3071" s="48" t="s">
        <v>1290</v>
      </c>
      <c r="H3071" s="49"/>
      <c r="I3071" s="62"/>
      <c r="J3071" s="164">
        <v>1.8699999999999999E-4</v>
      </c>
      <c r="K3071" s="164">
        <v>1.5300000000000001E-4</v>
      </c>
      <c r="L3071" s="164">
        <v>5.1100000000000002E-5</v>
      </c>
      <c r="M3071" s="164">
        <v>-2.0699999999999998E-5</v>
      </c>
      <c r="N3071" s="164">
        <v>4.2299999999999998E-4</v>
      </c>
      <c r="O3071" s="164">
        <v>3.5799999999999997E-4</v>
      </c>
      <c r="P3071" s="164">
        <v>2.5399999999999999E-4</v>
      </c>
    </row>
    <row r="3072" spans="1:16" hidden="1" x14ac:dyDescent="0.25">
      <c r="A3072" s="52">
        <f xml:space="preserve"> ROW( data_scaledImpacts[[#This Row],[row_id]] ) - ROW( data_scaledImpacts[[#Headers],[row_id]] )</f>
        <v>3071</v>
      </c>
      <c r="B3072" s="59" t="str">
        <f xml:space="preserve"> _xlfn.TEXTJOIN( "", , data_scaledImpacts[[#This Row],[sector]:[impactType]] )</f>
        <v>CILExtremeTempHadGEM2-ES5high CI</v>
      </c>
      <c r="C3072" s="47" t="s">
        <v>1191</v>
      </c>
      <c r="D3072" s="47" t="s">
        <v>3</v>
      </c>
      <c r="E3072" s="48">
        <v>5</v>
      </c>
      <c r="F3072" s="48"/>
      <c r="G3072" s="48" t="s">
        <v>1290</v>
      </c>
      <c r="H3072" s="49"/>
      <c r="I3072" s="62"/>
      <c r="J3072" s="164">
        <v>6.6600000000000006E-5</v>
      </c>
      <c r="K3072" s="164">
        <v>9.09E-5</v>
      </c>
      <c r="L3072" s="164">
        <v>-5.9700000000000001E-5</v>
      </c>
      <c r="M3072" s="164">
        <v>-8.0599999999999994E-5</v>
      </c>
      <c r="N3072" s="164">
        <v>4.3800000000000002E-4</v>
      </c>
      <c r="O3072" s="164">
        <v>3.6600000000000001E-4</v>
      </c>
      <c r="P3072" s="164">
        <v>1.63E-4</v>
      </c>
    </row>
    <row r="3073" spans="1:16" hidden="1" x14ac:dyDescent="0.25">
      <c r="A3073" s="52">
        <f xml:space="preserve"> ROW( data_scaledImpacts[[#This Row],[row_id]] ) - ROW( data_scaledImpacts[[#Headers],[row_id]] )</f>
        <v>3072</v>
      </c>
      <c r="B3073" s="59" t="str">
        <f xml:space="preserve"> _xlfn.TEXTJOIN( "", , data_scaledImpacts[[#This Row],[sector]:[impactType]] )</f>
        <v>CILExtremeTempMIROC55high CI</v>
      </c>
      <c r="C3073" s="47" t="s">
        <v>1191</v>
      </c>
      <c r="D3073" s="47" t="s">
        <v>4</v>
      </c>
      <c r="E3073" s="48">
        <v>5</v>
      </c>
      <c r="F3073" s="48"/>
      <c r="G3073" s="48" t="s">
        <v>1290</v>
      </c>
      <c r="H3073" s="49"/>
      <c r="I3073" s="62"/>
      <c r="J3073" s="164">
        <v>1.5E-5</v>
      </c>
      <c r="K3073" s="164">
        <v>-5.2500000000000002E-5</v>
      </c>
      <c r="L3073" s="164">
        <v>6.2899999999999997E-5</v>
      </c>
      <c r="M3073" s="164">
        <v>5.1900000000000001E-5</v>
      </c>
      <c r="N3073" s="164">
        <v>3.4000000000000002E-4</v>
      </c>
      <c r="O3073" s="164">
        <v>4.9600000000000002E-4</v>
      </c>
      <c r="P3073" s="164">
        <v>1.9599999999999999E-4</v>
      </c>
    </row>
    <row r="3074" spans="1:16" hidden="1" x14ac:dyDescent="0.25">
      <c r="A3074" s="52">
        <f xml:space="preserve"> ROW( data_scaledImpacts[[#This Row],[row_id]] ) - ROW( data_scaledImpacts[[#Headers],[row_id]] )</f>
        <v>3073</v>
      </c>
      <c r="B3074" s="59" t="str">
        <f xml:space="preserve"> _xlfn.TEXTJOIN( "", , data_scaledImpacts[[#This Row],[sector]:[impactType]] )</f>
        <v>CILExtremeTempCanESM26high CI</v>
      </c>
      <c r="C3074" s="47" t="s">
        <v>1191</v>
      </c>
      <c r="D3074" s="47" t="s">
        <v>0</v>
      </c>
      <c r="E3074" s="48">
        <v>6</v>
      </c>
      <c r="F3074" s="48"/>
      <c r="G3074" s="48" t="s">
        <v>1290</v>
      </c>
      <c r="H3074" s="49"/>
      <c r="I3074" s="62"/>
      <c r="J3074" s="164">
        <v>1.15E-4</v>
      </c>
      <c r="K3074" s="164">
        <v>1.3999999999999999E-4</v>
      </c>
      <c r="L3074" s="164">
        <v>3.1000000000000001E-5</v>
      </c>
      <c r="M3074" s="164">
        <v>9.2799999999999992E-6</v>
      </c>
      <c r="N3074" s="164">
        <v>4.0499999999999998E-4</v>
      </c>
      <c r="O3074" s="164">
        <v>3.6000000000000002E-4</v>
      </c>
      <c r="P3074" s="164">
        <v>2.2000000000000001E-4</v>
      </c>
    </row>
    <row r="3075" spans="1:16" hidden="1" x14ac:dyDescent="0.25">
      <c r="A3075" s="52">
        <f xml:space="preserve"> ROW( data_scaledImpacts[[#This Row],[row_id]] ) - ROW( data_scaledImpacts[[#Headers],[row_id]] )</f>
        <v>3074</v>
      </c>
      <c r="B3075" s="59" t="str">
        <f xml:space="preserve"> _xlfn.TEXTJOIN( "", , data_scaledImpacts[[#This Row],[sector]:[impactType]] )</f>
        <v>CILExtremeTempGFDL-CM36high CI</v>
      </c>
      <c r="C3075" s="47" t="s">
        <v>1191</v>
      </c>
      <c r="D3075" s="47" t="s">
        <v>5</v>
      </c>
      <c r="E3075" s="48">
        <v>6</v>
      </c>
      <c r="F3075" s="48"/>
      <c r="G3075" s="48" t="s">
        <v>1290</v>
      </c>
      <c r="H3075" s="49"/>
      <c r="I3075" s="62"/>
      <c r="J3075" s="164">
        <v>2.5999999999999998E-4</v>
      </c>
      <c r="K3075" s="164">
        <v>2.32E-4</v>
      </c>
      <c r="L3075" s="164">
        <v>7.4599999999999997E-5</v>
      </c>
      <c r="M3075" s="164">
        <v>4.18E-5</v>
      </c>
      <c r="N3075" s="164">
        <v>5.5699999999999999E-4</v>
      </c>
      <c r="O3075" s="164">
        <v>4.06E-4</v>
      </c>
      <c r="P3075" s="164">
        <v>3.4099999999999999E-4</v>
      </c>
    </row>
    <row r="3076" spans="1:16" hidden="1" x14ac:dyDescent="0.25">
      <c r="A3076" s="46">
        <f xml:space="preserve"> ROW( data_scaledImpacts[[#This Row],[row_id]] ) - ROW( data_scaledImpacts[[#Headers],[row_id]] )</f>
        <v>3075</v>
      </c>
      <c r="B3076" s="60" t="str">
        <f xml:space="preserve"> _xlfn.TEXTJOIN( "", , data_scaledImpacts[[#This Row],[sector]:[impactType]] )</f>
        <v>CILExtremeTempHadGEM2-ES6high CI</v>
      </c>
      <c r="C3076" s="53" t="s">
        <v>1191</v>
      </c>
      <c r="D3076" s="53" t="s">
        <v>3</v>
      </c>
      <c r="E3076" s="54">
        <v>6</v>
      </c>
      <c r="F3076" s="54"/>
      <c r="G3076" s="54" t="s">
        <v>1290</v>
      </c>
      <c r="H3076" s="55"/>
      <c r="I3076" s="63"/>
      <c r="J3076" s="164">
        <v>8.6299999999999997E-5</v>
      </c>
      <c r="K3076" s="164">
        <v>1.1900000000000001E-4</v>
      </c>
      <c r="L3076" s="164">
        <v>-5.2500000000000002E-5</v>
      </c>
      <c r="M3076" s="164">
        <v>-1.4800000000000001E-5</v>
      </c>
      <c r="N3076" s="164">
        <v>5.2400000000000005E-4</v>
      </c>
      <c r="O3076" s="164">
        <v>4.4200000000000001E-4</v>
      </c>
      <c r="P3076" s="164">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2022-07-28T21:28:47Z</dcterms:modified>
</cp:coreProperties>
</file>