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codeName="ThisWorkbook" defaultThemeVersion="166925"/>
  <xr:revisionPtr revIDLastSave="0" documentId="13_ncr:1_{1391EB11-0357-4429-91F3-19CE63559A6D}" xr6:coauthVersionLast="47" xr6:coauthVersionMax="47" xr10:uidLastSave="{00000000-0000-0000-0000-000000000000}"/>
  <bookViews>
    <workbookView xWindow="28680" yWindow="-3735" windowWidth="21840" windowHeight="1302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scalarData!$E$1:$G$1476</definedName>
    <definedName name="k_coBillions">controlTables!$D$217</definedName>
    <definedName name="k_coMillions">controlTables!$D$218</definedName>
    <definedName name="k_coThousands">controlTables!$D$219</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50" i="44" l="1"/>
  <c r="B1450" i="44"/>
  <c r="C1450" i="44"/>
  <c r="A1423" i="44"/>
  <c r="B1423" i="44"/>
  <c r="C1423" i="44"/>
  <c r="A1396" i="44"/>
  <c r="B1396" i="44"/>
  <c r="C1396" i="44"/>
  <c r="A1369" i="44"/>
  <c r="B1369" i="44"/>
  <c r="C1369" i="44"/>
  <c r="A1342" i="44"/>
  <c r="B1342" i="44"/>
  <c r="C1342" i="44"/>
  <c r="A1315" i="44"/>
  <c r="B1315" i="44"/>
  <c r="C1315" i="44"/>
  <c r="A1288" i="44"/>
  <c r="B1288" i="44"/>
  <c r="C1288" i="44"/>
  <c r="A1461" i="44"/>
  <c r="B1461" i="44"/>
  <c r="C1461" i="44"/>
  <c r="A1429" i="44"/>
  <c r="B1429" i="44"/>
  <c r="C1429" i="44"/>
  <c r="A1401" i="44"/>
  <c r="B1401" i="44"/>
  <c r="C1401" i="44"/>
  <c r="A1373" i="44"/>
  <c r="B1373" i="44"/>
  <c r="C1373" i="44"/>
  <c r="A1345" i="44"/>
  <c r="B1345" i="44"/>
  <c r="C1345" i="44"/>
  <c r="A1317" i="44"/>
  <c r="B1317" i="44"/>
  <c r="C1317" i="44"/>
  <c r="A1289" i="44"/>
  <c r="B1289" i="44"/>
  <c r="C1289" i="44"/>
  <c r="A1261" i="44"/>
  <c r="B1261" i="44"/>
  <c r="C1261" i="44"/>
  <c r="A1234" i="44"/>
  <c r="B1234" i="44"/>
  <c r="C1234" i="44"/>
  <c r="A1207" i="44"/>
  <c r="B1207" i="44"/>
  <c r="C1207" i="44"/>
  <c r="A1180" i="44"/>
  <c r="B1180" i="44"/>
  <c r="C1180" i="44"/>
  <c r="A1153" i="44"/>
  <c r="B1153" i="44"/>
  <c r="C1153" i="44"/>
  <c r="A1126" i="44"/>
  <c r="B1126" i="44"/>
  <c r="C1126" i="44"/>
  <c r="A1099" i="44"/>
  <c r="B1099" i="44"/>
  <c r="C1099" i="44"/>
  <c r="B203" i="24"/>
  <c r="K203" i="24" a="1"/>
  <c r="K203" i="24" s="1"/>
  <c r="B1290" i="44"/>
  <c r="A1290" i="44"/>
  <c r="A1291" i="44"/>
  <c r="A1292" i="44"/>
  <c r="A1293" i="44"/>
  <c r="A1294" i="44"/>
  <c r="A1295" i="44"/>
  <c r="A1296" i="44"/>
  <c r="A1297" i="44"/>
  <c r="A1298" i="44"/>
  <c r="A1299" i="44"/>
  <c r="A1300" i="44"/>
  <c r="A1301" i="44"/>
  <c r="A1302" i="44"/>
  <c r="A1303" i="44"/>
  <c r="A1304" i="44"/>
  <c r="A1305" i="44"/>
  <c r="A1306" i="44"/>
  <c r="A1307" i="44"/>
  <c r="A1308" i="44"/>
  <c r="A1309" i="44"/>
  <c r="A1310" i="44"/>
  <c r="A1311" i="44"/>
  <c r="A1312" i="44"/>
  <c r="A1313" i="44"/>
  <c r="A1314" i="44"/>
  <c r="A1316" i="44"/>
  <c r="A1318" i="44"/>
  <c r="A1319" i="44"/>
  <c r="A1320" i="44"/>
  <c r="A1321" i="44"/>
  <c r="A1322" i="44"/>
  <c r="A1323" i="44"/>
  <c r="A1324" i="44"/>
  <c r="A1325" i="44"/>
  <c r="A1326" i="44"/>
  <c r="A1327" i="44"/>
  <c r="A1328" i="44"/>
  <c r="A1329" i="44"/>
  <c r="A1330" i="44"/>
  <c r="A1331" i="44"/>
  <c r="A1332" i="44"/>
  <c r="A1333" i="44"/>
  <c r="A1334" i="44"/>
  <c r="A1335" i="44"/>
  <c r="A1336" i="44"/>
  <c r="A1337" i="44"/>
  <c r="A1338" i="44"/>
  <c r="A1339" i="44"/>
  <c r="A1340" i="44"/>
  <c r="A1341" i="44"/>
  <c r="A1343" i="44"/>
  <c r="A1344" i="44"/>
  <c r="A1346" i="44"/>
  <c r="A1347" i="44"/>
  <c r="A1348" i="44"/>
  <c r="A1349" i="44"/>
  <c r="A1350" i="44"/>
  <c r="A1351" i="44"/>
  <c r="A1352" i="44"/>
  <c r="A1353" i="44"/>
  <c r="A1354" i="44"/>
  <c r="A1355" i="44"/>
  <c r="A1356" i="44"/>
  <c r="A1357" i="44"/>
  <c r="A1358" i="44"/>
  <c r="A1359" i="44"/>
  <c r="A1360" i="44"/>
  <c r="A1361" i="44"/>
  <c r="A1362" i="44"/>
  <c r="A1363" i="44"/>
  <c r="A1364" i="44"/>
  <c r="A1365" i="44"/>
  <c r="A1366" i="44"/>
  <c r="A1367" i="44"/>
  <c r="A1368" i="44"/>
  <c r="A1370" i="44"/>
  <c r="A1371" i="44"/>
  <c r="A1372" i="44"/>
  <c r="A1374" i="44"/>
  <c r="A1375" i="44"/>
  <c r="A1376" i="44"/>
  <c r="A1377" i="44"/>
  <c r="A1378" i="44"/>
  <c r="A1379" i="44"/>
  <c r="A1380" i="44"/>
  <c r="A1381" i="44"/>
  <c r="A1382" i="44"/>
  <c r="A1383" i="44"/>
  <c r="A1384" i="44"/>
  <c r="A1385" i="44"/>
  <c r="A1386" i="44"/>
  <c r="A1387" i="44"/>
  <c r="A1388" i="44"/>
  <c r="A1389" i="44"/>
  <c r="A1390" i="44"/>
  <c r="A1391" i="44"/>
  <c r="A1392" i="44"/>
  <c r="A1393" i="44"/>
  <c r="A1394" i="44"/>
  <c r="A1395" i="44"/>
  <c r="A1397" i="44"/>
  <c r="A1398" i="44"/>
  <c r="A1399" i="44"/>
  <c r="A1400" i="44"/>
  <c r="A1402" i="44"/>
  <c r="A1403" i="44"/>
  <c r="A1404" i="44"/>
  <c r="A1405" i="44"/>
  <c r="A1406" i="44"/>
  <c r="A1407" i="44"/>
  <c r="A1408" i="44"/>
  <c r="A1409" i="44"/>
  <c r="A1410" i="44"/>
  <c r="A1411" i="44"/>
  <c r="A1412" i="44"/>
  <c r="A1413" i="44"/>
  <c r="A1414" i="44"/>
  <c r="A1415" i="44"/>
  <c r="A1416" i="44"/>
  <c r="A1417" i="44"/>
  <c r="A1418" i="44"/>
  <c r="A1419" i="44"/>
  <c r="A1420" i="44"/>
  <c r="A1421" i="44"/>
  <c r="A1422" i="44"/>
  <c r="A1424" i="44"/>
  <c r="A1425" i="44"/>
  <c r="A1426" i="44"/>
  <c r="A1427" i="44"/>
  <c r="A1428" i="44"/>
  <c r="A1430" i="44"/>
  <c r="A1431" i="44"/>
  <c r="A1432" i="44"/>
  <c r="A1433" i="44"/>
  <c r="A1434" i="44"/>
  <c r="A1435" i="44"/>
  <c r="A1436" i="44"/>
  <c r="A1437" i="44"/>
  <c r="A1438" i="44"/>
  <c r="A1439" i="44"/>
  <c r="A1440" i="44"/>
  <c r="A1441" i="44"/>
  <c r="A1442" i="44"/>
  <c r="A1443" i="44"/>
  <c r="A1444" i="44"/>
  <c r="A1445" i="44"/>
  <c r="A1446" i="44"/>
  <c r="A1447" i="44"/>
  <c r="A1448" i="44"/>
  <c r="A1449" i="44"/>
  <c r="A1451" i="44"/>
  <c r="A1452" i="44"/>
  <c r="A1453" i="44"/>
  <c r="A1454" i="44"/>
  <c r="A1455" i="44"/>
  <c r="A1456" i="44"/>
  <c r="A1457" i="44"/>
  <c r="A1458" i="44"/>
  <c r="A1459" i="44"/>
  <c r="A1460" i="44"/>
  <c r="A1462" i="44"/>
  <c r="A1463" i="44"/>
  <c r="A1464" i="44"/>
  <c r="A1465" i="44"/>
  <c r="A1466" i="44"/>
  <c r="A1467" i="44"/>
  <c r="A1468" i="44"/>
  <c r="A1469" i="44"/>
  <c r="A1470" i="44"/>
  <c r="A1471" i="44"/>
  <c r="A1472" i="44"/>
  <c r="A1473" i="44"/>
  <c r="A1474" i="44"/>
  <c r="A1475" i="44"/>
  <c r="A1476" i="44"/>
  <c r="B1291" i="44"/>
  <c r="B1292" i="44"/>
  <c r="B1293" i="44"/>
  <c r="B1294" i="44"/>
  <c r="B1295" i="44"/>
  <c r="B1296" i="44"/>
  <c r="B1297" i="44"/>
  <c r="B1298" i="44"/>
  <c r="B1299" i="44"/>
  <c r="B1300" i="44"/>
  <c r="B1301" i="44"/>
  <c r="B1302" i="44"/>
  <c r="B1303" i="44"/>
  <c r="B1304" i="44"/>
  <c r="B1305" i="44"/>
  <c r="B1306" i="44"/>
  <c r="B1307" i="44"/>
  <c r="B1308" i="44"/>
  <c r="B1309" i="44"/>
  <c r="B1310" i="44"/>
  <c r="B1311" i="44"/>
  <c r="B1312" i="44"/>
  <c r="B1313" i="44"/>
  <c r="B1314" i="44"/>
  <c r="B1316" i="44"/>
  <c r="B1318" i="44"/>
  <c r="B1319" i="44"/>
  <c r="B1320" i="44"/>
  <c r="B1321" i="44"/>
  <c r="B1322" i="44"/>
  <c r="B1323" i="44"/>
  <c r="B1324" i="44"/>
  <c r="B1325" i="44"/>
  <c r="B1326" i="44"/>
  <c r="B1327" i="44"/>
  <c r="B1328" i="44"/>
  <c r="B1329" i="44"/>
  <c r="B1330" i="44"/>
  <c r="B1331" i="44"/>
  <c r="B1332" i="44"/>
  <c r="B1333" i="44"/>
  <c r="B1334" i="44"/>
  <c r="B1335" i="44"/>
  <c r="B1336" i="44"/>
  <c r="B1337" i="44"/>
  <c r="B1338" i="44"/>
  <c r="B1339" i="44"/>
  <c r="B1340" i="44"/>
  <c r="B1341" i="44"/>
  <c r="B1343" i="44"/>
  <c r="B1344" i="44"/>
  <c r="B1346" i="44"/>
  <c r="B1347" i="44"/>
  <c r="B1348" i="44"/>
  <c r="B1349" i="44"/>
  <c r="B1350" i="44"/>
  <c r="B1351" i="44"/>
  <c r="B1352" i="44"/>
  <c r="B1353" i="44"/>
  <c r="B1354" i="44"/>
  <c r="B1355" i="44"/>
  <c r="B1356" i="44"/>
  <c r="B1357" i="44"/>
  <c r="B1358" i="44"/>
  <c r="B1359" i="44"/>
  <c r="B1360" i="44"/>
  <c r="B1361" i="44"/>
  <c r="B1362" i="44"/>
  <c r="B1363" i="44"/>
  <c r="B1364" i="44"/>
  <c r="B1365" i="44"/>
  <c r="B1366" i="44"/>
  <c r="B1367" i="44"/>
  <c r="B1368" i="44"/>
  <c r="B1370" i="44"/>
  <c r="B1371" i="44"/>
  <c r="B1372" i="44"/>
  <c r="B1374" i="44"/>
  <c r="B1375" i="44"/>
  <c r="B1376" i="44"/>
  <c r="B1377" i="44"/>
  <c r="B1378" i="44"/>
  <c r="B1379" i="44"/>
  <c r="B1380" i="44"/>
  <c r="B1381" i="44"/>
  <c r="B1382" i="44"/>
  <c r="B1383" i="44"/>
  <c r="B1384" i="44"/>
  <c r="B1385" i="44"/>
  <c r="B1386" i="44"/>
  <c r="B1387" i="44"/>
  <c r="B1388" i="44"/>
  <c r="B1389" i="44"/>
  <c r="B1390" i="44"/>
  <c r="B1391" i="44"/>
  <c r="B1392" i="44"/>
  <c r="B1393" i="44"/>
  <c r="B1394" i="44"/>
  <c r="B1395" i="44"/>
  <c r="B1397" i="44"/>
  <c r="B1398" i="44"/>
  <c r="B1399" i="44"/>
  <c r="B1400" i="44"/>
  <c r="B1402" i="44"/>
  <c r="B1403" i="44"/>
  <c r="B1404" i="44"/>
  <c r="B1405" i="44"/>
  <c r="B1406" i="44"/>
  <c r="B1407" i="44"/>
  <c r="B1408" i="44"/>
  <c r="B1409" i="44"/>
  <c r="B1410" i="44"/>
  <c r="B1411" i="44"/>
  <c r="B1412" i="44"/>
  <c r="B1413" i="44"/>
  <c r="B1414" i="44"/>
  <c r="B1415" i="44"/>
  <c r="B1416" i="44"/>
  <c r="B1417" i="44"/>
  <c r="B1418" i="44"/>
  <c r="B1419" i="44"/>
  <c r="B1420" i="44"/>
  <c r="B1421" i="44"/>
  <c r="B1422" i="44"/>
  <c r="B1424" i="44"/>
  <c r="B1425" i="44"/>
  <c r="B1426" i="44"/>
  <c r="B1427" i="44"/>
  <c r="B1428" i="44"/>
  <c r="B1430" i="44"/>
  <c r="B1431" i="44"/>
  <c r="B1432" i="44"/>
  <c r="B1433" i="44"/>
  <c r="B1434" i="44"/>
  <c r="B1435" i="44"/>
  <c r="B1436" i="44"/>
  <c r="B1437" i="44"/>
  <c r="B1438" i="44"/>
  <c r="B1439" i="44"/>
  <c r="B1440" i="44"/>
  <c r="B1441" i="44"/>
  <c r="B1442" i="44"/>
  <c r="B1443" i="44"/>
  <c r="B1444" i="44"/>
  <c r="B1445" i="44"/>
  <c r="B1446" i="44"/>
  <c r="B1447" i="44"/>
  <c r="B1448" i="44"/>
  <c r="B1449" i="44"/>
  <c r="B1451" i="44"/>
  <c r="B1452" i="44"/>
  <c r="B1453" i="44"/>
  <c r="B1454" i="44"/>
  <c r="B1455" i="44"/>
  <c r="B1456" i="44"/>
  <c r="B1457" i="44"/>
  <c r="B1458" i="44"/>
  <c r="B1459" i="44"/>
  <c r="B1460" i="44"/>
  <c r="B1462" i="44"/>
  <c r="B1463" i="44"/>
  <c r="B1464" i="44"/>
  <c r="B1465" i="44"/>
  <c r="B1466" i="44"/>
  <c r="B1467" i="44"/>
  <c r="B1468" i="44"/>
  <c r="B1469" i="44"/>
  <c r="B1470" i="44"/>
  <c r="B1471" i="44"/>
  <c r="B1472" i="44"/>
  <c r="B1473" i="44"/>
  <c r="B1474" i="44"/>
  <c r="B1475" i="44"/>
  <c r="B1476" i="44"/>
  <c r="C1290" i="44"/>
  <c r="C1291" i="44"/>
  <c r="C1292" i="44"/>
  <c r="C1293" i="44"/>
  <c r="C1294" i="44"/>
  <c r="C1295" i="44"/>
  <c r="C1296" i="44"/>
  <c r="C1297" i="44"/>
  <c r="C1298" i="44"/>
  <c r="C1299" i="44"/>
  <c r="C1300" i="44"/>
  <c r="C1301" i="44"/>
  <c r="C1302" i="44"/>
  <c r="C1303" i="44"/>
  <c r="C1304" i="44"/>
  <c r="C1305" i="44"/>
  <c r="C1306" i="44"/>
  <c r="C1307" i="44"/>
  <c r="C1308" i="44"/>
  <c r="C1309" i="44"/>
  <c r="C1310" i="44"/>
  <c r="C1311" i="44"/>
  <c r="C1312" i="44"/>
  <c r="C1313" i="44"/>
  <c r="C1314" i="44"/>
  <c r="C1316" i="44"/>
  <c r="C1318" i="44"/>
  <c r="C1319" i="44"/>
  <c r="C1320" i="44"/>
  <c r="C1321" i="44"/>
  <c r="C1322" i="44"/>
  <c r="C1323" i="44"/>
  <c r="C1324" i="44"/>
  <c r="C1325" i="44"/>
  <c r="C1326" i="44"/>
  <c r="C1327" i="44"/>
  <c r="C1328" i="44"/>
  <c r="C1329" i="44"/>
  <c r="C1330" i="44"/>
  <c r="C1331" i="44"/>
  <c r="C1332" i="44"/>
  <c r="C1333" i="44"/>
  <c r="C1334" i="44"/>
  <c r="C1335" i="44"/>
  <c r="C1336" i="44"/>
  <c r="C1337" i="44"/>
  <c r="C1338" i="44"/>
  <c r="C1339" i="44"/>
  <c r="C1340" i="44"/>
  <c r="C1341" i="44"/>
  <c r="C1343" i="44"/>
  <c r="C1344" i="44"/>
  <c r="C1346" i="44"/>
  <c r="C1347" i="44"/>
  <c r="C1348" i="44"/>
  <c r="C1349" i="44"/>
  <c r="C1350" i="44"/>
  <c r="C1351" i="44"/>
  <c r="C1352" i="44"/>
  <c r="C1353" i="44"/>
  <c r="C1354" i="44"/>
  <c r="C1355" i="44"/>
  <c r="C1356" i="44"/>
  <c r="C1357" i="44"/>
  <c r="C1358" i="44"/>
  <c r="C1359" i="44"/>
  <c r="C1360" i="44"/>
  <c r="C1361" i="44"/>
  <c r="C1362" i="44"/>
  <c r="C1363" i="44"/>
  <c r="C1364" i="44"/>
  <c r="C1365" i="44"/>
  <c r="C1366" i="44"/>
  <c r="C1367" i="44"/>
  <c r="C1368" i="44"/>
  <c r="C1370" i="44"/>
  <c r="C1371" i="44"/>
  <c r="C1372" i="44"/>
  <c r="C1374" i="44"/>
  <c r="C1375" i="44"/>
  <c r="C1376" i="44"/>
  <c r="C1377" i="44"/>
  <c r="C1378" i="44"/>
  <c r="C1379" i="44"/>
  <c r="C1380" i="44"/>
  <c r="C1381" i="44"/>
  <c r="C1382" i="44"/>
  <c r="C1383" i="44"/>
  <c r="C1384" i="44"/>
  <c r="C1385" i="44"/>
  <c r="C1386" i="44"/>
  <c r="C1387" i="44"/>
  <c r="C1388" i="44"/>
  <c r="C1389" i="44"/>
  <c r="C1390" i="44"/>
  <c r="C1391" i="44"/>
  <c r="C1392" i="44"/>
  <c r="C1393" i="44"/>
  <c r="C1394" i="44"/>
  <c r="C1395" i="44"/>
  <c r="C1397" i="44"/>
  <c r="C1398" i="44"/>
  <c r="C1399" i="44"/>
  <c r="C1400" i="44"/>
  <c r="C1402" i="44"/>
  <c r="C1403" i="44"/>
  <c r="C1404" i="44"/>
  <c r="C1405" i="44"/>
  <c r="C1406" i="44"/>
  <c r="C1407" i="44"/>
  <c r="C1408" i="44"/>
  <c r="C1409" i="44"/>
  <c r="C1410" i="44"/>
  <c r="C1411" i="44"/>
  <c r="C1412" i="44"/>
  <c r="C1413" i="44"/>
  <c r="C1414" i="44"/>
  <c r="C1415" i="44"/>
  <c r="C1416" i="44"/>
  <c r="C1417" i="44"/>
  <c r="C1418" i="44"/>
  <c r="C1419" i="44"/>
  <c r="C1420" i="44"/>
  <c r="C1421" i="44"/>
  <c r="C1422" i="44"/>
  <c r="C1424" i="44"/>
  <c r="C1425" i="44"/>
  <c r="C1426" i="44"/>
  <c r="C1427" i="44"/>
  <c r="C1428" i="44"/>
  <c r="C1430" i="44"/>
  <c r="C1431" i="44"/>
  <c r="C1432" i="44"/>
  <c r="C1433" i="44"/>
  <c r="C1434" i="44"/>
  <c r="C1435" i="44"/>
  <c r="C1436" i="44"/>
  <c r="C1437" i="44"/>
  <c r="C1438" i="44"/>
  <c r="C1439" i="44"/>
  <c r="C1440" i="44"/>
  <c r="C1441" i="44"/>
  <c r="C1442" i="44"/>
  <c r="C1443" i="44"/>
  <c r="C1444" i="44"/>
  <c r="C1445" i="44"/>
  <c r="C1446" i="44"/>
  <c r="C1447" i="44"/>
  <c r="C1448" i="44"/>
  <c r="C1449" i="44"/>
  <c r="C1451" i="44"/>
  <c r="C1452" i="44"/>
  <c r="C1453" i="44"/>
  <c r="C1454" i="44"/>
  <c r="C1455" i="44"/>
  <c r="C1456" i="44"/>
  <c r="C1457" i="44"/>
  <c r="C1458" i="44"/>
  <c r="C1459" i="44"/>
  <c r="C1460" i="44"/>
  <c r="C1462" i="44"/>
  <c r="C1463" i="44"/>
  <c r="C1464" i="44"/>
  <c r="C1465" i="44"/>
  <c r="C1466" i="44"/>
  <c r="C1467" i="44"/>
  <c r="C1468" i="44"/>
  <c r="C1469" i="44"/>
  <c r="C1470" i="44"/>
  <c r="C1471" i="44"/>
  <c r="C1472" i="44"/>
  <c r="C1473" i="44"/>
  <c r="C1474" i="44"/>
  <c r="C1475" i="44"/>
  <c r="C1476" i="44"/>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2" i="44"/>
  <c r="A1263" i="44"/>
  <c r="A1264" i="44"/>
  <c r="A1265" i="44"/>
  <c r="A1266" i="44"/>
  <c r="A1267" i="44"/>
  <c r="A1268" i="44"/>
  <c r="A1269" i="44"/>
  <c r="A1270" i="44"/>
  <c r="A1271" i="44"/>
  <c r="A1272" i="44"/>
  <c r="A1273" i="44"/>
  <c r="A1274" i="44"/>
  <c r="A1275" i="44"/>
  <c r="A1276" i="44"/>
  <c r="A1277" i="44"/>
  <c r="A1278" i="44"/>
  <c r="A1279" i="44"/>
  <c r="A1280" i="44"/>
  <c r="A1281" i="44"/>
  <c r="A1282" i="44"/>
  <c r="A1283" i="44"/>
  <c r="A1284" i="44"/>
  <c r="A1285" i="44"/>
  <c r="A1286" i="44"/>
  <c r="A1287"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2" i="44"/>
  <c r="B1263" i="44"/>
  <c r="B1264" i="44"/>
  <c r="B1265" i="44"/>
  <c r="B1266" i="44"/>
  <c r="B1267" i="44"/>
  <c r="B1268" i="44"/>
  <c r="B1269" i="44"/>
  <c r="B1270" i="44"/>
  <c r="B1271" i="44"/>
  <c r="B1272" i="44"/>
  <c r="B1273" i="44"/>
  <c r="B1274" i="44"/>
  <c r="B1275" i="44"/>
  <c r="B1276" i="44"/>
  <c r="B1277" i="44"/>
  <c r="B1278" i="44"/>
  <c r="B1279" i="44"/>
  <c r="B1280" i="44"/>
  <c r="B1281" i="44"/>
  <c r="B1282" i="44"/>
  <c r="B1283" i="44"/>
  <c r="B1284" i="44"/>
  <c r="B1285" i="44"/>
  <c r="B1286" i="44"/>
  <c r="B1287"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2" i="44"/>
  <c r="C1263" i="44"/>
  <c r="C1264" i="44"/>
  <c r="C1265" i="44"/>
  <c r="C1266" i="44"/>
  <c r="C1267" i="44"/>
  <c r="C1268" i="44"/>
  <c r="C1269" i="44"/>
  <c r="C1270" i="44"/>
  <c r="C1271" i="44"/>
  <c r="C1272" i="44"/>
  <c r="C1273" i="44"/>
  <c r="C1274" i="44"/>
  <c r="C1275" i="44"/>
  <c r="C1276" i="44"/>
  <c r="C1277" i="44"/>
  <c r="C1278" i="44"/>
  <c r="C1279" i="44"/>
  <c r="C1280" i="44"/>
  <c r="C1281" i="44"/>
  <c r="C1282" i="44"/>
  <c r="C1283" i="44"/>
  <c r="C1284" i="44"/>
  <c r="C1285" i="44"/>
  <c r="C1286" i="44"/>
  <c r="C1287"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H20" i="43"/>
  <c r="J20" i="43" a="1"/>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K19" i="43" a="1"/>
  <c r="I32" i="24"/>
  <c r="I24" i="24"/>
  <c r="H8" i="43"/>
  <c r="K18" i="43" a="1"/>
  <c r="G18" i="43" a="1"/>
  <c r="I22" i="24"/>
  <c r="G19" i="43" a="1"/>
  <c r="M32" i="24" l="1" a="1"/>
  <c r="M32" i="24" s="1"/>
  <c r="G19" i="43"/>
  <c r="K19" i="43"/>
  <c r="G18" i="43"/>
  <c r="K18" i="43"/>
  <c r="K8" i="43"/>
  <c r="G8" i="43" a="1"/>
  <c r="H18" i="43"/>
  <c r="J8" i="43" a="1"/>
  <c r="H19" i="43"/>
  <c r="J18" i="43" a="1"/>
  <c r="J19" i="43" a="1"/>
  <c r="J8" i="43" l="1"/>
  <c r="L8" i="43" s="1"/>
  <c r="I18" i="43"/>
  <c r="I19" i="43"/>
  <c r="G8" i="43"/>
  <c r="I8" i="43" s="1"/>
  <c r="J19" i="43"/>
  <c r="L19" i="43" s="1"/>
  <c r="J18" i="43"/>
  <c r="L18" i="43" s="1"/>
  <c r="O42" i="24" a="1"/>
  <c r="O42" i="24" s="1"/>
  <c r="L42" i="24" a="1"/>
  <c r="L42" i="24" s="1"/>
  <c r="K42" i="24" a="1"/>
  <c r="K42" i="24" s="1"/>
  <c r="B238" i="24"/>
  <c r="E238" i="24"/>
  <c r="F238"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8"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9" i="24"/>
  <c r="E239" i="24"/>
  <c r="F239"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9" i="24" l="1"/>
  <c r="F263" i="24" l="1"/>
  <c r="F264" i="24"/>
  <c r="F265" i="24"/>
  <c r="F266" i="24"/>
  <c r="G263" i="24"/>
  <c r="G264" i="24"/>
  <c r="G265" i="24"/>
  <c r="G266" i="24"/>
  <c r="B17" i="43"/>
  <c r="F17" i="43"/>
  <c r="J263" i="24"/>
  <c r="J264" i="24"/>
  <c r="J265" i="24"/>
  <c r="J266" i="24"/>
  <c r="B266" i="24"/>
  <c r="B265" i="24"/>
  <c r="B264" i="24"/>
  <c r="B263" i="24"/>
  <c r="C7" i="24"/>
  <c r="C11" i="24"/>
  <c r="C12" i="24"/>
  <c r="K17" i="43" a="1"/>
  <c r="C10" i="24"/>
  <c r="C9" i="24"/>
  <c r="C3" i="24"/>
  <c r="G17" i="43" a="1"/>
  <c r="C6" i="24"/>
  <c r="C8" i="24"/>
  <c r="K17" i="43" l="1"/>
  <c r="G17" i="43"/>
  <c r="C2" i="24"/>
  <c r="H17" i="43"/>
  <c r="J17" i="43" a="1"/>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2" i="24" l="1"/>
  <c r="G233" i="24"/>
  <c r="G234" i="24"/>
  <c r="G235" i="24"/>
  <c r="G236" i="24"/>
  <c r="G237" i="24"/>
  <c r="E232" i="24"/>
  <c r="E233" i="24"/>
  <c r="E234" i="24"/>
  <c r="E235" i="24"/>
  <c r="E236" i="24"/>
  <c r="E237" i="24"/>
  <c r="E240" i="24"/>
  <c r="G240" i="24" s="1"/>
  <c r="E241" i="24"/>
  <c r="G241" i="24" s="1"/>
  <c r="E242" i="24"/>
  <c r="G242" i="24" s="1"/>
  <c r="E243" i="24"/>
  <c r="G243" i="24" s="1"/>
  <c r="E244" i="24"/>
  <c r="G244" i="24" s="1"/>
  <c r="E245" i="24"/>
  <c r="G245"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5" i="24" l="1" a="1"/>
  <c r="N225" i="24" s="1"/>
  <c r="N226" i="24" a="1"/>
  <c r="N226"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40" i="24"/>
  <c r="B241" i="24"/>
  <c r="B242" i="24"/>
  <c r="B243" i="24"/>
  <c r="B244" i="24"/>
  <c r="B245" i="24"/>
  <c r="F240" i="24"/>
  <c r="F241" i="24"/>
  <c r="F242" i="24"/>
  <c r="F243" i="24"/>
  <c r="F244" i="24"/>
  <c r="F245"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1" i="24"/>
  <c r="B210" i="24"/>
  <c r="B209" i="24"/>
  <c r="J15" i="43" a="1"/>
  <c r="K15" i="43" a="1"/>
  <c r="J15" i="43" l="1"/>
  <c r="M15" i="43" s="1"/>
  <c r="K15" i="43"/>
  <c r="B175" i="24"/>
  <c r="B191" i="24"/>
  <c r="B198" i="24"/>
  <c r="B184" i="24"/>
  <c r="G15" i="43" a="1"/>
  <c r="H15" i="43"/>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4" i="43" a="1"/>
  <c r="I26" i="24"/>
  <c r="G14" i="43" a="1"/>
  <c r="K13" i="43" a="1"/>
  <c r="C5" i="24"/>
  <c r="I27" i="24"/>
  <c r="I40" i="24"/>
  <c r="I25" i="24"/>
  <c r="I34" i="24"/>
  <c r="I29" i="24"/>
  <c r="I37" i="24"/>
  <c r="I28" i="24"/>
  <c r="I41" i="24"/>
  <c r="I35" i="24"/>
  <c r="I19" i="24"/>
  <c r="I36" i="24"/>
  <c r="I31" i="24"/>
  <c r="I43" i="24"/>
  <c r="J13" i="43" a="1"/>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36" i="24" a="1"/>
  <c r="H24" i="24" a="1"/>
  <c r="H26" i="24" a="1"/>
  <c r="H31" i="24" a="1"/>
  <c r="H19" i="24" a="1"/>
  <c r="H23" i="24" a="1"/>
  <c r="H41" i="24" a="1"/>
  <c r="H38" i="24" a="1"/>
  <c r="H43" i="24" a="1"/>
  <c r="H40" i="24" a="1"/>
  <c r="H32" i="24" a="1"/>
  <c r="H22" i="24" a="1"/>
  <c r="H28" i="24" a="1"/>
  <c r="H29" i="24" a="1"/>
  <c r="H35" i="24" a="1"/>
  <c r="H20" i="24" a="1"/>
  <c r="H42" i="24" a="1"/>
  <c r="H34" i="24" a="1"/>
  <c r="H30" i="24" a="1"/>
  <c r="H37" i="24" a="1"/>
  <c r="H21" i="24" a="1"/>
  <c r="H27" i="24" a="1"/>
  <c r="H25" i="24" a="1"/>
  <c r="H33" i="24" a="1"/>
  <c r="H39"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G10" i="43" a="1"/>
  <c r="G11" i="43" a="1"/>
  <c r="K12" i="43" a="1"/>
  <c r="K11" i="43" a="1"/>
  <c r="K7" i="43" a="1"/>
  <c r="K9" i="43" a="1"/>
  <c r="G4" i="43" a="1"/>
  <c r="K10" i="43" a="1"/>
  <c r="G9" i="43" a="1"/>
  <c r="G6" i="43" a="1"/>
  <c r="G12" i="43" a="1"/>
  <c r="G5" i="43" a="1"/>
  <c r="G7"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7" i="43" a="1"/>
  <c r="H7" i="43"/>
  <c r="J4" i="43" a="1"/>
  <c r="J11" i="43" a="1"/>
  <c r="J9" i="43" a="1"/>
  <c r="J12" i="43" a="1"/>
  <c r="J6" i="43" a="1"/>
  <c r="J5"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7" i="24" l="1"/>
  <c r="D218" i="24"/>
  <c r="B219" i="24"/>
  <c r="B218" i="24"/>
  <c r="B217" i="24"/>
  <c r="B188" i="24" l="1"/>
  <c r="B180" i="24"/>
  <c r="B173" i="24"/>
  <c r="H12" i="43"/>
  <c r="I12" i="43" l="1"/>
  <c r="B167" i="24" l="1"/>
  <c r="B165" i="24"/>
  <c r="B166" i="24"/>
  <c r="B149" i="24"/>
  <c r="B152" i="24"/>
  <c r="B148" i="24"/>
  <c r="B151" i="24"/>
  <c r="B150" i="24"/>
  <c r="B139" i="24"/>
  <c r="B140" i="24"/>
  <c r="E251" i="24"/>
  <c r="E252" i="24"/>
  <c r="E253" i="24"/>
  <c r="E254" i="24"/>
  <c r="E255" i="24"/>
  <c r="E256" i="24"/>
  <c r="E257" i="24"/>
  <c r="D251" i="24"/>
  <c r="D252" i="24"/>
  <c r="D253" i="24"/>
  <c r="D254" i="24"/>
  <c r="D255" i="24"/>
  <c r="D256" i="24"/>
  <c r="D257" i="24"/>
  <c r="J33" i="24" a="1"/>
  <c r="J40" i="24" a="1"/>
  <c r="J20" i="24" a="1"/>
  <c r="J26" i="24" a="1"/>
  <c r="J35" i="24" a="1"/>
  <c r="J34" i="24" a="1"/>
  <c r="J30" i="24" a="1"/>
  <c r="J39" i="24" a="1"/>
  <c r="J36" i="24" a="1"/>
  <c r="J31" i="24" a="1"/>
  <c r="J19" i="24" a="1"/>
  <c r="J27" i="24" a="1"/>
  <c r="J37" i="24" a="1"/>
  <c r="H11" i="43"/>
  <c r="J24" i="24" a="1"/>
  <c r="J29" i="24" a="1"/>
  <c r="J41" i="24" a="1"/>
  <c r="J42" i="24" a="1"/>
  <c r="J23" i="24" a="1"/>
  <c r="J25" i="24" a="1"/>
  <c r="J32" i="24" a="1"/>
  <c r="J28" i="24" a="1"/>
  <c r="J38" i="24" a="1"/>
  <c r="J43" i="24" a="1"/>
  <c r="J22"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H6" i="43"/>
  <c r="K6" i="43" a="1"/>
  <c r="J21" i="24" a="1"/>
  <c r="J21" i="24" l="1"/>
  <c r="I6" i="43"/>
  <c r="K6" i="43"/>
  <c r="L6" i="43" s="1"/>
  <c r="B4" i="43"/>
  <c r="K4" i="43" a="1"/>
  <c r="K4" i="43" l="1"/>
  <c r="L4" i="43" s="1"/>
  <c r="B48" i="24"/>
  <c r="B54" i="24"/>
  <c r="B55" i="24"/>
  <c r="B57" i="24"/>
  <c r="B225" i="24"/>
  <c r="B226" i="24"/>
  <c r="B232" i="24"/>
  <c r="B233" i="24"/>
  <c r="B234" i="24"/>
  <c r="B235" i="24"/>
  <c r="B236" i="24"/>
  <c r="B237" i="24"/>
  <c r="B251" i="24"/>
  <c r="B252" i="24"/>
  <c r="B253" i="24"/>
  <c r="B254" i="24"/>
  <c r="B255" i="24"/>
  <c r="B256" i="24"/>
  <c r="B257" i="24"/>
  <c r="H13" i="43"/>
  <c r="H4" i="43"/>
  <c r="H10" i="43"/>
  <c r="H16" i="43"/>
  <c r="H14" i="43"/>
  <c r="I16" i="43" l="1"/>
  <c r="I13" i="43"/>
  <c r="I14" i="43"/>
  <c r="I10" i="43"/>
  <c r="I4" i="43"/>
  <c r="F233" i="24"/>
  <c r="F232" i="24"/>
  <c r="F235" i="24"/>
  <c r="F234" i="24"/>
  <c r="F237" i="24"/>
  <c r="F2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4"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4"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2"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2"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2"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<sst xmlns="http://schemas.openxmlformats.org/spreadsheetml/2006/main" count="20527" uniqueCount="1319">
  <si>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</si>
  <si>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</si>
  <si>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</si>
  <si>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</si>
  <si>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</si>
  <si>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</si>
  <si>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</si>
  <si>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</si>
  <si>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</si>
  <si>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</si>
  <si>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</si>
  <si>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</si>
  <si>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</si>
  <si>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</si>
  <si>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</si>
  <si>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</si>
  <si>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</si>
  <si>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</si>
  <si>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</si>
  <si>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</si>
  <si>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</si>
  <si>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</si>
  <si>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</si>
  <si>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</si>
  <si>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</si>
  <si>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</si>
  <si>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</si>
  <si>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</si>
  <si>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</si>
  <si>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</si>
  <si>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</si>
  <si>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</si>
  <si>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</si>
  <si>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</si>
  <si>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</si>
  <si>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</si>
  <si>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</si>
  <si>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</si>
  <si>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</si>
  <si>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</si>
  <si>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</si>
  <si>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</si>
  <si>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</si>
  <si>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</si>
  <si>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</si>
  <si>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</si>
  <si>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</si>
  <si>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</si>
  <si>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</si>
  <si>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</si>
  <si>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</si>
  <si>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</si>
  <si>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</si>
  <si>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</si>
  <si>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</si>
  <si>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</si>
  <si>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</si>
  <si>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</si>
  <si>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</si>
  <si>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</si>
  <si>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</si>
  <si>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</si>
  <si>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</si>
  <si>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</si>
  <si>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</si>
  <si>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</si>
  <si>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</si>
  <si>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</si>
  <si>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</si>
  <si>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</si>
  <si>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</si>
  <si>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</si>
  <si>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</si>
  <si>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</si>
  <si>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</si>
  <si>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</si>
  <si>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</si>
  <si>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</si>
  <si>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</si>
  <si>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</si>
  <si>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</si>
  <si>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</si>
  <si>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</si>
  <si>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</si>
  <si>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</si>
  <si>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</si>
  <si>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</si>
  <si>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</si>
  <si>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</si>
  <si>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</si>
  <si>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</si>
  <si>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</si>
  <si>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</si>
  <si>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</si>
  <si>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</si>
  <si>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</si>
  <si>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</si>
  <si>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</si>
  <si>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</si>
  <si>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</si>
  <si>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</si>
  <si>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</si>
  <si>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</si>
  <si>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</si>
  <si>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</si>
  <si>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</si>
  <si>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</si>
  <si>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</si>
  <si>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</si>
  <si>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</si>
  <si>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</si>
  <si>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</si>
  <si>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</si>
  <si>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</si>
  <si>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</si>
  <si>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</si>
  <si>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</si>
  <si>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</si>
  <si>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</si>
  <si>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</si>
  <si>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</si>
  <si>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</si>
  <si>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</si>
  <si>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</si>
  <si>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</si>
  <si>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</si>
  <si>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</si>
  <si>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</si>
  <si>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</si>
  <si>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</si>
  <si>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</si>
  <si>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</si>
  <si>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</si>
  <si>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</si>
  <si>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</si>
  <si>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</si>
  <si>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</si>
  <si>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</si>
  <si>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</si>
  <si>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</si>
  <si>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</si>
  <si>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</si>
  <si>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</si>
  <si>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</si>
  <si>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</si>
  <si>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</si>
  <si>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</si>
  <si>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</si>
  <si>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</si>
  <si>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</si>
  <si>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</si>
  <si>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</si>
  <si>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</si>
  <si>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</si>
  <si>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</si>
  <si>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</si>
  <si>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</si>
  <si>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</si>
  <si>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</si>
  <si>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</si>
  <si>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</si>
  <si>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</si>
  <si>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</si>
  <si>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</si>
  <si>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</si>
  <si>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</si>
  <si>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</si>
  <si>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</si>
  <si>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</si>
  <si>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</si>
  <si>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</si>
  <si>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</si>
  <si>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</si>
  <si>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</si>
  <si>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</si>
  <si>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</si>
  <si>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</si>
  <si>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</si>
  <si>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</si>
  <si>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</si>
  <si>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</si>
  <si>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</si>
  <si>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</si>
  <si>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</si>
  <si>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</si>
  <si>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</si>
  <si>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</si>
  <si>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</si>
  <si>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</si>
  <si>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</si>
  <si>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</si>
  <si>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</si>
  <si>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</si>
  <si>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</si>
  <si>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</si>
  <si>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</si>
  <si>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</si>
  <si>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</si>
  <si>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</si>
  <si>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</si>
  <si>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</si>
  <si>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</si>
  <si>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</si>
  <si>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</si>
  <si>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</si>
  <si>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</si>
  <si>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</si>
  <si>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</si>
  <si>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</si>
  <si>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</si>
  <si>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</si>
  <si>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</si>
  <si>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</si>
  <si>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</si>
  <si>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</si>
  <si>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</si>
  <si>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</si>
  <si>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</si>
  <si>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</si>
  <si>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</si>
  <si>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</si>
  <si>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</si>
  <si>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</si>
  <si>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</si>
  <si>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</si>
  <si>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</si>
  <si>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</si>
  <si>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</si>
  <si>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</si>
  <si>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</si>
  <si>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</si>
  <si>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</si>
  <si>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</si>
  <si>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</si>
  <si>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</si>
  <si>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</si>
  <si>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</si>
  <si>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</si>
  <si>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</si>
  <si>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</si>
  <si>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</si>
  <si>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</si>
  <si>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</si>
  <si>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</si>
  <si>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</si>
  <si>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</si>
  <si>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</si>
  <si>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</si>
  <si>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</si>
  <si>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</si>
  <si>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</si>
  <si>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</si>
  <si>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</si>
  <si>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</si>
  <si>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</si>
  <si>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</si>
  <si>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</si>
  <si>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</si>
  <si>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</si>
  <si>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</si>
  <si>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</si>
  <si>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</si>
  <si>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</si>
  <si>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</si>
  <si>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</si>
  <si>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</si>
  <si>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</si>
  <si>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</si>
  <si>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</si>
  <si>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</si>
  <si>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</si>
  <si>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</si>
  <si>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</si>
  <si>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</si>
  <si>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</si>
  <si>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</si>
  <si>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</si>
  <si>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</si>
  <si>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</si>
  <si>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</si>
  <si>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</si>
  <si>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</si>
  <si>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</si>
  <si>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</si>
  <si>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</si>
  <si>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</si>
  <si>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</si>
  <si>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</si>
  <si>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</si>
  <si>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</si>
  <si>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</si>
  <si>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</si>
  <si>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</si>
  <si>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</si>
  <si>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</si>
  <si>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</si>
  <si>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</si>
  <si>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</si>
  <si>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</si>
  <si>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</si>
  <si>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</si>
  <si>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</si>
  <si>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</si>
  <si>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</si>
  <si>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</si>
  <si>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</si>
  <si>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</si>
  <si>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</si>
  <si>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</si>
  <si>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</si>
  <si>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</si>
  <si>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</si>
  <si>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</si>
  <si>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</si>
  <si>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</si>
  <si>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</si>
  <si>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</si>
  <si>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</si>
  <si>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</si>
  <si>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</si>
  <si>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</si>
  <si>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</si>
  <si>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</si>
  <si>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</si>
  <si>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</si>
  <si>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</si>
  <si>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</si>
  <si>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</si>
  <si>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</si>
  <si>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</si>
  <si>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</si>
  <si>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</si>
  <si>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</si>
  <si>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</si>
  <si>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</si>
  <si>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</si>
  <si>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</si>
  <si>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</si>
  <si>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</si>
  <si>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</si>
  <si>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</si>
  <si>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</si>
  <si>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</si>
  <si>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</si>
  <si>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</si>
  <si>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</si>
  <si>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</si>
  <si>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</si>
  <si>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</si>
  <si>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</si>
  <si>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</si>
  <si>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</si>
  <si>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</si>
  <si>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</si>
  <si>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</si>
  <si>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</si>
  <si>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</si>
  <si>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</si>
  <si>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</si>
  <si>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</si>
  <si>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</si>
  <si>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</si>
  <si>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</si>
  <si>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</si>
  <si>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</si>
  <si>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</si>
  <si>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</si>
  <si>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</si>
  <si>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</si>
  <si>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</si>
  <si>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</si>
  <si>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</si>
  <si>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</si>
  <si>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</si>
  <si>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</si>
  <si>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</si>
  <si>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</si>
  <si>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</si>
  <si>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</si>
  <si>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</si>
  <si>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</si>
  <si>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</si>
  <si>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</si>
  <si>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</si>
  <si>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</si>
  <si>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</si>
  <si>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</si>
  <si>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</si>
  <si>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</si>
  <si>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</si>
  <si>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</si>
  <si>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</si>
  <si>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</si>
  <si>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</si>
  <si>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</si>
  <si>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</si>
  <si>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</si>
  <si>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</si>
  <si>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</si>
  <si>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</si>
  <si>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</si>
  <si>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</si>
  <si>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</si>
  <si>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</si>
  <si>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</si>
  <si>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</si>
  <si>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</si>
  <si>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</si>
  <si>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</si>
  <si>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</si>
  <si>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</si>
  <si>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</si>
  <si>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</si>
  <si>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</si>
  <si>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</si>
  <si>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</si>
  <si>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</si>
  <si>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</si>
  <si>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</si>
  <si>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</si>
  <si>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</si>
  <si>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</si>
  <si>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</si>
  <si>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</si>
  <si>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</si>
  <si>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</si>
  <si>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</si>
  <si>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</si>
  <si>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</si>
  <si>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</si>
  <si>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</si>
  <si>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</si>
  <si>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</si>
  <si>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</si>
  <si>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</si>
  <si>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</si>
  <si>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</si>
  <si>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</si>
  <si>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</si>
  <si>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</si>
  <si>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</si>
  <si>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</si>
  <si>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</si>
  <si>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</si>
  <si>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</si>
  <si>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</si>
  <si>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</si>
  <si>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</si>
  <si>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</si>
  <si>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</si>
  <si>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</si>
  <si>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</si>
  <si>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</si>
  <si>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</si>
  <si>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</si>
  <si>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</si>
  <si>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</si>
  <si>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</si>
  <si>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</si>
  <si>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</si>
  <si>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</si>
  <si>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</si>
  <si>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</si>
  <si>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</si>
  <si>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</si>
  <si>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</si>
  <si>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</si>
  <si>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</si>
  <si>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</si>
  <si>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</si>
  <si>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</si>
  <si>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</si>
  <si>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</si>
  <si>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</si>
  <si>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</si>
  <si>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</si>
  <si>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</si>
  <si>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</si>
  <si>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</si>
  <si>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</si>
  <si>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</si>
  <si>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</si>
  <si>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</si>
  <si>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</si>
  <si>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</si>
  <si>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</si>
  <si>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</si>
  <si>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</si>
  <si>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</si>
  <si>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</si>
  <si>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</si>
  <si>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</si>
  <si>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</si>
  <si>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</si>
  <si>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</si>
  <si>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</si>
  <si>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</si>
  <si>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</si>
  <si>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</si>
  <si>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</si>
  <si>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</si>
  <si>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</si>
  <si>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</si>
  <si>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</si>
  <si>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</si>
  <si>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</si>
  <si>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</si>
  <si>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</si>
  <si>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</si>
  <si>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</si>
  <si>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</si>
  <si>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</si>
  <si>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</si>
  <si>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</si>
  <si>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</si>
  <si>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</si>
  <si>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</si>
  <si>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</si>
  <si>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</si>
  <si>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</si>
  <si>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</si>
  <si>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</si>
  <si>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</si>
  <si>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</si>
  <si>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</si>
  <si>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</si>
  <si>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</si>
  <si>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</si>
  <si>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</si>
  <si>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</si>
  <si>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</si>
  <si>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</si>
  <si>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</si>
  <si>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</si>
  <si>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</si>
  <si>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</si>
  <si>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</si>
  <si>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</si>
  <si>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</si>
  <si>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</si>
  <si>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</si>
  <si>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</si>
  <si>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</si>
  <si>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</si>
  <si>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</si>
  <si>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</si>
  <si>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</si>
  <si>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</si>
  <si>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</si>
  <si>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</si>
  <si>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</si>
  <si>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</si>
  <si>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</si>
  <si>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</si>
  <si>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</si>
  <si>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</si>
  <si>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</si>
  <si>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</si>
  <si>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</si>
  <si>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</si>
  <si>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</si>
  <si>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</si>
  <si>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</si>
  <si>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</si>
  <si>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</si>
  <si>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</si>
  <si>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</si>
  <si>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</si>
  <si>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</si>
  <si>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</si>
  <si>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</si>
  <si>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</si>
  <si>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</si>
  <si>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</si>
  <si>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</si>
  <si>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</si>
  <si>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</si>
  <si>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</si>
  <si>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</si>
  <si>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</si>
  <si>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</si>
  <si>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</si>
  <si>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</si>
  <si>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</si>
  <si>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</si>
  <si>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</si>
  <si>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</si>
  <si>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</si>
  <si>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</si>
  <si>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</si>
  <si>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</si>
  <si>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</si>
  <si>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</si>
  <si>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</si>
  <si>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</si>
  <si>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</si>
  <si>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</si>
  <si>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</si>
  <si>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</si>
  <si>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</si>
  <si>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</si>
  <si>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</si>
  <si>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</si>
  <si>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</si>
  <si>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</si>
  <si>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</si>
  <si>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</si>
  <si>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</si>
  <si>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</si>
  <si>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</si>
  <si>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</si>
  <si>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</si>
  <si>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</si>
  <si>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</si>
  <si>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</si>
  <si>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</si>
  <si>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</si>
  <si>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</si>
  <si>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</si>
  <si>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</si>
  <si>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</si>
  <si>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</si>
  <si>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</si>
  <si>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</si>
  <si>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</si>
  <si>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</si>
  <si>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</si>
  <si>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</si>
  <si>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</si>
  <si>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</si>
  <si>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</si>
  <si>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</si>
  <si>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</si>
  <si>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</si>
  <si>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</si>
  <si>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</si>
  <si>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</si>
  <si>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</si>
  <si>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</si>
  <si>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</si>
  <si>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</si>
  <si>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</si>
  <si>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</si>
  <si>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</si>
  <si>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</si>
  <si>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</si>
  <si>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</si>
  <si>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</si>
  <si>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</si>
  <si>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</si>
  <si>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</si>
  <si>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</si>
  <si>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</si>
  <si>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</si>
  <si>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</si>
  <si>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</si>
  <si>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</si>
  <si>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</si>
  <si>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</si>
  <si>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</si>
  <si>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</si>
  <si>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</si>
  <si>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</si>
  <si>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</si>
  <si>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</si>
  <si>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</si>
  <si>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</si>
  <si>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</si>
  <si>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</si>
  <si>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</si>
  <si>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</si>
  <si>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</si>
  <si>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</si>
  <si>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</si>
  <si>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</si>
  <si>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</si>
  <si>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</si>
  <si>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</si>
  <si>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</si>
  <si>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</si>
  <si>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</si>
  <si>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</si>
  <si>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</si>
  <si>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</si>
  <si>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</si>
  <si>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</si>
  <si>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</si>
  <si>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</si>
  <si>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</si>
  <si>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</si>
  <si>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</si>
  <si>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</si>
  <si>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</si>
  <si>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</si>
  <si>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</si>
  <si>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</si>
  <si>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</si>
  <si>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</si>
  <si>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</si>
  <si>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</si>
  <si>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</si>
  <si>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</si>
  <si>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</si>
  <si>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</si>
  <si>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</si>
  <si>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</si>
  <si>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</si>
  <si>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</si>
  <si>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</si>
  <si>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</si>
  <si>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</si>
  <si>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</si>
  <si>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</si>
  <si>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</si>
  <si>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</si>
  <si>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</si>
  <si>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</si>
  <si>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</si>
  <si>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</si>
  <si>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</si>
  <si>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</si>
  <si>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</si>
  <si>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</si>
  <si>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</si>
  <si>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</si>
  <si>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</si>
  <si>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</si>
  <si>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</si>
  <si>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</si>
  <si>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</si>
  <si>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</si>
  <si>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</si>
  <si>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</si>
  <si>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</si>
  <si>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</si>
  <si>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</si>
  <si>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</si>
  <si>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</si>
  <si>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</si>
  <si>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</si>
  <si>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</si>
  <si>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</si>
  <si>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</si>
  <si>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</si>
  <si>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</si>
  <si>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</si>
  <si>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</si>
  <si>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</si>
  <si>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</si>
  <si>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</si>
  <si>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</si>
  <si>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</si>
  <si>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</si>
  <si>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</si>
  <si>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</si>
  <si>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</si>
  <si>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</si>
  <si>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</si>
  <si>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</si>
  <si>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</si>
  <si>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</si>
  <si>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</si>
  <si>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</si>
  <si>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</si>
  <si>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</si>
  <si>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</si>
  <si>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</si>
  <si>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</si>
  <si>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</si>
  <si>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</si>
  <si>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</si>
  <si>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</si>
  <si>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</si>
  <si>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</si>
  <si>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</si>
  <si>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</si>
  <si>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</si>
  <si>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</si>
  <si>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</si>
  <si>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</si>
  <si>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</si>
  <si>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</si>
  <si>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</si>
  <si>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</si>
  <si>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</si>
  <si>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</si>
  <si>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</si>
  <si>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</si>
  <si>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</si>
  <si>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</si>
  <si>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</si>
  <si>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</si>
  <si>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</si>
  <si>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</si>
  <si>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</si>
  <si>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</si>
  <si>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</si>
  <si>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</si>
  <si>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</si>
  <si>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</si>
  <si>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</si>
  <si>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</si>
  <si>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</si>
  <si>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</si>
  <si>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</si>
  <si>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</si>
  <si>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</si>
  <si>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</si>
  <si>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</si>
  <si>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</si>
  <si>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</si>
  <si>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</si>
  <si>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</si>
  <si>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</si>
  <si>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</si>
  <si>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</si>
  <si>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</si>
  <si>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</si>
  <si>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</si>
  <si>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</si>
  <si>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</si>
  <si>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</si>
  <si>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</si>
  <si>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</si>
  <si>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</si>
  <si>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</si>
  <si>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</si>
  <si>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</si>
  <si>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</si>
  <si>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</si>
  <si>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</si>
  <si>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</si>
  <si>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</si>
  <si>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</si>
  <si>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</si>
  <si>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</si>
  <si>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</si>
  <si>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</si>
  <si>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</si>
  <si>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</si>
  <si>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</si>
  <si>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</si>
  <si>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</si>
  <si>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</si>
  <si>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</si>
  <si>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</si>
  <si>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</si>
  <si>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</si>
  <si>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</si>
  <si>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</si>
  <si>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</si>
  <si>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</si>
  <si>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</si>
  <si>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</si>
  <si>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</si>
  <si>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</si>
  <si>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</si>
  <si>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</si>
  <si>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</si>
  <si>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</si>
  <si>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</si>
  <si>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</si>
  <si>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</si>
  <si>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</si>
  <si>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</si>
  <si>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</si>
  <si>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</si>
  <si>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</si>
  <si>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</si>
  <si>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</si>
  <si>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</si>
  <si>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</si>
  <si>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</si>
  <si>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</si>
  <si>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</si>
  <si>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</si>
  <si>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</si>
  <si>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</si>
  <si>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</si>
  <si>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</si>
  <si>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</si>
  <si>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</si>
  <si>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</si>
  <si>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</si>
  <si>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</si>
  <si>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</si>
  <si>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</si>
  <si>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</si>
  <si>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</si>
  <si>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</si>
  <si>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</si>
  <si>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</si>
  <si>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</si>
  <si>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</si>
  <si>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</si>
  <si>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</si>
  <si>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</si>
  <si>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</si>
  <si>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</si>
  <si>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</si>
  <si>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</si>
  <si>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</si>
  <si>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</si>
  <si>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</si>
  <si>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</si>
  <si>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</si>
  <si>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</si>
  <si>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</si>
  <si>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</si>
  <si>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</si>
  <si>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</si>
  <si>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</si>
  <si>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</si>
  <si>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</si>
  <si>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</si>
  <si>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</si>
  <si>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</si>
  <si>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</si>
  <si>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</si>
  <si>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</si>
  <si>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</si>
  <si>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</si>
  <si>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</si>
  <si>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</si>
  <si>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</si>
  <si>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</si>
  <si>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</si>
  <si>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</si>
  <si>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</si>
  <si>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</si>
  <si>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</si>
  <si>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</si>
  <si>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</si>
  <si>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</si>
  <si>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</si>
  <si>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</si>
  <si>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</si>
  <si>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</si>
  <si>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</si>
  <si>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</si>
  <si>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</si>
  <si>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</si>
  <si>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</si>
  <si>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</si>
  <si>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</si>
  <si>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</si>
  <si>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</si>
  <si>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</si>
  <si>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</si>
  <si>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</si>
  <si>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</si>
  <si>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</si>
  <si>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</si>
  <si>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</si>
  <si>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</si>
  <si>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</si>
  <si>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</si>
  <si>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</si>
  <si>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</si>
  <si>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</si>
  <si>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</si>
  <si>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</si>
  <si>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</si>
  <si>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</si>
  <si>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</si>
  <si>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</si>
  <si>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</si>
  <si>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</si>
  <si>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</si>
  <si>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</si>
  <si>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</si>
  <si>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</si>
  <si>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</si>
  <si>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</si>
  <si>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</si>
  <si>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</si>
  <si>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</si>
  <si>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</si>
  <si>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</si>
  <si>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</si>
  <si>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</si>
  <si>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</si>
  <si>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</si>
  <si>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</si>
  <si>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</si>
  <si>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</si>
  <si>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</si>
  <si>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</si>
  <si>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</si>
  <si>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</si>
  <si>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</si>
  <si>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</si>
  <si>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</si>
  <si>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</si>
  <si>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</si>
  <si>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</si>
  <si>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</si>
  <si>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</si>
  <si>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</si>
  <si>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</si>
  <si>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</si>
  <si>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</si>
  <si>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</si>
  <si>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</si>
  <si>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</si>
  <si>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</si>
  <si>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</si>
  <si>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</si>
  <si>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</si>
  <si>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</si>
  <si>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</si>
  <si>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</si>
  <si>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</si>
  <si>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</si>
  <si>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</si>
  <si>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</si>
  <si>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</si>
  <si>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</si>
  <si>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</si>
  <si>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</si>
  <si>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</si>
  <si>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</si>
  <si>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</si>
  <si>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</si>
  <si>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</si>
  <si>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</si>
  <si>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</si>
  <si>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</si>
  <si>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</si>
  <si>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</si>
  <si>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</si>
  <si>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</si>
  <si>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</si>
  <si>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</si>
  <si>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</si>
  <si>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</si>
  <si>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</si>
  <si>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</si>
  <si>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</si>
  <si>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</si>
  <si>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</si>
  <si>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</si>
  <si>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</si>
  <si>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</si>
  <si>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</si>
  <si>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</si>
  <si>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</si>
  <si>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</si>
  <si>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</si>
  <si>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</si>
  <si>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</si>
  <si>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</si>
  <si>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</si>
  <si>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</si>
  <si>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</si>
  <si>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</si>
  <si>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</si>
  <si>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</si>
  <si>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</si>
  <si>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</si>
  <si>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</si>
  <si>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</si>
  <si>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</si>
  <si>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</si>
  <si>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</si>
  <si>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</si>
  <si>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</si>
  <si>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</si>
  <si>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</si>
  <si>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</si>
  <si>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</si>
  <si>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</si>
  <si>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</si>
  <si>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</si>
  <si>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</si>
  <si>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</si>
  <si>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</si>
  <si>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</si>
  <si>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</si>
  <si>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</si>
  <si>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</si>
  <si>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</si>
  <si>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</si>
  <si>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</si>
  <si>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</si>
  <si>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</si>
  <si>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</si>
  <si>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</si>
  <si>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</si>
  <si>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</si>
  <si>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</si>
  <si>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</si>
  <si>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</si>
  <si>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</si>
  <si>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</si>
  <si>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</si>
  <si>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</si>
  <si>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</si>
  <si>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</si>
  <si>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</si>
  <si>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</si>
  <si>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</si>
  <si>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</si>
  <si>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</si>
  <si>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</si>
  <si>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</si>
  <si>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</si>
  <si>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</si>
  <si>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</si>
  <si>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</si>
  <si>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</si>
  <si>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</si>
  <si>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</si>
  <si>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</si>
  <si>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</si>
  <si>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</si>
  <si>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</si>
  <si>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</si>
  <si>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</si>
  <si>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</si>
  <si>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</si>
  <si>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</si>
  <si>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</si>
  <si>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</si>
  <si>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</si>
  <si>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</si>
  <si>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</si>
  <si>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</si>
  <si>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</si>
  <si>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</si>
  <si>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</si>
  <si>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</si>
  <si>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</si>
  <si>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</si>
  <si>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</si>
  <si>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</si>
  <si>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</si>
  <si>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</si>
  <si>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</si>
  <si>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</si>
  <si>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</si>
  <si>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</si>
  <si>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</si>
  <si>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</si>
  <si>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</si>
  <si>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</si>
  <si>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</si>
  <si>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</si>
  <si>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</si>
  <si>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</si>
  <si>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</si>
  <si>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</si>
  <si>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</si>
  <si>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</si>
  <si>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</si>
  <si>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</si>
  <si>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</si>
  <si>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</si>
  <si>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</si>
  <si>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</si>
  <si>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</si>
  <si>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</si>
  <si>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</si>
  <si>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</si>
  <si>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</si>
  <si>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</si>
  <si>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</si>
  <si>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</si>
  <si>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</si>
  <si>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</si>
  <si>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</si>
  <si>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</si>
  <si>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</si>
  <si>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</si>
  <si>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</si>
  <si>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</si>
  <si>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</si>
  <si>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</si>
  <si>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</si>
  <si>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</si>
  <si>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</si>
  <si>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</si>
  <si>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</si>
  <si>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</si>
  <si>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</si>
  <si>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</si>
  <si>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</si>
  <si>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</si>
  <si>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</si>
  <si>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</si>
  <si>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</si>
  <si>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</si>
  <si>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</si>
  <si>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</si>
  <si>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</si>
  <si>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</si>
  <si>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</si>
  <si>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</si>
  <si>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</si>
  <si>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</si>
  <si>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</si>
  <si>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</si>
  <si>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</si>
  <si>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</si>
  <si>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</si>
  <si>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</si>
  <si>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</si>
  <si>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</si>
  <si>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</si>
  <si>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</si>
  <si>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</si>
  <si>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</si>
  <si>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</si>
  <si>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</si>
  <si>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</si>
  <si>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</si>
  <si>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</si>
  <si>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</si>
  <si>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</si>
  <si>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</si>
  <si>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</si>
  <si>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</si>
  <si>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</si>
  <si>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</si>
  <si>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</si>
  <si>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</si>
  <si>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</si>
  <si>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</si>
  <si>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</si>
  <si>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</si>
  <si>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</si>
  <si>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</si>
  <si>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</si>
  <si>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</si>
  <si>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</si>
  <si>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</si>
  <si>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</si>
  <si>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</si>
  <si>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</si>
  <si>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</si>
  <si>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</si>
  <si>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</si>
  <si>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</si>
  <si>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</si>
  <si>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</si>
  <si>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</si>
  <si>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</si>
  <si>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</si>
  <si>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</si>
  <si>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</si>
  <si>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</si>
  <si>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</si>
  <si>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</si>
  <si>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</si>
  <si>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</si>
  <si>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</si>
  <si>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</si>
  <si>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</si>
  <si>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</si>
  <si>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</si>
  <si>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</si>
  <si>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</si>
  <si>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</si>
  <si>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</si>
  <si>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</si>
  <si>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</si>
  <si>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</si>
  <si>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</si>
  <si>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</si>
  <si>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</si>
  <si>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</si>
  <si>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</si>
  <si>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</si>
  <si>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</si>
  <si>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</si>
  <si>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</si>
  <si>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</si>
  <si>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</si>
  <si>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</si>
  <si>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</si>
  <si>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</si>
  <si>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</si>
  <si>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</si>
  <si>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</si>
  <si>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</si>
  <si>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</si>
  <si>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</si>
  <si>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</si>
  <si>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</si>
  <si>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</si>
  <si>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</si>
  <si>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</si>
  <si>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</si>
  <si>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</si>
  <si>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</si>
  <si>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</si>
  <si>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</si>
  <si>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</si>
  <si>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</si>
  <si>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</si>
  <si>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</si>
  <si>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</si>
  <si>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</si>
  <si>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</si>
  <si>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</si>
  <si>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</si>
  <si>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</si>
  <si>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</si>
  <si>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</si>
  <si>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</si>
  <si>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</si>
  <si>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</si>
  <si>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MentalHealth</t>
  </si>
  <si>
    <t>Mental Health</t>
  </si>
  <si>
    <t>Mortality from suicide</t>
  </si>
  <si>
    <t>MH_popDemoAdj</t>
  </si>
  <si>
    <t>MH Demographic Proportion Adjustment Factor</t>
  </si>
  <si>
    <t>MH_popSliceAdj</t>
  </si>
  <si>
    <t>MH 5+ Population Proportion Adjustment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</si>
</sst>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3"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xf numFmtId="0" fontId="40" fillId="0" borderId="0"/>
    <xf numFmtId="0" fontId="41" fillId="0" borderId="0"/>
    <xf numFmtId="0" fontId="3" fillId="0" borderId="0"/>
    <xf numFmtId="0" fontId="9" fillId="0" borderId="0"/>
    <xf numFmtId="0" fontId="24" fillId="0" borderId="0" applyNumberFormat="0" applyFill="0" applyBorder="0" applyAlignment="0" applyProtection="0"/>
    <xf numFmtId="0" fontId="42" fillId="0" borderId="0"/>
  </cellStyleXfs>
  <cellXfs count="139">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43" fontId="0" fillId="0" borderId="0" xfId="2" applyFon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5" dataDxfId="263" headerRowBorderDxfId="264" tableBorderDxfId="262" totalsRowBorderDxfId="261">
  <sortState xmlns:xlrd2="http://schemas.microsoft.com/office/spreadsheetml/2017/richdata2" ref="B19:P43">
    <sortCondition ref="D19:D43"/>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4:N226"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0:E257"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1:G245"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1" dataDxfId="200">
  <autoFilter ref="B47:F72" xr:uid="{965CD6B2-887D-46C8-9D98-6C6AECBC7B1A}"/>
  <sortState xmlns:xlrd2="http://schemas.microsoft.com/office/spreadsheetml/2017/richdata2" ref="B48:F72">
    <sortCondition ref="C48:C72"/>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3" totalsRowDxfId="192">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1" totalsRowDxfId="190">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89" dataDxfId="188">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3" totalsRowShown="0" headerRowDxfId="167" dataDxfId="166">
  <sortState xmlns:xlrd2="http://schemas.microsoft.com/office/spreadsheetml/2017/richdata2" ref="B173:K201">
    <sortCondition ref="E173:E201"/>
    <sortCondition ref="C173:C20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6:D219"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0" dataDxfId="149">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8:E211"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2:L266"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476" totalsRowShown="0" headerRowDxfId="84" dataDxfId="83">
  <autoFilter ref="A1:G1476"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5">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4" dT="2021-02-11T17:01:11.40" personId="{00000000-0000-0000-0000-000000000000}" id="{74E8C379-DF77-4FAE-8C13-4D0000C68271}">
    <text>Year when change and impacts are zero</text>
  </threadedComment>
  <threadedComment ref="K224" dT="2021-02-15T18:58:52.31" personId="{00000000-0000-0000-0000-000000000000}" id="{984021BA-DD3F-4758-AAFF-698CBFB1E97F}">
    <text>Maximum value to extrapolate to, for models that go up to the maximum output value.</text>
  </threadedComment>
  <threadedComment ref="F262" dT="2021-03-30T17:50:58.78" personId="{00000000-0000-0000-0000-000000000000}" id="{A6091107-2825-473E-BBBE-411522F90494}">
    <text>Name of argument to import_inputs</text>
  </threadedComment>
  <threadedComment ref="G262" dT="2021-03-30T17:49:55.46" personId="{00000000-0000-0000-0000-000000000000}" id="{A03B3CB5-A1AE-46DC-B1DB-A9148D8693C3}">
    <text>Name of list element name of input to tempBin</text>
  </threadedComment>
  <threadedComment ref="L262"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M24" sqref="M24"/>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1475</v>
      </c>
      <c r="I5" s="62">
        <f ca="1" xml:space="preserve"> doc_tablesList[[#This Row],[Number of Data Rows]] + doc_tablesList[[#This Row],[Header Row]]</f>
        <v>1476</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31</v>
      </c>
      <c r="I12" s="62">
        <f ca="1" xml:space="preserve"> doc_tablesList[[#This Row],[Number of Data Rows]] + doc_tablesList[[#This Row],[Header Row]]</f>
        <v>203</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250</v>
      </c>
      <c r="H13" s="62">
        <f ca="1" xml:space="preserve"> MAX( INDIRECT( _xlfn.TEXTJOIN( "", , doc_tablesList[[#This Row],[Table Name]], "[", doc_tablesList[[#This Row],[ID_columnName]], "]" ) ) )</f>
        <v>7</v>
      </c>
      <c r="I13" s="62">
        <f ca="1" xml:space="preserve"> doc_tablesList[[#This Row],[Number of Data Rows]] + doc_tablesList[[#This Row],[Header Row]]</f>
        <v>257</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231</v>
      </c>
      <c r="H14" s="62">
        <f ca="1" xml:space="preserve"> MAX( INDIRECT( _xlfn.TEXTJOIN( "", , doc_tablesList[[#This Row],[Table Name]], "[", doc_tablesList[[#This Row],[ID_columnName]], "]" ) ) )</f>
        <v>14</v>
      </c>
      <c r="I14" s="62">
        <f ca="1" xml:space="preserve"> doc_tablesList[[#This Row],[Number of Data Rows]] + doc_tablesList[[#This Row],[Header Row]]</f>
        <v>245</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208</v>
      </c>
      <c r="H15" s="62">
        <f ca="1" xml:space="preserve"> MAX( INDIRECT( _xlfn.TEXTJOIN( "", , doc_tablesList[[#This Row],[Table Name]], "[", doc_tablesList[[#This Row],[ID_columnName]], "]" ) ) )</f>
        <v>3</v>
      </c>
      <c r="I15" s="62">
        <f ca="1" xml:space="preserve"> doc_tablesList[[#This Row],[Number of Data Rows]] + doc_tablesList[[#This Row],[Header Row]]</f>
        <v>211</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224</v>
      </c>
      <c r="H16" s="62">
        <f ca="1" xml:space="preserve"> MAX( INDIRECT( _xlfn.TEXTJOIN( "", , doc_tablesList[[#This Row],[Table Name]], "[", doc_tablesList[[#This Row],[ID_columnName]], "]" ) ) )</f>
        <v>2</v>
      </c>
      <c r="I16" s="62">
        <f ca="1" xml:space="preserve"> doc_tablesList[[#This Row],[Number of Data Rows]] + doc_tablesList[[#This Row],[Header Row]]</f>
        <v>226</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262</v>
      </c>
      <c r="H17" s="62">
        <f ca="1" xml:space="preserve"> MAX( INDIRECT( _xlfn.TEXTJOIN( "", , doc_tablesList[[#This Row],[Table Name]], "[", doc_tablesList[[#This Row],[ID_columnName]], "]" ) ) )</f>
        <v>4</v>
      </c>
      <c r="I17" s="62">
        <f ca="1" xml:space="preserve"> doc_tablesList[[#This Row],[Number of Data Rows]] + doc_tablesList[[#This Row],[Header Row]]</f>
        <v>266</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6"/>
  <sheetViews>
    <sheetView tabSelected="1" topLeftCell="A143" zoomScale="90" zoomScaleNormal="90" workbookViewId="0">
      <pane xSplit="3" topLeftCell="E1" activePane="topRight" state="frozen"/>
      <selection pane="topRight" activeCell="H161" sqref="H161"/>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1.5"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22">
        <f xml:space="preserve"> ROW( co_sectors[[#This Row],[row_id]] ) - ROW( co_sectors[[#Headers],[row_id]] )</f>
        <v>15</v>
      </c>
      <c r="C33" s="124" t="s">
        <v>1312</v>
      </c>
      <c r="D33" s="54" t="s">
        <v>1313</v>
      </c>
      <c r="E33" s="28">
        <v>1</v>
      </c>
      <c r="F33" s="31"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7">
        <f xml:space="preserve"> ROW( co_impactYears[[#This Row],[row_id]] ) - ROW(co_impactYears[[#Headers],[row_id]] )</f>
        <v>15</v>
      </c>
      <c r="C62" s="14" t="s">
        <v>1312</v>
      </c>
      <c r="D62" s="62" t="str" cm="1">
        <f t="array" ref="D62" xml:space="preserve"> IF( SUMPRODUCT( --( VALUE( controlTables!E$47 ) = data_scaledImpacts[impactYear] ), --( co_impactYears[[#This Row],[sector_id]] = data_scaledImpacts[sector] ) ) &gt; 0, "", controlTables!D$47  )</f>
        <v>N/A</v>
      </c>
      <c r="E62" s="31" t="str" cm="1">
        <f t="array" ref="E62" xml:space="preserve"> IF( SUMPRODUCT( --( VALUE( controlTables!E$47 ) = data_scaledImpacts[impactYear] ), --( co_impactYears[[#This Row],[sector_id]] = data_scaledImpacts[sector] ) ) &gt; 0, VALUE( controlTables!E$47 ), "" )</f>
        <v/>
      </c>
      <c r="F62" s="62"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776</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776</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776</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776</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28</v>
      </c>
      <c r="C106" s="14" t="s">
        <v>1312</v>
      </c>
      <c r="D106" s="57" t="s">
        <v>201</v>
      </c>
      <c r="E106" s="83" t="s">
        <v>927</v>
      </c>
      <c r="F106" s="112" t="s">
        <v>201</v>
      </c>
      <c r="G106" s="97">
        <v>1</v>
      </c>
      <c r="H106" s="97">
        <v>1</v>
      </c>
      <c r="I106" s="82" t="str">
        <f xml:space="preserve"> INDEX( co_impactTypes[damageAdjName], MATCH( co_variants[[#This Row],[sector_id]], co_impactTypes[sector_id], 0 ) ) &amp;
   IF( co_variants[[#This Row],[sector_id]] = "Roads", IF( co_variants[[#This Row],[variant_id_excel]] = "Proactive", "_proactive", "_other" ), "" )</f>
        <v>MH_popDemoAdj</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776</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776</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21</v>
      </c>
      <c r="C145" s="14" t="s">
        <v>1312</v>
      </c>
      <c r="D145" s="59" t="s">
        <v>201</v>
      </c>
      <c r="E145" s="83" t="s">
        <v>927</v>
      </c>
      <c r="F145" s="115"/>
      <c r="G145" s="63" t="s">
        <v>1314</v>
      </c>
      <c r="H145" s="59" t="s">
        <v>1020</v>
      </c>
      <c r="I145" s="59" t="s">
        <v>251</v>
      </c>
      <c r="J145" s="59" t="s">
        <v>1317</v>
      </c>
      <c r="K145" s="59" t="s">
        <v>1315</v>
      </c>
      <c r="L145" s="59" t="s">
        <v>786</v>
      </c>
      <c r="M145" s="59" t="s">
        <v>257</v>
      </c>
      <c r="N145" s="58">
        <v>0</v>
      </c>
      <c r="O145" s="58">
        <v>1</v>
      </c>
      <c r="P145" s="58">
        <v>0.4</v>
      </c>
      <c r="Q145" s="64">
        <f xml:space="preserve"> IF(co_impactTypes[[#This Row],[econMultiplierName]]="None", "N/A", 2010)</f>
        <v>2010</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1309</v>
      </c>
      <c r="G157" s="63" t="s">
        <v>1307</v>
      </c>
      <c r="H157" s="59"/>
      <c r="I157" s="59" t="s">
        <v>256</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256</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256</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2">
        <f xml:space="preserve"> ROW( co_scalarInfo[[#This Row],[row_id]] ) - ROW( co_scalarInfo[[#Headers],[row_id]] )</f>
        <v>30</v>
      </c>
      <c r="C202" s="63" t="s">
        <v>1315</v>
      </c>
      <c r="D202" s="57" t="s">
        <v>1316</v>
      </c>
      <c r="E202" s="135" t="s">
        <v>815</v>
      </c>
      <c r="F202" s="135" t="s">
        <v>895</v>
      </c>
      <c r="G202" s="135" t="s">
        <v>894</v>
      </c>
      <c r="H202" s="137" t="s">
        <v>946</v>
      </c>
      <c r="I202" s="136"/>
      <c r="J202" s="69"/>
      <c r="K202" s="69" cm="1">
        <f t="array" ref="K202" xml:space="preserve"> SUMPRODUCT( --( co_scalarInfo[[#This Row],[scalarName]] = scalarDataframe[scalarName] ) )</f>
        <v>189</v>
      </c>
    </row>
    <row r="203" spans="1:21" ht="21" x14ac:dyDescent="0.3">
      <c r="B203" s="12">
        <f xml:space="preserve"> ROW( co_scalarInfo[[#This Row],[row_id]] ) - ROW( co_scalarInfo[[#Headers],[row_id]] )</f>
        <v>31</v>
      </c>
      <c r="C203" s="63" t="s">
        <v>1317</v>
      </c>
      <c r="D203" s="57" t="s">
        <v>1318</v>
      </c>
      <c r="E203" s="135" t="s">
        <v>834</v>
      </c>
      <c r="F203" s="135" t="s">
        <v>895</v>
      </c>
      <c r="G203" s="135" t="s">
        <v>894</v>
      </c>
      <c r="H203" s="137" t="s">
        <v>946</v>
      </c>
      <c r="I203" s="136"/>
      <c r="J203" s="69"/>
      <c r="K203" s="69" cm="1">
        <f t="array" ref="K203" xml:space="preserve"> SUMPRODUCT( --( co_scalarInfo[[#This Row],[scalarName]] = scalarDataframe[scalarName] ) )</f>
        <v>189</v>
      </c>
    </row>
    <row r="206" spans="1:21" ht="14.5" x14ac:dyDescent="0.35">
      <c r="A206" s="47"/>
      <c r="B206" s="48" t="s">
        <v>1029</v>
      </c>
      <c r="C206" s="48"/>
      <c r="D206" s="48"/>
      <c r="E206" s="48"/>
      <c r="F206" s="48"/>
      <c r="G206" s="48"/>
      <c r="H206" s="48"/>
      <c r="I206" s="48"/>
      <c r="J206" s="48"/>
      <c r="K206" s="48"/>
      <c r="L206" s="48"/>
      <c r="M206" s="48"/>
      <c r="N206" s="48"/>
      <c r="O206" s="48"/>
      <c r="P206" s="48"/>
      <c r="Q206" s="48"/>
      <c r="R206" s="48"/>
      <c r="S206" s="48"/>
      <c r="T206" s="48"/>
      <c r="U206" s="48"/>
    </row>
    <row r="208" spans="1:21" x14ac:dyDescent="0.3">
      <c r="B208" s="60" t="s">
        <v>780</v>
      </c>
      <c r="C208" s="60" t="s">
        <v>917</v>
      </c>
      <c r="D208" s="60" t="s">
        <v>944</v>
      </c>
      <c r="E208" s="61" t="s">
        <v>817</v>
      </c>
    </row>
    <row r="209" spans="1:21" x14ac:dyDescent="0.3">
      <c r="B209" s="7">
        <f xml:space="preserve"> ROW( co_econMultipliers[[#This Row],[row_id]] ) - ROW( co_econMultipliers[[#Headers],[row_id]] )</f>
        <v>1</v>
      </c>
      <c r="C209" s="14" t="s">
        <v>904</v>
      </c>
      <c r="D209" s="79" t="s">
        <v>913</v>
      </c>
      <c r="E209" s="80">
        <v>2015</v>
      </c>
    </row>
    <row r="210" spans="1:21" x14ac:dyDescent="0.3">
      <c r="B210" s="7">
        <f xml:space="preserve"> ROW( co_econMultipliers[[#This Row],[row_id]] ) - ROW( co_econMultipliers[[#Headers],[row_id]] )</f>
        <v>2</v>
      </c>
      <c r="C210" s="14" t="s">
        <v>257</v>
      </c>
      <c r="D210" s="79" t="s">
        <v>914</v>
      </c>
      <c r="E210" s="80" t="s">
        <v>201</v>
      </c>
    </row>
    <row r="211" spans="1:21" x14ac:dyDescent="0.3">
      <c r="B211" s="7">
        <f xml:space="preserve"> ROW( co_econMultipliers[[#This Row],[row_id]] ) - ROW( co_econMultipliers[[#Headers],[row_id]] )</f>
        <v>3</v>
      </c>
      <c r="C211" s="14" t="s">
        <v>256</v>
      </c>
      <c r="D211" s="79" t="s">
        <v>915</v>
      </c>
      <c r="E211" s="80" t="s">
        <v>201</v>
      </c>
    </row>
    <row r="214" spans="1:21" ht="14.5" x14ac:dyDescent="0.35">
      <c r="A214" s="47"/>
      <c r="B214" s="48" t="s">
        <v>1030</v>
      </c>
      <c r="C214" s="48"/>
      <c r="D214" s="48"/>
      <c r="E214" s="48"/>
      <c r="F214" s="48"/>
      <c r="G214" s="48"/>
      <c r="H214" s="48"/>
      <c r="I214" s="48"/>
      <c r="J214" s="48"/>
      <c r="K214" s="48"/>
      <c r="L214" s="48"/>
      <c r="M214" s="48"/>
      <c r="N214" s="48"/>
      <c r="O214" s="48"/>
      <c r="P214" s="48"/>
      <c r="Q214" s="48"/>
      <c r="R214" s="48"/>
      <c r="S214" s="48"/>
      <c r="T214" s="48"/>
      <c r="U214" s="48"/>
    </row>
    <row r="216" spans="1:21" x14ac:dyDescent="0.3">
      <c r="B216" s="60" t="s">
        <v>780</v>
      </c>
      <c r="C216" s="60" t="s">
        <v>785</v>
      </c>
      <c r="D216" s="60" t="s">
        <v>255</v>
      </c>
    </row>
    <row r="217" spans="1:21" x14ac:dyDescent="0.3">
      <c r="B217" s="7">
        <f xml:space="preserve"> ROW( co_constants[[#This Row],[row_id]] ) - ROW( co_constants[[#Headers],[row_id]] )</f>
        <v>1</v>
      </c>
      <c r="C217" s="14" t="s">
        <v>782</v>
      </c>
      <c r="D217" s="79">
        <f xml:space="preserve"> 10^9</f>
        <v>1000000000</v>
      </c>
    </row>
    <row r="218" spans="1:21" x14ac:dyDescent="0.3">
      <c r="B218" s="7">
        <f xml:space="preserve"> ROW( co_constants[[#This Row],[row_id]] ) - ROW( co_constants[[#Headers],[row_id]] )</f>
        <v>2</v>
      </c>
      <c r="C218" s="14" t="s">
        <v>783</v>
      </c>
      <c r="D218" s="79">
        <f xml:space="preserve"> 10^6</f>
        <v>1000000</v>
      </c>
    </row>
    <row r="219" spans="1:21" x14ac:dyDescent="0.3">
      <c r="B219" s="7">
        <f xml:space="preserve"> ROW( co_constants[[#This Row],[row_id]] ) - ROW( co_constants[[#Headers],[row_id]] )</f>
        <v>3</v>
      </c>
      <c r="C219" s="14" t="s">
        <v>784</v>
      </c>
      <c r="D219" s="79">
        <v>1000</v>
      </c>
    </row>
    <row r="222" spans="1:21" ht="14.5" x14ac:dyDescent="0.35">
      <c r="A222" s="47"/>
      <c r="B222" s="48" t="s">
        <v>1027</v>
      </c>
      <c r="C222" s="48"/>
      <c r="D222" s="48"/>
      <c r="E222" s="48"/>
      <c r="F222" s="48"/>
      <c r="G222" s="48"/>
      <c r="H222" s="48"/>
      <c r="I222" s="48"/>
      <c r="J222" s="48"/>
      <c r="K222" s="48"/>
      <c r="L222" s="48"/>
      <c r="M222" s="48"/>
      <c r="N222" s="48"/>
      <c r="O222" s="48"/>
      <c r="P222" s="48"/>
      <c r="Q222" s="48"/>
      <c r="R222" s="48"/>
      <c r="S222" s="48"/>
      <c r="T222" s="48"/>
      <c r="U222" s="48"/>
    </row>
    <row r="224" spans="1:21" x14ac:dyDescent="0.3">
      <c r="B224" s="72" t="s">
        <v>780</v>
      </c>
      <c r="C224" s="72" t="s">
        <v>959</v>
      </c>
      <c r="D224" s="72" t="s">
        <v>960</v>
      </c>
      <c r="E224" s="73" t="s">
        <v>966</v>
      </c>
      <c r="F224" s="73" t="s">
        <v>968</v>
      </c>
      <c r="G224" s="74" t="s">
        <v>964</v>
      </c>
      <c r="H224" s="74" t="s">
        <v>965</v>
      </c>
      <c r="I224" s="70" t="s">
        <v>973</v>
      </c>
      <c r="J224" s="70" t="s">
        <v>979</v>
      </c>
      <c r="K224" s="70" t="s">
        <v>980</v>
      </c>
      <c r="L224" s="70" t="s">
        <v>974</v>
      </c>
      <c r="M224" s="71" t="s">
        <v>978</v>
      </c>
      <c r="N224" s="71" t="s">
        <v>977</v>
      </c>
    </row>
    <row r="225" spans="1:21" x14ac:dyDescent="0.3">
      <c r="B225" s="7">
        <f xml:space="preserve"> ROW( co_modelTypes[[#This Row],[row_id]] ) - ROW( co_modelTypes[[#Headers],[row_id]] )</f>
        <v>1</v>
      </c>
      <c r="C225" s="14" t="s">
        <v>819</v>
      </c>
      <c r="D225" s="14" t="s">
        <v>958</v>
      </c>
      <c r="E225" s="75" t="s">
        <v>967</v>
      </c>
      <c r="F225" s="75" t="s">
        <v>962</v>
      </c>
      <c r="G225" s="76" t="s">
        <v>956</v>
      </c>
      <c r="H225" s="76" t="s">
        <v>957</v>
      </c>
      <c r="I225" s="77">
        <v>1995</v>
      </c>
      <c r="J225" s="77">
        <v>6</v>
      </c>
      <c r="K225" s="77">
        <v>30</v>
      </c>
      <c r="L225" s="77">
        <v>1</v>
      </c>
      <c r="M225" s="32">
        <v>7</v>
      </c>
      <c r="N225" s="32" cm="1">
        <f t="array" ref="N225" xml:space="preserve"> SUMPRODUCT( --( co_models[modelType] = co_modelTypes[[#This Row],[modelType_id]] ) )</f>
        <v>8</v>
      </c>
    </row>
    <row r="226" spans="1:21" x14ac:dyDescent="0.3">
      <c r="B226" s="7">
        <f xml:space="preserve"> ROW( co_modelTypes[[#This Row],[row_id]] ) - ROW( co_modelTypes[[#Headers],[row_id]] )</f>
        <v>2</v>
      </c>
      <c r="C226" s="14" t="s">
        <v>818</v>
      </c>
      <c r="D226" s="14" t="s">
        <v>961</v>
      </c>
      <c r="E226" s="75" t="s">
        <v>963</v>
      </c>
      <c r="F226" s="75" t="s">
        <v>963</v>
      </c>
      <c r="G226" s="76" t="s">
        <v>818</v>
      </c>
      <c r="H226" s="76" t="s">
        <v>1062</v>
      </c>
      <c r="I226" s="77">
        <v>2000</v>
      </c>
      <c r="J226" s="77">
        <v>250</v>
      </c>
      <c r="K226" s="77">
        <v>1000</v>
      </c>
      <c r="L226" s="77">
        <v>25</v>
      </c>
      <c r="M226" s="32">
        <v>6</v>
      </c>
      <c r="N226" s="32" cm="1">
        <f t="array" ref="N226" xml:space="preserve"> SUMPRODUCT( --( co_models[modelType] = co_modelTypes[[#This Row],[modelType_id]] ) )</f>
        <v>6</v>
      </c>
    </row>
    <row r="229" spans="1:21" ht="14.5" x14ac:dyDescent="0.35">
      <c r="A229" s="47"/>
      <c r="B229" s="48" t="s">
        <v>1035</v>
      </c>
      <c r="C229" s="48"/>
      <c r="D229" s="48"/>
      <c r="E229" s="48"/>
      <c r="F229" s="48"/>
      <c r="G229" s="48"/>
      <c r="H229" s="48"/>
      <c r="I229" s="48"/>
      <c r="J229" s="48"/>
      <c r="K229" s="48"/>
      <c r="L229" s="48"/>
      <c r="M229" s="48"/>
      <c r="N229" s="48"/>
      <c r="O229" s="48"/>
      <c r="P229" s="48"/>
      <c r="Q229" s="48"/>
      <c r="R229" s="48"/>
      <c r="S229" s="48"/>
      <c r="T229" s="48"/>
      <c r="U229" s="48"/>
    </row>
    <row r="231" spans="1:21" x14ac:dyDescent="0.3">
      <c r="B231" s="78" t="s">
        <v>780</v>
      </c>
      <c r="C231" s="60" t="s">
        <v>905</v>
      </c>
      <c r="D231" s="60" t="s">
        <v>890</v>
      </c>
      <c r="E231" s="60" t="s">
        <v>906</v>
      </c>
      <c r="F231" s="61" t="s">
        <v>907</v>
      </c>
      <c r="G231" s="61" t="s">
        <v>955</v>
      </c>
    </row>
    <row r="232" spans="1:21" x14ac:dyDescent="0.3">
      <c r="B232" s="7">
        <f xml:space="preserve"> ROW( co_models[[#This Row],[row_id]] ) - ROW( co_models[[#Headers],[row_id]] )</f>
        <v>1</v>
      </c>
      <c r="C232" s="79" t="s">
        <v>0</v>
      </c>
      <c r="D232" s="79" t="s">
        <v>819</v>
      </c>
      <c r="E232" s="60" t="str">
        <f xml:space="preserve"> IF( co_models[[#This Row],[modelType]] = "gcm", SUBSTITUTE( SUBSTITUTE( co_models[[#This Row],[model_id]], " ", "." ), "-", "." ),
         VALUE( SUBSTITUTE( co_models[[#This Row],[model_id]], "p", "." ) ) * 100 &amp; "cm" )</f>
        <v>CanESM2</v>
      </c>
      <c r="F232" s="61" t="str">
        <f xml:space="preserve"> SUBSTITUTE( co_models[[#This Row],[model_dot]], ".", "_" )</f>
        <v>CanESM2</v>
      </c>
      <c r="G232" s="61" t="str">
        <f xml:space="preserve"> IF( co_models[[#This Row],[modelType]] = "gcm", co_models[[#This Row],[model_id]], SUBSTITUTE( co_models[[#This Row],[model_dot]], "cm", " cm" ) )</f>
        <v>CanESM2</v>
      </c>
    </row>
    <row r="233" spans="1:21" x14ac:dyDescent="0.3">
      <c r="B233" s="7">
        <f xml:space="preserve"> ROW( co_models[[#This Row],[row_id]] ) - ROW( co_models[[#Headers],[row_id]] )</f>
        <v>2</v>
      </c>
      <c r="C233" s="79" t="s">
        <v>1</v>
      </c>
      <c r="D233" s="79" t="s">
        <v>819</v>
      </c>
      <c r="E233" s="60" t="str">
        <f xml:space="preserve"> IF( co_models[[#This Row],[modelType]] = "gcm", SUBSTITUTE( SUBSTITUTE( co_models[[#This Row],[model_id]], " ", "." ), "-", "." ),
         VALUE( SUBSTITUTE( co_models[[#This Row],[model_id]], "p", "." ) ) * 100 &amp; "cm" )</f>
        <v>CCSM4</v>
      </c>
      <c r="F233" s="61" t="str">
        <f xml:space="preserve"> SUBSTITUTE( co_models[[#This Row],[model_dot]], ".", "_" )</f>
        <v>CCSM4</v>
      </c>
      <c r="G233" s="61" t="str">
        <f xml:space="preserve"> IF( co_models[[#This Row],[modelType]] = "gcm", co_models[[#This Row],[model_id]], SUBSTITUTE( co_models[[#This Row],[model_dot]], "cm", " cm" ) )</f>
        <v>CCSM4</v>
      </c>
    </row>
    <row r="234" spans="1:21" x14ac:dyDescent="0.3">
      <c r="B234" s="7">
        <f xml:space="preserve"> ROW( co_models[[#This Row],[row_id]] ) - ROW( co_models[[#Headers],[row_id]] )</f>
        <v>3</v>
      </c>
      <c r="C234" s="79" t="s">
        <v>2</v>
      </c>
      <c r="D234" s="79" t="s">
        <v>819</v>
      </c>
      <c r="E234" s="60" t="str">
        <f xml:space="preserve"> IF( co_models[[#This Row],[modelType]] = "gcm", SUBSTITUTE( SUBSTITUTE( co_models[[#This Row],[model_id]], " ", "." ), "-", "." ),
         VALUE( SUBSTITUTE( co_models[[#This Row],[model_id]], "p", "." ) ) * 100 &amp; "cm" )</f>
        <v>GISS.E2.R</v>
      </c>
      <c r="F234" s="61" t="str">
        <f xml:space="preserve"> SUBSTITUTE( co_models[[#This Row],[model_dot]], ".", "_" )</f>
        <v>GISS_E2_R</v>
      </c>
      <c r="G234" s="61" t="str">
        <f xml:space="preserve"> IF( co_models[[#This Row],[modelType]] = "gcm", co_models[[#This Row],[model_id]], SUBSTITUTE( co_models[[#This Row],[model_dot]], "cm", " cm" ) )</f>
        <v>GISS-E2-R</v>
      </c>
    </row>
    <row r="235" spans="1:21" x14ac:dyDescent="0.3">
      <c r="B235" s="7">
        <f xml:space="preserve"> ROW( co_models[[#This Row],[row_id]] ) - ROW( co_models[[#Headers],[row_id]] )</f>
        <v>4</v>
      </c>
      <c r="C235" s="79" t="s">
        <v>3</v>
      </c>
      <c r="D235" s="79" t="s">
        <v>819</v>
      </c>
      <c r="E235" s="60" t="str">
        <f xml:space="preserve"> IF( co_models[[#This Row],[modelType]] = "gcm", SUBSTITUTE( SUBSTITUTE( co_models[[#This Row],[model_id]], " ", "." ), "-", "." ),
         VALUE( SUBSTITUTE( co_models[[#This Row],[model_id]], "p", "." ) ) * 100 &amp; "cm" )</f>
        <v>HadGEM2.ES</v>
      </c>
      <c r="F235" s="61" t="str">
        <f xml:space="preserve"> SUBSTITUTE( co_models[[#This Row],[model_dot]], ".", "_" )</f>
        <v>HadGEM2_ES</v>
      </c>
      <c r="G235" s="61" t="str">
        <f xml:space="preserve"> IF( co_models[[#This Row],[modelType]] = "gcm", co_models[[#This Row],[model_id]], SUBSTITUTE( co_models[[#This Row],[model_dot]], "cm", " cm" ) )</f>
        <v>HadGEM2-ES</v>
      </c>
    </row>
    <row r="236" spans="1:21" x14ac:dyDescent="0.3">
      <c r="B236" s="7">
        <f xml:space="preserve"> ROW( co_models[[#This Row],[row_id]] ) - ROW( co_models[[#Headers],[row_id]] )</f>
        <v>5</v>
      </c>
      <c r="C236" s="79" t="s">
        <v>4</v>
      </c>
      <c r="D236" s="79" t="s">
        <v>819</v>
      </c>
      <c r="E236" s="60" t="str">
        <f xml:space="preserve"> IF( co_models[[#This Row],[modelType]] = "gcm", SUBSTITUTE( SUBSTITUTE( co_models[[#This Row],[model_id]], " ", "." ), "-", "." ),
         VALUE( SUBSTITUTE( co_models[[#This Row],[model_id]], "p", "." ) ) * 100 &amp; "cm" )</f>
        <v>MIROC5</v>
      </c>
      <c r="F236" s="61" t="str">
        <f xml:space="preserve"> SUBSTITUTE( co_models[[#This Row],[model_dot]], ".", "_" )</f>
        <v>MIROC5</v>
      </c>
      <c r="G236" s="61" t="str">
        <f xml:space="preserve"> IF( co_models[[#This Row],[modelType]] = "gcm", co_models[[#This Row],[model_id]], SUBSTITUTE( co_models[[#This Row],[model_dot]], "cm", " cm" ) )</f>
        <v>MIROC5</v>
      </c>
    </row>
    <row r="237" spans="1:21" x14ac:dyDescent="0.3">
      <c r="B237" s="7">
        <f xml:space="preserve"> ROW( co_models[[#This Row],[row_id]] ) - ROW( co_models[[#Headers],[row_id]] )</f>
        <v>6</v>
      </c>
      <c r="C237" s="79" t="s">
        <v>5</v>
      </c>
      <c r="D237" s="79" t="s">
        <v>819</v>
      </c>
      <c r="E237" s="60" t="str">
        <f xml:space="preserve"> IF( co_models[[#This Row],[modelType]] = "gcm", SUBSTITUTE( SUBSTITUTE( co_models[[#This Row],[model_id]], " ", "." ), "-", "." ),
         VALUE( SUBSTITUTE( co_models[[#This Row],[model_id]], "p", "." ) ) * 100 &amp; "cm" )</f>
        <v>GFDL.CM3</v>
      </c>
      <c r="F237" s="61" t="str">
        <f xml:space="preserve"> SUBSTITUTE( co_models[[#This Row],[model_dot]], ".", "_" )</f>
        <v>GFDL_CM3</v>
      </c>
      <c r="G237" s="61" t="str">
        <f xml:space="preserve"> IF( co_models[[#This Row],[modelType]] = "gcm", co_models[[#This Row],[model_id]], SUBSTITUTE( co_models[[#This Row],[model_dot]], "cm", " cm" ) )</f>
        <v>GFDL-CM3</v>
      </c>
    </row>
    <row r="238" spans="1:21" x14ac:dyDescent="0.3">
      <c r="B238" s="7">
        <f xml:space="preserve"> ROW( co_models[[#This Row],[row_id]] ) - ROW( co_models[[#Headers],[row_id]] )</f>
        <v>7</v>
      </c>
      <c r="C238" s="79" t="s">
        <v>1089</v>
      </c>
      <c r="D238" s="79" t="s">
        <v>819</v>
      </c>
      <c r="E238" s="60" t="str">
        <f xml:space="preserve"> IF( co_models[[#This Row],[modelType]] = "gcm", SUBSTITUTE( SUBSTITUTE( co_models[[#This Row],[model_id]], " ", "." ), "-", "." ),
         VALUE( SUBSTITUTE( co_models[[#This Row],[model_id]], "p", "." ) ) * 100 &amp; "cm" )</f>
        <v>MRI.CGCM3</v>
      </c>
      <c r="F238" s="61" t="str">
        <f xml:space="preserve"> SUBSTITUTE( co_models[[#This Row],[model_dot]], ".", "_" )</f>
        <v>MRI_CGCM3</v>
      </c>
      <c r="G238" s="61" t="str">
        <f xml:space="preserve"> IF( co_models[[#This Row],[modelType]] = "gcm", co_models[[#This Row],[model_id]], SUBSTITUTE( co_models[[#This Row],[model_dot]], "cm", " cm" ) )</f>
        <v>MRI-CGCM3</v>
      </c>
    </row>
    <row r="239" spans="1:21" x14ac:dyDescent="0.3">
      <c r="B239" s="7">
        <f xml:space="preserve"> ROW( co_models[[#This Row],[row_id]] ) - ROW( co_models[[#Headers],[row_id]] )</f>
        <v>8</v>
      </c>
      <c r="C239" s="79" t="s">
        <v>1087</v>
      </c>
      <c r="D239" s="79" t="s">
        <v>819</v>
      </c>
      <c r="E239" s="60" t="str">
        <f xml:space="preserve"> IF( co_models[[#This Row],[modelType]] = "gcm", SUBSTITUTE( SUBSTITUTE( co_models[[#This Row],[model_id]], " ", "." ), "-", "." ),
         VALUE( SUBSTITUTE( co_models[[#This Row],[model_id]], "p", "." ) ) * 100 &amp; "cm" )</f>
        <v>GCM.Ensemble</v>
      </c>
      <c r="F239" s="61" t="str">
        <f xml:space="preserve"> SUBSTITUTE( co_models[[#This Row],[model_dot]], ".", "_" )</f>
        <v>GCM_Ensemble</v>
      </c>
      <c r="G239" s="61" t="str">
        <f xml:space="preserve"> IF( co_models[[#This Row],[modelType]] = "gcm", co_models[[#This Row],[model_id]], SUBSTITUTE( co_models[[#This Row],[model_dot]], "cm", " cm" ) )</f>
        <v>GCM Ensemble</v>
      </c>
    </row>
    <row r="240" spans="1:21" x14ac:dyDescent="0.3">
      <c r="B240" s="7">
        <f xml:space="preserve"> ROW( co_models[[#This Row],[row_id]] ) - ROW( co_models[[#Headers],[row_id]] )</f>
        <v>9</v>
      </c>
      <c r="C240" s="79" t="s">
        <v>948</v>
      </c>
      <c r="D240" s="79" t="s">
        <v>818</v>
      </c>
      <c r="E240" s="61" t="str">
        <f xml:space="preserve"> IF( co_models[[#This Row],[modelType]] = "gcm", SUBSTITUTE( SUBSTITUTE( co_models[[#This Row],[model_id]], " ", "." ), "-", "." ),
         VALUE( SUBSTITUTE( co_models[[#This Row],[model_id]], "p", "." ) ) * 100 &amp; "cm" )</f>
        <v>30cm</v>
      </c>
      <c r="F240" s="61" t="str">
        <f xml:space="preserve"> SUBSTITUTE( co_models[[#This Row],[model_dot]], ".", "_" )</f>
        <v>30cm</v>
      </c>
      <c r="G240" s="61" t="str">
        <f xml:space="preserve"> IF( co_models[[#This Row],[modelType]] = "gcm", co_models[[#This Row],[model_id]], SUBSTITUTE( co_models[[#This Row],[model_dot]], "cm", " cm" ) )</f>
        <v>30 cm</v>
      </c>
    </row>
    <row r="241" spans="1:21" x14ac:dyDescent="0.3">
      <c r="B241" s="7">
        <f xml:space="preserve"> ROW( co_models[[#This Row],[row_id]] ) - ROW( co_models[[#Headers],[row_id]] )</f>
        <v>10</v>
      </c>
      <c r="C241" s="79" t="s">
        <v>949</v>
      </c>
      <c r="D241" s="79" t="s">
        <v>818</v>
      </c>
      <c r="E241" s="61" t="str">
        <f xml:space="preserve"> IF( co_models[[#This Row],[modelType]] = "gcm", SUBSTITUTE( SUBSTITUTE( co_models[[#This Row],[model_id]], " ", "." ), "-", "." ),
         VALUE( SUBSTITUTE( co_models[[#This Row],[model_id]], "p", "." ) ) * 100 &amp; "cm" )</f>
        <v>50cm</v>
      </c>
      <c r="F241" s="61" t="str">
        <f xml:space="preserve"> SUBSTITUTE( co_models[[#This Row],[model_dot]], ".", "_" )</f>
        <v>50cm</v>
      </c>
      <c r="G241" s="61" t="str">
        <f xml:space="preserve"> IF( co_models[[#This Row],[modelType]] = "gcm", co_models[[#This Row],[model_id]], SUBSTITUTE( co_models[[#This Row],[model_dot]], "cm", " cm" ) )</f>
        <v>50 cm</v>
      </c>
    </row>
    <row r="242" spans="1:21" x14ac:dyDescent="0.3">
      <c r="B242" s="7">
        <f xml:space="preserve"> ROW( co_models[[#This Row],[row_id]] ) - ROW( co_models[[#Headers],[row_id]] )</f>
        <v>11</v>
      </c>
      <c r="C242" s="79" t="s">
        <v>950</v>
      </c>
      <c r="D242" s="79" t="s">
        <v>818</v>
      </c>
      <c r="E242" s="61" t="str">
        <f xml:space="preserve"> IF( co_models[[#This Row],[modelType]] = "gcm", SUBSTITUTE( SUBSTITUTE( co_models[[#This Row],[model_id]], " ", "." ), "-", "." ),
         VALUE( SUBSTITUTE( co_models[[#This Row],[model_id]], "p", "." ) ) * 100 &amp; "cm" )</f>
        <v>100cm</v>
      </c>
      <c r="F242" s="61" t="str">
        <f xml:space="preserve"> SUBSTITUTE( co_models[[#This Row],[model_dot]], ".", "_" )</f>
        <v>100cm</v>
      </c>
      <c r="G242" s="61" t="str">
        <f xml:space="preserve"> IF( co_models[[#This Row],[modelType]] = "gcm", co_models[[#This Row],[model_id]], SUBSTITUTE( co_models[[#This Row],[model_dot]], "cm", " cm" ) )</f>
        <v>100 cm</v>
      </c>
    </row>
    <row r="243" spans="1:21" x14ac:dyDescent="0.3">
      <c r="B243" s="7">
        <f xml:space="preserve"> ROW( co_models[[#This Row],[row_id]] ) - ROW( co_models[[#Headers],[row_id]] )</f>
        <v>12</v>
      </c>
      <c r="C243" s="79" t="s">
        <v>951</v>
      </c>
      <c r="D243" s="79" t="s">
        <v>818</v>
      </c>
      <c r="E243" s="61" t="str">
        <f xml:space="preserve"> IF( co_models[[#This Row],[modelType]] = "gcm", SUBSTITUTE( SUBSTITUTE( co_models[[#This Row],[model_id]], " ", "." ), "-", "." ),
         VALUE( SUBSTITUTE( co_models[[#This Row],[model_id]], "p", "." ) ) * 100 &amp; "cm" )</f>
        <v>150cm</v>
      </c>
      <c r="F243" s="61" t="str">
        <f xml:space="preserve"> SUBSTITUTE( co_models[[#This Row],[model_dot]], ".", "_" )</f>
        <v>150cm</v>
      </c>
      <c r="G243" s="61" t="str">
        <f xml:space="preserve"> IF( co_models[[#This Row],[modelType]] = "gcm", co_models[[#This Row],[model_id]], SUBSTITUTE( co_models[[#This Row],[model_dot]], "cm", " cm" ) )</f>
        <v>150 cm</v>
      </c>
    </row>
    <row r="244" spans="1:21" x14ac:dyDescent="0.3">
      <c r="B244" s="7">
        <f xml:space="preserve"> ROW( co_models[[#This Row],[row_id]] ) - ROW( co_models[[#Headers],[row_id]] )</f>
        <v>13</v>
      </c>
      <c r="C244" s="79" t="s">
        <v>952</v>
      </c>
      <c r="D244" s="79" t="s">
        <v>818</v>
      </c>
      <c r="E244" s="61" t="str">
        <f xml:space="preserve"> IF( co_models[[#This Row],[modelType]] = "gcm", SUBSTITUTE( SUBSTITUTE( co_models[[#This Row],[model_id]], " ", "." ), "-", "." ),
         VALUE( SUBSTITUTE( co_models[[#This Row],[model_id]], "p", "." ) ) * 100 &amp; "cm" )</f>
        <v>200cm</v>
      </c>
      <c r="F244" s="61" t="str">
        <f xml:space="preserve"> SUBSTITUTE( co_models[[#This Row],[model_dot]], ".", "_" )</f>
        <v>200cm</v>
      </c>
      <c r="G244" s="61" t="str">
        <f xml:space="preserve"> IF( co_models[[#This Row],[modelType]] = "gcm", co_models[[#This Row],[model_id]], SUBSTITUTE( co_models[[#This Row],[model_dot]], "cm", " cm" ) )</f>
        <v>200 cm</v>
      </c>
    </row>
    <row r="245" spans="1:21" x14ac:dyDescent="0.3">
      <c r="B245" s="7">
        <f xml:space="preserve"> ROW( co_models[[#This Row],[row_id]] ) - ROW( co_models[[#Headers],[row_id]] )</f>
        <v>14</v>
      </c>
      <c r="C245" s="79" t="s">
        <v>953</v>
      </c>
      <c r="D245" s="79" t="s">
        <v>818</v>
      </c>
      <c r="E245" s="61" t="str">
        <f xml:space="preserve"> IF( co_models[[#This Row],[modelType]] = "gcm", SUBSTITUTE( SUBSTITUTE( co_models[[#This Row],[model_id]], " ", "." ), "-", "." ),
         VALUE( SUBSTITUTE( co_models[[#This Row],[model_id]], "p", "." ) ) * 100 &amp; "cm" )</f>
        <v>250cm</v>
      </c>
      <c r="F245" s="61" t="str">
        <f xml:space="preserve"> SUBSTITUTE( co_models[[#This Row],[model_dot]], ".", "_" )</f>
        <v>250cm</v>
      </c>
      <c r="G245" s="61" t="str">
        <f xml:space="preserve"> IF( co_models[[#This Row],[modelType]] = "gcm", co_models[[#This Row],[model_id]], SUBSTITUTE( co_models[[#This Row],[model_dot]], "cm", " cm" ) )</f>
        <v>250 cm</v>
      </c>
    </row>
    <row r="248" spans="1:21" ht="14.5" x14ac:dyDescent="0.35">
      <c r="A248" s="47"/>
      <c r="B248" s="48" t="s">
        <v>233</v>
      </c>
      <c r="C248" s="48"/>
      <c r="D248" s="48"/>
      <c r="E248" s="48"/>
      <c r="F248" s="48"/>
      <c r="G248" s="48"/>
      <c r="H248" s="48"/>
      <c r="I248" s="48"/>
      <c r="J248" s="48"/>
      <c r="K248" s="48"/>
      <c r="L248" s="48"/>
      <c r="M248" s="48"/>
      <c r="N248" s="48"/>
      <c r="O248" s="48"/>
      <c r="P248" s="48"/>
      <c r="Q248" s="48"/>
      <c r="R248" s="48"/>
      <c r="S248" s="48"/>
      <c r="T248" s="48"/>
      <c r="U248" s="48"/>
    </row>
    <row r="250" spans="1:21" x14ac:dyDescent="0.3">
      <c r="B250" s="78" t="s">
        <v>780</v>
      </c>
      <c r="C250" s="60" t="s">
        <v>234</v>
      </c>
      <c r="D250" s="60" t="s">
        <v>820</v>
      </c>
      <c r="E250" s="61" t="s">
        <v>821</v>
      </c>
    </row>
    <row r="251" spans="1:21" x14ac:dyDescent="0.3">
      <c r="B251" s="7">
        <f xml:space="preserve"> ROW( co_regions[[#This Row],[row_id]] ) - ROW( co_regions[[#Headers],[row_id]] )</f>
        <v>1</v>
      </c>
      <c r="C251" s="79" t="s">
        <v>6</v>
      </c>
      <c r="D251" s="60" t="str">
        <f xml:space="preserve"> SUBSTITUTE( co_regions[[#This Row],[region_label]], " ", "." )</f>
        <v>Midwest</v>
      </c>
      <c r="E251" s="61" t="str">
        <f xml:space="preserve"> SUBSTITUTE( co_regions[[#This Row],[region_label]], " ", "_" )</f>
        <v>Midwest</v>
      </c>
    </row>
    <row r="252" spans="1:21" x14ac:dyDescent="0.3">
      <c r="B252" s="7">
        <f xml:space="preserve"> ROW( co_regions[[#This Row],[row_id]] ) - ROW( co_regions[[#Headers],[row_id]] )</f>
        <v>2</v>
      </c>
      <c r="C252" s="79" t="s">
        <v>7</v>
      </c>
      <c r="D252" s="60" t="str">
        <f xml:space="preserve"> SUBSTITUTE( co_regions[[#This Row],[region_label]], " ", "." )</f>
        <v>Northeast</v>
      </c>
      <c r="E252" s="61" t="str">
        <f xml:space="preserve"> SUBSTITUTE( co_regions[[#This Row],[region_label]], " ", "_" )</f>
        <v>Northeast</v>
      </c>
    </row>
    <row r="253" spans="1:21" x14ac:dyDescent="0.3">
      <c r="B253" s="7">
        <f xml:space="preserve"> ROW( co_regions[[#This Row],[row_id]] ) - ROW( co_regions[[#Headers],[row_id]] )</f>
        <v>3</v>
      </c>
      <c r="C253" s="79" t="s">
        <v>8</v>
      </c>
      <c r="D253" s="60" t="str">
        <f xml:space="preserve"> SUBSTITUTE( co_regions[[#This Row],[region_label]], " ", "." )</f>
        <v>Northern.Plains</v>
      </c>
      <c r="E253" s="61" t="str">
        <f xml:space="preserve"> SUBSTITUTE( co_regions[[#This Row],[region_label]], " ", "_" )</f>
        <v>Northern_Plains</v>
      </c>
    </row>
    <row r="254" spans="1:21" x14ac:dyDescent="0.3">
      <c r="B254" s="7">
        <f xml:space="preserve"> ROW( co_regions[[#This Row],[row_id]] ) - ROW( co_regions[[#Headers],[row_id]] )</f>
        <v>4</v>
      </c>
      <c r="C254" s="79" t="s">
        <v>9</v>
      </c>
      <c r="D254" s="60" t="str">
        <f xml:space="preserve"> SUBSTITUTE( co_regions[[#This Row],[region_label]], " ", "." )</f>
        <v>Northwest</v>
      </c>
      <c r="E254" s="61" t="str">
        <f xml:space="preserve"> SUBSTITUTE( co_regions[[#This Row],[region_label]], " ", "_" )</f>
        <v>Northwest</v>
      </c>
    </row>
    <row r="255" spans="1:21" x14ac:dyDescent="0.3">
      <c r="B255" s="7">
        <f xml:space="preserve"> ROW( co_regions[[#This Row],[row_id]] ) - ROW( co_regions[[#Headers],[row_id]] )</f>
        <v>5</v>
      </c>
      <c r="C255" s="79" t="s">
        <v>10</v>
      </c>
      <c r="D255" s="60" t="str">
        <f xml:space="preserve"> SUBSTITUTE( co_regions[[#This Row],[region_label]], " ", "." )</f>
        <v>Southeast</v>
      </c>
      <c r="E255" s="61" t="str">
        <f xml:space="preserve"> SUBSTITUTE( co_regions[[#This Row],[region_label]], " ", "_" )</f>
        <v>Southeast</v>
      </c>
    </row>
    <row r="256" spans="1:21" x14ac:dyDescent="0.3">
      <c r="B256" s="7">
        <f xml:space="preserve"> ROW( co_regions[[#This Row],[row_id]] ) - ROW( co_regions[[#Headers],[row_id]] )</f>
        <v>6</v>
      </c>
      <c r="C256" s="79" t="s">
        <v>11</v>
      </c>
      <c r="D256" s="60" t="str">
        <f xml:space="preserve"> SUBSTITUTE( co_regions[[#This Row],[region_label]], " ", "." )</f>
        <v>Southern.Plains</v>
      </c>
      <c r="E256" s="61" t="str">
        <f xml:space="preserve"> SUBSTITUTE( co_regions[[#This Row],[region_label]], " ", "_" )</f>
        <v>Southern_Plains</v>
      </c>
    </row>
    <row r="257" spans="1:21" x14ac:dyDescent="0.3">
      <c r="B257" s="7">
        <f xml:space="preserve"> ROW( co_regions[[#This Row],[row_id]] ) - ROW( co_regions[[#Headers],[row_id]] )</f>
        <v>7</v>
      </c>
      <c r="C257" s="79" t="s">
        <v>12</v>
      </c>
      <c r="D257" s="60" t="str">
        <f xml:space="preserve"> SUBSTITUTE( co_regions[[#This Row],[region_label]], " ", "." )</f>
        <v>Southwest</v>
      </c>
      <c r="E257" s="61" t="str">
        <f xml:space="preserve"> SUBSTITUTE( co_regions[[#This Row],[region_label]], " ", "_" )</f>
        <v>Southwest</v>
      </c>
    </row>
    <row r="260" spans="1:21" ht="14.5" x14ac:dyDescent="0.35">
      <c r="A260" s="47"/>
      <c r="B260" s="48" t="s">
        <v>1044</v>
      </c>
      <c r="C260" s="48"/>
      <c r="D260" s="48"/>
      <c r="E260" s="48"/>
      <c r="F260" s="48"/>
      <c r="G260" s="48"/>
      <c r="H260" s="48"/>
      <c r="I260" s="48"/>
      <c r="J260" s="48"/>
      <c r="K260" s="48"/>
      <c r="L260" s="48"/>
      <c r="M260" s="48"/>
      <c r="N260" s="48"/>
      <c r="O260" s="48"/>
      <c r="P260" s="48"/>
      <c r="Q260" s="48"/>
      <c r="R260" s="48"/>
      <c r="S260" s="48"/>
      <c r="T260" s="48"/>
      <c r="U260" s="48"/>
    </row>
    <row r="262" spans="1:21" x14ac:dyDescent="0.3">
      <c r="B262" s="60" t="s">
        <v>780</v>
      </c>
      <c r="C262" s="60" t="s">
        <v>1045</v>
      </c>
      <c r="D262" s="60" t="s">
        <v>1049</v>
      </c>
      <c r="E262" s="60" t="s">
        <v>1055</v>
      </c>
      <c r="F262" s="60" t="s">
        <v>1070</v>
      </c>
      <c r="G262" s="60" t="s">
        <v>1069</v>
      </c>
      <c r="H262" s="62" t="s">
        <v>1052</v>
      </c>
      <c r="I262" s="62" t="s">
        <v>1060</v>
      </c>
      <c r="J262" s="62" t="s">
        <v>1061</v>
      </c>
      <c r="K262" s="62" t="s">
        <v>1063</v>
      </c>
      <c r="L262" s="62" t="s">
        <v>218</v>
      </c>
    </row>
    <row r="263" spans="1:21" x14ac:dyDescent="0.3">
      <c r="B263" s="7">
        <f xml:space="preserve"> ROW( co_inputScenarioInfo[[#This Row],[row_id]] ) - ROW( co_inputScenarioInfo[[#Headers],[row_id]] )</f>
        <v>1</v>
      </c>
      <c r="C263" s="14" t="s">
        <v>1046</v>
      </c>
      <c r="D263" s="79" t="s">
        <v>956</v>
      </c>
      <c r="E263" s="79" t="s">
        <v>1056</v>
      </c>
      <c r="F263" s="79" t="str">
        <f xml:space="preserve"> co_inputScenarioInfo[[#This Row],[inputName]] &amp; "file"</f>
        <v>tempfile</v>
      </c>
      <c r="G263" s="79" t="str">
        <f xml:space="preserve"> co_inputScenarioInfo[[#This Row],[inputName]] &amp; "Input"</f>
        <v>tempInput</v>
      </c>
      <c r="H263" s="62" t="s">
        <v>962</v>
      </c>
      <c r="I263" s="62">
        <v>0</v>
      </c>
      <c r="J263" s="62">
        <f xml:space="preserve"> IF( ISNA( MATCH( co_inputScenarioInfo[[#This Row],[inputType]], co_modelTypes[modelUnitType], 0 ) ), "", INDEX( co_modelTypes[modelMaxExtrap], MATCH( co_inputScenarioInfo[[#This Row],[inputType]], co_modelTypes[modelUnitType], 0 ) ) )</f>
        <v>30</v>
      </c>
      <c r="K263" s="62" t="s">
        <v>1064</v>
      </c>
      <c r="L263" s="62">
        <v>0</v>
      </c>
    </row>
    <row r="264" spans="1:21" x14ac:dyDescent="0.3">
      <c r="B264" s="7">
        <f xml:space="preserve"> ROW( co_inputScenarioInfo[[#This Row],[row_id]] ) - ROW( co_inputScenarioInfo[[#Headers],[row_id]] )</f>
        <v>2</v>
      </c>
      <c r="C264" s="14" t="s">
        <v>818</v>
      </c>
      <c r="D264" s="79" t="s">
        <v>961</v>
      </c>
      <c r="E264" s="79" t="s">
        <v>1057</v>
      </c>
      <c r="F264" s="79" t="str">
        <f xml:space="preserve"> co_inputScenarioInfo[[#This Row],[inputName]] &amp; "file"</f>
        <v>slrfile</v>
      </c>
      <c r="G264" s="79" t="str">
        <f xml:space="preserve"> co_inputScenarioInfo[[#This Row],[inputName]] &amp; "Input"</f>
        <v>slrInput</v>
      </c>
      <c r="H264" s="62" t="s">
        <v>963</v>
      </c>
      <c r="I264" s="62">
        <v>0</v>
      </c>
      <c r="J264" s="62">
        <f xml:space="preserve"> IF( ISNA( MATCH( co_inputScenarioInfo[[#This Row],[inputType]], co_modelTypes[modelUnitType], 0 ) ), "", INDEX( co_modelTypes[modelMaxExtrap], MATCH( co_inputScenarioInfo[[#This Row],[inputType]], co_modelTypes[modelUnitType], 0 ) ) )</f>
        <v>1000</v>
      </c>
      <c r="K264" s="62" t="s">
        <v>1065</v>
      </c>
      <c r="L264" s="62">
        <v>0</v>
      </c>
    </row>
    <row r="265" spans="1:21" x14ac:dyDescent="0.3">
      <c r="B265" s="7">
        <f xml:space="preserve"> ROW( co_inputScenarioInfo[[#This Row],[row_id]] ) - ROW( co_inputScenarioInfo[[#Headers],[row_id]] )</f>
        <v>3</v>
      </c>
      <c r="C265" s="14" t="s">
        <v>1047</v>
      </c>
      <c r="D265" s="79" t="s">
        <v>1050</v>
      </c>
      <c r="E265" s="79" t="s">
        <v>1058</v>
      </c>
      <c r="F265" s="79" t="str">
        <f xml:space="preserve"> co_inputScenarioInfo[[#This Row],[inputName]] &amp; "file"</f>
        <v>gdpfile</v>
      </c>
      <c r="G265" s="79" t="str">
        <f xml:space="preserve"> co_inputScenarioInfo[[#This Row],[inputName]] &amp; "Input"</f>
        <v>gdpInput</v>
      </c>
      <c r="H265" s="62" t="s">
        <v>1053</v>
      </c>
      <c r="I265" s="62">
        <v>0</v>
      </c>
      <c r="J265" s="62" t="str">
        <f xml:space="preserve"> IF( ISNA( MATCH( co_inputScenarioInfo[[#This Row],[inputType]], co_modelTypes[modelUnitType], 0 ) ), "", INDEX( co_modelTypes[modelMaxExtrap], MATCH( co_inputScenarioInfo[[#This Row],[inputType]], co_modelTypes[modelUnitType], 0 ) ) )</f>
        <v/>
      </c>
      <c r="K265" s="62" t="s">
        <v>904</v>
      </c>
      <c r="L265" s="62">
        <v>0</v>
      </c>
    </row>
    <row r="266" spans="1:21" x14ac:dyDescent="0.3">
      <c r="B266" s="7">
        <f xml:space="preserve"> ROW( co_inputScenarioInfo[[#This Row],[row_id]] ) - ROW( co_inputScenarioInfo[[#Headers],[row_id]] )</f>
        <v>4</v>
      </c>
      <c r="C266" s="14" t="s">
        <v>1048</v>
      </c>
      <c r="D266" s="79" t="s">
        <v>1051</v>
      </c>
      <c r="E266" s="79" t="s">
        <v>1059</v>
      </c>
      <c r="F266" s="79" t="str">
        <f xml:space="preserve"> co_inputScenarioInfo[[#This Row],[inputName]] &amp; "file"</f>
        <v>popfile</v>
      </c>
      <c r="G266" s="79" t="str">
        <f xml:space="preserve"> co_inputScenarioInfo[[#This Row],[inputName]] &amp; "Input"</f>
        <v>popInput</v>
      </c>
      <c r="H266" s="62" t="s">
        <v>1054</v>
      </c>
      <c r="I266" s="62">
        <v>0</v>
      </c>
      <c r="J266" s="62" t="str">
        <f xml:space="preserve"> IF( ISNA( MATCH( co_inputScenarioInfo[[#This Row],[inputType]], co_modelTypes[modelUnitType], 0 ) ), "", INDEX( co_modelTypes[modelMaxExtrap], MATCH( co_inputScenarioInfo[[#This Row],[inputType]], co_modelTypes[modelUnitType], 0 ) ) )</f>
        <v/>
      </c>
      <c r="K266" s="62" t="s">
        <v>251</v>
      </c>
      <c r="L266" s="62">
        <v>1</v>
      </c>
    </row>
  </sheetData>
  <phoneticPr fontId="10" type="noConversion"/>
  <conditionalFormatting sqref="J130:K130">
    <cfRule type="expression" dxfId="269" priority="5">
      <formula xml:space="preserve"> IF( $F130 = 1, 1, 0)</formula>
    </cfRule>
  </conditionalFormatting>
  <conditionalFormatting sqref="B19:F26 B28:F32 B34:F43 B33">
    <cfRule type="expression" dxfId="268" priority="7">
      <formula xml:space="preserve"> IF( $E19 = 1, 1, 0)</formula>
    </cfRule>
  </conditionalFormatting>
  <conditionalFormatting sqref="B27:F27">
    <cfRule type="expression" dxfId="267" priority="2">
      <formula xml:space="preserve"> IF( $E27 = 1, 1, 0)</formula>
    </cfRule>
  </conditionalFormatting>
  <conditionalFormatting sqref="C33:F33">
    <cfRule type="expression" dxfId="266"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476"/>
  <sheetViews>
    <sheetView zoomScale="85" zoomScaleNormal="85" workbookViewId="0">
      <pane ySplit="1" topLeftCell="A1435" activePane="bottomLeft" state="frozen"/>
      <selection pane="bottomLeft" activeCell="G1471" sqref="G1471"/>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9">
        <f xml:space="preserve"> ROW( scalarDataframe[[#This Row],[row_id]] ) - ROW( scalarDataframe[[#Headers],[row_id]] )</f>
        <v>1098</v>
      </c>
      <c r="B1099" s="16" t="str">
        <f xml:space="preserve"> INDEX( co_scalarInfo[scalarType], MATCH( scalarDataframe[[#This Row],[scalarName]], co_scalarInfo[scalarName], 0 ) )</f>
        <v>damageAdj</v>
      </c>
      <c r="C1099" s="44" t="str">
        <f xml:space="preserve"> INDEX( co_scalarInfo[scalarLabel], MATCH( scalarDataframe[[#This Row],[scalarName]], co_scalarInfo[scalarName], 0 ) )</f>
        <v>MH Demographic Proportion Adjustment Factor</v>
      </c>
      <c r="D1099" s="24" t="s">
        <v>1315</v>
      </c>
      <c r="E1099" s="17" t="s">
        <v>6</v>
      </c>
      <c r="F1099" s="25">
        <v>2010</v>
      </c>
      <c r="G1099" s="26">
        <v>1.0020358987493501</v>
      </c>
    </row>
    <row r="1100" spans="1:7" x14ac:dyDescent="0.35">
      <c r="A1100" s="9">
        <f xml:space="preserve"> ROW( scalarDataframe[[#This Row],[row_id]] ) - ROW( scalarDataframe[[#Headers],[row_id]] )</f>
        <v>1099</v>
      </c>
      <c r="B1100" s="16" t="str">
        <f xml:space="preserve"> INDEX( co_scalarInfo[scalarType], MATCH( scalarDataframe[[#This Row],[scalarName]], co_scalarInfo[scalarName], 0 ) )</f>
        <v>damageAdj</v>
      </c>
      <c r="C1100" s="44" t="str">
        <f xml:space="preserve"> INDEX( co_scalarInfo[scalarLabel], MATCH( scalarDataframe[[#This Row],[scalarName]], co_scalarInfo[scalarName], 0 ) )</f>
        <v>MH Demographic Proportion Adjustment Factor</v>
      </c>
      <c r="D1100" s="24" t="s">
        <v>1315</v>
      </c>
      <c r="E1100" s="17" t="s">
        <v>6</v>
      </c>
      <c r="F1100" s="25">
        <v>2011</v>
      </c>
      <c r="G1100" s="26">
        <v>1.0016250853338</v>
      </c>
    </row>
    <row r="1101" spans="1:7" x14ac:dyDescent="0.35">
      <c r="A1101" s="9">
        <f xml:space="preserve"> ROW( scalarDataframe[[#This Row],[row_id]] ) - ROW( scalarDataframe[[#Headers],[row_id]] )</f>
        <v>1100</v>
      </c>
      <c r="B1101" s="16" t="str">
        <f xml:space="preserve"> INDEX( co_scalarInfo[scalarType], MATCH( scalarDataframe[[#This Row],[scalarName]], co_scalarInfo[scalarName], 0 ) )</f>
        <v>damageAdj</v>
      </c>
      <c r="C1101" s="44" t="str">
        <f xml:space="preserve"> INDEX( co_scalarInfo[scalarLabel], MATCH( scalarDataframe[[#This Row],[scalarName]], co_scalarInfo[scalarName], 0 ) )</f>
        <v>MH Demographic Proportion Adjustment Factor</v>
      </c>
      <c r="D1101" s="24" t="s">
        <v>1315</v>
      </c>
      <c r="E1101" s="17" t="s">
        <v>6</v>
      </c>
      <c r="F1101" s="25">
        <v>2013</v>
      </c>
      <c r="G1101" s="26">
        <v>1.0008034585026999</v>
      </c>
    </row>
    <row r="1102" spans="1:7" x14ac:dyDescent="0.35">
      <c r="A1102" s="9">
        <f xml:space="preserve"> ROW( scalarDataframe[[#This Row],[row_id]] ) - ROW( scalarDataframe[[#Headers],[row_id]] )</f>
        <v>1101</v>
      </c>
      <c r="B1102" s="16" t="str">
        <f xml:space="preserve"> INDEX( co_scalarInfo[scalarType], MATCH( scalarDataframe[[#This Row],[scalarName]], co_scalarInfo[scalarName], 0 ) )</f>
        <v>damageAdj</v>
      </c>
      <c r="C1102" s="44" t="str">
        <f xml:space="preserve"> INDEX( co_scalarInfo[scalarLabel], MATCH( scalarDataframe[[#This Row],[scalarName]], co_scalarInfo[scalarName], 0 ) )</f>
        <v>MH Demographic Proportion Adjustment Factor</v>
      </c>
      <c r="D1102" s="24" t="s">
        <v>1315</v>
      </c>
      <c r="E1102" s="17" t="s">
        <v>6</v>
      </c>
      <c r="F1102" s="25">
        <v>2017</v>
      </c>
      <c r="G1102" s="26">
        <v>0.99918158258854906</v>
      </c>
    </row>
    <row r="1103" spans="1:7" x14ac:dyDescent="0.35">
      <c r="A1103" s="9">
        <f xml:space="preserve"> ROW( scalarDataframe[[#This Row],[row_id]] ) - ROW( scalarDataframe[[#Headers],[row_id]] )</f>
        <v>1102</v>
      </c>
      <c r="B1103" s="16" t="str">
        <f xml:space="preserve"> INDEX( co_scalarInfo[scalarType], MATCH( scalarDataframe[[#This Row],[scalarName]], co_scalarInfo[scalarName], 0 ) )</f>
        <v>damageAdj</v>
      </c>
      <c r="C1103" s="44" t="str">
        <f xml:space="preserve"> INDEX( co_scalarInfo[scalarLabel], MATCH( scalarDataframe[[#This Row],[scalarName]], co_scalarInfo[scalarName], 0 ) )</f>
        <v>MH Demographic Proportion Adjustment Factor</v>
      </c>
      <c r="D1103" s="24" t="s">
        <v>1315</v>
      </c>
      <c r="E1103" s="17" t="s">
        <v>6</v>
      </c>
      <c r="F1103" s="25">
        <v>2025</v>
      </c>
      <c r="G1103" s="26">
        <v>0.99869212678404595</v>
      </c>
    </row>
    <row r="1104" spans="1:7" x14ac:dyDescent="0.35">
      <c r="A1104" s="9">
        <f xml:space="preserve"> ROW( scalarDataframe[[#This Row],[row_id]] ) - ROW( scalarDataframe[[#Headers],[row_id]] )</f>
        <v>1103</v>
      </c>
      <c r="B1104" s="16" t="str">
        <f xml:space="preserve"> INDEX( co_scalarInfo[scalarType], MATCH( scalarDataframe[[#This Row],[scalarName]], co_scalarInfo[scalarName], 0 ) )</f>
        <v>damageAdj</v>
      </c>
      <c r="C1104" s="44" t="str">
        <f xml:space="preserve"> INDEX( co_scalarInfo[scalarLabel], MATCH( scalarDataframe[[#This Row],[scalarName]], co_scalarInfo[scalarName], 0 ) )</f>
        <v>MH Demographic Proportion Adjustment Factor</v>
      </c>
      <c r="D1104" s="24" t="s">
        <v>1315</v>
      </c>
      <c r="E1104" s="17" t="s">
        <v>6</v>
      </c>
      <c r="F1104" s="25">
        <v>2029</v>
      </c>
      <c r="G1104" s="26">
        <v>0.99929112327545699</v>
      </c>
    </row>
    <row r="1105" spans="1:7" x14ac:dyDescent="0.35">
      <c r="A1105" s="9">
        <f xml:space="preserve"> ROW( scalarDataframe[[#This Row],[row_id]] ) - ROW( scalarDataframe[[#Headers],[row_id]] )</f>
        <v>1104</v>
      </c>
      <c r="B1105" s="16" t="str">
        <f xml:space="preserve"> INDEX( co_scalarInfo[scalarType], MATCH( scalarDataframe[[#This Row],[scalarName]], co_scalarInfo[scalarName], 0 ) )</f>
        <v>damageAdj</v>
      </c>
      <c r="C1105" s="44" t="str">
        <f xml:space="preserve"> INDEX( co_scalarInfo[scalarLabel], MATCH( scalarDataframe[[#This Row],[scalarName]], co_scalarInfo[scalarName], 0 ) )</f>
        <v>MH Demographic Proportion Adjustment Factor</v>
      </c>
      <c r="D1105" s="24" t="s">
        <v>1315</v>
      </c>
      <c r="E1105" s="17" t="s">
        <v>6</v>
      </c>
      <c r="F1105" s="25">
        <v>2032</v>
      </c>
      <c r="G1105" s="26">
        <v>1.0008918463868299</v>
      </c>
    </row>
    <row r="1106" spans="1:7" x14ac:dyDescent="0.35">
      <c r="A1106" s="9">
        <f xml:space="preserve"> ROW( scalarDataframe[[#This Row],[row_id]] ) - ROW( scalarDataframe[[#Headers],[row_id]] )</f>
        <v>1105</v>
      </c>
      <c r="B1106" s="16" t="str">
        <f xml:space="preserve"> INDEX( co_scalarInfo[scalarType], MATCH( scalarDataframe[[#This Row],[scalarName]], co_scalarInfo[scalarName], 0 ) )</f>
        <v>damageAdj</v>
      </c>
      <c r="C1106" s="44" t="str">
        <f xml:space="preserve"> INDEX( co_scalarInfo[scalarLabel], MATCH( scalarDataframe[[#This Row],[scalarName]], co_scalarInfo[scalarName], 0 ) )</f>
        <v>MH Demographic Proportion Adjustment Factor</v>
      </c>
      <c r="D1106" s="24" t="s">
        <v>1315</v>
      </c>
      <c r="E1106" s="17" t="s">
        <v>6</v>
      </c>
      <c r="F1106" s="25">
        <v>2033</v>
      </c>
      <c r="G1106" s="26">
        <v>1.0016483586529601</v>
      </c>
    </row>
    <row r="1107" spans="1:7" x14ac:dyDescent="0.35">
      <c r="A1107" s="9">
        <f xml:space="preserve"> ROW( scalarDataframe[[#This Row],[row_id]] ) - ROW( scalarDataframe[[#Headers],[row_id]] )</f>
        <v>1106</v>
      </c>
      <c r="B1107" s="16" t="str">
        <f xml:space="preserve"> INDEX( co_scalarInfo[scalarType], MATCH( scalarDataframe[[#This Row],[scalarName]], co_scalarInfo[scalarName], 0 ) )</f>
        <v>damageAdj</v>
      </c>
      <c r="C1107" s="44" t="str">
        <f xml:space="preserve"> INDEX( co_scalarInfo[scalarLabel], MATCH( scalarDataframe[[#This Row],[scalarName]], co_scalarInfo[scalarName], 0 ) )</f>
        <v>MH Demographic Proportion Adjustment Factor</v>
      </c>
      <c r="D1107" s="24" t="s">
        <v>1315</v>
      </c>
      <c r="E1107" s="17" t="s">
        <v>6</v>
      </c>
      <c r="F1107" s="25">
        <v>2037</v>
      </c>
      <c r="G1107" s="26">
        <v>1.0046663900719801</v>
      </c>
    </row>
    <row r="1108" spans="1:7" x14ac:dyDescent="0.35">
      <c r="A1108" s="9">
        <f xml:space="preserve"> ROW( scalarDataframe[[#This Row],[row_id]] ) - ROW( scalarDataframe[[#Headers],[row_id]] )</f>
        <v>1107</v>
      </c>
      <c r="B1108" s="16" t="str">
        <f xml:space="preserve"> INDEX( co_scalarInfo[scalarType], MATCH( scalarDataframe[[#This Row],[scalarName]], co_scalarInfo[scalarName], 0 ) )</f>
        <v>damageAdj</v>
      </c>
      <c r="C1108" s="44" t="str">
        <f xml:space="preserve"> INDEX( co_scalarInfo[scalarLabel], MATCH( scalarDataframe[[#This Row],[scalarName]], co_scalarInfo[scalarName], 0 ) )</f>
        <v>MH Demographic Proportion Adjustment Factor</v>
      </c>
      <c r="D1108" s="24" t="s">
        <v>1315</v>
      </c>
      <c r="E1108" s="17" t="s">
        <v>6</v>
      </c>
      <c r="F1108" s="25">
        <v>2044</v>
      </c>
      <c r="G1108" s="26">
        <v>1.00654467386709</v>
      </c>
    </row>
    <row r="1109" spans="1:7" x14ac:dyDescent="0.35">
      <c r="A1109" s="9">
        <f xml:space="preserve"> ROW( scalarDataframe[[#This Row],[row_id]] ) - ROW( scalarDataframe[[#Headers],[row_id]] )</f>
        <v>1108</v>
      </c>
      <c r="B1109" s="16" t="str">
        <f xml:space="preserve"> INDEX( co_scalarInfo[scalarType], MATCH( scalarDataframe[[#This Row],[scalarName]], co_scalarInfo[scalarName], 0 ) )</f>
        <v>damageAdj</v>
      </c>
      <c r="C1109" s="44" t="str">
        <f xml:space="preserve"> INDEX( co_scalarInfo[scalarLabel], MATCH( scalarDataframe[[#This Row],[scalarName]], co_scalarInfo[scalarName], 0 ) )</f>
        <v>MH Demographic Proportion Adjustment Factor</v>
      </c>
      <c r="D1109" s="24" t="s">
        <v>1315</v>
      </c>
      <c r="E1109" s="17" t="s">
        <v>6</v>
      </c>
      <c r="F1109" s="25">
        <v>2048</v>
      </c>
      <c r="G1109" s="26">
        <v>1.0059066548759701</v>
      </c>
    </row>
    <row r="1110" spans="1:7" x14ac:dyDescent="0.35">
      <c r="A1110" s="9">
        <f xml:space="preserve"> ROW( scalarDataframe[[#This Row],[row_id]] ) - ROW( scalarDataframe[[#Headers],[row_id]] )</f>
        <v>1109</v>
      </c>
      <c r="B1110" s="16" t="str">
        <f xml:space="preserve"> INDEX( co_scalarInfo[scalarType], MATCH( scalarDataframe[[#This Row],[scalarName]], co_scalarInfo[scalarName], 0 ) )</f>
        <v>damageAdj</v>
      </c>
      <c r="C1110" s="44" t="str">
        <f xml:space="preserve"> INDEX( co_scalarInfo[scalarLabel], MATCH( scalarDataframe[[#This Row],[scalarName]], co_scalarInfo[scalarName], 0 ) )</f>
        <v>MH Demographic Proportion Adjustment Factor</v>
      </c>
      <c r="D1110" s="24" t="s">
        <v>1315</v>
      </c>
      <c r="E1110" s="17" t="s">
        <v>6</v>
      </c>
      <c r="F1110" s="25">
        <v>2049</v>
      </c>
      <c r="G1110" s="26">
        <v>1.0058421204921499</v>
      </c>
    </row>
    <row r="1111" spans="1:7" x14ac:dyDescent="0.35">
      <c r="A1111" s="9">
        <f xml:space="preserve"> ROW( scalarDataframe[[#This Row],[row_id]] ) - ROW( scalarDataframe[[#Headers],[row_id]] )</f>
        <v>1110</v>
      </c>
      <c r="B1111" s="16" t="str">
        <f xml:space="preserve"> INDEX( co_scalarInfo[scalarType], MATCH( scalarDataframe[[#This Row],[scalarName]], co_scalarInfo[scalarName], 0 ) )</f>
        <v>damageAdj</v>
      </c>
      <c r="C1111" s="44" t="str">
        <f xml:space="preserve"> INDEX( co_scalarInfo[scalarLabel], MATCH( scalarDataframe[[#This Row],[scalarName]], co_scalarInfo[scalarName], 0 ) )</f>
        <v>MH Demographic Proportion Adjustment Factor</v>
      </c>
      <c r="D1111" s="24" t="s">
        <v>1315</v>
      </c>
      <c r="E1111" s="17" t="s">
        <v>6</v>
      </c>
      <c r="F1111" s="25">
        <v>2050</v>
      </c>
      <c r="G1111" s="26">
        <v>1.00567909261872</v>
      </c>
    </row>
    <row r="1112" spans="1:7" x14ac:dyDescent="0.35">
      <c r="A1112" s="9">
        <f xml:space="preserve"> ROW( scalarDataframe[[#This Row],[row_id]] ) - ROW( scalarDataframe[[#Headers],[row_id]] )</f>
        <v>1111</v>
      </c>
      <c r="B1112" s="16" t="str">
        <f xml:space="preserve"> INDEX( co_scalarInfo[scalarType], MATCH( scalarDataframe[[#This Row],[scalarName]], co_scalarInfo[scalarName], 0 ) )</f>
        <v>damageAdj</v>
      </c>
      <c r="C1112" s="44" t="str">
        <f xml:space="preserve"> INDEX( co_scalarInfo[scalarLabel], MATCH( scalarDataframe[[#This Row],[scalarName]], co_scalarInfo[scalarName], 0 ) )</f>
        <v>MH Demographic Proportion Adjustment Factor</v>
      </c>
      <c r="D1112" s="24" t="s">
        <v>1315</v>
      </c>
      <c r="E1112" s="17" t="s">
        <v>6</v>
      </c>
      <c r="F1112" s="25">
        <v>2052</v>
      </c>
      <c r="G1112" s="26">
        <v>1.00628611696792</v>
      </c>
    </row>
    <row r="1113" spans="1:7" x14ac:dyDescent="0.35">
      <c r="A1113" s="9">
        <f xml:space="preserve"> ROW( scalarDataframe[[#This Row],[row_id]] ) - ROW( scalarDataframe[[#Headers],[row_id]] )</f>
        <v>1112</v>
      </c>
      <c r="B1113" s="16" t="str">
        <f xml:space="preserve"> INDEX( co_scalarInfo[scalarType], MATCH( scalarDataframe[[#This Row],[scalarName]], co_scalarInfo[scalarName], 0 ) )</f>
        <v>damageAdj</v>
      </c>
      <c r="C1113" s="44" t="str">
        <f xml:space="preserve"> INDEX( co_scalarInfo[scalarLabel], MATCH( scalarDataframe[[#This Row],[scalarName]], co_scalarInfo[scalarName], 0 ) )</f>
        <v>MH Demographic Proportion Adjustment Factor</v>
      </c>
      <c r="D1113" s="24" t="s">
        <v>1315</v>
      </c>
      <c r="E1113" s="17" t="s">
        <v>6</v>
      </c>
      <c r="F1113" s="25">
        <v>2055</v>
      </c>
      <c r="G1113" s="26">
        <v>1.0073135400992199</v>
      </c>
    </row>
    <row r="1114" spans="1:7" x14ac:dyDescent="0.35">
      <c r="A1114" s="9">
        <f xml:space="preserve"> ROW( scalarDataframe[[#This Row],[row_id]] ) - ROW( scalarDataframe[[#Headers],[row_id]] )</f>
        <v>1113</v>
      </c>
      <c r="B1114" s="16" t="str">
        <f xml:space="preserve"> INDEX( co_scalarInfo[scalarType], MATCH( scalarDataframe[[#This Row],[scalarName]], co_scalarInfo[scalarName], 0 ) )</f>
        <v>damageAdj</v>
      </c>
      <c r="C1114" s="44" t="str">
        <f xml:space="preserve"> INDEX( co_scalarInfo[scalarLabel], MATCH( scalarDataframe[[#This Row],[scalarName]], co_scalarInfo[scalarName], 0 ) )</f>
        <v>MH Demographic Proportion Adjustment Factor</v>
      </c>
      <c r="D1114" s="24" t="s">
        <v>1315</v>
      </c>
      <c r="E1114" s="17" t="s">
        <v>6</v>
      </c>
      <c r="F1114" s="25">
        <v>2059</v>
      </c>
      <c r="G1114" s="26">
        <v>1.0085472175636401</v>
      </c>
    </row>
    <row r="1115" spans="1:7" x14ac:dyDescent="0.35">
      <c r="A1115" s="9">
        <f xml:space="preserve"> ROW( scalarDataframe[[#This Row],[row_id]] ) - ROW( scalarDataframe[[#Headers],[row_id]] )</f>
        <v>1114</v>
      </c>
      <c r="B1115" s="16" t="str">
        <f xml:space="preserve"> INDEX( co_scalarInfo[scalarType], MATCH( scalarDataframe[[#This Row],[scalarName]], co_scalarInfo[scalarName], 0 ) )</f>
        <v>damageAdj</v>
      </c>
      <c r="C1115" s="44" t="str">
        <f xml:space="preserve"> INDEX( co_scalarInfo[scalarLabel], MATCH( scalarDataframe[[#This Row],[scalarName]], co_scalarInfo[scalarName], 0 ) )</f>
        <v>MH Demographic Proportion Adjustment Factor</v>
      </c>
      <c r="D1115" s="24" t="s">
        <v>1315</v>
      </c>
      <c r="E1115" s="17" t="s">
        <v>6</v>
      </c>
      <c r="F1115" s="25">
        <v>2061</v>
      </c>
      <c r="G1115" s="26">
        <v>1.0094395346549601</v>
      </c>
    </row>
    <row r="1116" spans="1:7" x14ac:dyDescent="0.35">
      <c r="A1116" s="9">
        <f xml:space="preserve"> ROW( scalarDataframe[[#This Row],[row_id]] ) - ROW( scalarDataframe[[#Headers],[row_id]] )</f>
        <v>1115</v>
      </c>
      <c r="B1116" s="16" t="str">
        <f xml:space="preserve"> INDEX( co_scalarInfo[scalarType], MATCH( scalarDataframe[[#This Row],[scalarName]], co_scalarInfo[scalarName], 0 ) )</f>
        <v>damageAdj</v>
      </c>
      <c r="C1116" s="44" t="str">
        <f xml:space="preserve"> INDEX( co_scalarInfo[scalarLabel], MATCH( scalarDataframe[[#This Row],[scalarName]], co_scalarInfo[scalarName], 0 ) )</f>
        <v>MH Demographic Proportion Adjustment Factor</v>
      </c>
      <c r="D1116" s="24" t="s">
        <v>1315</v>
      </c>
      <c r="E1116" s="17" t="s">
        <v>6</v>
      </c>
      <c r="F1116" s="25">
        <v>2062</v>
      </c>
      <c r="G1116" s="26">
        <v>1.0100230811650099</v>
      </c>
    </row>
    <row r="1117" spans="1:7" x14ac:dyDescent="0.35">
      <c r="A1117" s="9">
        <f xml:space="preserve"> ROW( scalarDataframe[[#This Row],[row_id]] ) - ROW( scalarDataframe[[#Headers],[row_id]] )</f>
        <v>1116</v>
      </c>
      <c r="B1117" s="16" t="str">
        <f xml:space="preserve"> INDEX( co_scalarInfo[scalarType], MATCH( scalarDataframe[[#This Row],[scalarName]], co_scalarInfo[scalarName], 0 ) )</f>
        <v>damageAdj</v>
      </c>
      <c r="C1117" s="44" t="str">
        <f xml:space="preserve"> INDEX( co_scalarInfo[scalarLabel], MATCH( scalarDataframe[[#This Row],[scalarName]], co_scalarInfo[scalarName], 0 ) )</f>
        <v>MH Demographic Proportion Adjustment Factor</v>
      </c>
      <c r="D1117" s="24" t="s">
        <v>1315</v>
      </c>
      <c r="E1117" s="17" t="s">
        <v>6</v>
      </c>
      <c r="F1117" s="25">
        <v>2064</v>
      </c>
      <c r="G1117" s="26">
        <v>1.0112933607204599</v>
      </c>
    </row>
    <row r="1118" spans="1:7" x14ac:dyDescent="0.35">
      <c r="A1118" s="9">
        <f xml:space="preserve"> ROW( scalarDataframe[[#This Row],[row_id]] ) - ROW( scalarDataframe[[#Headers],[row_id]] )</f>
        <v>1117</v>
      </c>
      <c r="B1118" s="16" t="str">
        <f xml:space="preserve"> INDEX( co_scalarInfo[scalarType], MATCH( scalarDataframe[[#This Row],[scalarName]], co_scalarInfo[scalarName], 0 ) )</f>
        <v>damageAdj</v>
      </c>
      <c r="C1118" s="44" t="str">
        <f xml:space="preserve"> INDEX( co_scalarInfo[scalarLabel], MATCH( scalarDataframe[[#This Row],[scalarName]], co_scalarInfo[scalarName], 0 ) )</f>
        <v>MH Demographic Proportion Adjustment Factor</v>
      </c>
      <c r="D1118" s="24" t="s">
        <v>1315</v>
      </c>
      <c r="E1118" s="17" t="s">
        <v>6</v>
      </c>
      <c r="F1118" s="25">
        <v>2067</v>
      </c>
      <c r="G1118" s="26">
        <v>1.01316030650093</v>
      </c>
    </row>
    <row r="1119" spans="1:7" x14ac:dyDescent="0.35">
      <c r="A1119" s="9">
        <f xml:space="preserve"> ROW( scalarDataframe[[#This Row],[row_id]] ) - ROW( scalarDataframe[[#Headers],[row_id]] )</f>
        <v>1118</v>
      </c>
      <c r="B1119" s="16" t="str">
        <f xml:space="preserve"> INDEX( co_scalarInfo[scalarType], MATCH( scalarDataframe[[#This Row],[scalarName]], co_scalarInfo[scalarName], 0 ) )</f>
        <v>damageAdj</v>
      </c>
      <c r="C1119" s="44" t="str">
        <f xml:space="preserve"> INDEX( co_scalarInfo[scalarLabel], MATCH( scalarDataframe[[#This Row],[scalarName]], co_scalarInfo[scalarName], 0 ) )</f>
        <v>MH Demographic Proportion Adjustment Factor</v>
      </c>
      <c r="D1119" s="24" t="s">
        <v>1315</v>
      </c>
      <c r="E1119" s="17" t="s">
        <v>6</v>
      </c>
      <c r="F1119" s="25">
        <v>2071</v>
      </c>
      <c r="G1119" s="26">
        <v>1.01502096924015</v>
      </c>
    </row>
    <row r="1120" spans="1:7" x14ac:dyDescent="0.35">
      <c r="A1120" s="9">
        <f xml:space="preserve"> ROW( scalarDataframe[[#This Row],[row_id]] ) - ROW( scalarDataframe[[#Headers],[row_id]] )</f>
        <v>1119</v>
      </c>
      <c r="B1120" s="16" t="str">
        <f xml:space="preserve"> INDEX( co_scalarInfo[scalarType], MATCH( scalarDataframe[[#This Row],[scalarName]], co_scalarInfo[scalarName], 0 ) )</f>
        <v>damageAdj</v>
      </c>
      <c r="C1120" s="44" t="str">
        <f xml:space="preserve"> INDEX( co_scalarInfo[scalarLabel], MATCH( scalarDataframe[[#This Row],[scalarName]], co_scalarInfo[scalarName], 0 ) )</f>
        <v>MH Demographic Proportion Adjustment Factor</v>
      </c>
      <c r="D1120" s="24" t="s">
        <v>1315</v>
      </c>
      <c r="E1120" s="17" t="s">
        <v>6</v>
      </c>
      <c r="F1120" s="25">
        <v>2076</v>
      </c>
      <c r="G1120" s="26">
        <v>1.01557782921488</v>
      </c>
    </row>
    <row r="1121" spans="1:7" x14ac:dyDescent="0.35">
      <c r="A1121" s="9">
        <f xml:space="preserve"> ROW( scalarDataframe[[#This Row],[row_id]] ) - ROW( scalarDataframe[[#Headers],[row_id]] )</f>
        <v>1120</v>
      </c>
      <c r="B1121" s="16" t="str">
        <f xml:space="preserve"> INDEX( co_scalarInfo[scalarType], MATCH( scalarDataframe[[#This Row],[scalarName]], co_scalarInfo[scalarName], 0 ) )</f>
        <v>damageAdj</v>
      </c>
      <c r="C1121" s="44" t="str">
        <f xml:space="preserve"> INDEX( co_scalarInfo[scalarLabel], MATCH( scalarDataframe[[#This Row],[scalarName]], co_scalarInfo[scalarName], 0 ) )</f>
        <v>MH Demographic Proportion Adjustment Factor</v>
      </c>
      <c r="D1121" s="24" t="s">
        <v>1315</v>
      </c>
      <c r="E1121" s="17" t="s">
        <v>6</v>
      </c>
      <c r="F1121" s="25">
        <v>2077</v>
      </c>
      <c r="G1121" s="26">
        <v>1.0156101322358</v>
      </c>
    </row>
    <row r="1122" spans="1:7" x14ac:dyDescent="0.35">
      <c r="A1122" s="9">
        <f xml:space="preserve"> ROW( scalarDataframe[[#This Row],[row_id]] ) - ROW( scalarDataframe[[#Headers],[row_id]] )</f>
        <v>1121</v>
      </c>
      <c r="B1122" s="16" t="str">
        <f xml:space="preserve"> INDEX( co_scalarInfo[scalarType], MATCH( scalarDataframe[[#This Row],[scalarName]], co_scalarInfo[scalarName], 0 ) )</f>
        <v>damageAdj</v>
      </c>
      <c r="C1122" s="44" t="str">
        <f xml:space="preserve"> INDEX( co_scalarInfo[scalarLabel], MATCH( scalarDataframe[[#This Row],[scalarName]], co_scalarInfo[scalarName], 0 ) )</f>
        <v>MH Demographic Proportion Adjustment Factor</v>
      </c>
      <c r="D1122" s="24" t="s">
        <v>1315</v>
      </c>
      <c r="E1122" s="17" t="s">
        <v>6</v>
      </c>
      <c r="F1122" s="25">
        <v>2081</v>
      </c>
      <c r="G1122" s="26">
        <v>1.0164382641791001</v>
      </c>
    </row>
    <row r="1123" spans="1:7" x14ac:dyDescent="0.35">
      <c r="A1123" s="9">
        <f xml:space="preserve"> ROW( scalarDataframe[[#This Row],[row_id]] ) - ROW( scalarDataframe[[#Headers],[row_id]] )</f>
        <v>1122</v>
      </c>
      <c r="B1123" s="16" t="str">
        <f xml:space="preserve"> INDEX( co_scalarInfo[scalarType], MATCH( scalarDataframe[[#This Row],[scalarName]], co_scalarInfo[scalarName], 0 ) )</f>
        <v>damageAdj</v>
      </c>
      <c r="C1123" s="44" t="str">
        <f xml:space="preserve"> INDEX( co_scalarInfo[scalarLabel], MATCH( scalarDataframe[[#This Row],[scalarName]], co_scalarInfo[scalarName], 0 ) )</f>
        <v>MH Demographic Proportion Adjustment Factor</v>
      </c>
      <c r="D1123" s="24" t="s">
        <v>1315</v>
      </c>
      <c r="E1123" s="17" t="s">
        <v>6</v>
      </c>
      <c r="F1123" s="25">
        <v>2082</v>
      </c>
      <c r="G1123" s="26">
        <v>1.0166109719049301</v>
      </c>
    </row>
    <row r="1124" spans="1:7" x14ac:dyDescent="0.35">
      <c r="A1124" s="9">
        <f xml:space="preserve"> ROW( scalarDataframe[[#This Row],[row_id]] ) - ROW( scalarDataframe[[#Headers],[row_id]] )</f>
        <v>1123</v>
      </c>
      <c r="B1124" s="16" t="str">
        <f xml:space="preserve"> INDEX( co_scalarInfo[scalarType], MATCH( scalarDataframe[[#This Row],[scalarName]], co_scalarInfo[scalarName], 0 ) )</f>
        <v>damageAdj</v>
      </c>
      <c r="C1124" s="44" t="str">
        <f xml:space="preserve"> INDEX( co_scalarInfo[scalarLabel], MATCH( scalarDataframe[[#This Row],[scalarName]], co_scalarInfo[scalarName], 0 ) )</f>
        <v>MH Demographic Proportion Adjustment Factor</v>
      </c>
      <c r="D1124" s="24" t="s">
        <v>1315</v>
      </c>
      <c r="E1124" s="17" t="s">
        <v>6</v>
      </c>
      <c r="F1124" s="25">
        <v>2087</v>
      </c>
      <c r="G1124" s="26">
        <v>1.0184079755161699</v>
      </c>
    </row>
    <row r="1125" spans="1:7" x14ac:dyDescent="0.35">
      <c r="A1125" s="9">
        <f xml:space="preserve"> ROW( scalarDataframe[[#This Row],[row_id]] ) - ROW( scalarDataframe[[#Headers],[row_id]] )</f>
        <v>1124</v>
      </c>
      <c r="B1125" s="16" t="str">
        <f xml:space="preserve"> INDEX( co_scalarInfo[scalarType], MATCH( scalarDataframe[[#This Row],[scalarName]], co_scalarInfo[scalarName], 0 ) )</f>
        <v>damageAdj</v>
      </c>
      <c r="C1125" s="44" t="str">
        <f xml:space="preserve"> INDEX( co_scalarInfo[scalarLabel], MATCH( scalarDataframe[[#This Row],[scalarName]], co_scalarInfo[scalarName], 0 ) )</f>
        <v>MH Demographic Proportion Adjustment Factor</v>
      </c>
      <c r="D1125" s="24" t="s">
        <v>1315</v>
      </c>
      <c r="E1125" s="17" t="s">
        <v>6</v>
      </c>
      <c r="F1125" s="25">
        <v>2091</v>
      </c>
      <c r="G1125" s="26">
        <v>1.0203877135305399</v>
      </c>
    </row>
    <row r="1126" spans="1:7" x14ac:dyDescent="0.35">
      <c r="A1126" s="9">
        <f xml:space="preserve"> ROW( scalarDataframe[[#This Row],[row_id]] ) - ROW( scalarDataframe[[#Headers],[row_id]] )</f>
        <v>1125</v>
      </c>
      <c r="B1126" s="16" t="str">
        <f xml:space="preserve"> INDEX( co_scalarInfo[scalarType], MATCH( scalarDataframe[[#This Row],[scalarName]], co_scalarInfo[scalarName], 0 ) )</f>
        <v>damageAdj</v>
      </c>
      <c r="C1126" s="44" t="str">
        <f xml:space="preserve"> INDEX( co_scalarInfo[scalarLabel], MATCH( scalarDataframe[[#This Row],[scalarName]], co_scalarInfo[scalarName], 0 ) )</f>
        <v>MH Demographic Proportion Adjustment Factor</v>
      </c>
      <c r="D1126" s="24" t="s">
        <v>1315</v>
      </c>
      <c r="E1126" s="17" t="s">
        <v>7</v>
      </c>
      <c r="F1126" s="25">
        <v>2010</v>
      </c>
      <c r="G1126" s="26">
        <v>1.0085295652211195</v>
      </c>
    </row>
    <row r="1127" spans="1:7" x14ac:dyDescent="0.35">
      <c r="A1127" s="9">
        <f xml:space="preserve"> ROW( scalarDataframe[[#This Row],[row_id]] ) - ROW( scalarDataframe[[#Headers],[row_id]] )</f>
        <v>1126</v>
      </c>
      <c r="B1127" s="16" t="str">
        <f xml:space="preserve"> INDEX( co_scalarInfo[scalarType], MATCH( scalarDataframe[[#This Row],[scalarName]], co_scalarInfo[scalarName], 0 ) )</f>
        <v>damageAdj</v>
      </c>
      <c r="C1127" s="44" t="str">
        <f xml:space="preserve"> INDEX( co_scalarInfo[scalarLabel], MATCH( scalarDataframe[[#This Row],[scalarName]], co_scalarInfo[scalarName], 0 ) )</f>
        <v>MH Demographic Proportion Adjustment Factor</v>
      </c>
      <c r="D1127" s="24" t="s">
        <v>1315</v>
      </c>
      <c r="E1127" s="17" t="s">
        <v>7</v>
      </c>
      <c r="F1127" s="25">
        <v>2011</v>
      </c>
      <c r="G1127" s="26">
        <v>1.0068110448954199</v>
      </c>
    </row>
    <row r="1128" spans="1:7" x14ac:dyDescent="0.35">
      <c r="A1128" s="9">
        <f xml:space="preserve"> ROW( scalarDataframe[[#This Row],[row_id]] ) - ROW( scalarDataframe[[#Headers],[row_id]] )</f>
        <v>1127</v>
      </c>
      <c r="B1128" s="16" t="str">
        <f xml:space="preserve"> INDEX( co_scalarInfo[scalarType], MATCH( scalarDataframe[[#This Row],[scalarName]], co_scalarInfo[scalarName], 0 ) )</f>
        <v>damageAdj</v>
      </c>
      <c r="C1128" s="44" t="str">
        <f xml:space="preserve"> INDEX( co_scalarInfo[scalarLabel], MATCH( scalarDataframe[[#This Row],[scalarName]], co_scalarInfo[scalarName], 0 ) )</f>
        <v>MH Demographic Proportion Adjustment Factor</v>
      </c>
      <c r="D1128" s="24" t="s">
        <v>1315</v>
      </c>
      <c r="E1128" s="17" t="s">
        <v>7</v>
      </c>
      <c r="F1128" s="25">
        <v>2013</v>
      </c>
      <c r="G1128" s="26">
        <v>1.00337400424402</v>
      </c>
    </row>
    <row r="1129" spans="1:7" x14ac:dyDescent="0.35">
      <c r="A1129" s="9">
        <f xml:space="preserve"> ROW( scalarDataframe[[#This Row],[row_id]] ) - ROW( scalarDataframe[[#Headers],[row_id]] )</f>
        <v>1128</v>
      </c>
      <c r="B1129" s="16" t="str">
        <f xml:space="preserve"> INDEX( co_scalarInfo[scalarType], MATCH( scalarDataframe[[#This Row],[scalarName]], co_scalarInfo[scalarName], 0 ) )</f>
        <v>damageAdj</v>
      </c>
      <c r="C1129" s="44" t="str">
        <f xml:space="preserve"> INDEX( co_scalarInfo[scalarLabel], MATCH( scalarDataframe[[#This Row],[scalarName]], co_scalarInfo[scalarName], 0 ) )</f>
        <v>MH Demographic Proportion Adjustment Factor</v>
      </c>
      <c r="D1129" s="24" t="s">
        <v>1315</v>
      </c>
      <c r="E1129" s="17" t="s">
        <v>7</v>
      </c>
      <c r="F1129" s="25">
        <v>2017</v>
      </c>
      <c r="G1129" s="26">
        <v>0.99661113266946699</v>
      </c>
    </row>
    <row r="1130" spans="1:7" x14ac:dyDescent="0.35">
      <c r="A1130" s="9">
        <f xml:space="preserve"> ROW( scalarDataframe[[#This Row],[row_id]] ) - ROW( scalarDataframe[[#Headers],[row_id]] )</f>
        <v>1129</v>
      </c>
      <c r="B1130" s="16" t="str">
        <f xml:space="preserve"> INDEX( co_scalarInfo[scalarType], MATCH( scalarDataframe[[#This Row],[scalarName]], co_scalarInfo[scalarName], 0 ) )</f>
        <v>damageAdj</v>
      </c>
      <c r="C1130" s="44" t="str">
        <f xml:space="preserve"> INDEX( co_scalarInfo[scalarLabel], MATCH( scalarDataframe[[#This Row],[scalarName]], co_scalarInfo[scalarName], 0 ) )</f>
        <v>MH Demographic Proportion Adjustment Factor</v>
      </c>
      <c r="D1130" s="24" t="s">
        <v>1315</v>
      </c>
      <c r="E1130" s="17" t="s">
        <v>7</v>
      </c>
      <c r="F1130" s="25">
        <v>2025</v>
      </c>
      <c r="G1130" s="26">
        <v>0.98776066481343705</v>
      </c>
    </row>
    <row r="1131" spans="1:7" x14ac:dyDescent="0.35">
      <c r="A1131" s="9">
        <f xml:space="preserve"> ROW( scalarDataframe[[#This Row],[row_id]] ) - ROW( scalarDataframe[[#Headers],[row_id]] )</f>
        <v>1130</v>
      </c>
      <c r="B1131" s="16" t="str">
        <f xml:space="preserve"> INDEX( co_scalarInfo[scalarType], MATCH( scalarDataframe[[#This Row],[scalarName]], co_scalarInfo[scalarName], 0 ) )</f>
        <v>damageAdj</v>
      </c>
      <c r="C1131" s="44" t="str">
        <f xml:space="preserve"> INDEX( co_scalarInfo[scalarLabel], MATCH( scalarDataframe[[#This Row],[scalarName]], co_scalarInfo[scalarName], 0 ) )</f>
        <v>MH Demographic Proportion Adjustment Factor</v>
      </c>
      <c r="D1131" s="24" t="s">
        <v>1315</v>
      </c>
      <c r="E1131" s="17" t="s">
        <v>7</v>
      </c>
      <c r="F1131" s="25">
        <v>2029</v>
      </c>
      <c r="G1131" s="26">
        <v>0.98433331368784605</v>
      </c>
    </row>
    <row r="1132" spans="1:7" x14ac:dyDescent="0.35">
      <c r="A1132" s="9">
        <f xml:space="preserve"> ROW( scalarDataframe[[#This Row],[row_id]] ) - ROW( scalarDataframe[[#Headers],[row_id]] )</f>
        <v>1131</v>
      </c>
      <c r="B1132" s="16" t="str">
        <f xml:space="preserve"> INDEX( co_scalarInfo[scalarType], MATCH( scalarDataframe[[#This Row],[scalarName]], co_scalarInfo[scalarName], 0 ) )</f>
        <v>damageAdj</v>
      </c>
      <c r="C1132" s="44" t="str">
        <f xml:space="preserve"> INDEX( co_scalarInfo[scalarLabel], MATCH( scalarDataframe[[#This Row],[scalarName]], co_scalarInfo[scalarName], 0 ) )</f>
        <v>MH Demographic Proportion Adjustment Factor</v>
      </c>
      <c r="D1132" s="24" t="s">
        <v>1315</v>
      </c>
      <c r="E1132" s="17" t="s">
        <v>7</v>
      </c>
      <c r="F1132" s="25">
        <v>2032</v>
      </c>
      <c r="G1132" s="26">
        <v>0.98379196835581595</v>
      </c>
    </row>
    <row r="1133" spans="1:7" x14ac:dyDescent="0.35">
      <c r="A1133" s="9">
        <f xml:space="preserve"> ROW( scalarDataframe[[#This Row],[row_id]] ) - ROW( scalarDataframe[[#Headers],[row_id]] )</f>
        <v>1132</v>
      </c>
      <c r="B1133" s="16" t="str">
        <f xml:space="preserve"> INDEX( co_scalarInfo[scalarType], MATCH( scalarDataframe[[#This Row],[scalarName]], co_scalarInfo[scalarName], 0 ) )</f>
        <v>damageAdj</v>
      </c>
      <c r="C1133" s="44" t="str">
        <f xml:space="preserve"> INDEX( co_scalarInfo[scalarLabel], MATCH( scalarDataframe[[#This Row],[scalarName]], co_scalarInfo[scalarName], 0 ) )</f>
        <v>MH Demographic Proportion Adjustment Factor</v>
      </c>
      <c r="D1133" s="24" t="s">
        <v>1315</v>
      </c>
      <c r="E1133" s="17" t="s">
        <v>7</v>
      </c>
      <c r="F1133" s="25">
        <v>2033</v>
      </c>
      <c r="G1133" s="26">
        <v>0.98391701861770198</v>
      </c>
    </row>
    <row r="1134" spans="1:7" x14ac:dyDescent="0.35">
      <c r="A1134" s="9">
        <f xml:space="preserve"> ROW( scalarDataframe[[#This Row],[row_id]] ) - ROW( scalarDataframe[[#Headers],[row_id]] )</f>
        <v>1133</v>
      </c>
      <c r="B1134" s="16" t="str">
        <f xml:space="preserve"> INDEX( co_scalarInfo[scalarType], MATCH( scalarDataframe[[#This Row],[scalarName]], co_scalarInfo[scalarName], 0 ) )</f>
        <v>damageAdj</v>
      </c>
      <c r="C1134" s="44" t="str">
        <f xml:space="preserve"> INDEX( co_scalarInfo[scalarLabel], MATCH( scalarDataframe[[#This Row],[scalarName]], co_scalarInfo[scalarName], 0 ) )</f>
        <v>MH Demographic Proportion Adjustment Factor</v>
      </c>
      <c r="D1134" s="24" t="s">
        <v>1315</v>
      </c>
      <c r="E1134" s="17" t="s">
        <v>7</v>
      </c>
      <c r="F1134" s="25">
        <v>2037</v>
      </c>
      <c r="G1134" s="26">
        <v>0.98445220235822295</v>
      </c>
    </row>
    <row r="1135" spans="1:7" x14ac:dyDescent="0.35">
      <c r="A1135" s="9">
        <f xml:space="preserve"> ROW( scalarDataframe[[#This Row],[row_id]] ) - ROW( scalarDataframe[[#Headers],[row_id]] )</f>
        <v>1134</v>
      </c>
      <c r="B1135" s="16" t="str">
        <f xml:space="preserve"> INDEX( co_scalarInfo[scalarType], MATCH( scalarDataframe[[#This Row],[scalarName]], co_scalarInfo[scalarName], 0 ) )</f>
        <v>damageAdj</v>
      </c>
      <c r="C1135" s="44" t="str">
        <f xml:space="preserve"> INDEX( co_scalarInfo[scalarLabel], MATCH( scalarDataframe[[#This Row],[scalarName]], co_scalarInfo[scalarName], 0 ) )</f>
        <v>MH Demographic Proportion Adjustment Factor</v>
      </c>
      <c r="D1135" s="24" t="s">
        <v>1315</v>
      </c>
      <c r="E1135" s="17" t="s">
        <v>7</v>
      </c>
      <c r="F1135" s="25">
        <v>2044</v>
      </c>
      <c r="G1135" s="26">
        <v>0.98135413644813196</v>
      </c>
    </row>
    <row r="1136" spans="1:7" x14ac:dyDescent="0.35">
      <c r="A1136" s="9">
        <f xml:space="preserve"> ROW( scalarDataframe[[#This Row],[row_id]] ) - ROW( scalarDataframe[[#Headers],[row_id]] )</f>
        <v>1135</v>
      </c>
      <c r="B1136" s="16" t="str">
        <f xml:space="preserve"> INDEX( co_scalarInfo[scalarType], MATCH( scalarDataframe[[#This Row],[scalarName]], co_scalarInfo[scalarName], 0 ) )</f>
        <v>damageAdj</v>
      </c>
      <c r="C1136" s="44" t="str">
        <f xml:space="preserve"> INDEX( co_scalarInfo[scalarLabel], MATCH( scalarDataframe[[#This Row],[scalarName]], co_scalarInfo[scalarName], 0 ) )</f>
        <v>MH Demographic Proportion Adjustment Factor</v>
      </c>
      <c r="D1136" s="24" t="s">
        <v>1315</v>
      </c>
      <c r="E1136" s="17" t="s">
        <v>7</v>
      </c>
      <c r="F1136" s="25">
        <v>2048</v>
      </c>
      <c r="G1136" s="26">
        <v>0.97831093994011997</v>
      </c>
    </row>
    <row r="1137" spans="1:7" x14ac:dyDescent="0.35">
      <c r="A1137" s="9">
        <f xml:space="preserve"> ROW( scalarDataframe[[#This Row],[row_id]] ) - ROW( scalarDataframe[[#Headers],[row_id]] )</f>
        <v>1136</v>
      </c>
      <c r="B1137" s="16" t="str">
        <f xml:space="preserve"> INDEX( co_scalarInfo[scalarType], MATCH( scalarDataframe[[#This Row],[scalarName]], co_scalarInfo[scalarName], 0 ) )</f>
        <v>damageAdj</v>
      </c>
      <c r="C1137" s="44" t="str">
        <f xml:space="preserve"> INDEX( co_scalarInfo[scalarLabel], MATCH( scalarDataframe[[#This Row],[scalarName]], co_scalarInfo[scalarName], 0 ) )</f>
        <v>MH Demographic Proportion Adjustment Factor</v>
      </c>
      <c r="D1137" s="24" t="s">
        <v>1315</v>
      </c>
      <c r="E1137" s="17" t="s">
        <v>7</v>
      </c>
      <c r="F1137" s="25">
        <v>2049</v>
      </c>
      <c r="G1137" s="26">
        <v>0.97752027518008699</v>
      </c>
    </row>
    <row r="1138" spans="1:7" x14ac:dyDescent="0.35">
      <c r="A1138" s="9">
        <f xml:space="preserve"> ROW( scalarDataframe[[#This Row],[row_id]] ) - ROW( scalarDataframe[[#Headers],[row_id]] )</f>
        <v>1137</v>
      </c>
      <c r="B1138" s="16" t="str">
        <f xml:space="preserve"> INDEX( co_scalarInfo[scalarType], MATCH( scalarDataframe[[#This Row],[scalarName]], co_scalarInfo[scalarName], 0 ) )</f>
        <v>damageAdj</v>
      </c>
      <c r="C1138" s="44" t="str">
        <f xml:space="preserve"> INDEX( co_scalarInfo[scalarLabel], MATCH( scalarDataframe[[#This Row],[scalarName]], co_scalarInfo[scalarName], 0 ) )</f>
        <v>MH Demographic Proportion Adjustment Factor</v>
      </c>
      <c r="D1138" s="24" t="s">
        <v>1315</v>
      </c>
      <c r="E1138" s="17" t="s">
        <v>7</v>
      </c>
      <c r="F1138" s="25">
        <v>2050</v>
      </c>
      <c r="G1138" s="26">
        <v>0.97669731199290799</v>
      </c>
    </row>
    <row r="1139" spans="1:7" x14ac:dyDescent="0.35">
      <c r="A1139" s="9">
        <f xml:space="preserve"> ROW( scalarDataframe[[#This Row],[row_id]] ) - ROW( scalarDataframe[[#Headers],[row_id]] )</f>
        <v>1138</v>
      </c>
      <c r="B1139" s="16" t="str">
        <f xml:space="preserve"> INDEX( co_scalarInfo[scalarType], MATCH( scalarDataframe[[#This Row],[scalarName]], co_scalarInfo[scalarName], 0 ) )</f>
        <v>damageAdj</v>
      </c>
      <c r="C1139" s="44" t="str">
        <f xml:space="preserve"> INDEX( co_scalarInfo[scalarLabel], MATCH( scalarDataframe[[#This Row],[scalarName]], co_scalarInfo[scalarName], 0 ) )</f>
        <v>MH Demographic Proportion Adjustment Factor</v>
      </c>
      <c r="D1139" s="24" t="s">
        <v>1315</v>
      </c>
      <c r="E1139" s="17" t="s">
        <v>7</v>
      </c>
      <c r="F1139" s="25">
        <v>2052</v>
      </c>
      <c r="G1139" s="26">
        <v>0.975345945000891</v>
      </c>
    </row>
    <row r="1140" spans="1:7" x14ac:dyDescent="0.35">
      <c r="A1140" s="9">
        <f xml:space="preserve"> ROW( scalarDataframe[[#This Row],[row_id]] ) - ROW( scalarDataframe[[#Headers],[row_id]] )</f>
        <v>1139</v>
      </c>
      <c r="B1140" s="16" t="str">
        <f xml:space="preserve"> INDEX( co_scalarInfo[scalarType], MATCH( scalarDataframe[[#This Row],[scalarName]], co_scalarInfo[scalarName], 0 ) )</f>
        <v>damageAdj</v>
      </c>
      <c r="C1140" s="44" t="str">
        <f xml:space="preserve"> INDEX( co_scalarInfo[scalarLabel], MATCH( scalarDataframe[[#This Row],[scalarName]], co_scalarInfo[scalarName], 0 ) )</f>
        <v>MH Demographic Proportion Adjustment Factor</v>
      </c>
      <c r="D1140" s="24" t="s">
        <v>1315</v>
      </c>
      <c r="E1140" s="17" t="s">
        <v>7</v>
      </c>
      <c r="F1140" s="25">
        <v>2055</v>
      </c>
      <c r="G1140" s="26">
        <v>0.97345017624087404</v>
      </c>
    </row>
    <row r="1141" spans="1:7" x14ac:dyDescent="0.35">
      <c r="A1141" s="9">
        <f xml:space="preserve"> ROW( scalarDataframe[[#This Row],[row_id]] ) - ROW( scalarDataframe[[#Headers],[row_id]] )</f>
        <v>1140</v>
      </c>
      <c r="B1141" s="16" t="str">
        <f xml:space="preserve"> INDEX( co_scalarInfo[scalarType], MATCH( scalarDataframe[[#This Row],[scalarName]], co_scalarInfo[scalarName], 0 ) )</f>
        <v>damageAdj</v>
      </c>
      <c r="C1141" s="44" t="str">
        <f xml:space="preserve"> INDEX( co_scalarInfo[scalarLabel], MATCH( scalarDataframe[[#This Row],[scalarName]], co_scalarInfo[scalarName], 0 ) )</f>
        <v>MH Demographic Proportion Adjustment Factor</v>
      </c>
      <c r="D1141" s="24" t="s">
        <v>1315</v>
      </c>
      <c r="E1141" s="17" t="s">
        <v>7</v>
      </c>
      <c r="F1141" s="25">
        <v>2059</v>
      </c>
      <c r="G1141" s="26">
        <v>0.97137097748661905</v>
      </c>
    </row>
    <row r="1142" spans="1:7" x14ac:dyDescent="0.35">
      <c r="A1142" s="9">
        <f xml:space="preserve"> ROW( scalarDataframe[[#This Row],[row_id]] ) - ROW( scalarDataframe[[#Headers],[row_id]] )</f>
        <v>1141</v>
      </c>
      <c r="B1142" s="16" t="str">
        <f xml:space="preserve"> INDEX( co_scalarInfo[scalarType], MATCH( scalarDataframe[[#This Row],[scalarName]], co_scalarInfo[scalarName], 0 ) )</f>
        <v>damageAdj</v>
      </c>
      <c r="C1142" s="44" t="str">
        <f xml:space="preserve"> INDEX( co_scalarInfo[scalarLabel], MATCH( scalarDataframe[[#This Row],[scalarName]], co_scalarInfo[scalarName], 0 ) )</f>
        <v>MH Demographic Proportion Adjustment Factor</v>
      </c>
      <c r="D1142" s="24" t="s">
        <v>1315</v>
      </c>
      <c r="E1142" s="17" t="s">
        <v>7</v>
      </c>
      <c r="F1142" s="25">
        <v>2061</v>
      </c>
      <c r="G1142" s="26">
        <v>0.97047225784510605</v>
      </c>
    </row>
    <row r="1143" spans="1:7" x14ac:dyDescent="0.35">
      <c r="A1143" s="9">
        <f xml:space="preserve"> ROW( scalarDataframe[[#This Row],[row_id]] ) - ROW( scalarDataframe[[#Headers],[row_id]] )</f>
        <v>1142</v>
      </c>
      <c r="B1143" s="16" t="str">
        <f xml:space="preserve"> INDEX( co_scalarInfo[scalarType], MATCH( scalarDataframe[[#This Row],[scalarName]], co_scalarInfo[scalarName], 0 ) )</f>
        <v>damageAdj</v>
      </c>
      <c r="C1143" s="44" t="str">
        <f xml:space="preserve"> INDEX( co_scalarInfo[scalarLabel], MATCH( scalarDataframe[[#This Row],[scalarName]], co_scalarInfo[scalarName], 0 ) )</f>
        <v>MH Demographic Proportion Adjustment Factor</v>
      </c>
      <c r="D1143" s="24" t="s">
        <v>1315</v>
      </c>
      <c r="E1143" s="17" t="s">
        <v>7</v>
      </c>
      <c r="F1143" s="25">
        <v>2062</v>
      </c>
      <c r="G1143" s="26">
        <v>0.97060098441862297</v>
      </c>
    </row>
    <row r="1144" spans="1:7" x14ac:dyDescent="0.35">
      <c r="A1144" s="9">
        <f xml:space="preserve"> ROW( scalarDataframe[[#This Row],[row_id]] ) - ROW( scalarDataframe[[#Headers],[row_id]] )</f>
        <v>1143</v>
      </c>
      <c r="B1144" s="16" t="str">
        <f xml:space="preserve"> INDEX( co_scalarInfo[scalarType], MATCH( scalarDataframe[[#This Row],[scalarName]], co_scalarInfo[scalarName], 0 ) )</f>
        <v>damageAdj</v>
      </c>
      <c r="C1144" s="44" t="str">
        <f xml:space="preserve"> INDEX( co_scalarInfo[scalarLabel], MATCH( scalarDataframe[[#This Row],[scalarName]], co_scalarInfo[scalarName], 0 ) )</f>
        <v>MH Demographic Proportion Adjustment Factor</v>
      </c>
      <c r="D1144" s="24" t="s">
        <v>1315</v>
      </c>
      <c r="E1144" s="17" t="s">
        <v>7</v>
      </c>
      <c r="F1144" s="25">
        <v>2064</v>
      </c>
      <c r="G1144" s="26">
        <v>0.97020476528834798</v>
      </c>
    </row>
    <row r="1145" spans="1:7" x14ac:dyDescent="0.35">
      <c r="A1145" s="9">
        <f xml:space="preserve"> ROW( scalarDataframe[[#This Row],[row_id]] ) - ROW( scalarDataframe[[#Headers],[row_id]] )</f>
        <v>1144</v>
      </c>
      <c r="B1145" s="16" t="str">
        <f xml:space="preserve"> INDEX( co_scalarInfo[scalarType], MATCH( scalarDataframe[[#This Row],[scalarName]], co_scalarInfo[scalarName], 0 ) )</f>
        <v>damageAdj</v>
      </c>
      <c r="C1145" s="44" t="str">
        <f xml:space="preserve"> INDEX( co_scalarInfo[scalarLabel], MATCH( scalarDataframe[[#This Row],[scalarName]], co_scalarInfo[scalarName], 0 ) )</f>
        <v>MH Demographic Proportion Adjustment Factor</v>
      </c>
      <c r="D1145" s="24" t="s">
        <v>1315</v>
      </c>
      <c r="E1145" s="17" t="s">
        <v>7</v>
      </c>
      <c r="F1145" s="25">
        <v>2067</v>
      </c>
      <c r="G1145" s="26">
        <v>0.97033074958096599</v>
      </c>
    </row>
    <row r="1146" spans="1:7" x14ac:dyDescent="0.35">
      <c r="A1146" s="9">
        <f xml:space="preserve"> ROW( scalarDataframe[[#This Row],[row_id]] ) - ROW( scalarDataframe[[#Headers],[row_id]] )</f>
        <v>1145</v>
      </c>
      <c r="B1146" s="16" t="str">
        <f xml:space="preserve"> INDEX( co_scalarInfo[scalarType], MATCH( scalarDataframe[[#This Row],[scalarName]], co_scalarInfo[scalarName], 0 ) )</f>
        <v>damageAdj</v>
      </c>
      <c r="C1146" s="44" t="str">
        <f xml:space="preserve"> INDEX( co_scalarInfo[scalarLabel], MATCH( scalarDataframe[[#This Row],[scalarName]], co_scalarInfo[scalarName], 0 ) )</f>
        <v>MH Demographic Proportion Adjustment Factor</v>
      </c>
      <c r="D1146" s="24" t="s">
        <v>1315</v>
      </c>
      <c r="E1146" s="17" t="s">
        <v>7</v>
      </c>
      <c r="F1146" s="25">
        <v>2071</v>
      </c>
      <c r="G1146" s="26">
        <v>0.96960487115488103</v>
      </c>
    </row>
    <row r="1147" spans="1:7" x14ac:dyDescent="0.35">
      <c r="A1147" s="9">
        <f xml:space="preserve"> ROW( scalarDataframe[[#This Row],[row_id]] ) - ROW( scalarDataframe[[#Headers],[row_id]] )</f>
        <v>1146</v>
      </c>
      <c r="B1147" s="16" t="str">
        <f xml:space="preserve"> INDEX( co_scalarInfo[scalarType], MATCH( scalarDataframe[[#This Row],[scalarName]], co_scalarInfo[scalarName], 0 ) )</f>
        <v>damageAdj</v>
      </c>
      <c r="C1147" s="44" t="str">
        <f xml:space="preserve"> INDEX( co_scalarInfo[scalarLabel], MATCH( scalarDataframe[[#This Row],[scalarName]], co_scalarInfo[scalarName], 0 ) )</f>
        <v>MH Demographic Proportion Adjustment Factor</v>
      </c>
      <c r="D1147" s="24" t="s">
        <v>1315</v>
      </c>
      <c r="E1147" s="17" t="s">
        <v>7</v>
      </c>
      <c r="F1147" s="25">
        <v>2076</v>
      </c>
      <c r="G1147" s="26">
        <v>0.96801639787276905</v>
      </c>
    </row>
    <row r="1148" spans="1:7" x14ac:dyDescent="0.35">
      <c r="A1148" s="9">
        <f xml:space="preserve"> ROW( scalarDataframe[[#This Row],[row_id]] ) - ROW( scalarDataframe[[#Headers],[row_id]] )</f>
        <v>1147</v>
      </c>
      <c r="B1148" s="16" t="str">
        <f xml:space="preserve"> INDEX( co_scalarInfo[scalarType], MATCH( scalarDataframe[[#This Row],[scalarName]], co_scalarInfo[scalarName], 0 ) )</f>
        <v>damageAdj</v>
      </c>
      <c r="C1148" s="44" t="str">
        <f xml:space="preserve"> INDEX( co_scalarInfo[scalarLabel], MATCH( scalarDataframe[[#This Row],[scalarName]], co_scalarInfo[scalarName], 0 ) )</f>
        <v>MH Demographic Proportion Adjustment Factor</v>
      </c>
      <c r="D1148" s="24" t="s">
        <v>1315</v>
      </c>
      <c r="E1148" s="17" t="s">
        <v>7</v>
      </c>
      <c r="F1148" s="25">
        <v>2077</v>
      </c>
      <c r="G1148" s="26">
        <v>0.96772346599502201</v>
      </c>
    </row>
    <row r="1149" spans="1:7" x14ac:dyDescent="0.35">
      <c r="A1149" s="9">
        <f xml:space="preserve"> ROW( scalarDataframe[[#This Row],[row_id]] ) - ROW( scalarDataframe[[#Headers],[row_id]] )</f>
        <v>1148</v>
      </c>
      <c r="B1149" s="16" t="str">
        <f xml:space="preserve"> INDEX( co_scalarInfo[scalarType], MATCH( scalarDataframe[[#This Row],[scalarName]], co_scalarInfo[scalarName], 0 ) )</f>
        <v>damageAdj</v>
      </c>
      <c r="C1149" s="44" t="str">
        <f xml:space="preserve"> INDEX( co_scalarInfo[scalarLabel], MATCH( scalarDataframe[[#This Row],[scalarName]], co_scalarInfo[scalarName], 0 ) )</f>
        <v>MH Demographic Proportion Adjustment Factor</v>
      </c>
      <c r="D1149" s="24" t="s">
        <v>1315</v>
      </c>
      <c r="E1149" s="17" t="s">
        <v>7</v>
      </c>
      <c r="F1149" s="25">
        <v>2081</v>
      </c>
      <c r="G1149" s="26">
        <v>0.96685945340602097</v>
      </c>
    </row>
    <row r="1150" spans="1:7" x14ac:dyDescent="0.35">
      <c r="A1150" s="9">
        <f xml:space="preserve"> ROW( scalarDataframe[[#This Row],[row_id]] ) - ROW( scalarDataframe[[#Headers],[row_id]] )</f>
        <v>1149</v>
      </c>
      <c r="B1150" s="16" t="str">
        <f xml:space="preserve"> INDEX( co_scalarInfo[scalarType], MATCH( scalarDataframe[[#This Row],[scalarName]], co_scalarInfo[scalarName], 0 ) )</f>
        <v>damageAdj</v>
      </c>
      <c r="C1150" s="44" t="str">
        <f xml:space="preserve"> INDEX( co_scalarInfo[scalarLabel], MATCH( scalarDataframe[[#This Row],[scalarName]], co_scalarInfo[scalarName], 0 ) )</f>
        <v>MH Demographic Proportion Adjustment Factor</v>
      </c>
      <c r="D1150" s="24" t="s">
        <v>1315</v>
      </c>
      <c r="E1150" s="17" t="s">
        <v>7</v>
      </c>
      <c r="F1150" s="25">
        <v>2082</v>
      </c>
      <c r="G1150" s="26">
        <v>0.96694952645844401</v>
      </c>
    </row>
    <row r="1151" spans="1:7" x14ac:dyDescent="0.35">
      <c r="A1151" s="9">
        <f xml:space="preserve"> ROW( scalarDataframe[[#This Row],[row_id]] ) - ROW( scalarDataframe[[#Headers],[row_id]] )</f>
        <v>1150</v>
      </c>
      <c r="B1151" s="16" t="str">
        <f xml:space="preserve"> INDEX( co_scalarInfo[scalarType], MATCH( scalarDataframe[[#This Row],[scalarName]], co_scalarInfo[scalarName], 0 ) )</f>
        <v>damageAdj</v>
      </c>
      <c r="C1151" s="44" t="str">
        <f xml:space="preserve"> INDEX( co_scalarInfo[scalarLabel], MATCH( scalarDataframe[[#This Row],[scalarName]], co_scalarInfo[scalarName], 0 ) )</f>
        <v>MH Demographic Proportion Adjustment Factor</v>
      </c>
      <c r="D1151" s="24" t="s">
        <v>1315</v>
      </c>
      <c r="E1151" s="17" t="s">
        <v>7</v>
      </c>
      <c r="F1151" s="25">
        <v>2087</v>
      </c>
      <c r="G1151" s="26">
        <v>0.96670340107064801</v>
      </c>
    </row>
    <row r="1152" spans="1:7" x14ac:dyDescent="0.35">
      <c r="A1152" s="9">
        <f xml:space="preserve"> ROW( scalarDataframe[[#This Row],[row_id]] ) - ROW( scalarDataframe[[#Headers],[row_id]] )</f>
        <v>1151</v>
      </c>
      <c r="B1152" s="16" t="str">
        <f xml:space="preserve"> INDEX( co_scalarInfo[scalarType], MATCH( scalarDataframe[[#This Row],[scalarName]], co_scalarInfo[scalarName], 0 ) )</f>
        <v>damageAdj</v>
      </c>
      <c r="C1152" s="44" t="str">
        <f xml:space="preserve"> INDEX( co_scalarInfo[scalarLabel], MATCH( scalarDataframe[[#This Row],[scalarName]], co_scalarInfo[scalarName], 0 ) )</f>
        <v>MH Demographic Proportion Adjustment Factor</v>
      </c>
      <c r="D1152" s="24" t="s">
        <v>1315</v>
      </c>
      <c r="E1152" s="17" t="s">
        <v>7</v>
      </c>
      <c r="F1152" s="25">
        <v>2091</v>
      </c>
      <c r="G1152" s="26">
        <v>0.96880700254581997</v>
      </c>
    </row>
    <row r="1153" spans="1:7" x14ac:dyDescent="0.35">
      <c r="A1153" s="9">
        <f xml:space="preserve"> ROW( scalarDataframe[[#This Row],[row_id]] ) - ROW( scalarDataframe[[#Headers],[row_id]] )</f>
        <v>1152</v>
      </c>
      <c r="B1153" s="16" t="str">
        <f xml:space="preserve"> INDEX( co_scalarInfo[scalarType], MATCH( scalarDataframe[[#This Row],[scalarName]], co_scalarInfo[scalarName], 0 ) )</f>
        <v>damageAdj</v>
      </c>
      <c r="C1153" s="44" t="str">
        <f xml:space="preserve"> INDEX( co_scalarInfo[scalarLabel], MATCH( scalarDataframe[[#This Row],[scalarName]], co_scalarInfo[scalarName], 0 ) )</f>
        <v>MH Demographic Proportion Adjustment Factor</v>
      </c>
      <c r="D1153" s="24" t="s">
        <v>1315</v>
      </c>
      <c r="E1153" s="17" t="s">
        <v>8</v>
      </c>
      <c r="F1153" s="25">
        <v>2010</v>
      </c>
      <c r="G1153" s="26">
        <v>1.0000078367968801</v>
      </c>
    </row>
    <row r="1154" spans="1:7" x14ac:dyDescent="0.35">
      <c r="A1154" s="9">
        <f xml:space="preserve"> ROW( scalarDataframe[[#This Row],[row_id]] ) - ROW( scalarDataframe[[#Headers],[row_id]] )</f>
        <v>1153</v>
      </c>
      <c r="B1154" s="16" t="str">
        <f xml:space="preserve"> INDEX( co_scalarInfo[scalarType], MATCH( scalarDataframe[[#This Row],[scalarName]], co_scalarInfo[scalarName], 0 ) )</f>
        <v>damageAdj</v>
      </c>
      <c r="C1154" s="44" t="str">
        <f xml:space="preserve"> INDEX( co_scalarInfo[scalarLabel], MATCH( scalarDataframe[[#This Row],[scalarName]], co_scalarInfo[scalarName], 0 ) )</f>
        <v>MH Demographic Proportion Adjustment Factor</v>
      </c>
      <c r="D1154" s="24" t="s">
        <v>1315</v>
      </c>
      <c r="E1154" s="17" t="s">
        <v>8</v>
      </c>
      <c r="F1154" s="25">
        <v>2011</v>
      </c>
      <c r="G1154" s="26">
        <v>1.0000085958285301</v>
      </c>
    </row>
    <row r="1155" spans="1:7" x14ac:dyDescent="0.35">
      <c r="A1155" s="9">
        <f xml:space="preserve"> ROW( scalarDataframe[[#This Row],[row_id]] ) - ROW( scalarDataframe[[#Headers],[row_id]] )</f>
        <v>1154</v>
      </c>
      <c r="B1155" s="16" t="str">
        <f xml:space="preserve"> INDEX( co_scalarInfo[scalarType], MATCH( scalarDataframe[[#This Row],[scalarName]], co_scalarInfo[scalarName], 0 ) )</f>
        <v>damageAdj</v>
      </c>
      <c r="C1155" s="44" t="str">
        <f xml:space="preserve"> INDEX( co_scalarInfo[scalarLabel], MATCH( scalarDataframe[[#This Row],[scalarName]], co_scalarInfo[scalarName], 0 ) )</f>
        <v>MH Demographic Proportion Adjustment Factor</v>
      </c>
      <c r="D1155" s="24" t="s">
        <v>1315</v>
      </c>
      <c r="E1155" s="17" t="s">
        <v>8</v>
      </c>
      <c r="F1155" s="25">
        <v>2013</v>
      </c>
      <c r="G1155" s="26">
        <v>1.00001011389183</v>
      </c>
    </row>
    <row r="1156" spans="1:7" x14ac:dyDescent="0.35">
      <c r="A1156" s="9">
        <f xml:space="preserve"> ROW( scalarDataframe[[#This Row],[row_id]] ) - ROW( scalarDataframe[[#Headers],[row_id]] )</f>
        <v>1155</v>
      </c>
      <c r="B1156" s="16" t="str">
        <f xml:space="preserve"> INDEX( co_scalarInfo[scalarType], MATCH( scalarDataframe[[#This Row],[scalarName]], co_scalarInfo[scalarName], 0 ) )</f>
        <v>damageAdj</v>
      </c>
      <c r="C1156" s="44" t="str">
        <f xml:space="preserve"> INDEX( co_scalarInfo[scalarLabel], MATCH( scalarDataframe[[#This Row],[scalarName]], co_scalarInfo[scalarName], 0 ) )</f>
        <v>MH Demographic Proportion Adjustment Factor</v>
      </c>
      <c r="D1156" s="24" t="s">
        <v>1315</v>
      </c>
      <c r="E1156" s="17" t="s">
        <v>8</v>
      </c>
      <c r="F1156" s="25">
        <v>2017</v>
      </c>
      <c r="G1156" s="26">
        <v>0.99964420282838795</v>
      </c>
    </row>
    <row r="1157" spans="1:7" x14ac:dyDescent="0.35">
      <c r="A1157" s="9">
        <f xml:space="preserve"> ROW( scalarDataframe[[#This Row],[row_id]] ) - ROW( scalarDataframe[[#Headers],[row_id]] )</f>
        <v>1156</v>
      </c>
      <c r="B1157" s="16" t="str">
        <f xml:space="preserve"> INDEX( co_scalarInfo[scalarType], MATCH( scalarDataframe[[#This Row],[scalarName]], co_scalarInfo[scalarName], 0 ) )</f>
        <v>damageAdj</v>
      </c>
      <c r="C1157" s="44" t="str">
        <f xml:space="preserve"> INDEX( co_scalarInfo[scalarLabel], MATCH( scalarDataframe[[#This Row],[scalarName]], co_scalarInfo[scalarName], 0 ) )</f>
        <v>MH Demographic Proportion Adjustment Factor</v>
      </c>
      <c r="D1157" s="24" t="s">
        <v>1315</v>
      </c>
      <c r="E1157" s="17" t="s">
        <v>8</v>
      </c>
      <c r="F1157" s="25">
        <v>2025</v>
      </c>
      <c r="G1157" s="26">
        <v>1.00465582883895</v>
      </c>
    </row>
    <row r="1158" spans="1:7" x14ac:dyDescent="0.35">
      <c r="A1158" s="9">
        <f xml:space="preserve"> ROW( scalarDataframe[[#This Row],[row_id]] ) - ROW( scalarDataframe[[#Headers],[row_id]] )</f>
        <v>1157</v>
      </c>
      <c r="B1158" s="16" t="str">
        <f xml:space="preserve"> INDEX( co_scalarInfo[scalarType], MATCH( scalarDataframe[[#This Row],[scalarName]], co_scalarInfo[scalarName], 0 ) )</f>
        <v>damageAdj</v>
      </c>
      <c r="C1158" s="44" t="str">
        <f xml:space="preserve"> INDEX( co_scalarInfo[scalarLabel], MATCH( scalarDataframe[[#This Row],[scalarName]], co_scalarInfo[scalarName], 0 ) )</f>
        <v>MH Demographic Proportion Adjustment Factor</v>
      </c>
      <c r="D1158" s="24" t="s">
        <v>1315</v>
      </c>
      <c r="E1158" s="17" t="s">
        <v>8</v>
      </c>
      <c r="F1158" s="25">
        <v>2029</v>
      </c>
      <c r="G1158" s="26">
        <v>1.0086880866444901</v>
      </c>
    </row>
    <row r="1159" spans="1:7" x14ac:dyDescent="0.35">
      <c r="A1159" s="9">
        <f xml:space="preserve"> ROW( scalarDataframe[[#This Row],[row_id]] ) - ROW( scalarDataframe[[#Headers],[row_id]] )</f>
        <v>1158</v>
      </c>
      <c r="B1159" s="16" t="str">
        <f xml:space="preserve"> INDEX( co_scalarInfo[scalarType], MATCH( scalarDataframe[[#This Row],[scalarName]], co_scalarInfo[scalarName], 0 ) )</f>
        <v>damageAdj</v>
      </c>
      <c r="C1159" s="44" t="str">
        <f xml:space="preserve"> INDEX( co_scalarInfo[scalarLabel], MATCH( scalarDataframe[[#This Row],[scalarName]], co_scalarInfo[scalarName], 0 ) )</f>
        <v>MH Demographic Proportion Adjustment Factor</v>
      </c>
      <c r="D1159" s="24" t="s">
        <v>1315</v>
      </c>
      <c r="E1159" s="17" t="s">
        <v>8</v>
      </c>
      <c r="F1159" s="25">
        <v>2032</v>
      </c>
      <c r="G1159" s="26">
        <v>1.0135005253471701</v>
      </c>
    </row>
    <row r="1160" spans="1:7" x14ac:dyDescent="0.35">
      <c r="A1160" s="9">
        <f xml:space="preserve"> ROW( scalarDataframe[[#This Row],[row_id]] ) - ROW( scalarDataframe[[#Headers],[row_id]] )</f>
        <v>1159</v>
      </c>
      <c r="B1160" s="16" t="str">
        <f xml:space="preserve"> INDEX( co_scalarInfo[scalarType], MATCH( scalarDataframe[[#This Row],[scalarName]], co_scalarInfo[scalarName], 0 ) )</f>
        <v>damageAdj</v>
      </c>
      <c r="C1160" s="44" t="str">
        <f xml:space="preserve"> INDEX( co_scalarInfo[scalarLabel], MATCH( scalarDataframe[[#This Row],[scalarName]], co_scalarInfo[scalarName], 0 ) )</f>
        <v>MH Demographic Proportion Adjustment Factor</v>
      </c>
      <c r="D1160" s="24" t="s">
        <v>1315</v>
      </c>
      <c r="E1160" s="17" t="s">
        <v>8</v>
      </c>
      <c r="F1160" s="25">
        <v>2033</v>
      </c>
      <c r="G1160" s="26">
        <v>1.01538550450773</v>
      </c>
    </row>
    <row r="1161" spans="1:7" x14ac:dyDescent="0.35">
      <c r="A1161" s="9">
        <f xml:space="preserve"> ROW( scalarDataframe[[#This Row],[row_id]] ) - ROW( scalarDataframe[[#Headers],[row_id]] )</f>
        <v>1160</v>
      </c>
      <c r="B1161" s="16" t="str">
        <f xml:space="preserve"> INDEX( co_scalarInfo[scalarType], MATCH( scalarDataframe[[#This Row],[scalarName]], co_scalarInfo[scalarName], 0 ) )</f>
        <v>damageAdj</v>
      </c>
      <c r="C1161" s="44" t="str">
        <f xml:space="preserve"> INDEX( co_scalarInfo[scalarLabel], MATCH( scalarDataframe[[#This Row],[scalarName]], co_scalarInfo[scalarName], 0 ) )</f>
        <v>MH Demographic Proportion Adjustment Factor</v>
      </c>
      <c r="D1161" s="24" t="s">
        <v>1315</v>
      </c>
      <c r="E1161" s="17" t="s">
        <v>8</v>
      </c>
      <c r="F1161" s="25">
        <v>2037</v>
      </c>
      <c r="G1161" s="26">
        <v>1.0230243417617499</v>
      </c>
    </row>
    <row r="1162" spans="1:7" x14ac:dyDescent="0.35">
      <c r="A1162" s="9">
        <f xml:space="preserve"> ROW( scalarDataframe[[#This Row],[row_id]] ) - ROW( scalarDataframe[[#Headers],[row_id]] )</f>
        <v>1161</v>
      </c>
      <c r="B1162" s="16" t="str">
        <f xml:space="preserve"> INDEX( co_scalarInfo[scalarType], MATCH( scalarDataframe[[#This Row],[scalarName]], co_scalarInfo[scalarName], 0 ) )</f>
        <v>damageAdj</v>
      </c>
      <c r="C1162" s="44" t="str">
        <f xml:space="preserve"> INDEX( co_scalarInfo[scalarLabel], MATCH( scalarDataframe[[#This Row],[scalarName]], co_scalarInfo[scalarName], 0 ) )</f>
        <v>MH Demographic Proportion Adjustment Factor</v>
      </c>
      <c r="D1162" s="24" t="s">
        <v>1315</v>
      </c>
      <c r="E1162" s="17" t="s">
        <v>8</v>
      </c>
      <c r="F1162" s="25">
        <v>2044</v>
      </c>
      <c r="G1162" s="26">
        <v>1.02724196452887</v>
      </c>
    </row>
    <row r="1163" spans="1:7" x14ac:dyDescent="0.35">
      <c r="A1163" s="9">
        <f xml:space="preserve"> ROW( scalarDataframe[[#This Row],[row_id]] ) - ROW( scalarDataframe[[#Headers],[row_id]] )</f>
        <v>1162</v>
      </c>
      <c r="B1163" s="16" t="str">
        <f xml:space="preserve"> INDEX( co_scalarInfo[scalarType], MATCH( scalarDataframe[[#This Row],[scalarName]], co_scalarInfo[scalarName], 0 ) )</f>
        <v>damageAdj</v>
      </c>
      <c r="C1163" s="44" t="str">
        <f xml:space="preserve"> INDEX( co_scalarInfo[scalarLabel], MATCH( scalarDataframe[[#This Row],[scalarName]], co_scalarInfo[scalarName], 0 ) )</f>
        <v>MH Demographic Proportion Adjustment Factor</v>
      </c>
      <c r="D1163" s="24" t="s">
        <v>1315</v>
      </c>
      <c r="E1163" s="17" t="s">
        <v>8</v>
      </c>
      <c r="F1163" s="25">
        <v>2048</v>
      </c>
      <c r="G1163" s="26">
        <v>1.0257870179404001</v>
      </c>
    </row>
    <row r="1164" spans="1:7" x14ac:dyDescent="0.35">
      <c r="A1164" s="9">
        <f xml:space="preserve"> ROW( scalarDataframe[[#This Row],[row_id]] ) - ROW( scalarDataframe[[#Headers],[row_id]] )</f>
        <v>1163</v>
      </c>
      <c r="B1164" s="16" t="str">
        <f xml:space="preserve"> INDEX( co_scalarInfo[scalarType], MATCH( scalarDataframe[[#This Row],[scalarName]], co_scalarInfo[scalarName], 0 ) )</f>
        <v>damageAdj</v>
      </c>
      <c r="C1164" s="44" t="str">
        <f xml:space="preserve"> INDEX( co_scalarInfo[scalarLabel], MATCH( scalarDataframe[[#This Row],[scalarName]], co_scalarInfo[scalarName], 0 ) )</f>
        <v>MH Demographic Proportion Adjustment Factor</v>
      </c>
      <c r="D1164" s="24" t="s">
        <v>1315</v>
      </c>
      <c r="E1164" s="17" t="s">
        <v>8</v>
      </c>
      <c r="F1164" s="25">
        <v>2049</v>
      </c>
      <c r="G1164" s="26">
        <v>1.0255352338748001</v>
      </c>
    </row>
    <row r="1165" spans="1:7" x14ac:dyDescent="0.35">
      <c r="A1165" s="9">
        <f xml:space="preserve"> ROW( scalarDataframe[[#This Row],[row_id]] ) - ROW( scalarDataframe[[#Headers],[row_id]] )</f>
        <v>1164</v>
      </c>
      <c r="B1165" s="16" t="str">
        <f xml:space="preserve"> INDEX( co_scalarInfo[scalarType], MATCH( scalarDataframe[[#This Row],[scalarName]], co_scalarInfo[scalarName], 0 ) )</f>
        <v>damageAdj</v>
      </c>
      <c r="C1165" s="44" t="str">
        <f xml:space="preserve"> INDEX( co_scalarInfo[scalarLabel], MATCH( scalarDataframe[[#This Row],[scalarName]], co_scalarInfo[scalarName], 0 ) )</f>
        <v>MH Demographic Proportion Adjustment Factor</v>
      </c>
      <c r="D1165" s="24" t="s">
        <v>1315</v>
      </c>
      <c r="E1165" s="17" t="s">
        <v>8</v>
      </c>
      <c r="F1165" s="25">
        <v>2050</v>
      </c>
      <c r="G1165" s="26">
        <v>1.02524308422616</v>
      </c>
    </row>
    <row r="1166" spans="1:7" x14ac:dyDescent="0.35">
      <c r="A1166" s="9">
        <f xml:space="preserve"> ROW( scalarDataframe[[#This Row],[row_id]] ) - ROW( scalarDataframe[[#Headers],[row_id]] )</f>
        <v>1165</v>
      </c>
      <c r="B1166" s="16" t="str">
        <f xml:space="preserve"> INDEX( co_scalarInfo[scalarType], MATCH( scalarDataframe[[#This Row],[scalarName]], co_scalarInfo[scalarName], 0 ) )</f>
        <v>damageAdj</v>
      </c>
      <c r="C1166" s="44" t="str">
        <f xml:space="preserve"> INDEX( co_scalarInfo[scalarLabel], MATCH( scalarDataframe[[#This Row],[scalarName]], co_scalarInfo[scalarName], 0 ) )</f>
        <v>MH Demographic Proportion Adjustment Factor</v>
      </c>
      <c r="D1166" s="24" t="s">
        <v>1315</v>
      </c>
      <c r="E1166" s="17" t="s">
        <v>8</v>
      </c>
      <c r="F1166" s="25">
        <v>2052</v>
      </c>
      <c r="G1166" s="26">
        <v>1.0263472012734001</v>
      </c>
    </row>
    <row r="1167" spans="1:7" x14ac:dyDescent="0.35">
      <c r="A1167" s="9">
        <f xml:space="preserve"> ROW( scalarDataframe[[#This Row],[row_id]] ) - ROW( scalarDataframe[[#Headers],[row_id]] )</f>
        <v>1166</v>
      </c>
      <c r="B1167" s="16" t="str">
        <f xml:space="preserve"> INDEX( co_scalarInfo[scalarType], MATCH( scalarDataframe[[#This Row],[scalarName]], co_scalarInfo[scalarName], 0 ) )</f>
        <v>damageAdj</v>
      </c>
      <c r="C1167" s="44" t="str">
        <f xml:space="preserve"> INDEX( co_scalarInfo[scalarLabel], MATCH( scalarDataframe[[#This Row],[scalarName]], co_scalarInfo[scalarName], 0 ) )</f>
        <v>MH Demographic Proportion Adjustment Factor</v>
      </c>
      <c r="D1167" s="24" t="s">
        <v>1315</v>
      </c>
      <c r="E1167" s="17" t="s">
        <v>8</v>
      </c>
      <c r="F1167" s="25">
        <v>2055</v>
      </c>
      <c r="G1167" s="26">
        <v>1.0280543267197599</v>
      </c>
    </row>
    <row r="1168" spans="1:7" x14ac:dyDescent="0.35">
      <c r="A1168" s="9">
        <f xml:space="preserve"> ROW( scalarDataframe[[#This Row],[row_id]] ) - ROW( scalarDataframe[[#Headers],[row_id]] )</f>
        <v>1167</v>
      </c>
      <c r="B1168" s="16" t="str">
        <f xml:space="preserve"> INDEX( co_scalarInfo[scalarType], MATCH( scalarDataframe[[#This Row],[scalarName]], co_scalarInfo[scalarName], 0 ) )</f>
        <v>damageAdj</v>
      </c>
      <c r="C1168" s="44" t="str">
        <f xml:space="preserve"> INDEX( co_scalarInfo[scalarLabel], MATCH( scalarDataframe[[#This Row],[scalarName]], co_scalarInfo[scalarName], 0 ) )</f>
        <v>MH Demographic Proportion Adjustment Factor</v>
      </c>
      <c r="D1168" s="24" t="s">
        <v>1315</v>
      </c>
      <c r="E1168" s="17" t="s">
        <v>8</v>
      </c>
      <c r="F1168" s="25">
        <v>2059</v>
      </c>
      <c r="G1168" s="26">
        <v>1.0302932538873699</v>
      </c>
    </row>
    <row r="1169" spans="1:7" x14ac:dyDescent="0.35">
      <c r="A1169" s="9">
        <f xml:space="preserve"> ROW( scalarDataframe[[#This Row],[row_id]] ) - ROW( scalarDataframe[[#Headers],[row_id]] )</f>
        <v>1168</v>
      </c>
      <c r="B1169" s="16" t="str">
        <f xml:space="preserve"> INDEX( co_scalarInfo[scalarType], MATCH( scalarDataframe[[#This Row],[scalarName]], co_scalarInfo[scalarName], 0 ) )</f>
        <v>damageAdj</v>
      </c>
      <c r="C1169" s="44" t="str">
        <f xml:space="preserve"> INDEX( co_scalarInfo[scalarLabel], MATCH( scalarDataframe[[#This Row],[scalarName]], co_scalarInfo[scalarName], 0 ) )</f>
        <v>MH Demographic Proportion Adjustment Factor</v>
      </c>
      <c r="D1169" s="24" t="s">
        <v>1315</v>
      </c>
      <c r="E1169" s="17" t="s">
        <v>8</v>
      </c>
      <c r="F1169" s="25">
        <v>2061</v>
      </c>
      <c r="G1169" s="26">
        <v>1.0321688280293999</v>
      </c>
    </row>
    <row r="1170" spans="1:7" x14ac:dyDescent="0.35">
      <c r="A1170" s="9">
        <f xml:space="preserve"> ROW( scalarDataframe[[#This Row],[row_id]] ) - ROW( scalarDataframe[[#Headers],[row_id]] )</f>
        <v>1169</v>
      </c>
      <c r="B1170" s="16" t="str">
        <f xml:space="preserve"> INDEX( co_scalarInfo[scalarType], MATCH( scalarDataframe[[#This Row],[scalarName]], co_scalarInfo[scalarName], 0 ) )</f>
        <v>damageAdj</v>
      </c>
      <c r="C1170" s="44" t="str">
        <f xml:space="preserve"> INDEX( co_scalarInfo[scalarLabel], MATCH( scalarDataframe[[#This Row],[scalarName]], co_scalarInfo[scalarName], 0 ) )</f>
        <v>MH Demographic Proportion Adjustment Factor</v>
      </c>
      <c r="D1170" s="24" t="s">
        <v>1315</v>
      </c>
      <c r="E1170" s="17" t="s">
        <v>8</v>
      </c>
      <c r="F1170" s="25">
        <v>2062</v>
      </c>
      <c r="G1170" s="26">
        <v>1.03354778328911</v>
      </c>
    </row>
    <row r="1171" spans="1:7" x14ac:dyDescent="0.35">
      <c r="A1171" s="9">
        <f xml:space="preserve"> ROW( scalarDataframe[[#This Row],[row_id]] ) - ROW( scalarDataframe[[#Headers],[row_id]] )</f>
        <v>1170</v>
      </c>
      <c r="B1171" s="16" t="str">
        <f xml:space="preserve"> INDEX( co_scalarInfo[scalarType], MATCH( scalarDataframe[[#This Row],[scalarName]], co_scalarInfo[scalarName], 0 ) )</f>
        <v>damageAdj</v>
      </c>
      <c r="C1171" s="44" t="str">
        <f xml:space="preserve"> INDEX( co_scalarInfo[scalarLabel], MATCH( scalarDataframe[[#This Row],[scalarName]], co_scalarInfo[scalarName], 0 ) )</f>
        <v>MH Demographic Proportion Adjustment Factor</v>
      </c>
      <c r="D1171" s="24" t="s">
        <v>1315</v>
      </c>
      <c r="E1171" s="17" t="s">
        <v>8</v>
      </c>
      <c r="F1171" s="25">
        <v>2064</v>
      </c>
      <c r="G1171" s="26">
        <v>1.0361699169257199</v>
      </c>
    </row>
    <row r="1172" spans="1:7" x14ac:dyDescent="0.35">
      <c r="A1172" s="9">
        <f xml:space="preserve"> ROW( scalarDataframe[[#This Row],[row_id]] ) - ROW( scalarDataframe[[#Headers],[row_id]] )</f>
        <v>1171</v>
      </c>
      <c r="B1172" s="16" t="str">
        <f xml:space="preserve"> INDEX( co_scalarInfo[scalarType], MATCH( scalarDataframe[[#This Row],[scalarName]], co_scalarInfo[scalarName], 0 ) )</f>
        <v>damageAdj</v>
      </c>
      <c r="C1172" s="44" t="str">
        <f xml:space="preserve"> INDEX( co_scalarInfo[scalarLabel], MATCH( scalarDataframe[[#This Row],[scalarName]], co_scalarInfo[scalarName], 0 ) )</f>
        <v>MH Demographic Proportion Adjustment Factor</v>
      </c>
      <c r="D1172" s="24" t="s">
        <v>1315</v>
      </c>
      <c r="E1172" s="17" t="s">
        <v>8</v>
      </c>
      <c r="F1172" s="25">
        <v>2067</v>
      </c>
      <c r="G1172" s="26">
        <v>1.04009193338484</v>
      </c>
    </row>
    <row r="1173" spans="1:7" x14ac:dyDescent="0.35">
      <c r="A1173" s="9">
        <f xml:space="preserve"> ROW( scalarDataframe[[#This Row],[row_id]] ) - ROW( scalarDataframe[[#Headers],[row_id]] )</f>
        <v>1172</v>
      </c>
      <c r="B1173" s="16" t="str">
        <f xml:space="preserve"> INDEX( co_scalarInfo[scalarType], MATCH( scalarDataframe[[#This Row],[scalarName]], co_scalarInfo[scalarName], 0 ) )</f>
        <v>damageAdj</v>
      </c>
      <c r="C1173" s="44" t="str">
        <f xml:space="preserve"> INDEX( co_scalarInfo[scalarLabel], MATCH( scalarDataframe[[#This Row],[scalarName]], co_scalarInfo[scalarName], 0 ) )</f>
        <v>MH Demographic Proportion Adjustment Factor</v>
      </c>
      <c r="D1173" s="24" t="s">
        <v>1315</v>
      </c>
      <c r="E1173" s="17" t="s">
        <v>8</v>
      </c>
      <c r="F1173" s="25">
        <v>2071</v>
      </c>
      <c r="G1173" s="26">
        <v>1.0443365823727899</v>
      </c>
    </row>
    <row r="1174" spans="1:7" x14ac:dyDescent="0.35">
      <c r="A1174" s="9">
        <f xml:space="preserve"> ROW( scalarDataframe[[#This Row],[row_id]] ) - ROW( scalarDataframe[[#Headers],[row_id]] )</f>
        <v>1173</v>
      </c>
      <c r="B1174" s="16" t="str">
        <f xml:space="preserve"> INDEX( co_scalarInfo[scalarType], MATCH( scalarDataframe[[#This Row],[scalarName]], co_scalarInfo[scalarName], 0 ) )</f>
        <v>damageAdj</v>
      </c>
      <c r="C1174" s="44" t="str">
        <f xml:space="preserve"> INDEX( co_scalarInfo[scalarLabel], MATCH( scalarDataframe[[#This Row],[scalarName]], co_scalarInfo[scalarName], 0 ) )</f>
        <v>MH Demographic Proportion Adjustment Factor</v>
      </c>
      <c r="D1174" s="24" t="s">
        <v>1315</v>
      </c>
      <c r="E1174" s="17" t="s">
        <v>8</v>
      </c>
      <c r="F1174" s="25">
        <v>2076</v>
      </c>
      <c r="G1174" s="26">
        <v>1.0454022777884</v>
      </c>
    </row>
    <row r="1175" spans="1:7" x14ac:dyDescent="0.35">
      <c r="A1175" s="9">
        <f xml:space="preserve"> ROW( scalarDataframe[[#This Row],[row_id]] ) - ROW( scalarDataframe[[#Headers],[row_id]] )</f>
        <v>1174</v>
      </c>
      <c r="B1175" s="16" t="str">
        <f xml:space="preserve"> INDEX( co_scalarInfo[scalarType], MATCH( scalarDataframe[[#This Row],[scalarName]], co_scalarInfo[scalarName], 0 ) )</f>
        <v>damageAdj</v>
      </c>
      <c r="C1175" s="44" t="str">
        <f xml:space="preserve"> INDEX( co_scalarInfo[scalarLabel], MATCH( scalarDataframe[[#This Row],[scalarName]], co_scalarInfo[scalarName], 0 ) )</f>
        <v>MH Demographic Proportion Adjustment Factor</v>
      </c>
      <c r="D1175" s="24" t="s">
        <v>1315</v>
      </c>
      <c r="E1175" s="17" t="s">
        <v>8</v>
      </c>
      <c r="F1175" s="25">
        <v>2077</v>
      </c>
      <c r="G1175" s="26">
        <v>1.0458140054037699</v>
      </c>
    </row>
    <row r="1176" spans="1:7" x14ac:dyDescent="0.35">
      <c r="A1176" s="9">
        <f xml:space="preserve"> ROW( scalarDataframe[[#This Row],[row_id]] ) - ROW( scalarDataframe[[#Headers],[row_id]] )</f>
        <v>1175</v>
      </c>
      <c r="B1176" s="16" t="str">
        <f xml:space="preserve"> INDEX( co_scalarInfo[scalarType], MATCH( scalarDataframe[[#This Row],[scalarName]], co_scalarInfo[scalarName], 0 ) )</f>
        <v>damageAdj</v>
      </c>
      <c r="C1176" s="44" t="str">
        <f xml:space="preserve"> INDEX( co_scalarInfo[scalarLabel], MATCH( scalarDataframe[[#This Row],[scalarName]], co_scalarInfo[scalarName], 0 ) )</f>
        <v>MH Demographic Proportion Adjustment Factor</v>
      </c>
      <c r="D1176" s="24" t="s">
        <v>1315</v>
      </c>
      <c r="E1176" s="17" t="s">
        <v>8</v>
      </c>
      <c r="F1176" s="25">
        <v>2081</v>
      </c>
      <c r="G1176" s="26">
        <v>1.0467632740441399</v>
      </c>
    </row>
    <row r="1177" spans="1:7" x14ac:dyDescent="0.35">
      <c r="A1177" s="9">
        <f xml:space="preserve"> ROW( scalarDataframe[[#This Row],[row_id]] ) - ROW( scalarDataframe[[#Headers],[row_id]] )</f>
        <v>1176</v>
      </c>
      <c r="B1177" s="16" t="str">
        <f xml:space="preserve"> INDEX( co_scalarInfo[scalarType], MATCH( scalarDataframe[[#This Row],[scalarName]], co_scalarInfo[scalarName], 0 ) )</f>
        <v>damageAdj</v>
      </c>
      <c r="C1177" s="44" t="str">
        <f xml:space="preserve"> INDEX( co_scalarInfo[scalarLabel], MATCH( scalarDataframe[[#This Row],[scalarName]], co_scalarInfo[scalarName], 0 ) )</f>
        <v>MH Demographic Proportion Adjustment Factor</v>
      </c>
      <c r="D1177" s="24" t="s">
        <v>1315</v>
      </c>
      <c r="E1177" s="17" t="s">
        <v>8</v>
      </c>
      <c r="F1177" s="25">
        <v>2082</v>
      </c>
      <c r="G1177" s="26">
        <v>1.04741698034796</v>
      </c>
    </row>
    <row r="1178" spans="1:7" x14ac:dyDescent="0.35">
      <c r="A1178" s="9">
        <f xml:space="preserve"> ROW( scalarDataframe[[#This Row],[row_id]] ) - ROW( scalarDataframe[[#Headers],[row_id]] )</f>
        <v>1177</v>
      </c>
      <c r="B1178" s="16" t="str">
        <f xml:space="preserve"> INDEX( co_scalarInfo[scalarType], MATCH( scalarDataframe[[#This Row],[scalarName]], co_scalarInfo[scalarName], 0 ) )</f>
        <v>damageAdj</v>
      </c>
      <c r="C1178" s="44" t="str">
        <f xml:space="preserve"> INDEX( co_scalarInfo[scalarLabel], MATCH( scalarDataframe[[#This Row],[scalarName]], co_scalarInfo[scalarName], 0 ) )</f>
        <v>MH Demographic Proportion Adjustment Factor</v>
      </c>
      <c r="D1178" s="24" t="s">
        <v>1315</v>
      </c>
      <c r="E1178" s="17" t="s">
        <v>8</v>
      </c>
      <c r="F1178" s="25">
        <v>2087</v>
      </c>
      <c r="G1178" s="26">
        <v>1.0495860178745999</v>
      </c>
    </row>
    <row r="1179" spans="1:7" x14ac:dyDescent="0.35">
      <c r="A1179" s="9">
        <f xml:space="preserve"> ROW( scalarDataframe[[#This Row],[row_id]] ) - ROW( scalarDataframe[[#Headers],[row_id]] )</f>
        <v>1178</v>
      </c>
      <c r="B1179" s="16" t="str">
        <f xml:space="preserve"> INDEX( co_scalarInfo[scalarType], MATCH( scalarDataframe[[#This Row],[scalarName]], co_scalarInfo[scalarName], 0 ) )</f>
        <v>damageAdj</v>
      </c>
      <c r="C1179" s="44" t="str">
        <f xml:space="preserve"> INDEX( co_scalarInfo[scalarLabel], MATCH( scalarDataframe[[#This Row],[scalarName]], co_scalarInfo[scalarName], 0 ) )</f>
        <v>MH Demographic Proportion Adjustment Factor</v>
      </c>
      <c r="D1179" s="24" t="s">
        <v>1315</v>
      </c>
      <c r="E1179" s="17" t="s">
        <v>8</v>
      </c>
      <c r="F1179" s="25">
        <v>2091</v>
      </c>
      <c r="G1179" s="26">
        <v>1.05142065504116</v>
      </c>
    </row>
    <row r="1180" spans="1:7" x14ac:dyDescent="0.35">
      <c r="A1180" s="9">
        <f xml:space="preserve"> ROW( scalarDataframe[[#This Row],[row_id]] ) - ROW( scalarDataframe[[#Headers],[row_id]] )</f>
        <v>1179</v>
      </c>
      <c r="B1180" s="16" t="str">
        <f xml:space="preserve"> INDEX( co_scalarInfo[scalarType], MATCH( scalarDataframe[[#This Row],[scalarName]], co_scalarInfo[scalarName], 0 ) )</f>
        <v>damageAdj</v>
      </c>
      <c r="C1180" s="44" t="str">
        <f xml:space="preserve"> INDEX( co_scalarInfo[scalarLabel], MATCH( scalarDataframe[[#This Row],[scalarName]], co_scalarInfo[scalarName], 0 ) )</f>
        <v>MH Demographic Proportion Adjustment Factor</v>
      </c>
      <c r="D1180" s="24" t="s">
        <v>1315</v>
      </c>
      <c r="E1180" s="17" t="s">
        <v>9</v>
      </c>
      <c r="F1180" s="25">
        <v>2010</v>
      </c>
      <c r="G1180" s="26">
        <v>0.99882913356436753</v>
      </c>
    </row>
    <row r="1181" spans="1:7" x14ac:dyDescent="0.35">
      <c r="A1181" s="9">
        <f xml:space="preserve"> ROW( scalarDataframe[[#This Row],[row_id]] ) - ROW( scalarDataframe[[#Headers],[row_id]] )</f>
        <v>1180</v>
      </c>
      <c r="B1181" s="16" t="str">
        <f xml:space="preserve"> INDEX( co_scalarInfo[scalarType], MATCH( scalarDataframe[[#This Row],[scalarName]], co_scalarInfo[scalarName], 0 ) )</f>
        <v>damageAdj</v>
      </c>
      <c r="C1181" s="44" t="str">
        <f xml:space="preserve"> INDEX( co_scalarInfo[scalarLabel], MATCH( scalarDataframe[[#This Row],[scalarName]], co_scalarInfo[scalarName], 0 ) )</f>
        <v>MH Demographic Proportion Adjustment Factor</v>
      </c>
      <c r="D1181" s="24" t="s">
        <v>1315</v>
      </c>
      <c r="E1181" s="17" t="s">
        <v>9</v>
      </c>
      <c r="F1181" s="25">
        <v>2011</v>
      </c>
      <c r="G1181" s="26">
        <v>0.99906623206444301</v>
      </c>
    </row>
    <row r="1182" spans="1:7" x14ac:dyDescent="0.35">
      <c r="A1182" s="9">
        <f xml:space="preserve"> ROW( scalarDataframe[[#This Row],[row_id]] ) - ROW( scalarDataframe[[#Headers],[row_id]] )</f>
        <v>1181</v>
      </c>
      <c r="B1182" s="16" t="str">
        <f xml:space="preserve"> INDEX( co_scalarInfo[scalarType], MATCH( scalarDataframe[[#This Row],[scalarName]], co_scalarInfo[scalarName], 0 ) )</f>
        <v>damageAdj</v>
      </c>
      <c r="C1182" s="44" t="str">
        <f xml:space="preserve"> INDEX( co_scalarInfo[scalarLabel], MATCH( scalarDataframe[[#This Row],[scalarName]], co_scalarInfo[scalarName], 0 ) )</f>
        <v>MH Demographic Proportion Adjustment Factor</v>
      </c>
      <c r="D1182" s="24" t="s">
        <v>1315</v>
      </c>
      <c r="E1182" s="17" t="s">
        <v>9</v>
      </c>
      <c r="F1182" s="25">
        <v>2013</v>
      </c>
      <c r="G1182" s="26">
        <v>0.99954042906459395</v>
      </c>
    </row>
    <row r="1183" spans="1:7" x14ac:dyDescent="0.35">
      <c r="A1183" s="9">
        <f xml:space="preserve"> ROW( scalarDataframe[[#This Row],[row_id]] ) - ROW( scalarDataframe[[#Headers],[row_id]] )</f>
        <v>1182</v>
      </c>
      <c r="B1183" s="16" t="str">
        <f xml:space="preserve"> INDEX( co_scalarInfo[scalarType], MATCH( scalarDataframe[[#This Row],[scalarName]], co_scalarInfo[scalarName], 0 ) )</f>
        <v>damageAdj</v>
      </c>
      <c r="C1183" s="44" t="str">
        <f xml:space="preserve"> INDEX( co_scalarInfo[scalarLabel], MATCH( scalarDataframe[[#This Row],[scalarName]], co_scalarInfo[scalarName], 0 ) )</f>
        <v>MH Demographic Proportion Adjustment Factor</v>
      </c>
      <c r="D1183" s="24" t="s">
        <v>1315</v>
      </c>
      <c r="E1183" s="17" t="s">
        <v>9</v>
      </c>
      <c r="F1183" s="25">
        <v>2017</v>
      </c>
      <c r="G1183" s="26">
        <v>1.0003392640217601</v>
      </c>
    </row>
    <row r="1184" spans="1:7" x14ac:dyDescent="0.35">
      <c r="A1184" s="9">
        <f xml:space="preserve"> ROW( scalarDataframe[[#This Row],[row_id]] ) - ROW( scalarDataframe[[#Headers],[row_id]] )</f>
        <v>1183</v>
      </c>
      <c r="B1184" s="16" t="str">
        <f xml:space="preserve"> INDEX( co_scalarInfo[scalarType], MATCH( scalarDataframe[[#This Row],[scalarName]], co_scalarInfo[scalarName], 0 ) )</f>
        <v>damageAdj</v>
      </c>
      <c r="C1184" s="44" t="str">
        <f xml:space="preserve"> INDEX( co_scalarInfo[scalarLabel], MATCH( scalarDataframe[[#This Row],[scalarName]], co_scalarInfo[scalarName], 0 ) )</f>
        <v>MH Demographic Proportion Adjustment Factor</v>
      </c>
      <c r="D1184" s="24" t="s">
        <v>1315</v>
      </c>
      <c r="E1184" s="17" t="s">
        <v>9</v>
      </c>
      <c r="F1184" s="25">
        <v>2025</v>
      </c>
      <c r="G1184" s="26">
        <v>1.00702969361898</v>
      </c>
    </row>
    <row r="1185" spans="1:7" x14ac:dyDescent="0.35">
      <c r="A1185" s="9">
        <f xml:space="preserve"> ROW( scalarDataframe[[#This Row],[row_id]] ) - ROW( scalarDataframe[[#Headers],[row_id]] )</f>
        <v>1184</v>
      </c>
      <c r="B1185" s="16" t="str">
        <f xml:space="preserve"> INDEX( co_scalarInfo[scalarType], MATCH( scalarDataframe[[#This Row],[scalarName]], co_scalarInfo[scalarName], 0 ) )</f>
        <v>damageAdj</v>
      </c>
      <c r="C1185" s="44" t="str">
        <f xml:space="preserve"> INDEX( co_scalarInfo[scalarLabel], MATCH( scalarDataframe[[#This Row],[scalarName]], co_scalarInfo[scalarName], 0 ) )</f>
        <v>MH Demographic Proportion Adjustment Factor</v>
      </c>
      <c r="D1185" s="24" t="s">
        <v>1315</v>
      </c>
      <c r="E1185" s="17" t="s">
        <v>9</v>
      </c>
      <c r="F1185" s="25">
        <v>2029</v>
      </c>
      <c r="G1185" s="26">
        <v>1.01198125386406</v>
      </c>
    </row>
    <row r="1186" spans="1:7" x14ac:dyDescent="0.35">
      <c r="A1186" s="9">
        <f xml:space="preserve"> ROW( scalarDataframe[[#This Row],[row_id]] ) - ROW( scalarDataframe[[#Headers],[row_id]] )</f>
        <v>1185</v>
      </c>
      <c r="B1186" s="16" t="str">
        <f xml:space="preserve"> INDEX( co_scalarInfo[scalarType], MATCH( scalarDataframe[[#This Row],[scalarName]], co_scalarInfo[scalarName], 0 ) )</f>
        <v>damageAdj</v>
      </c>
      <c r="C1186" s="44" t="str">
        <f xml:space="preserve"> INDEX( co_scalarInfo[scalarLabel], MATCH( scalarDataframe[[#This Row],[scalarName]], co_scalarInfo[scalarName], 0 ) )</f>
        <v>MH Demographic Proportion Adjustment Factor</v>
      </c>
      <c r="D1186" s="24" t="s">
        <v>1315</v>
      </c>
      <c r="E1186" s="17" t="s">
        <v>9</v>
      </c>
      <c r="F1186" s="25">
        <v>2032</v>
      </c>
      <c r="G1186" s="26">
        <v>1.01562722552066</v>
      </c>
    </row>
    <row r="1187" spans="1:7" x14ac:dyDescent="0.35">
      <c r="A1187" s="9">
        <f xml:space="preserve"> ROW( scalarDataframe[[#This Row],[row_id]] ) - ROW( scalarDataframe[[#Headers],[row_id]] )</f>
        <v>1186</v>
      </c>
      <c r="B1187" s="16" t="str">
        <f xml:space="preserve"> INDEX( co_scalarInfo[scalarType], MATCH( scalarDataframe[[#This Row],[scalarName]], co_scalarInfo[scalarName], 0 ) )</f>
        <v>damageAdj</v>
      </c>
      <c r="C1187" s="44" t="str">
        <f xml:space="preserve"> INDEX( co_scalarInfo[scalarLabel], MATCH( scalarDataframe[[#This Row],[scalarName]], co_scalarInfo[scalarName], 0 ) )</f>
        <v>MH Demographic Proportion Adjustment Factor</v>
      </c>
      <c r="D1187" s="24" t="s">
        <v>1315</v>
      </c>
      <c r="E1187" s="17" t="s">
        <v>9</v>
      </c>
      <c r="F1187" s="25">
        <v>2033</v>
      </c>
      <c r="G1187" s="26">
        <v>1.0168034409089901</v>
      </c>
    </row>
    <row r="1188" spans="1:7" x14ac:dyDescent="0.35">
      <c r="A1188" s="9">
        <f xml:space="preserve"> ROW( scalarDataframe[[#This Row],[row_id]] ) - ROW( scalarDataframe[[#Headers],[row_id]] )</f>
        <v>1187</v>
      </c>
      <c r="B1188" s="16" t="str">
        <f xml:space="preserve"> INDEX( co_scalarInfo[scalarType], MATCH( scalarDataframe[[#This Row],[scalarName]], co_scalarInfo[scalarName], 0 ) )</f>
        <v>damageAdj</v>
      </c>
      <c r="C1188" s="44" t="str">
        <f xml:space="preserve"> INDEX( co_scalarInfo[scalarLabel], MATCH( scalarDataframe[[#This Row],[scalarName]], co_scalarInfo[scalarName], 0 ) )</f>
        <v>MH Demographic Proportion Adjustment Factor</v>
      </c>
      <c r="D1188" s="24" t="s">
        <v>1315</v>
      </c>
      <c r="E1188" s="17" t="s">
        <v>9</v>
      </c>
      <c r="F1188" s="25">
        <v>2037</v>
      </c>
      <c r="G1188" s="26">
        <v>1.0216272728389</v>
      </c>
    </row>
    <row r="1189" spans="1:7" x14ac:dyDescent="0.35">
      <c r="A1189" s="9">
        <f xml:space="preserve"> ROW( scalarDataframe[[#This Row],[row_id]] ) - ROW( scalarDataframe[[#Headers],[row_id]] )</f>
        <v>1188</v>
      </c>
      <c r="B1189" s="16" t="str">
        <f xml:space="preserve"> INDEX( co_scalarInfo[scalarType], MATCH( scalarDataframe[[#This Row],[scalarName]], co_scalarInfo[scalarName], 0 ) )</f>
        <v>damageAdj</v>
      </c>
      <c r="C1189" s="44" t="str">
        <f xml:space="preserve"> INDEX( co_scalarInfo[scalarLabel], MATCH( scalarDataframe[[#This Row],[scalarName]], co_scalarInfo[scalarName], 0 ) )</f>
        <v>MH Demographic Proportion Adjustment Factor</v>
      </c>
      <c r="D1189" s="24" t="s">
        <v>1315</v>
      </c>
      <c r="E1189" s="17" t="s">
        <v>9</v>
      </c>
      <c r="F1189" s="25">
        <v>2044</v>
      </c>
      <c r="G1189" s="26">
        <v>1.0250872851851101</v>
      </c>
    </row>
    <row r="1190" spans="1:7" x14ac:dyDescent="0.35">
      <c r="A1190" s="9">
        <f xml:space="preserve"> ROW( scalarDataframe[[#This Row],[row_id]] ) - ROW( scalarDataframe[[#Headers],[row_id]] )</f>
        <v>1189</v>
      </c>
      <c r="B1190" s="16" t="str">
        <f xml:space="preserve"> INDEX( co_scalarInfo[scalarType], MATCH( scalarDataframe[[#This Row],[scalarName]], co_scalarInfo[scalarName], 0 ) )</f>
        <v>damageAdj</v>
      </c>
      <c r="C1190" s="44" t="str">
        <f xml:space="preserve"> INDEX( co_scalarInfo[scalarLabel], MATCH( scalarDataframe[[#This Row],[scalarName]], co_scalarInfo[scalarName], 0 ) )</f>
        <v>MH Demographic Proportion Adjustment Factor</v>
      </c>
      <c r="D1190" s="24" t="s">
        <v>1315</v>
      </c>
      <c r="E1190" s="17" t="s">
        <v>9</v>
      </c>
      <c r="F1190" s="25">
        <v>2048</v>
      </c>
      <c r="G1190" s="26">
        <v>1.0252136353057499</v>
      </c>
    </row>
    <row r="1191" spans="1:7" x14ac:dyDescent="0.35">
      <c r="A1191" s="9">
        <f xml:space="preserve"> ROW( scalarDataframe[[#This Row],[row_id]] ) - ROW( scalarDataframe[[#Headers],[row_id]] )</f>
        <v>1190</v>
      </c>
      <c r="B1191" s="16" t="str">
        <f xml:space="preserve"> INDEX( co_scalarInfo[scalarType], MATCH( scalarDataframe[[#This Row],[scalarName]], co_scalarInfo[scalarName], 0 ) )</f>
        <v>damageAdj</v>
      </c>
      <c r="C1191" s="44" t="str">
        <f xml:space="preserve"> INDEX( co_scalarInfo[scalarLabel], MATCH( scalarDataframe[[#This Row],[scalarName]], co_scalarInfo[scalarName], 0 ) )</f>
        <v>MH Demographic Proportion Adjustment Factor</v>
      </c>
      <c r="D1191" s="24" t="s">
        <v>1315</v>
      </c>
      <c r="E1191" s="17" t="s">
        <v>9</v>
      </c>
      <c r="F1191" s="25">
        <v>2049</v>
      </c>
      <c r="G1191" s="26">
        <v>1.02529964815147</v>
      </c>
    </row>
    <row r="1192" spans="1:7" x14ac:dyDescent="0.35">
      <c r="A1192" s="9">
        <f xml:space="preserve"> ROW( scalarDataframe[[#This Row],[row_id]] ) - ROW( scalarDataframe[[#Headers],[row_id]] )</f>
        <v>1191</v>
      </c>
      <c r="B1192" s="16" t="str">
        <f xml:space="preserve"> INDEX( co_scalarInfo[scalarType], MATCH( scalarDataframe[[#This Row],[scalarName]], co_scalarInfo[scalarName], 0 ) )</f>
        <v>damageAdj</v>
      </c>
      <c r="C1192" s="44" t="str">
        <f xml:space="preserve"> INDEX( co_scalarInfo[scalarLabel], MATCH( scalarDataframe[[#This Row],[scalarName]], co_scalarInfo[scalarName], 0 ) )</f>
        <v>MH Demographic Proportion Adjustment Factor</v>
      </c>
      <c r="D1192" s="24" t="s">
        <v>1315</v>
      </c>
      <c r="E1192" s="17" t="s">
        <v>9</v>
      </c>
      <c r="F1192" s="25">
        <v>2050</v>
      </c>
      <c r="G1192" s="26">
        <v>1.0253584507847</v>
      </c>
    </row>
    <row r="1193" spans="1:7" x14ac:dyDescent="0.35">
      <c r="A1193" s="9">
        <f xml:space="preserve"> ROW( scalarDataframe[[#This Row],[row_id]] ) - ROW( scalarDataframe[[#Headers],[row_id]] )</f>
        <v>1192</v>
      </c>
      <c r="B1193" s="16" t="str">
        <f xml:space="preserve"> INDEX( co_scalarInfo[scalarType], MATCH( scalarDataframe[[#This Row],[scalarName]], co_scalarInfo[scalarName], 0 ) )</f>
        <v>damageAdj</v>
      </c>
      <c r="C1193" s="44" t="str">
        <f xml:space="preserve"> INDEX( co_scalarInfo[scalarLabel], MATCH( scalarDataframe[[#This Row],[scalarName]], co_scalarInfo[scalarName], 0 ) )</f>
        <v>MH Demographic Proportion Adjustment Factor</v>
      </c>
      <c r="D1193" s="24" t="s">
        <v>1315</v>
      </c>
      <c r="E1193" s="17" t="s">
        <v>9</v>
      </c>
      <c r="F1193" s="25">
        <v>2052</v>
      </c>
      <c r="G1193" s="26">
        <v>1.0264975667096801</v>
      </c>
    </row>
    <row r="1194" spans="1:7" x14ac:dyDescent="0.35">
      <c r="A1194" s="9">
        <f xml:space="preserve"> ROW( scalarDataframe[[#This Row],[row_id]] ) - ROW( scalarDataframe[[#Headers],[row_id]] )</f>
        <v>1193</v>
      </c>
      <c r="B1194" s="16" t="str">
        <f xml:space="preserve"> INDEX( co_scalarInfo[scalarType], MATCH( scalarDataframe[[#This Row],[scalarName]], co_scalarInfo[scalarName], 0 ) )</f>
        <v>damageAdj</v>
      </c>
      <c r="C1194" s="44" t="str">
        <f xml:space="preserve"> INDEX( co_scalarInfo[scalarLabel], MATCH( scalarDataframe[[#This Row],[scalarName]], co_scalarInfo[scalarName], 0 ) )</f>
        <v>MH Demographic Proportion Adjustment Factor</v>
      </c>
      <c r="D1194" s="24" t="s">
        <v>1315</v>
      </c>
      <c r="E1194" s="17" t="s">
        <v>9</v>
      </c>
      <c r="F1194" s="25">
        <v>2055</v>
      </c>
      <c r="G1194" s="26">
        <v>1.0285381888237899</v>
      </c>
    </row>
    <row r="1195" spans="1:7" x14ac:dyDescent="0.35">
      <c r="A1195" s="9">
        <f xml:space="preserve"> ROW( scalarDataframe[[#This Row],[row_id]] ) - ROW( scalarDataframe[[#Headers],[row_id]] )</f>
        <v>1194</v>
      </c>
      <c r="B1195" s="16" t="str">
        <f xml:space="preserve"> INDEX( co_scalarInfo[scalarType], MATCH( scalarDataframe[[#This Row],[scalarName]], co_scalarInfo[scalarName], 0 ) )</f>
        <v>damageAdj</v>
      </c>
      <c r="C1195" s="44" t="str">
        <f xml:space="preserve"> INDEX( co_scalarInfo[scalarLabel], MATCH( scalarDataframe[[#This Row],[scalarName]], co_scalarInfo[scalarName], 0 ) )</f>
        <v>MH Demographic Proportion Adjustment Factor</v>
      </c>
      <c r="D1195" s="24" t="s">
        <v>1315</v>
      </c>
      <c r="E1195" s="17" t="s">
        <v>9</v>
      </c>
      <c r="F1195" s="25">
        <v>2059</v>
      </c>
      <c r="G1195" s="26">
        <v>1.0313609376619299</v>
      </c>
    </row>
    <row r="1196" spans="1:7" x14ac:dyDescent="0.35">
      <c r="A1196" s="9">
        <f xml:space="preserve"> ROW( scalarDataframe[[#This Row],[row_id]] ) - ROW( scalarDataframe[[#Headers],[row_id]] )</f>
        <v>1195</v>
      </c>
      <c r="B1196" s="16" t="str">
        <f xml:space="preserve"> INDEX( co_scalarInfo[scalarType], MATCH( scalarDataframe[[#This Row],[scalarName]], co_scalarInfo[scalarName], 0 ) )</f>
        <v>damageAdj</v>
      </c>
      <c r="C1196" s="44" t="str">
        <f xml:space="preserve"> INDEX( co_scalarInfo[scalarLabel], MATCH( scalarDataframe[[#This Row],[scalarName]], co_scalarInfo[scalarName], 0 ) )</f>
        <v>MH Demographic Proportion Adjustment Factor</v>
      </c>
      <c r="D1196" s="24" t="s">
        <v>1315</v>
      </c>
      <c r="E1196" s="17" t="s">
        <v>9</v>
      </c>
      <c r="F1196" s="25">
        <v>2061</v>
      </c>
      <c r="G1196" s="26">
        <v>1.03299370929685</v>
      </c>
    </row>
    <row r="1197" spans="1:7" x14ac:dyDescent="0.35">
      <c r="A1197" s="9">
        <f xml:space="preserve"> ROW( scalarDataframe[[#This Row],[row_id]] ) - ROW( scalarDataframe[[#Headers],[row_id]] )</f>
        <v>1196</v>
      </c>
      <c r="B1197" s="16" t="str">
        <f xml:space="preserve"> INDEX( co_scalarInfo[scalarType], MATCH( scalarDataframe[[#This Row],[scalarName]], co_scalarInfo[scalarName], 0 ) )</f>
        <v>damageAdj</v>
      </c>
      <c r="C1197" s="44" t="str">
        <f xml:space="preserve"> INDEX( co_scalarInfo[scalarLabel], MATCH( scalarDataframe[[#This Row],[scalarName]], co_scalarInfo[scalarName], 0 ) )</f>
        <v>MH Demographic Proportion Adjustment Factor</v>
      </c>
      <c r="D1197" s="24" t="s">
        <v>1315</v>
      </c>
      <c r="E1197" s="17" t="s">
        <v>9</v>
      </c>
      <c r="F1197" s="25">
        <v>2062</v>
      </c>
      <c r="G1197" s="26">
        <v>1.03373777107192</v>
      </c>
    </row>
    <row r="1198" spans="1:7" x14ac:dyDescent="0.35">
      <c r="A1198" s="9">
        <f xml:space="preserve"> ROW( scalarDataframe[[#This Row],[row_id]] ) - ROW( scalarDataframe[[#Headers],[row_id]] )</f>
        <v>1197</v>
      </c>
      <c r="B1198" s="16" t="str">
        <f xml:space="preserve"> INDEX( co_scalarInfo[scalarType], MATCH( scalarDataframe[[#This Row],[scalarName]], co_scalarInfo[scalarName], 0 ) )</f>
        <v>damageAdj</v>
      </c>
      <c r="C1198" s="44" t="str">
        <f xml:space="preserve"> INDEX( co_scalarInfo[scalarLabel], MATCH( scalarDataframe[[#This Row],[scalarName]], co_scalarInfo[scalarName], 0 ) )</f>
        <v>MH Demographic Proportion Adjustment Factor</v>
      </c>
      <c r="D1198" s="24" t="s">
        <v>1315</v>
      </c>
      <c r="E1198" s="17" t="s">
        <v>9</v>
      </c>
      <c r="F1198" s="25">
        <v>2064</v>
      </c>
      <c r="G1198" s="26">
        <v>1.0354904823858599</v>
      </c>
    </row>
    <row r="1199" spans="1:7" x14ac:dyDescent="0.35">
      <c r="A1199" s="9">
        <f xml:space="preserve"> ROW( scalarDataframe[[#This Row],[row_id]] ) - ROW( scalarDataframe[[#Headers],[row_id]] )</f>
        <v>1198</v>
      </c>
      <c r="B1199" s="16" t="str">
        <f xml:space="preserve"> INDEX( co_scalarInfo[scalarType], MATCH( scalarDataframe[[#This Row],[scalarName]], co_scalarInfo[scalarName], 0 ) )</f>
        <v>damageAdj</v>
      </c>
      <c r="C1199" s="44" t="str">
        <f xml:space="preserve"> INDEX( co_scalarInfo[scalarLabel], MATCH( scalarDataframe[[#This Row],[scalarName]], co_scalarInfo[scalarName], 0 ) )</f>
        <v>MH Demographic Proportion Adjustment Factor</v>
      </c>
      <c r="D1199" s="24" t="s">
        <v>1315</v>
      </c>
      <c r="E1199" s="17" t="s">
        <v>9</v>
      </c>
      <c r="F1199" s="25">
        <v>2067</v>
      </c>
      <c r="G1199" s="26">
        <v>1.03810741237284</v>
      </c>
    </row>
    <row r="1200" spans="1:7" x14ac:dyDescent="0.35">
      <c r="A1200" s="9">
        <f xml:space="preserve"> ROW( scalarDataframe[[#This Row],[row_id]] ) - ROW( scalarDataframe[[#Headers],[row_id]] )</f>
        <v>1199</v>
      </c>
      <c r="B1200" s="16" t="str">
        <f xml:space="preserve"> INDEX( co_scalarInfo[scalarType], MATCH( scalarDataframe[[#This Row],[scalarName]], co_scalarInfo[scalarName], 0 ) )</f>
        <v>damageAdj</v>
      </c>
      <c r="C1200" s="44" t="str">
        <f xml:space="preserve"> INDEX( co_scalarInfo[scalarLabel], MATCH( scalarDataframe[[#This Row],[scalarName]], co_scalarInfo[scalarName], 0 ) )</f>
        <v>MH Demographic Proportion Adjustment Factor</v>
      </c>
      <c r="D1200" s="24" t="s">
        <v>1315</v>
      </c>
      <c r="E1200" s="17" t="s">
        <v>9</v>
      </c>
      <c r="F1200" s="25">
        <v>2071</v>
      </c>
      <c r="G1200" s="26">
        <v>1.0410335762338501</v>
      </c>
    </row>
    <row r="1201" spans="1:7" x14ac:dyDescent="0.35">
      <c r="A1201" s="9">
        <f xml:space="preserve"> ROW( scalarDataframe[[#This Row],[row_id]] ) - ROW( scalarDataframe[[#Headers],[row_id]] )</f>
        <v>1200</v>
      </c>
      <c r="B1201" s="16" t="str">
        <f xml:space="preserve"> INDEX( co_scalarInfo[scalarType], MATCH( scalarDataframe[[#This Row],[scalarName]], co_scalarInfo[scalarName], 0 ) )</f>
        <v>damageAdj</v>
      </c>
      <c r="C1201" s="44" t="str">
        <f xml:space="preserve"> INDEX( co_scalarInfo[scalarLabel], MATCH( scalarDataframe[[#This Row],[scalarName]], co_scalarInfo[scalarName], 0 ) )</f>
        <v>MH Demographic Proportion Adjustment Factor</v>
      </c>
      <c r="D1201" s="24" t="s">
        <v>1315</v>
      </c>
      <c r="E1201" s="17" t="s">
        <v>9</v>
      </c>
      <c r="F1201" s="25">
        <v>2076</v>
      </c>
      <c r="G1201" s="26">
        <v>1.04210334760381</v>
      </c>
    </row>
    <row r="1202" spans="1:7" x14ac:dyDescent="0.35">
      <c r="A1202" s="9">
        <f xml:space="preserve"> ROW( scalarDataframe[[#This Row],[row_id]] ) - ROW( scalarDataframe[[#Headers],[row_id]] )</f>
        <v>1201</v>
      </c>
      <c r="B1202" s="16" t="str">
        <f xml:space="preserve"> INDEX( co_scalarInfo[scalarType], MATCH( scalarDataframe[[#This Row],[scalarName]], co_scalarInfo[scalarName], 0 ) )</f>
        <v>damageAdj</v>
      </c>
      <c r="C1202" s="44" t="str">
        <f xml:space="preserve"> INDEX( co_scalarInfo[scalarLabel], MATCH( scalarDataframe[[#This Row],[scalarName]], co_scalarInfo[scalarName], 0 ) )</f>
        <v>MH Demographic Proportion Adjustment Factor</v>
      </c>
      <c r="D1202" s="24" t="s">
        <v>1315</v>
      </c>
      <c r="E1202" s="17" t="s">
        <v>9</v>
      </c>
      <c r="F1202" s="25">
        <v>2077</v>
      </c>
      <c r="G1202" s="26">
        <v>1.0424433761154499</v>
      </c>
    </row>
    <row r="1203" spans="1:7" x14ac:dyDescent="0.35">
      <c r="A1203" s="9">
        <f xml:space="preserve"> ROW( scalarDataframe[[#This Row],[row_id]] ) - ROW( scalarDataframe[[#Headers],[row_id]] )</f>
        <v>1202</v>
      </c>
      <c r="B1203" s="16" t="str">
        <f xml:space="preserve"> INDEX( co_scalarInfo[scalarType], MATCH( scalarDataframe[[#This Row],[scalarName]], co_scalarInfo[scalarName], 0 ) )</f>
        <v>damageAdj</v>
      </c>
      <c r="C1203" s="44" t="str">
        <f xml:space="preserve"> INDEX( co_scalarInfo[scalarLabel], MATCH( scalarDataframe[[#This Row],[scalarName]], co_scalarInfo[scalarName], 0 ) )</f>
        <v>MH Demographic Proportion Adjustment Factor</v>
      </c>
      <c r="D1203" s="24" t="s">
        <v>1315</v>
      </c>
      <c r="E1203" s="17" t="s">
        <v>9</v>
      </c>
      <c r="F1203" s="25">
        <v>2081</v>
      </c>
      <c r="G1203" s="26">
        <v>1.0438877072129999</v>
      </c>
    </row>
    <row r="1204" spans="1:7" x14ac:dyDescent="0.35">
      <c r="A1204" s="9">
        <f xml:space="preserve"> ROW( scalarDataframe[[#This Row],[row_id]] ) - ROW( scalarDataframe[[#Headers],[row_id]] )</f>
        <v>1203</v>
      </c>
      <c r="B1204" s="16" t="str">
        <f xml:space="preserve"> INDEX( co_scalarInfo[scalarType], MATCH( scalarDataframe[[#This Row],[scalarName]], co_scalarInfo[scalarName], 0 ) )</f>
        <v>damageAdj</v>
      </c>
      <c r="C1204" s="44" t="str">
        <f xml:space="preserve"> INDEX( co_scalarInfo[scalarLabel], MATCH( scalarDataframe[[#This Row],[scalarName]], co_scalarInfo[scalarName], 0 ) )</f>
        <v>MH Demographic Proportion Adjustment Factor</v>
      </c>
      <c r="D1204" s="24" t="s">
        <v>1315</v>
      </c>
      <c r="E1204" s="17" t="s">
        <v>9</v>
      </c>
      <c r="F1204" s="25">
        <v>2082</v>
      </c>
      <c r="G1204" s="26">
        <v>1.04420576736286</v>
      </c>
    </row>
    <row r="1205" spans="1:7" x14ac:dyDescent="0.35">
      <c r="A1205" s="9">
        <f xml:space="preserve"> ROW( scalarDataframe[[#This Row],[row_id]] ) - ROW( scalarDataframe[[#Headers],[row_id]] )</f>
        <v>1204</v>
      </c>
      <c r="B1205" s="16" t="str">
        <f xml:space="preserve"> INDEX( co_scalarInfo[scalarType], MATCH( scalarDataframe[[#This Row],[scalarName]], co_scalarInfo[scalarName], 0 ) )</f>
        <v>damageAdj</v>
      </c>
      <c r="C1205" s="44" t="str">
        <f xml:space="preserve"> INDEX( co_scalarInfo[scalarLabel], MATCH( scalarDataframe[[#This Row],[scalarName]], co_scalarInfo[scalarName], 0 ) )</f>
        <v>MH Demographic Proportion Adjustment Factor</v>
      </c>
      <c r="D1205" s="24" t="s">
        <v>1315</v>
      </c>
      <c r="E1205" s="17" t="s">
        <v>9</v>
      </c>
      <c r="F1205" s="25">
        <v>2087</v>
      </c>
      <c r="G1205" s="26">
        <v>1.0480141786611901</v>
      </c>
    </row>
    <row r="1206" spans="1:7" x14ac:dyDescent="0.35">
      <c r="A1206" s="9">
        <f xml:space="preserve"> ROW( scalarDataframe[[#This Row],[row_id]] ) - ROW( scalarDataframe[[#Headers],[row_id]] )</f>
        <v>1205</v>
      </c>
      <c r="B1206" s="16" t="str">
        <f xml:space="preserve"> INDEX( co_scalarInfo[scalarType], MATCH( scalarDataframe[[#This Row],[scalarName]], co_scalarInfo[scalarName], 0 ) )</f>
        <v>damageAdj</v>
      </c>
      <c r="C1206" s="44" t="str">
        <f xml:space="preserve"> INDEX( co_scalarInfo[scalarLabel], MATCH( scalarDataframe[[#This Row],[scalarName]], co_scalarInfo[scalarName], 0 ) )</f>
        <v>MH Demographic Proportion Adjustment Factor</v>
      </c>
      <c r="D1206" s="24" t="s">
        <v>1315</v>
      </c>
      <c r="E1206" s="17" t="s">
        <v>9</v>
      </c>
      <c r="F1206" s="25">
        <v>2091</v>
      </c>
      <c r="G1206" s="26">
        <v>1.0510405119896</v>
      </c>
    </row>
    <row r="1207" spans="1:7" x14ac:dyDescent="0.35">
      <c r="A1207" s="9">
        <f xml:space="preserve"> ROW( scalarDataframe[[#This Row],[row_id]] ) - ROW( scalarDataframe[[#Headers],[row_id]] )</f>
        <v>1206</v>
      </c>
      <c r="B1207" s="16" t="str">
        <f xml:space="preserve"> INDEX( co_scalarInfo[scalarType], MATCH( scalarDataframe[[#This Row],[scalarName]], co_scalarInfo[scalarName], 0 ) )</f>
        <v>damageAdj</v>
      </c>
      <c r="C1207" s="44" t="str">
        <f xml:space="preserve"> INDEX( co_scalarInfo[scalarLabel], MATCH( scalarDataframe[[#This Row],[scalarName]], co_scalarInfo[scalarName], 0 ) )</f>
        <v>MH Demographic Proportion Adjustment Factor</v>
      </c>
      <c r="D1207" s="24" t="s">
        <v>1315</v>
      </c>
      <c r="E1207" s="17" t="s">
        <v>10</v>
      </c>
      <c r="F1207" s="25">
        <v>2010</v>
      </c>
      <c r="G1207" s="26">
        <v>0.99568521610406646</v>
      </c>
    </row>
    <row r="1208" spans="1:7" x14ac:dyDescent="0.35">
      <c r="A1208" s="9">
        <f xml:space="preserve"> ROW( scalarDataframe[[#This Row],[row_id]] ) - ROW( scalarDataframe[[#Headers],[row_id]] )</f>
        <v>1207</v>
      </c>
      <c r="B1208" s="16" t="str">
        <f xml:space="preserve"> INDEX( co_scalarInfo[scalarType], MATCH( scalarDataframe[[#This Row],[scalarName]], co_scalarInfo[scalarName], 0 ) )</f>
        <v>damageAdj</v>
      </c>
      <c r="C1208" s="44" t="str">
        <f xml:space="preserve"> INDEX( co_scalarInfo[scalarLabel], MATCH( scalarDataframe[[#This Row],[scalarName]], co_scalarInfo[scalarName], 0 ) )</f>
        <v>MH Demographic Proportion Adjustment Factor</v>
      </c>
      <c r="D1208" s="24" t="s">
        <v>1315</v>
      </c>
      <c r="E1208" s="17" t="s">
        <v>10</v>
      </c>
      <c r="F1208" s="25">
        <v>2011</v>
      </c>
      <c r="G1208" s="26">
        <v>0.99656007861970297</v>
      </c>
    </row>
    <row r="1209" spans="1:7" x14ac:dyDescent="0.35">
      <c r="A1209" s="9">
        <f xml:space="preserve"> ROW( scalarDataframe[[#This Row],[row_id]] ) - ROW( scalarDataframe[[#Headers],[row_id]] )</f>
        <v>1208</v>
      </c>
      <c r="B1209" s="16" t="str">
        <f xml:space="preserve"> INDEX( co_scalarInfo[scalarType], MATCH( scalarDataframe[[#This Row],[scalarName]], co_scalarInfo[scalarName], 0 ) )</f>
        <v>damageAdj</v>
      </c>
      <c r="C1209" s="44" t="str">
        <f xml:space="preserve"> INDEX( co_scalarInfo[scalarLabel], MATCH( scalarDataframe[[#This Row],[scalarName]], co_scalarInfo[scalarName], 0 ) )</f>
        <v>MH Demographic Proportion Adjustment Factor</v>
      </c>
      <c r="D1209" s="24" t="s">
        <v>1315</v>
      </c>
      <c r="E1209" s="17" t="s">
        <v>10</v>
      </c>
      <c r="F1209" s="25">
        <v>2013</v>
      </c>
      <c r="G1209" s="26">
        <v>0.99830980365097599</v>
      </c>
    </row>
    <row r="1210" spans="1:7" x14ac:dyDescent="0.35">
      <c r="A1210" s="9">
        <f xml:space="preserve"> ROW( scalarDataframe[[#This Row],[row_id]] ) - ROW( scalarDataframe[[#Headers],[row_id]] )</f>
        <v>1209</v>
      </c>
      <c r="B1210" s="16" t="str">
        <f xml:space="preserve"> INDEX( co_scalarInfo[scalarType], MATCH( scalarDataframe[[#This Row],[scalarName]], co_scalarInfo[scalarName], 0 ) )</f>
        <v>damageAdj</v>
      </c>
      <c r="C1210" s="44" t="str">
        <f xml:space="preserve"> INDEX( co_scalarInfo[scalarLabel], MATCH( scalarDataframe[[#This Row],[scalarName]], co_scalarInfo[scalarName], 0 ) )</f>
        <v>MH Demographic Proportion Adjustment Factor</v>
      </c>
      <c r="D1210" s="24" t="s">
        <v>1315</v>
      </c>
      <c r="E1210" s="17" t="s">
        <v>10</v>
      </c>
      <c r="F1210" s="25">
        <v>2017</v>
      </c>
      <c r="G1210" s="26">
        <v>1.0015728076222301</v>
      </c>
    </row>
    <row r="1211" spans="1:7" x14ac:dyDescent="0.35">
      <c r="A1211" s="9">
        <f xml:space="preserve"> ROW( scalarDataframe[[#This Row],[row_id]] ) - ROW( scalarDataframe[[#Headers],[row_id]] )</f>
        <v>1210</v>
      </c>
      <c r="B1211" s="16" t="str">
        <f xml:space="preserve"> INDEX( co_scalarInfo[scalarType], MATCH( scalarDataframe[[#This Row],[scalarName]], co_scalarInfo[scalarName], 0 ) )</f>
        <v>damageAdj</v>
      </c>
      <c r="C1211" s="44" t="str">
        <f xml:space="preserve"> INDEX( co_scalarInfo[scalarLabel], MATCH( scalarDataframe[[#This Row],[scalarName]], co_scalarInfo[scalarName], 0 ) )</f>
        <v>MH Demographic Proportion Adjustment Factor</v>
      </c>
      <c r="D1211" s="24" t="s">
        <v>1315</v>
      </c>
      <c r="E1211" s="17" t="s">
        <v>10</v>
      </c>
      <c r="F1211" s="25">
        <v>2025</v>
      </c>
      <c r="G1211" s="26">
        <v>1.0085809737161899</v>
      </c>
    </row>
    <row r="1212" spans="1:7" x14ac:dyDescent="0.35">
      <c r="A1212" s="9">
        <f xml:space="preserve"> ROW( scalarDataframe[[#This Row],[row_id]] ) - ROW( scalarDataframe[[#Headers],[row_id]] )</f>
        <v>1211</v>
      </c>
      <c r="B1212" s="16" t="str">
        <f xml:space="preserve"> INDEX( co_scalarInfo[scalarType], MATCH( scalarDataframe[[#This Row],[scalarName]], co_scalarInfo[scalarName], 0 ) )</f>
        <v>damageAdj</v>
      </c>
      <c r="C1212" s="44" t="str">
        <f xml:space="preserve"> INDEX( co_scalarInfo[scalarLabel], MATCH( scalarDataframe[[#This Row],[scalarName]], co_scalarInfo[scalarName], 0 ) )</f>
        <v>MH Demographic Proportion Adjustment Factor</v>
      </c>
      <c r="D1212" s="24" t="s">
        <v>1315</v>
      </c>
      <c r="E1212" s="17" t="s">
        <v>10</v>
      </c>
      <c r="F1212" s="25">
        <v>2029</v>
      </c>
      <c r="G1212" s="26">
        <v>1.01218398583216</v>
      </c>
    </row>
    <row r="1213" spans="1:7" x14ac:dyDescent="0.35">
      <c r="A1213" s="9">
        <f xml:space="preserve"> ROW( scalarDataframe[[#This Row],[row_id]] ) - ROW( scalarDataframe[[#Headers],[row_id]] )</f>
        <v>1212</v>
      </c>
      <c r="B1213" s="16" t="str">
        <f xml:space="preserve"> INDEX( co_scalarInfo[scalarType], MATCH( scalarDataframe[[#This Row],[scalarName]], co_scalarInfo[scalarName], 0 ) )</f>
        <v>damageAdj</v>
      </c>
      <c r="C1213" s="44" t="str">
        <f xml:space="preserve"> INDEX( co_scalarInfo[scalarLabel], MATCH( scalarDataframe[[#This Row],[scalarName]], co_scalarInfo[scalarName], 0 ) )</f>
        <v>MH Demographic Proportion Adjustment Factor</v>
      </c>
      <c r="D1213" s="24" t="s">
        <v>1315</v>
      </c>
      <c r="E1213" s="17" t="s">
        <v>10</v>
      </c>
      <c r="F1213" s="25">
        <v>2032</v>
      </c>
      <c r="G1213" s="26">
        <v>1.0155089547789899</v>
      </c>
    </row>
    <row r="1214" spans="1:7" x14ac:dyDescent="0.35">
      <c r="A1214" s="9">
        <f xml:space="preserve"> ROW( scalarDataframe[[#This Row],[row_id]] ) - ROW( scalarDataframe[[#Headers],[row_id]] )</f>
        <v>1213</v>
      </c>
      <c r="B1214" s="16" t="str">
        <f xml:space="preserve"> INDEX( co_scalarInfo[scalarType], MATCH( scalarDataframe[[#This Row],[scalarName]], co_scalarInfo[scalarName], 0 ) )</f>
        <v>damageAdj</v>
      </c>
      <c r="C1214" s="44" t="str">
        <f xml:space="preserve"> INDEX( co_scalarInfo[scalarLabel], MATCH( scalarDataframe[[#This Row],[scalarName]], co_scalarInfo[scalarName], 0 ) )</f>
        <v>MH Demographic Proportion Adjustment Factor</v>
      </c>
      <c r="D1214" s="24" t="s">
        <v>1315</v>
      </c>
      <c r="E1214" s="17" t="s">
        <v>10</v>
      </c>
      <c r="F1214" s="25">
        <v>2033</v>
      </c>
      <c r="G1214" s="26">
        <v>1.01670740152664</v>
      </c>
    </row>
    <row r="1215" spans="1:7" x14ac:dyDescent="0.35">
      <c r="A1215" s="9">
        <f xml:space="preserve"> ROW( scalarDataframe[[#This Row],[row_id]] ) - ROW( scalarDataframe[[#Headers],[row_id]] )</f>
        <v>1214</v>
      </c>
      <c r="B1215" s="16" t="str">
        <f xml:space="preserve"> INDEX( co_scalarInfo[scalarType], MATCH( scalarDataframe[[#This Row],[scalarName]], co_scalarInfo[scalarName], 0 ) )</f>
        <v>damageAdj</v>
      </c>
      <c r="C1215" s="44" t="str">
        <f xml:space="preserve"> INDEX( co_scalarInfo[scalarLabel], MATCH( scalarDataframe[[#This Row],[scalarName]], co_scalarInfo[scalarName], 0 ) )</f>
        <v>MH Demographic Proportion Adjustment Factor</v>
      </c>
      <c r="D1215" s="24" t="s">
        <v>1315</v>
      </c>
      <c r="E1215" s="17" t="s">
        <v>10</v>
      </c>
      <c r="F1215" s="25">
        <v>2037</v>
      </c>
      <c r="G1215" s="26">
        <v>1.0213831535865501</v>
      </c>
    </row>
    <row r="1216" spans="1:7" x14ac:dyDescent="0.35">
      <c r="A1216" s="9">
        <f xml:space="preserve"> ROW( scalarDataframe[[#This Row],[row_id]] ) - ROW( scalarDataframe[[#Headers],[row_id]] )</f>
        <v>1215</v>
      </c>
      <c r="B1216" s="16" t="str">
        <f xml:space="preserve"> INDEX( co_scalarInfo[scalarType], MATCH( scalarDataframe[[#This Row],[scalarName]], co_scalarInfo[scalarName], 0 ) )</f>
        <v>damageAdj</v>
      </c>
      <c r="C1216" s="44" t="str">
        <f xml:space="preserve"> INDEX( co_scalarInfo[scalarLabel], MATCH( scalarDataframe[[#This Row],[scalarName]], co_scalarInfo[scalarName], 0 ) )</f>
        <v>MH Demographic Proportion Adjustment Factor</v>
      </c>
      <c r="D1216" s="24" t="s">
        <v>1315</v>
      </c>
      <c r="E1216" s="17" t="s">
        <v>10</v>
      </c>
      <c r="F1216" s="25">
        <v>2044</v>
      </c>
      <c r="G1216" s="26">
        <v>1.02749901943804</v>
      </c>
    </row>
    <row r="1217" spans="1:7" x14ac:dyDescent="0.35">
      <c r="A1217" s="9">
        <f xml:space="preserve"> ROW( scalarDataframe[[#This Row],[row_id]] ) - ROW( scalarDataframe[[#Headers],[row_id]] )</f>
        <v>1216</v>
      </c>
      <c r="B1217" s="16" t="str">
        <f xml:space="preserve"> INDEX( co_scalarInfo[scalarType], MATCH( scalarDataframe[[#This Row],[scalarName]], co_scalarInfo[scalarName], 0 ) )</f>
        <v>damageAdj</v>
      </c>
      <c r="C1217" s="44" t="str">
        <f xml:space="preserve"> INDEX( co_scalarInfo[scalarLabel], MATCH( scalarDataframe[[#This Row],[scalarName]], co_scalarInfo[scalarName], 0 ) )</f>
        <v>MH Demographic Proportion Adjustment Factor</v>
      </c>
      <c r="D1217" s="24" t="s">
        <v>1315</v>
      </c>
      <c r="E1217" s="17" t="s">
        <v>10</v>
      </c>
      <c r="F1217" s="25">
        <v>2048</v>
      </c>
      <c r="G1217" s="26">
        <v>1.03030262112074</v>
      </c>
    </row>
    <row r="1218" spans="1:7" x14ac:dyDescent="0.35">
      <c r="A1218" s="9">
        <f xml:space="preserve"> ROW( scalarDataframe[[#This Row],[row_id]] ) - ROW( scalarDataframe[[#Headers],[row_id]] )</f>
        <v>1217</v>
      </c>
      <c r="B1218" s="16" t="str">
        <f xml:space="preserve"> INDEX( co_scalarInfo[scalarType], MATCH( scalarDataframe[[#This Row],[scalarName]], co_scalarInfo[scalarName], 0 ) )</f>
        <v>damageAdj</v>
      </c>
      <c r="C1218" s="44" t="str">
        <f xml:space="preserve"> INDEX( co_scalarInfo[scalarLabel], MATCH( scalarDataframe[[#This Row],[scalarName]], co_scalarInfo[scalarName], 0 ) )</f>
        <v>MH Demographic Proportion Adjustment Factor</v>
      </c>
      <c r="D1218" s="24" t="s">
        <v>1315</v>
      </c>
      <c r="E1218" s="17" t="s">
        <v>10</v>
      </c>
      <c r="F1218" s="25">
        <v>2049</v>
      </c>
      <c r="G1218" s="26">
        <v>1.0309305511740201</v>
      </c>
    </row>
    <row r="1219" spans="1:7" x14ac:dyDescent="0.35">
      <c r="A1219" s="9">
        <f xml:space="preserve"> ROW( scalarDataframe[[#This Row],[row_id]] ) - ROW( scalarDataframe[[#Headers],[row_id]] )</f>
        <v>1218</v>
      </c>
      <c r="B1219" s="16" t="str">
        <f xml:space="preserve"> INDEX( co_scalarInfo[scalarType], MATCH( scalarDataframe[[#This Row],[scalarName]], co_scalarInfo[scalarName], 0 ) )</f>
        <v>damageAdj</v>
      </c>
      <c r="C1219" s="44" t="str">
        <f xml:space="preserve"> INDEX( co_scalarInfo[scalarLabel], MATCH( scalarDataframe[[#This Row],[scalarName]], co_scalarInfo[scalarName], 0 ) )</f>
        <v>MH Demographic Proportion Adjustment Factor</v>
      </c>
      <c r="D1219" s="24" t="s">
        <v>1315</v>
      </c>
      <c r="E1219" s="17" t="s">
        <v>10</v>
      </c>
      <c r="F1219" s="25">
        <v>2050</v>
      </c>
      <c r="G1219" s="26">
        <v>1.03157050559578</v>
      </c>
    </row>
    <row r="1220" spans="1:7" x14ac:dyDescent="0.35">
      <c r="A1220" s="9">
        <f xml:space="preserve"> ROW( scalarDataframe[[#This Row],[row_id]] ) - ROW( scalarDataframe[[#Headers],[row_id]] )</f>
        <v>1219</v>
      </c>
      <c r="B1220" s="16" t="str">
        <f xml:space="preserve"> INDEX( co_scalarInfo[scalarType], MATCH( scalarDataframe[[#This Row],[scalarName]], co_scalarInfo[scalarName], 0 ) )</f>
        <v>damageAdj</v>
      </c>
      <c r="C1220" s="44" t="str">
        <f xml:space="preserve"> INDEX( co_scalarInfo[scalarLabel], MATCH( scalarDataframe[[#This Row],[scalarName]], co_scalarInfo[scalarName], 0 ) )</f>
        <v>MH Demographic Proportion Adjustment Factor</v>
      </c>
      <c r="D1220" s="24" t="s">
        <v>1315</v>
      </c>
      <c r="E1220" s="17" t="s">
        <v>10</v>
      </c>
      <c r="F1220" s="25">
        <v>2052</v>
      </c>
      <c r="G1220" s="26">
        <v>1.0325778386592299</v>
      </c>
    </row>
    <row r="1221" spans="1:7" x14ac:dyDescent="0.35">
      <c r="A1221" s="9">
        <f xml:space="preserve"> ROW( scalarDataframe[[#This Row],[row_id]] ) - ROW( scalarDataframe[[#Headers],[row_id]] )</f>
        <v>1220</v>
      </c>
      <c r="B1221" s="16" t="str">
        <f xml:space="preserve"> INDEX( co_scalarInfo[scalarType], MATCH( scalarDataframe[[#This Row],[scalarName]], co_scalarInfo[scalarName], 0 ) )</f>
        <v>damageAdj</v>
      </c>
      <c r="C1221" s="44" t="str">
        <f xml:space="preserve"> INDEX( co_scalarInfo[scalarLabel], MATCH( scalarDataframe[[#This Row],[scalarName]], co_scalarInfo[scalarName], 0 ) )</f>
        <v>MH Demographic Proportion Adjustment Factor</v>
      </c>
      <c r="D1221" s="24" t="s">
        <v>1315</v>
      </c>
      <c r="E1221" s="17" t="s">
        <v>10</v>
      </c>
      <c r="F1221" s="25">
        <v>2055</v>
      </c>
      <c r="G1221" s="26">
        <v>1.0337794306372201</v>
      </c>
    </row>
    <row r="1222" spans="1:7" x14ac:dyDescent="0.35">
      <c r="A1222" s="9">
        <f xml:space="preserve"> ROW( scalarDataframe[[#This Row],[row_id]] ) - ROW( scalarDataframe[[#Headers],[row_id]] )</f>
        <v>1221</v>
      </c>
      <c r="B1222" s="16" t="str">
        <f xml:space="preserve"> INDEX( co_scalarInfo[scalarType], MATCH( scalarDataframe[[#This Row],[scalarName]], co_scalarInfo[scalarName], 0 ) )</f>
        <v>damageAdj</v>
      </c>
      <c r="C1222" s="44" t="str">
        <f xml:space="preserve"> INDEX( co_scalarInfo[scalarLabel], MATCH( scalarDataframe[[#This Row],[scalarName]], co_scalarInfo[scalarName], 0 ) )</f>
        <v>MH Demographic Proportion Adjustment Factor</v>
      </c>
      <c r="D1222" s="24" t="s">
        <v>1315</v>
      </c>
      <c r="E1222" s="17" t="s">
        <v>10</v>
      </c>
      <c r="F1222" s="25">
        <v>2059</v>
      </c>
      <c r="G1222" s="26">
        <v>1.03567670092655</v>
      </c>
    </row>
    <row r="1223" spans="1:7" x14ac:dyDescent="0.35">
      <c r="A1223" s="9">
        <f xml:space="preserve"> ROW( scalarDataframe[[#This Row],[row_id]] ) - ROW( scalarDataframe[[#Headers],[row_id]] )</f>
        <v>1222</v>
      </c>
      <c r="B1223" s="16" t="str">
        <f xml:space="preserve"> INDEX( co_scalarInfo[scalarType], MATCH( scalarDataframe[[#This Row],[scalarName]], co_scalarInfo[scalarName], 0 ) )</f>
        <v>damageAdj</v>
      </c>
      <c r="C1223" s="44" t="str">
        <f xml:space="preserve"> INDEX( co_scalarInfo[scalarLabel], MATCH( scalarDataframe[[#This Row],[scalarName]], co_scalarInfo[scalarName], 0 ) )</f>
        <v>MH Demographic Proportion Adjustment Factor</v>
      </c>
      <c r="D1223" s="24" t="s">
        <v>1315</v>
      </c>
      <c r="E1223" s="17" t="s">
        <v>10</v>
      </c>
      <c r="F1223" s="25">
        <v>2061</v>
      </c>
      <c r="G1223" s="26">
        <v>1.03676479073854</v>
      </c>
    </row>
    <row r="1224" spans="1:7" x14ac:dyDescent="0.35">
      <c r="A1224" s="9">
        <f xml:space="preserve"> ROW( scalarDataframe[[#This Row],[row_id]] ) - ROW( scalarDataframe[[#Headers],[row_id]] )</f>
        <v>1223</v>
      </c>
      <c r="B1224" s="16" t="str">
        <f xml:space="preserve"> INDEX( co_scalarInfo[scalarType], MATCH( scalarDataframe[[#This Row],[scalarName]], co_scalarInfo[scalarName], 0 ) )</f>
        <v>damageAdj</v>
      </c>
      <c r="C1224" s="44" t="str">
        <f xml:space="preserve"> INDEX( co_scalarInfo[scalarLabel], MATCH( scalarDataframe[[#This Row],[scalarName]], co_scalarInfo[scalarName], 0 ) )</f>
        <v>MH Demographic Proportion Adjustment Factor</v>
      </c>
      <c r="D1224" s="24" t="s">
        <v>1315</v>
      </c>
      <c r="E1224" s="17" t="s">
        <v>10</v>
      </c>
      <c r="F1224" s="25">
        <v>2062</v>
      </c>
      <c r="G1224" s="26">
        <v>1.0373628457836199</v>
      </c>
    </row>
    <row r="1225" spans="1:7" x14ac:dyDescent="0.35">
      <c r="A1225" s="9">
        <f xml:space="preserve"> ROW( scalarDataframe[[#This Row],[row_id]] ) - ROW( scalarDataframe[[#Headers],[row_id]] )</f>
        <v>1224</v>
      </c>
      <c r="B1225" s="16" t="str">
        <f xml:space="preserve"> INDEX( co_scalarInfo[scalarType], MATCH( scalarDataframe[[#This Row],[scalarName]], co_scalarInfo[scalarName], 0 ) )</f>
        <v>damageAdj</v>
      </c>
      <c r="C1225" s="44" t="str">
        <f xml:space="preserve"> INDEX( co_scalarInfo[scalarLabel], MATCH( scalarDataframe[[#This Row],[scalarName]], co_scalarInfo[scalarName], 0 ) )</f>
        <v>MH Demographic Proportion Adjustment Factor</v>
      </c>
      <c r="D1225" s="24" t="s">
        <v>1315</v>
      </c>
      <c r="E1225" s="17" t="s">
        <v>10</v>
      </c>
      <c r="F1225" s="25">
        <v>2064</v>
      </c>
      <c r="G1225" s="26">
        <v>1.0384565275648201</v>
      </c>
    </row>
    <row r="1226" spans="1:7" x14ac:dyDescent="0.35">
      <c r="A1226" s="9">
        <f xml:space="preserve"> ROW( scalarDataframe[[#This Row],[row_id]] ) - ROW( scalarDataframe[[#Headers],[row_id]] )</f>
        <v>1225</v>
      </c>
      <c r="B1226" s="16" t="str">
        <f xml:space="preserve"> INDEX( co_scalarInfo[scalarType], MATCH( scalarDataframe[[#This Row],[scalarName]], co_scalarInfo[scalarName], 0 ) )</f>
        <v>damageAdj</v>
      </c>
      <c r="C1226" s="44" t="str">
        <f xml:space="preserve"> INDEX( co_scalarInfo[scalarLabel], MATCH( scalarDataframe[[#This Row],[scalarName]], co_scalarInfo[scalarName], 0 ) )</f>
        <v>MH Demographic Proportion Adjustment Factor</v>
      </c>
      <c r="D1226" s="24" t="s">
        <v>1315</v>
      </c>
      <c r="E1226" s="17" t="s">
        <v>10</v>
      </c>
      <c r="F1226" s="25">
        <v>2067</v>
      </c>
      <c r="G1226" s="26">
        <v>1.0403460498691699</v>
      </c>
    </row>
    <row r="1227" spans="1:7" x14ac:dyDescent="0.35">
      <c r="A1227" s="9">
        <f xml:space="preserve"> ROW( scalarDataframe[[#This Row],[row_id]] ) - ROW( scalarDataframe[[#Headers],[row_id]] )</f>
        <v>1226</v>
      </c>
      <c r="B1227" s="16" t="str">
        <f xml:space="preserve"> INDEX( co_scalarInfo[scalarType], MATCH( scalarDataframe[[#This Row],[scalarName]], co_scalarInfo[scalarName], 0 ) )</f>
        <v>damageAdj</v>
      </c>
      <c r="C1227" s="44" t="str">
        <f xml:space="preserve"> INDEX( co_scalarInfo[scalarLabel], MATCH( scalarDataframe[[#This Row],[scalarName]], co_scalarInfo[scalarName], 0 ) )</f>
        <v>MH Demographic Proportion Adjustment Factor</v>
      </c>
      <c r="D1227" s="24" t="s">
        <v>1315</v>
      </c>
      <c r="E1227" s="17" t="s">
        <v>10</v>
      </c>
      <c r="F1227" s="25">
        <v>2071</v>
      </c>
      <c r="G1227" s="26">
        <v>1.04265113500066</v>
      </c>
    </row>
    <row r="1228" spans="1:7" x14ac:dyDescent="0.35">
      <c r="A1228" s="9">
        <f xml:space="preserve"> ROW( scalarDataframe[[#This Row],[row_id]] ) - ROW( scalarDataframe[[#Headers],[row_id]] )</f>
        <v>1227</v>
      </c>
      <c r="B1228" s="16" t="str">
        <f xml:space="preserve"> INDEX( co_scalarInfo[scalarType], MATCH( scalarDataframe[[#This Row],[scalarName]], co_scalarInfo[scalarName], 0 ) )</f>
        <v>damageAdj</v>
      </c>
      <c r="C1228" s="44" t="str">
        <f xml:space="preserve"> INDEX( co_scalarInfo[scalarLabel], MATCH( scalarDataframe[[#This Row],[scalarName]], co_scalarInfo[scalarName], 0 ) )</f>
        <v>MH Demographic Proportion Adjustment Factor</v>
      </c>
      <c r="D1228" s="24" t="s">
        <v>1315</v>
      </c>
      <c r="E1228" s="17" t="s">
        <v>10</v>
      </c>
      <c r="F1228" s="25">
        <v>2076</v>
      </c>
      <c r="G1228" s="26">
        <v>1.04477079431469</v>
      </c>
    </row>
    <row r="1229" spans="1:7" x14ac:dyDescent="0.35">
      <c r="A1229" s="9">
        <f xml:space="preserve"> ROW( scalarDataframe[[#This Row],[row_id]] ) - ROW( scalarDataframe[[#Headers],[row_id]] )</f>
        <v>1228</v>
      </c>
      <c r="B1229" s="16" t="str">
        <f xml:space="preserve"> INDEX( co_scalarInfo[scalarType], MATCH( scalarDataframe[[#This Row],[scalarName]], co_scalarInfo[scalarName], 0 ) )</f>
        <v>damageAdj</v>
      </c>
      <c r="C1229" s="44" t="str">
        <f xml:space="preserve"> INDEX( co_scalarInfo[scalarLabel], MATCH( scalarDataframe[[#This Row],[scalarName]], co_scalarInfo[scalarName], 0 ) )</f>
        <v>MH Demographic Proportion Adjustment Factor</v>
      </c>
      <c r="D1229" s="24" t="s">
        <v>1315</v>
      </c>
      <c r="E1229" s="17" t="s">
        <v>10</v>
      </c>
      <c r="F1229" s="25">
        <v>2077</v>
      </c>
      <c r="G1229" s="26">
        <v>1.04517032159898</v>
      </c>
    </row>
    <row r="1230" spans="1:7" x14ac:dyDescent="0.35">
      <c r="A1230" s="9">
        <f xml:space="preserve"> ROW( scalarDataframe[[#This Row],[row_id]] ) - ROW( scalarDataframe[[#Headers],[row_id]] )</f>
        <v>1229</v>
      </c>
      <c r="B1230" s="16" t="str">
        <f xml:space="preserve"> INDEX( co_scalarInfo[scalarType], MATCH( scalarDataframe[[#This Row],[scalarName]], co_scalarInfo[scalarName], 0 ) )</f>
        <v>damageAdj</v>
      </c>
      <c r="C1230" s="44" t="str">
        <f xml:space="preserve"> INDEX( co_scalarInfo[scalarLabel], MATCH( scalarDataframe[[#This Row],[scalarName]], co_scalarInfo[scalarName], 0 ) )</f>
        <v>MH Demographic Proportion Adjustment Factor</v>
      </c>
      <c r="D1230" s="24" t="s">
        <v>1315</v>
      </c>
      <c r="E1230" s="17" t="s">
        <v>10</v>
      </c>
      <c r="F1230" s="25">
        <v>2081</v>
      </c>
      <c r="G1230" s="26">
        <v>1.04701360828684</v>
      </c>
    </row>
    <row r="1231" spans="1:7" x14ac:dyDescent="0.35">
      <c r="A1231" s="9">
        <f xml:space="preserve"> ROW( scalarDataframe[[#This Row],[row_id]] ) - ROW( scalarDataframe[[#Headers],[row_id]] )</f>
        <v>1230</v>
      </c>
      <c r="B1231" s="16" t="str">
        <f xml:space="preserve"> INDEX( co_scalarInfo[scalarType], MATCH( scalarDataframe[[#This Row],[scalarName]], co_scalarInfo[scalarName], 0 ) )</f>
        <v>damageAdj</v>
      </c>
      <c r="C1231" s="44" t="str">
        <f xml:space="preserve"> INDEX( co_scalarInfo[scalarLabel], MATCH( scalarDataframe[[#This Row],[scalarName]], co_scalarInfo[scalarName], 0 ) )</f>
        <v>MH Demographic Proportion Adjustment Factor</v>
      </c>
      <c r="D1231" s="24" t="s">
        <v>1315</v>
      </c>
      <c r="E1231" s="17" t="s">
        <v>10</v>
      </c>
      <c r="F1231" s="25">
        <v>2082</v>
      </c>
      <c r="G1231" s="26">
        <v>1.0478782752232201</v>
      </c>
    </row>
    <row r="1232" spans="1:7" x14ac:dyDescent="0.35">
      <c r="A1232" s="9">
        <f xml:space="preserve"> ROW( scalarDataframe[[#This Row],[row_id]] ) - ROW( scalarDataframe[[#Headers],[row_id]] )</f>
        <v>1231</v>
      </c>
      <c r="B1232" s="16" t="str">
        <f xml:space="preserve"> INDEX( co_scalarInfo[scalarType], MATCH( scalarDataframe[[#This Row],[scalarName]], co_scalarInfo[scalarName], 0 ) )</f>
        <v>damageAdj</v>
      </c>
      <c r="C1232" s="44" t="str">
        <f xml:space="preserve"> INDEX( co_scalarInfo[scalarLabel], MATCH( scalarDataframe[[#This Row],[scalarName]], co_scalarInfo[scalarName], 0 ) )</f>
        <v>MH Demographic Proportion Adjustment Factor</v>
      </c>
      <c r="D1232" s="24" t="s">
        <v>1315</v>
      </c>
      <c r="E1232" s="17" t="s">
        <v>10</v>
      </c>
      <c r="F1232" s="25">
        <v>2087</v>
      </c>
      <c r="G1232" s="26">
        <v>1.05108637273163</v>
      </c>
    </row>
    <row r="1233" spans="1:7" x14ac:dyDescent="0.35">
      <c r="A1233" s="9">
        <f xml:space="preserve"> ROW( scalarDataframe[[#This Row],[row_id]] ) - ROW( scalarDataframe[[#Headers],[row_id]] )</f>
        <v>1232</v>
      </c>
      <c r="B1233" s="16" t="str">
        <f xml:space="preserve"> INDEX( co_scalarInfo[scalarType], MATCH( scalarDataframe[[#This Row],[scalarName]], co_scalarInfo[scalarName], 0 ) )</f>
        <v>damageAdj</v>
      </c>
      <c r="C1233" s="44" t="str">
        <f xml:space="preserve"> INDEX( co_scalarInfo[scalarLabel], MATCH( scalarDataframe[[#This Row],[scalarName]], co_scalarInfo[scalarName], 0 ) )</f>
        <v>MH Demographic Proportion Adjustment Factor</v>
      </c>
      <c r="D1233" s="24" t="s">
        <v>1315</v>
      </c>
      <c r="E1233" s="17" t="s">
        <v>10</v>
      </c>
      <c r="F1233" s="25">
        <v>2091</v>
      </c>
      <c r="G1233" s="26">
        <v>1.0539960298960001</v>
      </c>
    </row>
    <row r="1234" spans="1:7" x14ac:dyDescent="0.35">
      <c r="A1234" s="9">
        <f xml:space="preserve"> ROW( scalarDataframe[[#This Row],[row_id]] ) - ROW( scalarDataframe[[#Headers],[row_id]] )</f>
        <v>1233</v>
      </c>
      <c r="B1234" s="16" t="str">
        <f xml:space="preserve"> INDEX( co_scalarInfo[scalarType], MATCH( scalarDataframe[[#This Row],[scalarName]], co_scalarInfo[scalarName], 0 ) )</f>
        <v>damageAdj</v>
      </c>
      <c r="C1234" s="44" t="str">
        <f xml:space="preserve"> INDEX( co_scalarInfo[scalarLabel], MATCH( scalarDataframe[[#This Row],[scalarName]], co_scalarInfo[scalarName], 0 ) )</f>
        <v>MH Demographic Proportion Adjustment Factor</v>
      </c>
      <c r="D1234" s="24" t="s">
        <v>1315</v>
      </c>
      <c r="E1234" s="17" t="s">
        <v>11</v>
      </c>
      <c r="F1234" s="25">
        <v>2010</v>
      </c>
      <c r="G1234" s="26">
        <v>0.99467658136172643</v>
      </c>
    </row>
    <row r="1235" spans="1:7" x14ac:dyDescent="0.35">
      <c r="A1235" s="9">
        <f xml:space="preserve"> ROW( scalarDataframe[[#This Row],[row_id]] ) - ROW( scalarDataframe[[#Headers],[row_id]] )</f>
        <v>1234</v>
      </c>
      <c r="B1235" s="16" t="str">
        <f xml:space="preserve"> INDEX( co_scalarInfo[scalarType], MATCH( scalarDataframe[[#This Row],[scalarName]], co_scalarInfo[scalarName], 0 ) )</f>
        <v>damageAdj</v>
      </c>
      <c r="C1235" s="44" t="str">
        <f xml:space="preserve"> INDEX( co_scalarInfo[scalarLabel], MATCH( scalarDataframe[[#This Row],[scalarName]], co_scalarInfo[scalarName], 0 ) )</f>
        <v>MH Demographic Proportion Adjustment Factor</v>
      </c>
      <c r="D1235" s="24" t="s">
        <v>1315</v>
      </c>
      <c r="E1235" s="17" t="s">
        <v>11</v>
      </c>
      <c r="F1235" s="25">
        <v>2011</v>
      </c>
      <c r="G1235" s="26">
        <v>0.99576429610908701</v>
      </c>
    </row>
    <row r="1236" spans="1:7" x14ac:dyDescent="0.35">
      <c r="A1236" s="9">
        <f xml:space="preserve"> ROW( scalarDataframe[[#This Row],[row_id]] ) - ROW( scalarDataframe[[#Headers],[row_id]] )</f>
        <v>1235</v>
      </c>
      <c r="B1236" s="16" t="str">
        <f xml:space="preserve"> INDEX( co_scalarInfo[scalarType], MATCH( scalarDataframe[[#This Row],[scalarName]], co_scalarInfo[scalarName], 0 ) )</f>
        <v>damageAdj</v>
      </c>
      <c r="C1236" s="44" t="str">
        <f xml:space="preserve"> INDEX( co_scalarInfo[scalarLabel], MATCH( scalarDataframe[[#This Row],[scalarName]], co_scalarInfo[scalarName], 0 ) )</f>
        <v>MH Demographic Proportion Adjustment Factor</v>
      </c>
      <c r="D1236" s="24" t="s">
        <v>1315</v>
      </c>
      <c r="E1236" s="17" t="s">
        <v>11</v>
      </c>
      <c r="F1236" s="25">
        <v>2013</v>
      </c>
      <c r="G1236" s="26">
        <v>0.99793972560380795</v>
      </c>
    </row>
    <row r="1237" spans="1:7" x14ac:dyDescent="0.35">
      <c r="A1237" s="9">
        <f xml:space="preserve"> ROW( scalarDataframe[[#This Row],[row_id]] ) - ROW( scalarDataframe[[#Headers],[row_id]] )</f>
        <v>1236</v>
      </c>
      <c r="B1237" s="16" t="str">
        <f xml:space="preserve"> INDEX( co_scalarInfo[scalarType], MATCH( scalarDataframe[[#This Row],[scalarName]], co_scalarInfo[scalarName], 0 ) )</f>
        <v>damageAdj</v>
      </c>
      <c r="C1237" s="44" t="str">
        <f xml:space="preserve"> INDEX( co_scalarInfo[scalarLabel], MATCH( scalarDataframe[[#This Row],[scalarName]], co_scalarInfo[scalarName], 0 ) )</f>
        <v>MH Demographic Proportion Adjustment Factor</v>
      </c>
      <c r="D1237" s="24" t="s">
        <v>1315</v>
      </c>
      <c r="E1237" s="17" t="s">
        <v>11</v>
      </c>
      <c r="F1237" s="25">
        <v>2017</v>
      </c>
      <c r="G1237" s="26">
        <v>1.0017593109285701</v>
      </c>
    </row>
    <row r="1238" spans="1:7" x14ac:dyDescent="0.35">
      <c r="A1238" s="9">
        <f xml:space="preserve"> ROW( scalarDataframe[[#This Row],[row_id]] ) - ROW( scalarDataframe[[#Headers],[row_id]] )</f>
        <v>1237</v>
      </c>
      <c r="B1238" s="16" t="str">
        <f xml:space="preserve"> INDEX( co_scalarInfo[scalarType], MATCH( scalarDataframe[[#This Row],[scalarName]], co_scalarInfo[scalarName], 0 ) )</f>
        <v>damageAdj</v>
      </c>
      <c r="C1238" s="44" t="str">
        <f xml:space="preserve"> INDEX( co_scalarInfo[scalarLabel], MATCH( scalarDataframe[[#This Row],[scalarName]], co_scalarInfo[scalarName], 0 ) )</f>
        <v>MH Demographic Proportion Adjustment Factor</v>
      </c>
      <c r="D1238" s="24" t="s">
        <v>1315</v>
      </c>
      <c r="E1238" s="17" t="s">
        <v>11</v>
      </c>
      <c r="F1238" s="25">
        <v>2025</v>
      </c>
      <c r="G1238" s="26">
        <v>1.0113203944098501</v>
      </c>
    </row>
    <row r="1239" spans="1:7" x14ac:dyDescent="0.35">
      <c r="A1239" s="9">
        <f xml:space="preserve"> ROW( scalarDataframe[[#This Row],[row_id]] ) - ROW( scalarDataframe[[#Headers],[row_id]] )</f>
        <v>1238</v>
      </c>
      <c r="B1239" s="16" t="str">
        <f xml:space="preserve"> INDEX( co_scalarInfo[scalarType], MATCH( scalarDataframe[[#This Row],[scalarName]], co_scalarInfo[scalarName], 0 ) )</f>
        <v>damageAdj</v>
      </c>
      <c r="C1239" s="44" t="str">
        <f xml:space="preserve"> INDEX( co_scalarInfo[scalarLabel], MATCH( scalarDataframe[[#This Row],[scalarName]], co_scalarInfo[scalarName], 0 ) )</f>
        <v>MH Demographic Proportion Adjustment Factor</v>
      </c>
      <c r="D1239" s="24" t="s">
        <v>1315</v>
      </c>
      <c r="E1239" s="17" t="s">
        <v>11</v>
      </c>
      <c r="F1239" s="25">
        <v>2029</v>
      </c>
      <c r="G1239" s="26">
        <v>1.01638101267742</v>
      </c>
    </row>
    <row r="1240" spans="1:7" x14ac:dyDescent="0.35">
      <c r="A1240" s="9">
        <f xml:space="preserve"> ROW( scalarDataframe[[#This Row],[row_id]] ) - ROW( scalarDataframe[[#Headers],[row_id]] )</f>
        <v>1239</v>
      </c>
      <c r="B1240" s="16" t="str">
        <f xml:space="preserve"> INDEX( co_scalarInfo[scalarType], MATCH( scalarDataframe[[#This Row],[scalarName]], co_scalarInfo[scalarName], 0 ) )</f>
        <v>damageAdj</v>
      </c>
      <c r="C1240" s="44" t="str">
        <f xml:space="preserve"> INDEX( co_scalarInfo[scalarLabel], MATCH( scalarDataframe[[#This Row],[scalarName]], co_scalarInfo[scalarName], 0 ) )</f>
        <v>MH Demographic Proportion Adjustment Factor</v>
      </c>
      <c r="D1240" s="24" t="s">
        <v>1315</v>
      </c>
      <c r="E1240" s="17" t="s">
        <v>11</v>
      </c>
      <c r="F1240" s="25">
        <v>2032</v>
      </c>
      <c r="G1240" s="26">
        <v>1.0199277662083901</v>
      </c>
    </row>
    <row r="1241" spans="1:7" x14ac:dyDescent="0.35">
      <c r="A1241" s="9">
        <f xml:space="preserve"> ROW( scalarDataframe[[#This Row],[row_id]] ) - ROW( scalarDataframe[[#Headers],[row_id]] )</f>
        <v>1240</v>
      </c>
      <c r="B1241" s="16" t="str">
        <f xml:space="preserve"> INDEX( co_scalarInfo[scalarType], MATCH( scalarDataframe[[#This Row],[scalarName]], co_scalarInfo[scalarName], 0 ) )</f>
        <v>damageAdj</v>
      </c>
      <c r="C1241" s="44" t="str">
        <f xml:space="preserve"> INDEX( co_scalarInfo[scalarLabel], MATCH( scalarDataframe[[#This Row],[scalarName]], co_scalarInfo[scalarName], 0 ) )</f>
        <v>MH Demographic Proportion Adjustment Factor</v>
      </c>
      <c r="D1241" s="24" t="s">
        <v>1315</v>
      </c>
      <c r="E1241" s="17" t="s">
        <v>11</v>
      </c>
      <c r="F1241" s="25">
        <v>2033</v>
      </c>
      <c r="G1241" s="26">
        <v>1.02100930186938</v>
      </c>
    </row>
    <row r="1242" spans="1:7" x14ac:dyDescent="0.35">
      <c r="A1242" s="9">
        <f xml:space="preserve"> ROW( scalarDataframe[[#This Row],[row_id]] ) - ROW( scalarDataframe[[#Headers],[row_id]] )</f>
        <v>1241</v>
      </c>
      <c r="B1242" s="16" t="str">
        <f xml:space="preserve"> INDEX( co_scalarInfo[scalarType], MATCH( scalarDataframe[[#This Row],[scalarName]], co_scalarInfo[scalarName], 0 ) )</f>
        <v>damageAdj</v>
      </c>
      <c r="C1242" s="44" t="str">
        <f xml:space="preserve"> INDEX( co_scalarInfo[scalarLabel], MATCH( scalarDataframe[[#This Row],[scalarName]], co_scalarInfo[scalarName], 0 ) )</f>
        <v>MH Demographic Proportion Adjustment Factor</v>
      </c>
      <c r="D1242" s="24" t="s">
        <v>1315</v>
      </c>
      <c r="E1242" s="17" t="s">
        <v>11</v>
      </c>
      <c r="F1242" s="25">
        <v>2037</v>
      </c>
      <c r="G1242" s="26">
        <v>1.0253427524296701</v>
      </c>
    </row>
    <row r="1243" spans="1:7" x14ac:dyDescent="0.35">
      <c r="A1243" s="9">
        <f xml:space="preserve"> ROW( scalarDataframe[[#This Row],[row_id]] ) - ROW( scalarDataframe[[#Headers],[row_id]] )</f>
        <v>1242</v>
      </c>
      <c r="B1243" s="16" t="str">
        <f xml:space="preserve"> INDEX( co_scalarInfo[scalarType], MATCH( scalarDataframe[[#This Row],[scalarName]], co_scalarInfo[scalarName], 0 ) )</f>
        <v>damageAdj</v>
      </c>
      <c r="C1243" s="44" t="str">
        <f xml:space="preserve"> INDEX( co_scalarInfo[scalarLabel], MATCH( scalarDataframe[[#This Row],[scalarName]], co_scalarInfo[scalarName], 0 ) )</f>
        <v>MH Demographic Proportion Adjustment Factor</v>
      </c>
      <c r="D1243" s="24" t="s">
        <v>1315</v>
      </c>
      <c r="E1243" s="17" t="s">
        <v>11</v>
      </c>
      <c r="F1243" s="25">
        <v>2044</v>
      </c>
      <c r="G1243" s="26">
        <v>1.0309518804564799</v>
      </c>
    </row>
    <row r="1244" spans="1:7" x14ac:dyDescent="0.35">
      <c r="A1244" s="9">
        <f xml:space="preserve"> ROW( scalarDataframe[[#This Row],[row_id]] ) - ROW( scalarDataframe[[#Headers],[row_id]] )</f>
        <v>1243</v>
      </c>
      <c r="B1244" s="16" t="str">
        <f xml:space="preserve"> INDEX( co_scalarInfo[scalarType], MATCH( scalarDataframe[[#This Row],[scalarName]], co_scalarInfo[scalarName], 0 ) )</f>
        <v>damageAdj</v>
      </c>
      <c r="C1244" s="44" t="str">
        <f xml:space="preserve"> INDEX( co_scalarInfo[scalarLabel], MATCH( scalarDataframe[[#This Row],[scalarName]], co_scalarInfo[scalarName], 0 ) )</f>
        <v>MH Demographic Proportion Adjustment Factor</v>
      </c>
      <c r="D1244" s="24" t="s">
        <v>1315</v>
      </c>
      <c r="E1244" s="17" t="s">
        <v>11</v>
      </c>
      <c r="F1244" s="25">
        <v>2048</v>
      </c>
      <c r="G1244" s="26">
        <v>1.03343374460103</v>
      </c>
    </row>
    <row r="1245" spans="1:7" x14ac:dyDescent="0.35">
      <c r="A1245" s="9">
        <f xml:space="preserve"> ROW( scalarDataframe[[#This Row],[row_id]] ) - ROW( scalarDataframe[[#Headers],[row_id]] )</f>
        <v>1244</v>
      </c>
      <c r="B1245" s="16" t="str">
        <f xml:space="preserve"> INDEX( co_scalarInfo[scalarType], MATCH( scalarDataframe[[#This Row],[scalarName]], co_scalarInfo[scalarName], 0 ) )</f>
        <v>damageAdj</v>
      </c>
      <c r="C1245" s="44" t="str">
        <f xml:space="preserve"> INDEX( co_scalarInfo[scalarLabel], MATCH( scalarDataframe[[#This Row],[scalarName]], co_scalarInfo[scalarName], 0 ) )</f>
        <v>MH Demographic Proportion Adjustment Factor</v>
      </c>
      <c r="D1245" s="24" t="s">
        <v>1315</v>
      </c>
      <c r="E1245" s="17" t="s">
        <v>11</v>
      </c>
      <c r="F1245" s="25">
        <v>2049</v>
      </c>
      <c r="G1245" s="26">
        <v>1.03406034210395</v>
      </c>
    </row>
    <row r="1246" spans="1:7" x14ac:dyDescent="0.35">
      <c r="A1246" s="9">
        <f xml:space="preserve"> ROW( scalarDataframe[[#This Row],[row_id]] ) - ROW( scalarDataframe[[#Headers],[row_id]] )</f>
        <v>1245</v>
      </c>
      <c r="B1246" s="16" t="str">
        <f xml:space="preserve"> INDEX( co_scalarInfo[scalarType], MATCH( scalarDataframe[[#This Row],[scalarName]], co_scalarInfo[scalarName], 0 ) )</f>
        <v>damageAdj</v>
      </c>
      <c r="C1246" s="44" t="str">
        <f xml:space="preserve"> INDEX( co_scalarInfo[scalarLabel], MATCH( scalarDataframe[[#This Row],[scalarName]], co_scalarInfo[scalarName], 0 ) )</f>
        <v>MH Demographic Proportion Adjustment Factor</v>
      </c>
      <c r="D1246" s="24" t="s">
        <v>1315</v>
      </c>
      <c r="E1246" s="17" t="s">
        <v>11</v>
      </c>
      <c r="F1246" s="25">
        <v>2050</v>
      </c>
      <c r="G1246" s="26">
        <v>1.03447907059945</v>
      </c>
    </row>
    <row r="1247" spans="1:7" x14ac:dyDescent="0.35">
      <c r="A1247" s="9">
        <f xml:space="preserve"> ROW( scalarDataframe[[#This Row],[row_id]] ) - ROW( scalarDataframe[[#Headers],[row_id]] )</f>
        <v>1246</v>
      </c>
      <c r="B1247" s="16" t="str">
        <f xml:space="preserve"> INDEX( co_scalarInfo[scalarType], MATCH( scalarDataframe[[#This Row],[scalarName]], co_scalarInfo[scalarName], 0 ) )</f>
        <v>damageAdj</v>
      </c>
      <c r="C1247" s="44" t="str">
        <f xml:space="preserve"> INDEX( co_scalarInfo[scalarLabel], MATCH( scalarDataframe[[#This Row],[scalarName]], co_scalarInfo[scalarName], 0 ) )</f>
        <v>MH Demographic Proportion Adjustment Factor</v>
      </c>
      <c r="D1247" s="24" t="s">
        <v>1315</v>
      </c>
      <c r="E1247" s="17" t="s">
        <v>11</v>
      </c>
      <c r="F1247" s="25">
        <v>2052</v>
      </c>
      <c r="G1247" s="26">
        <v>1.0360772910421701</v>
      </c>
    </row>
    <row r="1248" spans="1:7" x14ac:dyDescent="0.35">
      <c r="A1248" s="9">
        <f xml:space="preserve"> ROW( scalarDataframe[[#This Row],[row_id]] ) - ROW( scalarDataframe[[#Headers],[row_id]] )</f>
        <v>1247</v>
      </c>
      <c r="B1248" s="16" t="str">
        <f xml:space="preserve"> INDEX( co_scalarInfo[scalarType], MATCH( scalarDataframe[[#This Row],[scalarName]], co_scalarInfo[scalarName], 0 ) )</f>
        <v>damageAdj</v>
      </c>
      <c r="C1248" s="44" t="str">
        <f xml:space="preserve"> INDEX( co_scalarInfo[scalarLabel], MATCH( scalarDataframe[[#This Row],[scalarName]], co_scalarInfo[scalarName], 0 ) )</f>
        <v>MH Demographic Proportion Adjustment Factor</v>
      </c>
      <c r="D1248" s="24" t="s">
        <v>1315</v>
      </c>
      <c r="E1248" s="17" t="s">
        <v>11</v>
      </c>
      <c r="F1248" s="25">
        <v>2055</v>
      </c>
      <c r="G1248" s="26">
        <v>1.03811897862057</v>
      </c>
    </row>
    <row r="1249" spans="1:7" x14ac:dyDescent="0.35">
      <c r="A1249" s="9">
        <f xml:space="preserve"> ROW( scalarDataframe[[#This Row],[row_id]] ) - ROW( scalarDataframe[[#Headers],[row_id]] )</f>
        <v>1248</v>
      </c>
      <c r="B1249" s="16" t="str">
        <f xml:space="preserve"> INDEX( co_scalarInfo[scalarType], MATCH( scalarDataframe[[#This Row],[scalarName]], co_scalarInfo[scalarName], 0 ) )</f>
        <v>damageAdj</v>
      </c>
      <c r="C1249" s="44" t="str">
        <f xml:space="preserve"> INDEX( co_scalarInfo[scalarLabel], MATCH( scalarDataframe[[#This Row],[scalarName]], co_scalarInfo[scalarName], 0 ) )</f>
        <v>MH Demographic Proportion Adjustment Factor</v>
      </c>
      <c r="D1249" s="24" t="s">
        <v>1315</v>
      </c>
      <c r="E1249" s="17" t="s">
        <v>11</v>
      </c>
      <c r="F1249" s="25">
        <v>2059</v>
      </c>
      <c r="G1249" s="26">
        <v>1.04109988176516</v>
      </c>
    </row>
    <row r="1250" spans="1:7" x14ac:dyDescent="0.35">
      <c r="A1250" s="9">
        <f xml:space="preserve"> ROW( scalarDataframe[[#This Row],[row_id]] ) - ROW( scalarDataframe[[#Headers],[row_id]] )</f>
        <v>1249</v>
      </c>
      <c r="B1250" s="16" t="str">
        <f xml:space="preserve"> INDEX( co_scalarInfo[scalarType], MATCH( scalarDataframe[[#This Row],[scalarName]], co_scalarInfo[scalarName], 0 ) )</f>
        <v>damageAdj</v>
      </c>
      <c r="C1250" s="44" t="str">
        <f xml:space="preserve"> INDEX( co_scalarInfo[scalarLabel], MATCH( scalarDataframe[[#This Row],[scalarName]], co_scalarInfo[scalarName], 0 ) )</f>
        <v>MH Demographic Proportion Adjustment Factor</v>
      </c>
      <c r="D1250" s="24" t="s">
        <v>1315</v>
      </c>
      <c r="E1250" s="17" t="s">
        <v>11</v>
      </c>
      <c r="F1250" s="25">
        <v>2061</v>
      </c>
      <c r="G1250" s="26">
        <v>1.04247108769373</v>
      </c>
    </row>
    <row r="1251" spans="1:7" x14ac:dyDescent="0.35">
      <c r="A1251" s="9">
        <f xml:space="preserve"> ROW( scalarDataframe[[#This Row],[row_id]] ) - ROW( scalarDataframe[[#Headers],[row_id]] )</f>
        <v>1250</v>
      </c>
      <c r="B1251" s="16" t="str">
        <f xml:space="preserve"> INDEX( co_scalarInfo[scalarType], MATCH( scalarDataframe[[#This Row],[scalarName]], co_scalarInfo[scalarName], 0 ) )</f>
        <v>damageAdj</v>
      </c>
      <c r="C1251" s="44" t="str">
        <f xml:space="preserve"> INDEX( co_scalarInfo[scalarLabel], MATCH( scalarDataframe[[#This Row],[scalarName]], co_scalarInfo[scalarName], 0 ) )</f>
        <v>MH Demographic Proportion Adjustment Factor</v>
      </c>
      <c r="D1251" s="24" t="s">
        <v>1315</v>
      </c>
      <c r="E1251" s="17" t="s">
        <v>11</v>
      </c>
      <c r="F1251" s="25">
        <v>2062</v>
      </c>
      <c r="G1251" s="26">
        <v>1.04281297091589</v>
      </c>
    </row>
    <row r="1252" spans="1:7" x14ac:dyDescent="0.35">
      <c r="A1252" s="9">
        <f xml:space="preserve"> ROW( scalarDataframe[[#This Row],[row_id]] ) - ROW( scalarDataframe[[#Headers],[row_id]] )</f>
        <v>1251</v>
      </c>
      <c r="B1252" s="16" t="str">
        <f xml:space="preserve"> INDEX( co_scalarInfo[scalarType], MATCH( scalarDataframe[[#This Row],[scalarName]], co_scalarInfo[scalarName], 0 ) )</f>
        <v>damageAdj</v>
      </c>
      <c r="C1252" s="44" t="str">
        <f xml:space="preserve"> INDEX( co_scalarInfo[scalarLabel], MATCH( scalarDataframe[[#This Row],[scalarName]], co_scalarInfo[scalarName], 0 ) )</f>
        <v>MH Demographic Proportion Adjustment Factor</v>
      </c>
      <c r="D1252" s="24" t="s">
        <v>1315</v>
      </c>
      <c r="E1252" s="17" t="s">
        <v>11</v>
      </c>
      <c r="F1252" s="25">
        <v>2064</v>
      </c>
      <c r="G1252" s="26">
        <v>1.0435186292485299</v>
      </c>
    </row>
    <row r="1253" spans="1:7" x14ac:dyDescent="0.35">
      <c r="A1253" s="9">
        <f xml:space="preserve"> ROW( scalarDataframe[[#This Row],[row_id]] ) - ROW( scalarDataframe[[#Headers],[row_id]] )</f>
        <v>1252</v>
      </c>
      <c r="B1253" s="16" t="str">
        <f xml:space="preserve"> INDEX( co_scalarInfo[scalarType], MATCH( scalarDataframe[[#This Row],[scalarName]], co_scalarInfo[scalarName], 0 ) )</f>
        <v>damageAdj</v>
      </c>
      <c r="C1253" s="44" t="str">
        <f xml:space="preserve"> INDEX( co_scalarInfo[scalarLabel], MATCH( scalarDataframe[[#This Row],[scalarName]], co_scalarInfo[scalarName], 0 ) )</f>
        <v>MH Demographic Proportion Adjustment Factor</v>
      </c>
      <c r="D1253" s="24" t="s">
        <v>1315</v>
      </c>
      <c r="E1253" s="17" t="s">
        <v>11</v>
      </c>
      <c r="F1253" s="25">
        <v>2067</v>
      </c>
      <c r="G1253" s="26">
        <v>1.0448510263386801</v>
      </c>
    </row>
    <row r="1254" spans="1:7" x14ac:dyDescent="0.35">
      <c r="A1254" s="9">
        <f xml:space="preserve"> ROW( scalarDataframe[[#This Row],[row_id]] ) - ROW( scalarDataframe[[#Headers],[row_id]] )</f>
        <v>1253</v>
      </c>
      <c r="B1254" s="16" t="str">
        <f xml:space="preserve"> INDEX( co_scalarInfo[scalarType], MATCH( scalarDataframe[[#This Row],[scalarName]], co_scalarInfo[scalarName], 0 ) )</f>
        <v>damageAdj</v>
      </c>
      <c r="C1254" s="44" t="str">
        <f xml:space="preserve"> INDEX( co_scalarInfo[scalarLabel], MATCH( scalarDataframe[[#This Row],[scalarName]], co_scalarInfo[scalarName], 0 ) )</f>
        <v>MH Demographic Proportion Adjustment Factor</v>
      </c>
      <c r="D1254" s="24" t="s">
        <v>1315</v>
      </c>
      <c r="E1254" s="17" t="s">
        <v>11</v>
      </c>
      <c r="F1254" s="25">
        <v>2071</v>
      </c>
      <c r="G1254" s="26">
        <v>1.0467764486554101</v>
      </c>
    </row>
    <row r="1255" spans="1:7" x14ac:dyDescent="0.35">
      <c r="A1255" s="9">
        <f xml:space="preserve"> ROW( scalarDataframe[[#This Row],[row_id]] ) - ROW( scalarDataframe[[#Headers],[row_id]] )</f>
        <v>1254</v>
      </c>
      <c r="B1255" s="16" t="str">
        <f xml:space="preserve"> INDEX( co_scalarInfo[scalarType], MATCH( scalarDataframe[[#This Row],[scalarName]], co_scalarInfo[scalarName], 0 ) )</f>
        <v>damageAdj</v>
      </c>
      <c r="C1255" s="44" t="str">
        <f xml:space="preserve"> INDEX( co_scalarInfo[scalarLabel], MATCH( scalarDataframe[[#This Row],[scalarName]], co_scalarInfo[scalarName], 0 ) )</f>
        <v>MH Demographic Proportion Adjustment Factor</v>
      </c>
      <c r="D1255" s="24" t="s">
        <v>1315</v>
      </c>
      <c r="E1255" s="17" t="s">
        <v>11</v>
      </c>
      <c r="F1255" s="25">
        <v>2076</v>
      </c>
      <c r="G1255" s="26">
        <v>1.0482886199775101</v>
      </c>
    </row>
    <row r="1256" spans="1:7" x14ac:dyDescent="0.35">
      <c r="A1256" s="9">
        <f xml:space="preserve"> ROW( scalarDataframe[[#This Row],[row_id]] ) - ROW( scalarDataframe[[#Headers],[row_id]] )</f>
        <v>1255</v>
      </c>
      <c r="B1256" s="16" t="str">
        <f xml:space="preserve"> INDEX( co_scalarInfo[scalarType], MATCH( scalarDataframe[[#This Row],[scalarName]], co_scalarInfo[scalarName], 0 ) )</f>
        <v>damageAdj</v>
      </c>
      <c r="C1256" s="44" t="str">
        <f xml:space="preserve"> INDEX( co_scalarInfo[scalarLabel], MATCH( scalarDataframe[[#This Row],[scalarName]], co_scalarInfo[scalarName], 0 ) )</f>
        <v>MH Demographic Proportion Adjustment Factor</v>
      </c>
      <c r="D1256" s="24" t="s">
        <v>1315</v>
      </c>
      <c r="E1256" s="17" t="s">
        <v>11</v>
      </c>
      <c r="F1256" s="25">
        <v>2077</v>
      </c>
      <c r="G1256" s="26">
        <v>1.04854107921615</v>
      </c>
    </row>
    <row r="1257" spans="1:7" x14ac:dyDescent="0.35">
      <c r="A1257" s="9">
        <f xml:space="preserve"> ROW( scalarDataframe[[#This Row],[row_id]] ) - ROW( scalarDataframe[[#Headers],[row_id]] )</f>
        <v>1256</v>
      </c>
      <c r="B1257" s="16" t="str">
        <f xml:space="preserve"> INDEX( co_scalarInfo[scalarType], MATCH( scalarDataframe[[#This Row],[scalarName]], co_scalarInfo[scalarName], 0 ) )</f>
        <v>damageAdj</v>
      </c>
      <c r="C1257" s="44" t="str">
        <f xml:space="preserve"> INDEX( co_scalarInfo[scalarLabel], MATCH( scalarDataframe[[#This Row],[scalarName]], co_scalarInfo[scalarName], 0 ) )</f>
        <v>MH Demographic Proportion Adjustment Factor</v>
      </c>
      <c r="D1257" s="24" t="s">
        <v>1315</v>
      </c>
      <c r="E1257" s="17" t="s">
        <v>11</v>
      </c>
      <c r="F1257" s="25">
        <v>2081</v>
      </c>
      <c r="G1257" s="26">
        <v>1.05007410869457</v>
      </c>
    </row>
    <row r="1258" spans="1:7" x14ac:dyDescent="0.35">
      <c r="A1258" s="9">
        <f xml:space="preserve"> ROW( scalarDataframe[[#This Row],[row_id]] ) - ROW( scalarDataframe[[#Headers],[row_id]] )</f>
        <v>1257</v>
      </c>
      <c r="B1258" s="16" t="str">
        <f xml:space="preserve"> INDEX( co_scalarInfo[scalarType], MATCH( scalarDataframe[[#This Row],[scalarName]], co_scalarInfo[scalarName], 0 ) )</f>
        <v>damageAdj</v>
      </c>
      <c r="C1258" s="44" t="str">
        <f xml:space="preserve"> INDEX( co_scalarInfo[scalarLabel], MATCH( scalarDataframe[[#This Row],[scalarName]], co_scalarInfo[scalarName], 0 ) )</f>
        <v>MH Demographic Proportion Adjustment Factor</v>
      </c>
      <c r="D1258" s="24" t="s">
        <v>1315</v>
      </c>
      <c r="E1258" s="17" t="s">
        <v>11</v>
      </c>
      <c r="F1258" s="25">
        <v>2082</v>
      </c>
      <c r="G1258" s="26">
        <v>1.05105341440398</v>
      </c>
    </row>
    <row r="1259" spans="1:7" x14ac:dyDescent="0.35">
      <c r="A1259" s="9">
        <f xml:space="preserve"> ROW( scalarDataframe[[#This Row],[row_id]] ) - ROW( scalarDataframe[[#Headers],[row_id]] )</f>
        <v>1258</v>
      </c>
      <c r="B1259" s="16" t="str">
        <f xml:space="preserve"> INDEX( co_scalarInfo[scalarType], MATCH( scalarDataframe[[#This Row],[scalarName]], co_scalarInfo[scalarName], 0 ) )</f>
        <v>damageAdj</v>
      </c>
      <c r="C1259" s="44" t="str">
        <f xml:space="preserve"> INDEX( co_scalarInfo[scalarLabel], MATCH( scalarDataframe[[#This Row],[scalarName]], co_scalarInfo[scalarName], 0 ) )</f>
        <v>MH Demographic Proportion Adjustment Factor</v>
      </c>
      <c r="D1259" s="24" t="s">
        <v>1315</v>
      </c>
      <c r="E1259" s="17" t="s">
        <v>11</v>
      </c>
      <c r="F1259" s="25">
        <v>2087</v>
      </c>
      <c r="G1259" s="26">
        <v>1.0551764251021001</v>
      </c>
    </row>
    <row r="1260" spans="1:7" x14ac:dyDescent="0.35">
      <c r="A1260" s="9">
        <f xml:space="preserve"> ROW( scalarDataframe[[#This Row],[row_id]] ) - ROW( scalarDataframe[[#Headers],[row_id]] )</f>
        <v>1259</v>
      </c>
      <c r="B1260" s="16" t="str">
        <f xml:space="preserve"> INDEX( co_scalarInfo[scalarType], MATCH( scalarDataframe[[#This Row],[scalarName]], co_scalarInfo[scalarName], 0 ) )</f>
        <v>damageAdj</v>
      </c>
      <c r="C1260" s="44" t="str">
        <f xml:space="preserve"> INDEX( co_scalarInfo[scalarLabel], MATCH( scalarDataframe[[#This Row],[scalarName]], co_scalarInfo[scalarName], 0 ) )</f>
        <v>MH Demographic Proportion Adjustment Factor</v>
      </c>
      <c r="D1260" s="24" t="s">
        <v>1315</v>
      </c>
      <c r="E1260" s="17" t="s">
        <v>11</v>
      </c>
      <c r="F1260" s="25">
        <v>2091</v>
      </c>
      <c r="G1260" s="26">
        <v>1.05853553219845</v>
      </c>
    </row>
    <row r="1261" spans="1:7" x14ac:dyDescent="0.35">
      <c r="A1261" s="9">
        <f xml:space="preserve"> ROW( scalarDataframe[[#This Row],[row_id]] ) - ROW( scalarDataframe[[#Headers],[row_id]] )</f>
        <v>1260</v>
      </c>
      <c r="B1261" s="16" t="str">
        <f xml:space="preserve"> INDEX( co_scalarInfo[scalarType], MATCH( scalarDataframe[[#This Row],[scalarName]], co_scalarInfo[scalarName], 0 ) )</f>
        <v>damageAdj</v>
      </c>
      <c r="C1261" s="44" t="str">
        <f xml:space="preserve"> INDEX( co_scalarInfo[scalarLabel], MATCH( scalarDataframe[[#This Row],[scalarName]], co_scalarInfo[scalarName], 0 ) )</f>
        <v>MH Demographic Proportion Adjustment Factor</v>
      </c>
      <c r="D1261" s="24" t="s">
        <v>1315</v>
      </c>
      <c r="E1261" s="17" t="s">
        <v>12</v>
      </c>
      <c r="F1261" s="25">
        <v>2010</v>
      </c>
      <c r="G1261" s="26">
        <v>0.99508202265015666</v>
      </c>
    </row>
    <row r="1262" spans="1:7" x14ac:dyDescent="0.35">
      <c r="A1262" s="9">
        <f xml:space="preserve"> ROW( scalarDataframe[[#This Row],[row_id]] ) - ROW( scalarDataframe[[#Headers],[row_id]] )</f>
        <v>1261</v>
      </c>
      <c r="B1262" s="16" t="str">
        <f xml:space="preserve"> INDEX( co_scalarInfo[scalarType], MATCH( scalarDataframe[[#This Row],[scalarName]], co_scalarInfo[scalarName], 0 ) )</f>
        <v>damageAdj</v>
      </c>
      <c r="C1262" s="44" t="str">
        <f xml:space="preserve"> INDEX( co_scalarInfo[scalarLabel], MATCH( scalarDataframe[[#This Row],[scalarName]], co_scalarInfo[scalarName], 0 ) )</f>
        <v>MH Demographic Proportion Adjustment Factor</v>
      </c>
      <c r="D1262" s="24" t="s">
        <v>1315</v>
      </c>
      <c r="E1262" s="17" t="s">
        <v>12</v>
      </c>
      <c r="F1262" s="25">
        <v>2011</v>
      </c>
      <c r="G1262" s="26">
        <v>0.99608571239503896</v>
      </c>
    </row>
    <row r="1263" spans="1:7" x14ac:dyDescent="0.35">
      <c r="A1263" s="9">
        <f xml:space="preserve"> ROW( scalarDataframe[[#This Row],[row_id]] ) - ROW( scalarDataframe[[#Headers],[row_id]] )</f>
        <v>1262</v>
      </c>
      <c r="B1263" s="16" t="str">
        <f xml:space="preserve"> INDEX( co_scalarInfo[scalarType], MATCH( scalarDataframe[[#This Row],[scalarName]], co_scalarInfo[scalarName], 0 ) )</f>
        <v>damageAdj</v>
      </c>
      <c r="C1263" s="44" t="str">
        <f xml:space="preserve"> INDEX( co_scalarInfo[scalarLabel], MATCH( scalarDataframe[[#This Row],[scalarName]], co_scalarInfo[scalarName], 0 ) )</f>
        <v>MH Demographic Proportion Adjustment Factor</v>
      </c>
      <c r="D1263" s="24" t="s">
        <v>1315</v>
      </c>
      <c r="E1263" s="17" t="s">
        <v>12</v>
      </c>
      <c r="F1263" s="25">
        <v>2013</v>
      </c>
      <c r="G1263" s="26">
        <v>0.998093091884803</v>
      </c>
    </row>
    <row r="1264" spans="1:7" x14ac:dyDescent="0.35">
      <c r="A1264" s="9">
        <f xml:space="preserve"> ROW( scalarDataframe[[#This Row],[row_id]] ) - ROW( scalarDataframe[[#Headers],[row_id]] )</f>
        <v>1263</v>
      </c>
      <c r="B1264" s="16" t="str">
        <f xml:space="preserve"> INDEX( co_scalarInfo[scalarType], MATCH( scalarDataframe[[#This Row],[scalarName]], co_scalarInfo[scalarName], 0 ) )</f>
        <v>damageAdj</v>
      </c>
      <c r="C1264" s="44" t="str">
        <f xml:space="preserve"> INDEX( co_scalarInfo[scalarLabel], MATCH( scalarDataframe[[#This Row],[scalarName]], co_scalarInfo[scalarName], 0 ) )</f>
        <v>MH Demographic Proportion Adjustment Factor</v>
      </c>
      <c r="D1264" s="24" t="s">
        <v>1315</v>
      </c>
      <c r="E1264" s="17" t="s">
        <v>12</v>
      </c>
      <c r="F1264" s="25">
        <v>2017</v>
      </c>
      <c r="G1264" s="26">
        <v>1.00158088489619</v>
      </c>
    </row>
    <row r="1265" spans="1:7" x14ac:dyDescent="0.35">
      <c r="A1265" s="9">
        <f xml:space="preserve"> ROW( scalarDataframe[[#This Row],[row_id]] ) - ROW( scalarDataframe[[#Headers],[row_id]] )</f>
        <v>1264</v>
      </c>
      <c r="B1265" s="16" t="str">
        <f xml:space="preserve"> INDEX( co_scalarInfo[scalarType], MATCH( scalarDataframe[[#This Row],[scalarName]], co_scalarInfo[scalarName], 0 ) )</f>
        <v>damageAdj</v>
      </c>
      <c r="C1265" s="44" t="str">
        <f xml:space="preserve"> INDEX( co_scalarInfo[scalarLabel], MATCH( scalarDataframe[[#This Row],[scalarName]], co_scalarInfo[scalarName], 0 ) )</f>
        <v>MH Demographic Proportion Adjustment Factor</v>
      </c>
      <c r="D1265" s="24" t="s">
        <v>1315</v>
      </c>
      <c r="E1265" s="17" t="s">
        <v>12</v>
      </c>
      <c r="F1265" s="25">
        <v>2025</v>
      </c>
      <c r="G1265" s="26">
        <v>1.01294094326785</v>
      </c>
    </row>
    <row r="1266" spans="1:7" x14ac:dyDescent="0.35">
      <c r="A1266" s="9">
        <f xml:space="preserve"> ROW( scalarDataframe[[#This Row],[row_id]] ) - ROW( scalarDataframe[[#Headers],[row_id]] )</f>
        <v>1265</v>
      </c>
      <c r="B1266" s="16" t="str">
        <f xml:space="preserve"> INDEX( co_scalarInfo[scalarType], MATCH( scalarDataframe[[#This Row],[scalarName]], co_scalarInfo[scalarName], 0 ) )</f>
        <v>damageAdj</v>
      </c>
      <c r="C1266" s="44" t="str">
        <f xml:space="preserve"> INDEX( co_scalarInfo[scalarLabel], MATCH( scalarDataframe[[#This Row],[scalarName]], co_scalarInfo[scalarName], 0 ) )</f>
        <v>MH Demographic Proportion Adjustment Factor</v>
      </c>
      <c r="D1266" s="24" t="s">
        <v>1315</v>
      </c>
      <c r="E1266" s="17" t="s">
        <v>12</v>
      </c>
      <c r="F1266" s="25">
        <v>2029</v>
      </c>
      <c r="G1266" s="26">
        <v>1.0195259366946201</v>
      </c>
    </row>
    <row r="1267" spans="1:7" x14ac:dyDescent="0.35">
      <c r="A1267" s="9">
        <f xml:space="preserve"> ROW( scalarDataframe[[#This Row],[row_id]] ) - ROW( scalarDataframe[[#Headers],[row_id]] )</f>
        <v>1266</v>
      </c>
      <c r="B1267" s="16" t="str">
        <f xml:space="preserve"> INDEX( co_scalarInfo[scalarType], MATCH( scalarDataframe[[#This Row],[scalarName]], co_scalarInfo[scalarName], 0 ) )</f>
        <v>damageAdj</v>
      </c>
      <c r="C1267" s="44" t="str">
        <f xml:space="preserve"> INDEX( co_scalarInfo[scalarLabel], MATCH( scalarDataframe[[#This Row],[scalarName]], co_scalarInfo[scalarName], 0 ) )</f>
        <v>MH Demographic Proportion Adjustment Factor</v>
      </c>
      <c r="D1267" s="24" t="s">
        <v>1315</v>
      </c>
      <c r="E1267" s="17" t="s">
        <v>12</v>
      </c>
      <c r="F1267" s="25">
        <v>2032</v>
      </c>
      <c r="G1267" s="26">
        <v>1.0245922778789001</v>
      </c>
    </row>
    <row r="1268" spans="1:7" x14ac:dyDescent="0.35">
      <c r="A1268" s="9">
        <f xml:space="preserve"> ROW( scalarDataframe[[#This Row],[row_id]] ) - ROW( scalarDataframe[[#Headers],[row_id]] )</f>
        <v>1267</v>
      </c>
      <c r="B1268" s="16" t="str">
        <f xml:space="preserve"> INDEX( co_scalarInfo[scalarType], MATCH( scalarDataframe[[#This Row],[scalarName]], co_scalarInfo[scalarName], 0 ) )</f>
        <v>damageAdj</v>
      </c>
      <c r="C1268" s="44" t="str">
        <f xml:space="preserve"> INDEX( co_scalarInfo[scalarLabel], MATCH( scalarDataframe[[#This Row],[scalarName]], co_scalarInfo[scalarName], 0 ) )</f>
        <v>MH Demographic Proportion Adjustment Factor</v>
      </c>
      <c r="D1268" s="24" t="s">
        <v>1315</v>
      </c>
      <c r="E1268" s="17" t="s">
        <v>12</v>
      </c>
      <c r="F1268" s="25">
        <v>2033</v>
      </c>
      <c r="G1268" s="26">
        <v>1.0263057313645401</v>
      </c>
    </row>
    <row r="1269" spans="1:7" x14ac:dyDescent="0.35">
      <c r="A1269" s="9">
        <f xml:space="preserve"> ROW( scalarDataframe[[#This Row],[row_id]] ) - ROW( scalarDataframe[[#Headers],[row_id]] )</f>
        <v>1268</v>
      </c>
      <c r="B1269" s="16" t="str">
        <f xml:space="preserve"> INDEX( co_scalarInfo[scalarType], MATCH( scalarDataframe[[#This Row],[scalarName]], co_scalarInfo[scalarName], 0 ) )</f>
        <v>damageAdj</v>
      </c>
      <c r="C1269" s="44" t="str">
        <f xml:space="preserve"> INDEX( co_scalarInfo[scalarLabel], MATCH( scalarDataframe[[#This Row],[scalarName]], co_scalarInfo[scalarName], 0 ) )</f>
        <v>MH Demographic Proportion Adjustment Factor</v>
      </c>
      <c r="D1269" s="24" t="s">
        <v>1315</v>
      </c>
      <c r="E1269" s="17" t="s">
        <v>12</v>
      </c>
      <c r="F1269" s="25">
        <v>2037</v>
      </c>
      <c r="G1269" s="26">
        <v>1.0328384722180299</v>
      </c>
    </row>
    <row r="1270" spans="1:7" x14ac:dyDescent="0.35">
      <c r="A1270" s="9">
        <f xml:space="preserve"> ROW( scalarDataframe[[#This Row],[row_id]] ) - ROW( scalarDataframe[[#Headers],[row_id]] )</f>
        <v>1269</v>
      </c>
      <c r="B1270" s="16" t="str">
        <f xml:space="preserve"> INDEX( co_scalarInfo[scalarType], MATCH( scalarDataframe[[#This Row],[scalarName]], co_scalarInfo[scalarName], 0 ) )</f>
        <v>damageAdj</v>
      </c>
      <c r="C1270" s="44" t="str">
        <f xml:space="preserve"> INDEX( co_scalarInfo[scalarLabel], MATCH( scalarDataframe[[#This Row],[scalarName]], co_scalarInfo[scalarName], 0 ) )</f>
        <v>MH Demographic Proportion Adjustment Factor</v>
      </c>
      <c r="D1270" s="24" t="s">
        <v>1315</v>
      </c>
      <c r="E1270" s="17" t="s">
        <v>12</v>
      </c>
      <c r="F1270" s="25">
        <v>2044</v>
      </c>
      <c r="G1270" s="26">
        <v>1.0390395996821999</v>
      </c>
    </row>
    <row r="1271" spans="1:7" x14ac:dyDescent="0.35">
      <c r="A1271" s="9">
        <f xml:space="preserve"> ROW( scalarDataframe[[#This Row],[row_id]] ) - ROW( scalarDataframe[[#Headers],[row_id]] )</f>
        <v>1270</v>
      </c>
      <c r="B1271" s="16" t="str">
        <f xml:space="preserve"> INDEX( co_scalarInfo[scalarType], MATCH( scalarDataframe[[#This Row],[scalarName]], co_scalarInfo[scalarName], 0 ) )</f>
        <v>damageAdj</v>
      </c>
      <c r="C1271" s="44" t="str">
        <f xml:space="preserve"> INDEX( co_scalarInfo[scalarLabel], MATCH( scalarDataframe[[#This Row],[scalarName]], co_scalarInfo[scalarName], 0 ) )</f>
        <v>MH Demographic Proportion Adjustment Factor</v>
      </c>
      <c r="D1271" s="24" t="s">
        <v>1315</v>
      </c>
      <c r="E1271" s="17" t="s">
        <v>12</v>
      </c>
      <c r="F1271" s="25">
        <v>2048</v>
      </c>
      <c r="G1271" s="26">
        <v>1.0409511555854101</v>
      </c>
    </row>
    <row r="1272" spans="1:7" x14ac:dyDescent="0.35">
      <c r="A1272" s="9">
        <f xml:space="preserve"> ROW( scalarDataframe[[#This Row],[row_id]] ) - ROW( scalarDataframe[[#Headers],[row_id]] )</f>
        <v>1271</v>
      </c>
      <c r="B1272" s="16" t="str">
        <f xml:space="preserve"> INDEX( co_scalarInfo[scalarType], MATCH( scalarDataframe[[#This Row],[scalarName]], co_scalarInfo[scalarName], 0 ) )</f>
        <v>damageAdj</v>
      </c>
      <c r="C1272" s="44" t="str">
        <f xml:space="preserve"> INDEX( co_scalarInfo[scalarLabel], MATCH( scalarDataframe[[#This Row],[scalarName]], co_scalarInfo[scalarName], 0 ) )</f>
        <v>MH Demographic Proportion Adjustment Factor</v>
      </c>
      <c r="D1272" s="24" t="s">
        <v>1315</v>
      </c>
      <c r="E1272" s="17" t="s">
        <v>12</v>
      </c>
      <c r="F1272" s="25">
        <v>2049</v>
      </c>
      <c r="G1272" s="26">
        <v>1.04129346456116</v>
      </c>
    </row>
    <row r="1273" spans="1:7" x14ac:dyDescent="0.35">
      <c r="A1273" s="9">
        <f xml:space="preserve"> ROW( scalarDataframe[[#This Row],[row_id]] ) - ROW( scalarDataframe[[#Headers],[row_id]] )</f>
        <v>1272</v>
      </c>
      <c r="B1273" s="16" t="str">
        <f xml:space="preserve"> INDEX( co_scalarInfo[scalarType], MATCH( scalarDataframe[[#This Row],[scalarName]], co_scalarInfo[scalarName], 0 ) )</f>
        <v>damageAdj</v>
      </c>
      <c r="C1273" s="44" t="str">
        <f xml:space="preserve"> INDEX( co_scalarInfo[scalarLabel], MATCH( scalarDataframe[[#This Row],[scalarName]], co_scalarInfo[scalarName], 0 ) )</f>
        <v>MH Demographic Proportion Adjustment Factor</v>
      </c>
      <c r="D1273" s="24" t="s">
        <v>1315</v>
      </c>
      <c r="E1273" s="17" t="s">
        <v>12</v>
      </c>
      <c r="F1273" s="25">
        <v>2050</v>
      </c>
      <c r="G1273" s="26">
        <v>1.0416147718245701</v>
      </c>
    </row>
    <row r="1274" spans="1:7" x14ac:dyDescent="0.35">
      <c r="A1274" s="9">
        <f xml:space="preserve"> ROW( scalarDataframe[[#This Row],[row_id]] ) - ROW( scalarDataframe[[#Headers],[row_id]] )</f>
        <v>1273</v>
      </c>
      <c r="B1274" s="16" t="str">
        <f xml:space="preserve"> INDEX( co_scalarInfo[scalarType], MATCH( scalarDataframe[[#This Row],[scalarName]], co_scalarInfo[scalarName], 0 ) )</f>
        <v>damageAdj</v>
      </c>
      <c r="C1274" s="44" t="str">
        <f xml:space="preserve"> INDEX( co_scalarInfo[scalarLabel], MATCH( scalarDataframe[[#This Row],[scalarName]], co_scalarInfo[scalarName], 0 ) )</f>
        <v>MH Demographic Proportion Adjustment Factor</v>
      </c>
      <c r="D1274" s="24" t="s">
        <v>1315</v>
      </c>
      <c r="E1274" s="17" t="s">
        <v>12</v>
      </c>
      <c r="F1274" s="25">
        <v>2052</v>
      </c>
      <c r="G1274" s="26">
        <v>1.0423598245597201</v>
      </c>
    </row>
    <row r="1275" spans="1:7" x14ac:dyDescent="0.35">
      <c r="A1275" s="9">
        <f xml:space="preserve"> ROW( scalarDataframe[[#This Row],[row_id]] ) - ROW( scalarDataframe[[#Headers],[row_id]] )</f>
        <v>1274</v>
      </c>
      <c r="B1275" s="16" t="str">
        <f xml:space="preserve"> INDEX( co_scalarInfo[scalarType], MATCH( scalarDataframe[[#This Row],[scalarName]], co_scalarInfo[scalarName], 0 ) )</f>
        <v>damageAdj</v>
      </c>
      <c r="C1275" s="44" t="str">
        <f xml:space="preserve"> INDEX( co_scalarInfo[scalarLabel], MATCH( scalarDataframe[[#This Row],[scalarName]], co_scalarInfo[scalarName], 0 ) )</f>
        <v>MH Demographic Proportion Adjustment Factor</v>
      </c>
      <c r="D1275" s="24" t="s">
        <v>1315</v>
      </c>
      <c r="E1275" s="17" t="s">
        <v>12</v>
      </c>
      <c r="F1275" s="25">
        <v>2055</v>
      </c>
      <c r="G1275" s="26">
        <v>1.0432027213146799</v>
      </c>
    </row>
    <row r="1276" spans="1:7" x14ac:dyDescent="0.35">
      <c r="A1276" s="9">
        <f xml:space="preserve"> ROW( scalarDataframe[[#This Row],[row_id]] ) - ROW( scalarDataframe[[#Headers],[row_id]] )</f>
        <v>1275</v>
      </c>
      <c r="B1276" s="16" t="str">
        <f xml:space="preserve"> INDEX( co_scalarInfo[scalarType], MATCH( scalarDataframe[[#This Row],[scalarName]], co_scalarInfo[scalarName], 0 ) )</f>
        <v>damageAdj</v>
      </c>
      <c r="C1276" s="44" t="str">
        <f xml:space="preserve"> INDEX( co_scalarInfo[scalarLabel], MATCH( scalarDataframe[[#This Row],[scalarName]], co_scalarInfo[scalarName], 0 ) )</f>
        <v>MH Demographic Proportion Adjustment Factor</v>
      </c>
      <c r="D1276" s="24" t="s">
        <v>1315</v>
      </c>
      <c r="E1276" s="17" t="s">
        <v>12</v>
      </c>
      <c r="F1276" s="25">
        <v>2059</v>
      </c>
      <c r="G1276" s="26">
        <v>1.0444052965658699</v>
      </c>
    </row>
    <row r="1277" spans="1:7" x14ac:dyDescent="0.35">
      <c r="A1277" s="9">
        <f xml:space="preserve"> ROW( scalarDataframe[[#This Row],[row_id]] ) - ROW( scalarDataframe[[#Headers],[row_id]] )</f>
        <v>1276</v>
      </c>
      <c r="B1277" s="16" t="str">
        <f xml:space="preserve"> INDEX( co_scalarInfo[scalarType], MATCH( scalarDataframe[[#This Row],[scalarName]], co_scalarInfo[scalarName], 0 ) )</f>
        <v>damageAdj</v>
      </c>
      <c r="C1277" s="44" t="str">
        <f xml:space="preserve"> INDEX( co_scalarInfo[scalarLabel], MATCH( scalarDataframe[[#This Row],[scalarName]], co_scalarInfo[scalarName], 0 ) )</f>
        <v>MH Demographic Proportion Adjustment Factor</v>
      </c>
      <c r="D1277" s="24" t="s">
        <v>1315</v>
      </c>
      <c r="E1277" s="17" t="s">
        <v>12</v>
      </c>
      <c r="F1277" s="25">
        <v>2061</v>
      </c>
      <c r="G1277" s="26">
        <v>1.04492359158966</v>
      </c>
    </row>
    <row r="1278" spans="1:7" x14ac:dyDescent="0.35">
      <c r="A1278" s="9">
        <f xml:space="preserve"> ROW( scalarDataframe[[#This Row],[row_id]] ) - ROW( scalarDataframe[[#Headers],[row_id]] )</f>
        <v>1277</v>
      </c>
      <c r="B1278" s="16" t="str">
        <f xml:space="preserve"> INDEX( co_scalarInfo[scalarType], MATCH( scalarDataframe[[#This Row],[scalarName]], co_scalarInfo[scalarName], 0 ) )</f>
        <v>damageAdj</v>
      </c>
      <c r="C1278" s="44" t="str">
        <f xml:space="preserve"> INDEX( co_scalarInfo[scalarLabel], MATCH( scalarDataframe[[#This Row],[scalarName]], co_scalarInfo[scalarName], 0 ) )</f>
        <v>MH Demographic Proportion Adjustment Factor</v>
      </c>
      <c r="D1278" s="24" t="s">
        <v>1315</v>
      </c>
      <c r="E1278" s="17" t="s">
        <v>12</v>
      </c>
      <c r="F1278" s="25">
        <v>2062</v>
      </c>
      <c r="G1278" s="26">
        <v>1.0452638143802899</v>
      </c>
    </row>
    <row r="1279" spans="1:7" x14ac:dyDescent="0.35">
      <c r="A1279" s="9">
        <f xml:space="preserve"> ROW( scalarDataframe[[#This Row],[row_id]] ) - ROW( scalarDataframe[[#Headers],[row_id]] )</f>
        <v>1278</v>
      </c>
      <c r="B1279" s="16" t="str">
        <f xml:space="preserve"> INDEX( co_scalarInfo[scalarType], MATCH( scalarDataframe[[#This Row],[scalarName]], co_scalarInfo[scalarName], 0 ) )</f>
        <v>damageAdj</v>
      </c>
      <c r="C1279" s="44" t="str">
        <f xml:space="preserve"> INDEX( co_scalarInfo[scalarLabel], MATCH( scalarDataframe[[#This Row],[scalarName]], co_scalarInfo[scalarName], 0 ) )</f>
        <v>MH Demographic Proportion Adjustment Factor</v>
      </c>
      <c r="D1279" s="24" t="s">
        <v>1315</v>
      </c>
      <c r="E1279" s="17" t="s">
        <v>12</v>
      </c>
      <c r="F1279" s="25">
        <v>2064</v>
      </c>
      <c r="G1279" s="26">
        <v>1.04542771494161</v>
      </c>
    </row>
    <row r="1280" spans="1:7" x14ac:dyDescent="0.35">
      <c r="A1280" s="9">
        <f xml:space="preserve"> ROW( scalarDataframe[[#This Row],[row_id]] ) - ROW( scalarDataframe[[#Headers],[row_id]] )</f>
        <v>1279</v>
      </c>
      <c r="B1280" s="16" t="str">
        <f xml:space="preserve"> INDEX( co_scalarInfo[scalarType], MATCH( scalarDataframe[[#This Row],[scalarName]], co_scalarInfo[scalarName], 0 ) )</f>
        <v>damageAdj</v>
      </c>
      <c r="C1280" s="44" t="str">
        <f xml:space="preserve"> INDEX( co_scalarInfo[scalarLabel], MATCH( scalarDataframe[[#This Row],[scalarName]], co_scalarInfo[scalarName], 0 ) )</f>
        <v>MH Demographic Proportion Adjustment Factor</v>
      </c>
      <c r="D1280" s="24" t="s">
        <v>1315</v>
      </c>
      <c r="E1280" s="17" t="s">
        <v>12</v>
      </c>
      <c r="F1280" s="25">
        <v>2067</v>
      </c>
      <c r="G1280" s="26">
        <v>1.04588444021676</v>
      </c>
    </row>
    <row r="1281" spans="1:7" x14ac:dyDescent="0.35">
      <c r="A1281" s="9">
        <f xml:space="preserve"> ROW( scalarDataframe[[#This Row],[row_id]] ) - ROW( scalarDataframe[[#Headers],[row_id]] )</f>
        <v>1280</v>
      </c>
      <c r="B1281" s="16" t="str">
        <f xml:space="preserve"> INDEX( co_scalarInfo[scalarType], MATCH( scalarDataframe[[#This Row],[scalarName]], co_scalarInfo[scalarName], 0 ) )</f>
        <v>damageAdj</v>
      </c>
      <c r="C1281" s="44" t="str">
        <f xml:space="preserve"> INDEX( co_scalarInfo[scalarLabel], MATCH( scalarDataframe[[#This Row],[scalarName]], co_scalarInfo[scalarName], 0 ) )</f>
        <v>MH Demographic Proportion Adjustment Factor</v>
      </c>
      <c r="D1281" s="24" t="s">
        <v>1315</v>
      </c>
      <c r="E1281" s="17" t="s">
        <v>12</v>
      </c>
      <c r="F1281" s="25">
        <v>2071</v>
      </c>
      <c r="G1281" s="26">
        <v>1.0463075900388601</v>
      </c>
    </row>
    <row r="1282" spans="1:7" x14ac:dyDescent="0.35">
      <c r="A1282" s="9">
        <f xml:space="preserve"> ROW( scalarDataframe[[#This Row],[row_id]] ) - ROW( scalarDataframe[[#Headers],[row_id]] )</f>
        <v>1281</v>
      </c>
      <c r="B1282" s="16" t="str">
        <f xml:space="preserve"> INDEX( co_scalarInfo[scalarType], MATCH( scalarDataframe[[#This Row],[scalarName]], co_scalarInfo[scalarName], 0 ) )</f>
        <v>damageAdj</v>
      </c>
      <c r="C1282" s="44" t="str">
        <f xml:space="preserve"> INDEX( co_scalarInfo[scalarLabel], MATCH( scalarDataframe[[#This Row],[scalarName]], co_scalarInfo[scalarName], 0 ) )</f>
        <v>MH Demographic Proportion Adjustment Factor</v>
      </c>
      <c r="D1282" s="24" t="s">
        <v>1315</v>
      </c>
      <c r="E1282" s="17" t="s">
        <v>12</v>
      </c>
      <c r="F1282" s="25">
        <v>2076</v>
      </c>
      <c r="G1282" s="26">
        <v>1.04554446430666</v>
      </c>
    </row>
    <row r="1283" spans="1:7" x14ac:dyDescent="0.35">
      <c r="A1283" s="9">
        <f xml:space="preserve"> ROW( scalarDataframe[[#This Row],[row_id]] ) - ROW( scalarDataframe[[#Headers],[row_id]] )</f>
        <v>1282</v>
      </c>
      <c r="B1283" s="16" t="str">
        <f xml:space="preserve"> INDEX( co_scalarInfo[scalarType], MATCH( scalarDataframe[[#This Row],[scalarName]], co_scalarInfo[scalarName], 0 ) )</f>
        <v>damageAdj</v>
      </c>
      <c r="C1283" s="44" t="str">
        <f xml:space="preserve"> INDEX( co_scalarInfo[scalarLabel], MATCH( scalarDataframe[[#This Row],[scalarName]], co_scalarInfo[scalarName], 0 ) )</f>
        <v>MH Demographic Proportion Adjustment Factor</v>
      </c>
      <c r="D1283" s="24" t="s">
        <v>1315</v>
      </c>
      <c r="E1283" s="17" t="s">
        <v>12</v>
      </c>
      <c r="F1283" s="25">
        <v>2077</v>
      </c>
      <c r="G1283" s="26">
        <v>1.0452837059790201</v>
      </c>
    </row>
    <row r="1284" spans="1:7" x14ac:dyDescent="0.35">
      <c r="A1284" s="9">
        <f xml:space="preserve"> ROW( scalarDataframe[[#This Row],[row_id]] ) - ROW( scalarDataframe[[#Headers],[row_id]] )</f>
        <v>1283</v>
      </c>
      <c r="B1284" s="16" t="str">
        <f xml:space="preserve"> INDEX( co_scalarInfo[scalarType], MATCH( scalarDataframe[[#This Row],[scalarName]], co_scalarInfo[scalarName], 0 ) )</f>
        <v>damageAdj</v>
      </c>
      <c r="C1284" s="44" t="str">
        <f xml:space="preserve"> INDEX( co_scalarInfo[scalarLabel], MATCH( scalarDataframe[[#This Row],[scalarName]], co_scalarInfo[scalarName], 0 ) )</f>
        <v>MH Demographic Proportion Adjustment Factor</v>
      </c>
      <c r="D1284" s="24" t="s">
        <v>1315</v>
      </c>
      <c r="E1284" s="17" t="s">
        <v>12</v>
      </c>
      <c r="F1284" s="25">
        <v>2081</v>
      </c>
      <c r="G1284" s="26">
        <v>1.0454039226754299</v>
      </c>
    </row>
    <row r="1285" spans="1:7" x14ac:dyDescent="0.35">
      <c r="A1285" s="9">
        <f xml:space="preserve"> ROW( scalarDataframe[[#This Row],[row_id]] ) - ROW( scalarDataframe[[#Headers],[row_id]] )</f>
        <v>1284</v>
      </c>
      <c r="B1285" s="16" t="str">
        <f xml:space="preserve"> INDEX( co_scalarInfo[scalarType], MATCH( scalarDataframe[[#This Row],[scalarName]], co_scalarInfo[scalarName], 0 ) )</f>
        <v>damageAdj</v>
      </c>
      <c r="C1285" s="44" t="str">
        <f xml:space="preserve"> INDEX( co_scalarInfo[scalarLabel], MATCH( scalarDataframe[[#This Row],[scalarName]], co_scalarInfo[scalarName], 0 ) )</f>
        <v>MH Demographic Proportion Adjustment Factor</v>
      </c>
      <c r="D1285" s="24" t="s">
        <v>1315</v>
      </c>
      <c r="E1285" s="17" t="s">
        <v>12</v>
      </c>
      <c r="F1285" s="25">
        <v>2082</v>
      </c>
      <c r="G1285" s="26">
        <v>1.04628887550521</v>
      </c>
    </row>
    <row r="1286" spans="1:7" x14ac:dyDescent="0.35">
      <c r="A1286" s="9">
        <f xml:space="preserve"> ROW( scalarDataframe[[#This Row],[row_id]] ) - ROW( scalarDataframe[[#Headers],[row_id]] )</f>
        <v>1285</v>
      </c>
      <c r="B1286" s="16" t="str">
        <f xml:space="preserve"> INDEX( co_scalarInfo[scalarType], MATCH( scalarDataframe[[#This Row],[scalarName]], co_scalarInfo[scalarName], 0 ) )</f>
        <v>damageAdj</v>
      </c>
      <c r="C1286" s="44" t="str">
        <f xml:space="preserve"> INDEX( co_scalarInfo[scalarLabel], MATCH( scalarDataframe[[#This Row],[scalarName]], co_scalarInfo[scalarName], 0 ) )</f>
        <v>MH Demographic Proportion Adjustment Factor</v>
      </c>
      <c r="D1286" s="24" t="s">
        <v>1315</v>
      </c>
      <c r="E1286" s="17" t="s">
        <v>12</v>
      </c>
      <c r="F1286" s="25">
        <v>2087</v>
      </c>
      <c r="G1286" s="26">
        <v>1.05006497308035</v>
      </c>
    </row>
    <row r="1287" spans="1:7" x14ac:dyDescent="0.35">
      <c r="A1287" s="9">
        <f xml:space="preserve"> ROW( scalarDataframe[[#This Row],[row_id]] ) - ROW( scalarDataframe[[#Headers],[row_id]] )</f>
        <v>1286</v>
      </c>
      <c r="B1287" s="16" t="str">
        <f xml:space="preserve"> INDEX( co_scalarInfo[scalarType], MATCH( scalarDataframe[[#This Row],[scalarName]], co_scalarInfo[scalarName], 0 ) )</f>
        <v>damageAdj</v>
      </c>
      <c r="C1287" s="44" t="str">
        <f xml:space="preserve"> INDEX( co_scalarInfo[scalarLabel], MATCH( scalarDataframe[[#This Row],[scalarName]], co_scalarInfo[scalarName], 0 ) )</f>
        <v>MH Demographic Proportion Adjustment Factor</v>
      </c>
      <c r="D1287" s="24" t="s">
        <v>1315</v>
      </c>
      <c r="E1287" s="17" t="s">
        <v>12</v>
      </c>
      <c r="F1287" s="25">
        <v>2091</v>
      </c>
      <c r="G1287" s="26">
        <v>1.0539505563562901</v>
      </c>
    </row>
    <row r="1288" spans="1:7" x14ac:dyDescent="0.35">
      <c r="A1288" s="9">
        <f xml:space="preserve"> ROW( scalarDataframe[[#This Row],[row_id]] ) - ROW( scalarDataframe[[#Headers],[row_id]] )</f>
        <v>1287</v>
      </c>
      <c r="B1288" s="16" t="str">
        <f xml:space="preserve"> INDEX( co_scalarInfo[scalarType], MATCH( scalarDataframe[[#This Row],[scalarName]], co_scalarInfo[scalarName], 0 ) )</f>
        <v>physAdj</v>
      </c>
      <c r="C1288" s="44" t="str">
        <f xml:space="preserve"> INDEX( co_scalarInfo[scalarLabel], MATCH( scalarDataframe[[#This Row],[scalarName]], co_scalarInfo[scalarName], 0 ) )</f>
        <v>MH 5+ Population Proportion Adjustment Factor</v>
      </c>
      <c r="D1288" s="24" t="s">
        <v>1317</v>
      </c>
      <c r="E1288" s="17" t="s">
        <v>6</v>
      </c>
      <c r="F1288" s="25">
        <v>2010</v>
      </c>
      <c r="G1288" s="26">
        <v>0.93418127299999998</v>
      </c>
    </row>
    <row r="1289" spans="1:7" x14ac:dyDescent="0.35">
      <c r="A1289" s="9">
        <f xml:space="preserve"> ROW( scalarDataframe[[#This Row],[row_id]] ) - ROW( scalarDataframe[[#Headers],[row_id]] )</f>
        <v>1288</v>
      </c>
      <c r="B1289" s="16" t="str">
        <f xml:space="preserve"> INDEX( co_scalarInfo[scalarType], MATCH( scalarDataframe[[#This Row],[scalarName]], co_scalarInfo[scalarName], 0 ) )</f>
        <v>physAdj</v>
      </c>
      <c r="C1289" s="44" t="str">
        <f xml:space="preserve"> INDEX( co_scalarInfo[scalarLabel], MATCH( scalarDataframe[[#This Row],[scalarName]], co_scalarInfo[scalarName], 0 ) )</f>
        <v>MH 5+ Population Proportion Adjustment Factor</v>
      </c>
      <c r="D1289" s="24" t="s">
        <v>1317</v>
      </c>
      <c r="E1289" s="17" t="s">
        <v>6</v>
      </c>
      <c r="F1289" s="25">
        <v>2011</v>
      </c>
      <c r="G1289" s="26">
        <v>0.93419951899999998</v>
      </c>
    </row>
    <row r="1290" spans="1:7" x14ac:dyDescent="0.35">
      <c r="A1290" s="9">
        <f xml:space="preserve"> ROW( scalarDataframe[[#This Row],[row_id]] ) - ROW( scalarDataframe[[#Headers],[row_id]] )</f>
        <v>1289</v>
      </c>
      <c r="B1290" s="16" t="str">
        <f xml:space="preserve"> INDEX( co_scalarInfo[scalarType], MATCH( scalarDataframe[[#This Row],[scalarName]], co_scalarInfo[scalarName], 0 ) )</f>
        <v>physAdj</v>
      </c>
      <c r="C1290" s="44" t="str">
        <f xml:space="preserve"> INDEX( co_scalarInfo[scalarLabel], MATCH( scalarDataframe[[#This Row],[scalarName]], co_scalarInfo[scalarName], 0 ) )</f>
        <v>MH 5+ Population Proportion Adjustment Factor</v>
      </c>
      <c r="D1290" s="24" t="s">
        <v>1317</v>
      </c>
      <c r="E1290" s="17" t="s">
        <v>6</v>
      </c>
      <c r="F1290" s="25">
        <v>2013</v>
      </c>
      <c r="G1290" s="26">
        <v>0.93423601099999998</v>
      </c>
    </row>
    <row r="1291" spans="1:7" x14ac:dyDescent="0.35">
      <c r="A1291" s="9">
        <f xml:space="preserve"> ROW( scalarDataframe[[#This Row],[row_id]] ) - ROW( scalarDataframe[[#Headers],[row_id]] )</f>
        <v>1290</v>
      </c>
      <c r="B1291" s="16" t="str">
        <f xml:space="preserve"> INDEX( co_scalarInfo[scalarType], MATCH( scalarDataframe[[#This Row],[scalarName]], co_scalarInfo[scalarName], 0 ) )</f>
        <v>physAdj</v>
      </c>
      <c r="C1291" s="44" t="str">
        <f xml:space="preserve"> INDEX( co_scalarInfo[scalarLabel], MATCH( scalarDataframe[[#This Row],[scalarName]], co_scalarInfo[scalarName], 0 ) )</f>
        <v>MH 5+ Population Proportion Adjustment Factor</v>
      </c>
      <c r="D1291" s="24" t="s">
        <v>1317</v>
      </c>
      <c r="E1291" s="17" t="s">
        <v>6</v>
      </c>
      <c r="F1291" s="25">
        <v>2017</v>
      </c>
      <c r="G1291" s="26">
        <v>0.93429851600000002</v>
      </c>
    </row>
    <row r="1292" spans="1:7" x14ac:dyDescent="0.35">
      <c r="A1292" s="9">
        <f xml:space="preserve"> ROW( scalarDataframe[[#This Row],[row_id]] ) - ROW( scalarDataframe[[#Headers],[row_id]] )</f>
        <v>1291</v>
      </c>
      <c r="B1292" s="16" t="str">
        <f xml:space="preserve"> INDEX( co_scalarInfo[scalarType], MATCH( scalarDataframe[[#This Row],[scalarName]], co_scalarInfo[scalarName], 0 ) )</f>
        <v>physAdj</v>
      </c>
      <c r="C1292" s="44" t="str">
        <f xml:space="preserve"> INDEX( co_scalarInfo[scalarLabel], MATCH( scalarDataframe[[#This Row],[scalarName]], co_scalarInfo[scalarName], 0 ) )</f>
        <v>MH 5+ Population Proportion Adjustment Factor</v>
      </c>
      <c r="D1292" s="24" t="s">
        <v>1317</v>
      </c>
      <c r="E1292" s="17" t="s">
        <v>6</v>
      </c>
      <c r="F1292" s="25">
        <v>2025</v>
      </c>
      <c r="G1292" s="26">
        <v>0.93555535999999995</v>
      </c>
    </row>
    <row r="1293" spans="1:7" x14ac:dyDescent="0.35">
      <c r="A1293" s="9">
        <f xml:space="preserve"> ROW( scalarDataframe[[#This Row],[row_id]] ) - ROW( scalarDataframe[[#Headers],[row_id]] )</f>
        <v>1292</v>
      </c>
      <c r="B1293" s="16" t="str">
        <f xml:space="preserve"> INDEX( co_scalarInfo[scalarType], MATCH( scalarDataframe[[#This Row],[scalarName]], co_scalarInfo[scalarName], 0 ) )</f>
        <v>physAdj</v>
      </c>
      <c r="C1293" s="44" t="str">
        <f xml:space="preserve"> INDEX( co_scalarInfo[scalarLabel], MATCH( scalarDataframe[[#This Row],[scalarName]], co_scalarInfo[scalarName], 0 ) )</f>
        <v>MH 5+ Population Proportion Adjustment Factor</v>
      </c>
      <c r="D1293" s="24" t="s">
        <v>1317</v>
      </c>
      <c r="E1293" s="17" t="s">
        <v>6</v>
      </c>
      <c r="F1293" s="25">
        <v>2029</v>
      </c>
      <c r="G1293" s="26">
        <v>0.93653127599999997</v>
      </c>
    </row>
    <row r="1294" spans="1:7" x14ac:dyDescent="0.35">
      <c r="A1294" s="9">
        <f xml:space="preserve"> ROW( scalarDataframe[[#This Row],[row_id]] ) - ROW( scalarDataframe[[#Headers],[row_id]] )</f>
        <v>1293</v>
      </c>
      <c r="B1294" s="16" t="str">
        <f xml:space="preserve"> INDEX( co_scalarInfo[scalarType], MATCH( scalarDataframe[[#This Row],[scalarName]], co_scalarInfo[scalarName], 0 ) )</f>
        <v>physAdj</v>
      </c>
      <c r="C1294" s="44" t="str">
        <f xml:space="preserve"> INDEX( co_scalarInfo[scalarLabel], MATCH( scalarDataframe[[#This Row],[scalarName]], co_scalarInfo[scalarName], 0 ) )</f>
        <v>MH 5+ Population Proportion Adjustment Factor</v>
      </c>
      <c r="D1294" s="24" t="s">
        <v>1317</v>
      </c>
      <c r="E1294" s="17" t="s">
        <v>6</v>
      </c>
      <c r="F1294" s="25">
        <v>2032</v>
      </c>
      <c r="G1294" s="26">
        <v>0.93667117899999996</v>
      </c>
    </row>
    <row r="1295" spans="1:7" x14ac:dyDescent="0.35">
      <c r="A1295" s="9">
        <f xml:space="preserve"> ROW( scalarDataframe[[#This Row],[row_id]] ) - ROW( scalarDataframe[[#Headers],[row_id]] )</f>
        <v>1294</v>
      </c>
      <c r="B1295" s="16" t="str">
        <f xml:space="preserve"> INDEX( co_scalarInfo[scalarType], MATCH( scalarDataframe[[#This Row],[scalarName]], co_scalarInfo[scalarName], 0 ) )</f>
        <v>physAdj</v>
      </c>
      <c r="C1295" s="44" t="str">
        <f xml:space="preserve"> INDEX( co_scalarInfo[scalarLabel], MATCH( scalarDataframe[[#This Row],[scalarName]], co_scalarInfo[scalarName], 0 ) )</f>
        <v>MH 5+ Population Proportion Adjustment Factor</v>
      </c>
      <c r="D1295" s="24" t="s">
        <v>1317</v>
      </c>
      <c r="E1295" s="17" t="s">
        <v>6</v>
      </c>
      <c r="F1295" s="25">
        <v>2033</v>
      </c>
      <c r="G1295" s="26">
        <v>0.93662178600000001</v>
      </c>
    </row>
    <row r="1296" spans="1:7" x14ac:dyDescent="0.35">
      <c r="A1296" s="9">
        <f xml:space="preserve"> ROW( scalarDataframe[[#This Row],[row_id]] ) - ROW( scalarDataframe[[#Headers],[row_id]] )</f>
        <v>1295</v>
      </c>
      <c r="B1296" s="16" t="str">
        <f xml:space="preserve"> INDEX( co_scalarInfo[scalarType], MATCH( scalarDataframe[[#This Row],[scalarName]], co_scalarInfo[scalarName], 0 ) )</f>
        <v>physAdj</v>
      </c>
      <c r="C1296" s="44" t="str">
        <f xml:space="preserve"> INDEX( co_scalarInfo[scalarLabel], MATCH( scalarDataframe[[#This Row],[scalarName]], co_scalarInfo[scalarName], 0 ) )</f>
        <v>MH 5+ Population Proportion Adjustment Factor</v>
      </c>
      <c r="D1296" s="24" t="s">
        <v>1317</v>
      </c>
      <c r="E1296" s="17" t="s">
        <v>6</v>
      </c>
      <c r="F1296" s="25">
        <v>2037</v>
      </c>
      <c r="G1296" s="26">
        <v>0.93641610600000003</v>
      </c>
    </row>
    <row r="1297" spans="1:7" x14ac:dyDescent="0.35">
      <c r="A1297" s="9">
        <f xml:space="preserve"> ROW( scalarDataframe[[#This Row],[row_id]] ) - ROW( scalarDataframe[[#Headers],[row_id]] )</f>
        <v>1296</v>
      </c>
      <c r="B1297" s="16" t="str">
        <f xml:space="preserve"> INDEX( co_scalarInfo[scalarType], MATCH( scalarDataframe[[#This Row],[scalarName]], co_scalarInfo[scalarName], 0 ) )</f>
        <v>physAdj</v>
      </c>
      <c r="C1297" s="44" t="str">
        <f xml:space="preserve"> INDEX( co_scalarInfo[scalarLabel], MATCH( scalarDataframe[[#This Row],[scalarName]], co_scalarInfo[scalarName], 0 ) )</f>
        <v>MH 5+ Population Proportion Adjustment Factor</v>
      </c>
      <c r="D1297" s="24" t="s">
        <v>1317</v>
      </c>
      <c r="E1297" s="17" t="s">
        <v>6</v>
      </c>
      <c r="F1297" s="25">
        <v>2044</v>
      </c>
      <c r="G1297" s="26">
        <v>0.93602754099999996</v>
      </c>
    </row>
    <row r="1298" spans="1:7" x14ac:dyDescent="0.35">
      <c r="A1298" s="9">
        <f xml:space="preserve"> ROW( scalarDataframe[[#This Row],[row_id]] ) - ROW( scalarDataframe[[#Headers],[row_id]] )</f>
        <v>1297</v>
      </c>
      <c r="B1298" s="16" t="str">
        <f xml:space="preserve"> INDEX( co_scalarInfo[scalarType], MATCH( scalarDataframe[[#This Row],[scalarName]], co_scalarInfo[scalarName], 0 ) )</f>
        <v>physAdj</v>
      </c>
      <c r="C1298" s="44" t="str">
        <f xml:space="preserve"> INDEX( co_scalarInfo[scalarLabel], MATCH( scalarDataframe[[#This Row],[scalarName]], co_scalarInfo[scalarName], 0 ) )</f>
        <v>MH 5+ Population Proportion Adjustment Factor</v>
      </c>
      <c r="D1298" s="24" t="s">
        <v>1317</v>
      </c>
      <c r="E1298" s="17" t="s">
        <v>6</v>
      </c>
      <c r="F1298" s="25">
        <v>2048</v>
      </c>
      <c r="G1298" s="26">
        <v>0.93578946500000004</v>
      </c>
    </row>
    <row r="1299" spans="1:7" x14ac:dyDescent="0.35">
      <c r="A1299" s="9">
        <f xml:space="preserve"> ROW( scalarDataframe[[#This Row],[row_id]] ) - ROW( scalarDataframe[[#Headers],[row_id]] )</f>
        <v>1298</v>
      </c>
      <c r="B1299" s="16" t="str">
        <f xml:space="preserve"> INDEX( co_scalarInfo[scalarType], MATCH( scalarDataframe[[#This Row],[scalarName]], co_scalarInfo[scalarName], 0 ) )</f>
        <v>physAdj</v>
      </c>
      <c r="C1299" s="44" t="str">
        <f xml:space="preserve"> INDEX( co_scalarInfo[scalarLabel], MATCH( scalarDataframe[[#This Row],[scalarName]], co_scalarInfo[scalarName], 0 ) )</f>
        <v>MH 5+ Population Proportion Adjustment Factor</v>
      </c>
      <c r="D1299" s="24" t="s">
        <v>1317</v>
      </c>
      <c r="E1299" s="17" t="s">
        <v>6</v>
      </c>
      <c r="F1299" s="25">
        <v>2049</v>
      </c>
      <c r="G1299" s="26">
        <v>0.93572917300000003</v>
      </c>
    </row>
    <row r="1300" spans="1:7" x14ac:dyDescent="0.35">
      <c r="A1300" s="9">
        <f xml:space="preserve"> ROW( scalarDataframe[[#This Row],[row_id]] ) - ROW( scalarDataframe[[#Headers],[row_id]] )</f>
        <v>1299</v>
      </c>
      <c r="B1300" s="16" t="str">
        <f xml:space="preserve"> INDEX( co_scalarInfo[scalarType], MATCH( scalarDataframe[[#This Row],[scalarName]], co_scalarInfo[scalarName], 0 ) )</f>
        <v>physAdj</v>
      </c>
      <c r="C1300" s="44" t="str">
        <f xml:space="preserve"> INDEX( co_scalarInfo[scalarLabel], MATCH( scalarDataframe[[#This Row],[scalarName]], co_scalarInfo[scalarName], 0 ) )</f>
        <v>MH 5+ Population Proportion Adjustment Factor</v>
      </c>
      <c r="D1300" s="24" t="s">
        <v>1317</v>
      </c>
      <c r="E1300" s="17" t="s">
        <v>6</v>
      </c>
      <c r="F1300" s="25">
        <v>2050</v>
      </c>
      <c r="G1300" s="26">
        <v>0.93566943499999999</v>
      </c>
    </row>
    <row r="1301" spans="1:7" x14ac:dyDescent="0.35">
      <c r="A1301" s="9">
        <f xml:space="preserve"> ROW( scalarDataframe[[#This Row],[row_id]] ) - ROW( scalarDataframe[[#Headers],[row_id]] )</f>
        <v>1300</v>
      </c>
      <c r="B1301" s="16" t="str">
        <f xml:space="preserve"> INDEX( co_scalarInfo[scalarType], MATCH( scalarDataframe[[#This Row],[scalarName]], co_scalarInfo[scalarName], 0 ) )</f>
        <v>physAdj</v>
      </c>
      <c r="C1301" s="44" t="str">
        <f xml:space="preserve"> INDEX( co_scalarInfo[scalarLabel], MATCH( scalarDataframe[[#This Row],[scalarName]], co_scalarInfo[scalarName], 0 ) )</f>
        <v>MH 5+ Population Proportion Adjustment Factor</v>
      </c>
      <c r="D1301" s="24" t="s">
        <v>1317</v>
      </c>
      <c r="E1301" s="17" t="s">
        <v>6</v>
      </c>
      <c r="F1301" s="25">
        <v>2052</v>
      </c>
      <c r="G1301" s="26">
        <v>0.93576332399999995</v>
      </c>
    </row>
    <row r="1302" spans="1:7" x14ac:dyDescent="0.35">
      <c r="A1302" s="9">
        <f xml:space="preserve"> ROW( scalarDataframe[[#This Row],[row_id]] ) - ROW( scalarDataframe[[#Headers],[row_id]] )</f>
        <v>1301</v>
      </c>
      <c r="B1302" s="16" t="str">
        <f xml:space="preserve"> INDEX( co_scalarInfo[scalarType], MATCH( scalarDataframe[[#This Row],[scalarName]], co_scalarInfo[scalarName], 0 ) )</f>
        <v>physAdj</v>
      </c>
      <c r="C1302" s="44" t="str">
        <f xml:space="preserve"> INDEX( co_scalarInfo[scalarLabel], MATCH( scalarDataframe[[#This Row],[scalarName]], co_scalarInfo[scalarName], 0 ) )</f>
        <v>MH 5+ Population Proportion Adjustment Factor</v>
      </c>
      <c r="D1302" s="24" t="s">
        <v>1317</v>
      </c>
      <c r="E1302" s="17" t="s">
        <v>6</v>
      </c>
      <c r="F1302" s="25">
        <v>2055</v>
      </c>
      <c r="G1302" s="26">
        <v>0.93590362100000002</v>
      </c>
    </row>
    <row r="1303" spans="1:7" x14ac:dyDescent="0.35">
      <c r="A1303" s="9">
        <f xml:space="preserve"> ROW( scalarDataframe[[#This Row],[row_id]] ) - ROW( scalarDataframe[[#Headers],[row_id]] )</f>
        <v>1302</v>
      </c>
      <c r="B1303" s="16" t="str">
        <f xml:space="preserve"> INDEX( co_scalarInfo[scalarType], MATCH( scalarDataframe[[#This Row],[scalarName]], co_scalarInfo[scalarName], 0 ) )</f>
        <v>physAdj</v>
      </c>
      <c r="C1303" s="44" t="str">
        <f xml:space="preserve"> INDEX( co_scalarInfo[scalarLabel], MATCH( scalarDataframe[[#This Row],[scalarName]], co_scalarInfo[scalarName], 0 ) )</f>
        <v>MH 5+ Population Proportion Adjustment Factor</v>
      </c>
      <c r="D1303" s="24" t="s">
        <v>1317</v>
      </c>
      <c r="E1303" s="17" t="s">
        <v>6</v>
      </c>
      <c r="F1303" s="25">
        <v>2059</v>
      </c>
      <c r="G1303" s="26">
        <v>0.936100555</v>
      </c>
    </row>
    <row r="1304" spans="1:7" x14ac:dyDescent="0.35">
      <c r="A1304" s="9">
        <f xml:space="preserve"> ROW( scalarDataframe[[#This Row],[row_id]] ) - ROW( scalarDataframe[[#Headers],[row_id]] )</f>
        <v>1303</v>
      </c>
      <c r="B1304" s="16" t="str">
        <f xml:space="preserve"> INDEX( co_scalarInfo[scalarType], MATCH( scalarDataframe[[#This Row],[scalarName]], co_scalarInfo[scalarName], 0 ) )</f>
        <v>physAdj</v>
      </c>
      <c r="C1304" s="44" t="str">
        <f xml:space="preserve"> INDEX( co_scalarInfo[scalarLabel], MATCH( scalarDataframe[[#This Row],[scalarName]], co_scalarInfo[scalarName], 0 ) )</f>
        <v>MH 5+ Population Proportion Adjustment Factor</v>
      </c>
      <c r="D1304" s="24" t="s">
        <v>1317</v>
      </c>
      <c r="E1304" s="17" t="s">
        <v>6</v>
      </c>
      <c r="F1304" s="25">
        <v>2061</v>
      </c>
      <c r="G1304" s="26">
        <v>0.93613225799999999</v>
      </c>
    </row>
    <row r="1305" spans="1:7" x14ac:dyDescent="0.35">
      <c r="A1305" s="9">
        <f xml:space="preserve"> ROW( scalarDataframe[[#This Row],[row_id]] ) - ROW( scalarDataframe[[#Headers],[row_id]] )</f>
        <v>1304</v>
      </c>
      <c r="B1305" s="16" t="str">
        <f xml:space="preserve"> INDEX( co_scalarInfo[scalarType], MATCH( scalarDataframe[[#This Row],[scalarName]], co_scalarInfo[scalarName], 0 ) )</f>
        <v>physAdj</v>
      </c>
      <c r="C1305" s="44" t="str">
        <f xml:space="preserve"> INDEX( co_scalarInfo[scalarLabel], MATCH( scalarDataframe[[#This Row],[scalarName]], co_scalarInfo[scalarName], 0 ) )</f>
        <v>MH 5+ Population Proportion Adjustment Factor</v>
      </c>
      <c r="D1305" s="24" t="s">
        <v>1317</v>
      </c>
      <c r="E1305" s="17" t="s">
        <v>6</v>
      </c>
      <c r="F1305" s="25">
        <v>2062</v>
      </c>
      <c r="G1305" s="26">
        <v>0.936114789</v>
      </c>
    </row>
    <row r="1306" spans="1:7" x14ac:dyDescent="0.35">
      <c r="A1306" s="9">
        <f xml:space="preserve"> ROW( scalarDataframe[[#This Row],[row_id]] ) - ROW( scalarDataframe[[#Headers],[row_id]] )</f>
        <v>1305</v>
      </c>
      <c r="B1306" s="16" t="str">
        <f xml:space="preserve"> INDEX( co_scalarInfo[scalarType], MATCH( scalarDataframe[[#This Row],[scalarName]], co_scalarInfo[scalarName], 0 ) )</f>
        <v>physAdj</v>
      </c>
      <c r="C1306" s="44" t="str">
        <f xml:space="preserve"> INDEX( co_scalarInfo[scalarLabel], MATCH( scalarDataframe[[#This Row],[scalarName]], co_scalarInfo[scalarName], 0 ) )</f>
        <v>MH 5+ Population Proportion Adjustment Factor</v>
      </c>
      <c r="D1306" s="24" t="s">
        <v>1317</v>
      </c>
      <c r="E1306" s="17" t="s">
        <v>6</v>
      </c>
      <c r="F1306" s="25">
        <v>2064</v>
      </c>
      <c r="G1306" s="26">
        <v>0.93608037899999996</v>
      </c>
    </row>
    <row r="1307" spans="1:7" x14ac:dyDescent="0.35">
      <c r="A1307" s="9">
        <f xml:space="preserve"> ROW( scalarDataframe[[#This Row],[row_id]] ) - ROW( scalarDataframe[[#Headers],[row_id]] )</f>
        <v>1306</v>
      </c>
      <c r="B1307" s="16" t="str">
        <f xml:space="preserve"> INDEX( co_scalarInfo[scalarType], MATCH( scalarDataframe[[#This Row],[scalarName]], co_scalarInfo[scalarName], 0 ) )</f>
        <v>physAdj</v>
      </c>
      <c r="C1307" s="44" t="str">
        <f xml:space="preserve"> INDEX( co_scalarInfo[scalarLabel], MATCH( scalarDataframe[[#This Row],[scalarName]], co_scalarInfo[scalarName], 0 ) )</f>
        <v>MH 5+ Population Proportion Adjustment Factor</v>
      </c>
      <c r="D1307" s="24" t="s">
        <v>1317</v>
      </c>
      <c r="E1307" s="17" t="s">
        <v>6</v>
      </c>
      <c r="F1307" s="25">
        <v>2067</v>
      </c>
      <c r="G1307" s="26">
        <v>0.93602506799999996</v>
      </c>
    </row>
    <row r="1308" spans="1:7" x14ac:dyDescent="0.35">
      <c r="A1308" s="9">
        <f xml:space="preserve"> ROW( scalarDataframe[[#This Row],[row_id]] ) - ROW( scalarDataframe[[#Headers],[row_id]] )</f>
        <v>1307</v>
      </c>
      <c r="B1308" s="16" t="str">
        <f xml:space="preserve"> INDEX( co_scalarInfo[scalarType], MATCH( scalarDataframe[[#This Row],[scalarName]], co_scalarInfo[scalarName], 0 ) )</f>
        <v>physAdj</v>
      </c>
      <c r="C1308" s="44" t="str">
        <f xml:space="preserve"> INDEX( co_scalarInfo[scalarLabel], MATCH( scalarDataframe[[#This Row],[scalarName]], co_scalarInfo[scalarName], 0 ) )</f>
        <v>MH 5+ Population Proportion Adjustment Factor</v>
      </c>
      <c r="D1308" s="24" t="s">
        <v>1317</v>
      </c>
      <c r="E1308" s="17" t="s">
        <v>6</v>
      </c>
      <c r="F1308" s="25">
        <v>2071</v>
      </c>
      <c r="G1308" s="26">
        <v>0.93599686800000004</v>
      </c>
    </row>
    <row r="1309" spans="1:7" x14ac:dyDescent="0.35">
      <c r="A1309" s="9">
        <f xml:space="preserve"> ROW( scalarDataframe[[#This Row],[row_id]] ) - ROW( scalarDataframe[[#Headers],[row_id]] )</f>
        <v>1308</v>
      </c>
      <c r="B1309" s="16" t="str">
        <f xml:space="preserve"> INDEX( co_scalarInfo[scalarType], MATCH( scalarDataframe[[#This Row],[scalarName]], co_scalarInfo[scalarName], 0 ) )</f>
        <v>physAdj</v>
      </c>
      <c r="C1309" s="44" t="str">
        <f xml:space="preserve"> INDEX( co_scalarInfo[scalarLabel], MATCH( scalarDataframe[[#This Row],[scalarName]], co_scalarInfo[scalarName], 0 ) )</f>
        <v>MH 5+ Population Proportion Adjustment Factor</v>
      </c>
      <c r="D1309" s="24" t="s">
        <v>1317</v>
      </c>
      <c r="E1309" s="17" t="s">
        <v>6</v>
      </c>
      <c r="F1309" s="25">
        <v>2076</v>
      </c>
      <c r="G1309" s="26">
        <v>0.93613701299999996</v>
      </c>
    </row>
    <row r="1310" spans="1:7" x14ac:dyDescent="0.35">
      <c r="A1310" s="9">
        <f xml:space="preserve"> ROW( scalarDataframe[[#This Row],[row_id]] ) - ROW( scalarDataframe[[#Headers],[row_id]] )</f>
        <v>1309</v>
      </c>
      <c r="B1310" s="16" t="str">
        <f xml:space="preserve"> INDEX( co_scalarInfo[scalarType], MATCH( scalarDataframe[[#This Row],[scalarName]], co_scalarInfo[scalarName], 0 ) )</f>
        <v>physAdj</v>
      </c>
      <c r="C1310" s="44" t="str">
        <f xml:space="preserve"> INDEX( co_scalarInfo[scalarLabel], MATCH( scalarDataframe[[#This Row],[scalarName]], co_scalarInfo[scalarName], 0 ) )</f>
        <v>MH 5+ Population Proportion Adjustment Factor</v>
      </c>
      <c r="D1310" s="24" t="s">
        <v>1317</v>
      </c>
      <c r="E1310" s="17" t="s">
        <v>6</v>
      </c>
      <c r="F1310" s="25">
        <v>2077</v>
      </c>
      <c r="G1310" s="26">
        <v>0.93616478000000003</v>
      </c>
    </row>
    <row r="1311" spans="1:7" x14ac:dyDescent="0.35">
      <c r="A1311" s="9">
        <f xml:space="preserve"> ROW( scalarDataframe[[#This Row],[row_id]] ) - ROW( scalarDataframe[[#Headers],[row_id]] )</f>
        <v>1310</v>
      </c>
      <c r="B1311" s="16" t="str">
        <f xml:space="preserve"> INDEX( co_scalarInfo[scalarType], MATCH( scalarDataframe[[#This Row],[scalarName]], co_scalarInfo[scalarName], 0 ) )</f>
        <v>physAdj</v>
      </c>
      <c r="C1311" s="44" t="str">
        <f xml:space="preserve"> INDEX( co_scalarInfo[scalarLabel], MATCH( scalarDataframe[[#This Row],[scalarName]], co_scalarInfo[scalarName], 0 ) )</f>
        <v>MH 5+ Population Proportion Adjustment Factor</v>
      </c>
      <c r="D1311" s="24" t="s">
        <v>1317</v>
      </c>
      <c r="E1311" s="17" t="s">
        <v>6</v>
      </c>
      <c r="F1311" s="25">
        <v>2081</v>
      </c>
      <c r="G1311" s="26">
        <v>0.93631381300000005</v>
      </c>
    </row>
    <row r="1312" spans="1:7" x14ac:dyDescent="0.35">
      <c r="A1312" s="9">
        <f xml:space="preserve"> ROW( scalarDataframe[[#This Row],[row_id]] ) - ROW( scalarDataframe[[#Headers],[row_id]] )</f>
        <v>1311</v>
      </c>
      <c r="B1312" s="16" t="str">
        <f xml:space="preserve"> INDEX( co_scalarInfo[scalarType], MATCH( scalarDataframe[[#This Row],[scalarName]], co_scalarInfo[scalarName], 0 ) )</f>
        <v>physAdj</v>
      </c>
      <c r="C1312" s="44" t="str">
        <f xml:space="preserve"> INDEX( co_scalarInfo[scalarLabel], MATCH( scalarDataframe[[#This Row],[scalarName]], co_scalarInfo[scalarName], 0 ) )</f>
        <v>MH 5+ Population Proportion Adjustment Factor</v>
      </c>
      <c r="D1312" s="24" t="s">
        <v>1317</v>
      </c>
      <c r="E1312" s="17" t="s">
        <v>6</v>
      </c>
      <c r="F1312" s="25">
        <v>2082</v>
      </c>
      <c r="G1312" s="26">
        <v>0.936381095</v>
      </c>
    </row>
    <row r="1313" spans="1:7" x14ac:dyDescent="0.35">
      <c r="A1313" s="9">
        <f xml:space="preserve"> ROW( scalarDataframe[[#This Row],[row_id]] ) - ROW( scalarDataframe[[#Headers],[row_id]] )</f>
        <v>1312</v>
      </c>
      <c r="B1313" s="16" t="str">
        <f xml:space="preserve"> INDEX( co_scalarInfo[scalarType], MATCH( scalarDataframe[[#This Row],[scalarName]], co_scalarInfo[scalarName], 0 ) )</f>
        <v>physAdj</v>
      </c>
      <c r="C1313" s="44" t="str">
        <f xml:space="preserve"> INDEX( co_scalarInfo[scalarLabel], MATCH( scalarDataframe[[#This Row],[scalarName]], co_scalarInfo[scalarName], 0 ) )</f>
        <v>MH 5+ Population Proportion Adjustment Factor</v>
      </c>
      <c r="D1313" s="24" t="s">
        <v>1317</v>
      </c>
      <c r="E1313" s="17" t="s">
        <v>6</v>
      </c>
      <c r="F1313" s="25">
        <v>2087</v>
      </c>
      <c r="G1313" s="26">
        <v>0.93672018700000004</v>
      </c>
    </row>
    <row r="1314" spans="1:7" x14ac:dyDescent="0.35">
      <c r="A1314" s="9">
        <f xml:space="preserve"> ROW( scalarDataframe[[#This Row],[row_id]] ) - ROW( scalarDataframe[[#Headers],[row_id]] )</f>
        <v>1313</v>
      </c>
      <c r="B1314" s="16" t="str">
        <f xml:space="preserve"> INDEX( co_scalarInfo[scalarType], MATCH( scalarDataframe[[#This Row],[scalarName]], co_scalarInfo[scalarName], 0 ) )</f>
        <v>physAdj</v>
      </c>
      <c r="C1314" s="44" t="str">
        <f xml:space="preserve"> INDEX( co_scalarInfo[scalarLabel], MATCH( scalarDataframe[[#This Row],[scalarName]], co_scalarInfo[scalarName], 0 ) )</f>
        <v>MH 5+ Population Proportion Adjustment Factor</v>
      </c>
      <c r="D1314" s="24" t="s">
        <v>1317</v>
      </c>
      <c r="E1314" s="17" t="s">
        <v>6</v>
      </c>
      <c r="F1314" s="25">
        <v>2091</v>
      </c>
      <c r="G1314" s="26">
        <v>0.931119472</v>
      </c>
    </row>
    <row r="1315" spans="1:7" x14ac:dyDescent="0.35">
      <c r="A1315" s="9">
        <f xml:space="preserve"> ROW( scalarDataframe[[#This Row],[row_id]] ) - ROW( scalarDataframe[[#Headers],[row_id]] )</f>
        <v>1314</v>
      </c>
      <c r="B1315" s="16" t="str">
        <f xml:space="preserve"> INDEX( co_scalarInfo[scalarType], MATCH( scalarDataframe[[#This Row],[scalarName]], co_scalarInfo[scalarName], 0 ) )</f>
        <v>physAdj</v>
      </c>
      <c r="C1315" s="44" t="str">
        <f xml:space="preserve"> INDEX( co_scalarInfo[scalarLabel], MATCH( scalarDataframe[[#This Row],[scalarName]], co_scalarInfo[scalarName], 0 ) )</f>
        <v>MH 5+ Population Proportion Adjustment Factor</v>
      </c>
      <c r="D1315" s="24" t="s">
        <v>1317</v>
      </c>
      <c r="E1315" s="17" t="s">
        <v>7</v>
      </c>
      <c r="F1315" s="25">
        <v>2010</v>
      </c>
      <c r="G1315" s="26">
        <v>0.93420725950000005</v>
      </c>
    </row>
    <row r="1316" spans="1:7" x14ac:dyDescent="0.35">
      <c r="A1316" s="9">
        <f xml:space="preserve"> ROW( scalarDataframe[[#This Row],[row_id]] ) - ROW( scalarDataframe[[#Headers],[row_id]] )</f>
        <v>1315</v>
      </c>
      <c r="B1316" s="16" t="str">
        <f xml:space="preserve"> INDEX( co_scalarInfo[scalarType], MATCH( scalarDataframe[[#This Row],[scalarName]], co_scalarInfo[scalarName], 0 ) )</f>
        <v>physAdj</v>
      </c>
      <c r="C1316" s="44" t="str">
        <f xml:space="preserve"> INDEX( co_scalarInfo[scalarLabel], MATCH( scalarDataframe[[#This Row],[scalarName]], co_scalarInfo[scalarName], 0 ) )</f>
        <v>MH 5+ Population Proportion Adjustment Factor</v>
      </c>
      <c r="D1316" s="24" t="s">
        <v>1317</v>
      </c>
      <c r="E1316" s="17" t="s">
        <v>7</v>
      </c>
      <c r="F1316" s="25">
        <v>2011</v>
      </c>
      <c r="G1316" s="26">
        <v>0.93437725100000002</v>
      </c>
    </row>
    <row r="1317" spans="1:7" x14ac:dyDescent="0.35">
      <c r="A1317" s="9">
        <f xml:space="preserve"> ROW( scalarDataframe[[#This Row],[row_id]] ) - ROW( scalarDataframe[[#Headers],[row_id]] )</f>
        <v>1316</v>
      </c>
      <c r="B1317" s="16" t="str">
        <f xml:space="preserve"> INDEX( co_scalarInfo[scalarType], MATCH( scalarDataframe[[#This Row],[scalarName]], co_scalarInfo[scalarName], 0 ) )</f>
        <v>physAdj</v>
      </c>
      <c r="C1317" s="44" t="str">
        <f xml:space="preserve"> INDEX( co_scalarInfo[scalarLabel], MATCH( scalarDataframe[[#This Row],[scalarName]], co_scalarInfo[scalarName], 0 ) )</f>
        <v>MH 5+ Population Proportion Adjustment Factor</v>
      </c>
      <c r="D1317" s="24" t="s">
        <v>1317</v>
      </c>
      <c r="E1317" s="17" t="s">
        <v>7</v>
      </c>
      <c r="F1317" s="25">
        <v>2013</v>
      </c>
      <c r="G1317" s="26">
        <v>0.93471723399999995</v>
      </c>
    </row>
    <row r="1318" spans="1:7" x14ac:dyDescent="0.35">
      <c r="A1318" s="9">
        <f xml:space="preserve"> ROW( scalarDataframe[[#This Row],[row_id]] ) - ROW( scalarDataframe[[#Headers],[row_id]] )</f>
        <v>1317</v>
      </c>
      <c r="B1318" s="16" t="str">
        <f xml:space="preserve"> INDEX( co_scalarInfo[scalarType], MATCH( scalarDataframe[[#This Row],[scalarName]], co_scalarInfo[scalarName], 0 ) )</f>
        <v>physAdj</v>
      </c>
      <c r="C1318" s="44" t="str">
        <f xml:space="preserve"> INDEX( co_scalarInfo[scalarLabel], MATCH( scalarDataframe[[#This Row],[scalarName]], co_scalarInfo[scalarName], 0 ) )</f>
        <v>MH 5+ Population Proportion Adjustment Factor</v>
      </c>
      <c r="D1318" s="24" t="s">
        <v>1317</v>
      </c>
      <c r="E1318" s="17" t="s">
        <v>7</v>
      </c>
      <c r="F1318" s="25">
        <v>2017</v>
      </c>
      <c r="G1318" s="26">
        <v>0.935363273</v>
      </c>
    </row>
    <row r="1319" spans="1:7" x14ac:dyDescent="0.35">
      <c r="A1319" s="9">
        <f xml:space="preserve"> ROW( scalarDataframe[[#This Row],[row_id]] ) - ROW( scalarDataframe[[#Headers],[row_id]] )</f>
        <v>1318</v>
      </c>
      <c r="B1319" s="16" t="str">
        <f xml:space="preserve"> INDEX( co_scalarInfo[scalarType], MATCH( scalarDataframe[[#This Row],[scalarName]], co_scalarInfo[scalarName], 0 ) )</f>
        <v>physAdj</v>
      </c>
      <c r="C1319" s="44" t="str">
        <f xml:space="preserve"> INDEX( co_scalarInfo[scalarLabel], MATCH( scalarDataframe[[#This Row],[scalarName]], co_scalarInfo[scalarName], 0 ) )</f>
        <v>MH 5+ Population Proportion Adjustment Factor</v>
      </c>
      <c r="D1319" s="24" t="s">
        <v>1317</v>
      </c>
      <c r="E1319" s="17" t="s">
        <v>7</v>
      </c>
      <c r="F1319" s="25">
        <v>2025</v>
      </c>
      <c r="G1319" s="26">
        <v>0.93677855600000004</v>
      </c>
    </row>
    <row r="1320" spans="1:7" x14ac:dyDescent="0.35">
      <c r="A1320" s="9">
        <f xml:space="preserve"> ROW( scalarDataframe[[#This Row],[row_id]] ) - ROW( scalarDataframe[[#Headers],[row_id]] )</f>
        <v>1319</v>
      </c>
      <c r="B1320" s="16" t="str">
        <f xml:space="preserve"> INDEX( co_scalarInfo[scalarType], MATCH( scalarDataframe[[#This Row],[scalarName]], co_scalarInfo[scalarName], 0 ) )</f>
        <v>physAdj</v>
      </c>
      <c r="C1320" s="44" t="str">
        <f xml:space="preserve"> INDEX( co_scalarInfo[scalarLabel], MATCH( scalarDataframe[[#This Row],[scalarName]], co_scalarInfo[scalarName], 0 ) )</f>
        <v>MH 5+ Population Proportion Adjustment Factor</v>
      </c>
      <c r="D1320" s="24" t="s">
        <v>1317</v>
      </c>
      <c r="E1320" s="17" t="s">
        <v>7</v>
      </c>
      <c r="F1320" s="25">
        <v>2029</v>
      </c>
      <c r="G1320" s="26">
        <v>0.93752073700000005</v>
      </c>
    </row>
    <row r="1321" spans="1:7" x14ac:dyDescent="0.35">
      <c r="A1321" s="9">
        <f xml:space="preserve"> ROW( scalarDataframe[[#This Row],[row_id]] ) - ROW( scalarDataframe[[#Headers],[row_id]] )</f>
        <v>1320</v>
      </c>
      <c r="B1321" s="16" t="str">
        <f xml:space="preserve"> INDEX( co_scalarInfo[scalarType], MATCH( scalarDataframe[[#This Row],[scalarName]], co_scalarInfo[scalarName], 0 ) )</f>
        <v>physAdj</v>
      </c>
      <c r="C1321" s="44" t="str">
        <f xml:space="preserve"> INDEX( co_scalarInfo[scalarLabel], MATCH( scalarDataframe[[#This Row],[scalarName]], co_scalarInfo[scalarName], 0 ) )</f>
        <v>MH 5+ Population Proportion Adjustment Factor</v>
      </c>
      <c r="D1321" s="24" t="s">
        <v>1317</v>
      </c>
      <c r="E1321" s="17" t="s">
        <v>7</v>
      </c>
      <c r="F1321" s="25">
        <v>2032</v>
      </c>
      <c r="G1321" s="26">
        <v>0.93740489599999999</v>
      </c>
    </row>
    <row r="1322" spans="1:7" x14ac:dyDescent="0.35">
      <c r="A1322" s="9">
        <f xml:space="preserve"> ROW( scalarDataframe[[#This Row],[row_id]] ) - ROW( scalarDataframe[[#Headers],[row_id]] )</f>
        <v>1321</v>
      </c>
      <c r="B1322" s="16" t="str">
        <f xml:space="preserve"> INDEX( co_scalarInfo[scalarType], MATCH( scalarDataframe[[#This Row],[scalarName]], co_scalarInfo[scalarName], 0 ) )</f>
        <v>physAdj</v>
      </c>
      <c r="C1322" s="44" t="str">
        <f xml:space="preserve"> INDEX( co_scalarInfo[scalarLabel], MATCH( scalarDataframe[[#This Row],[scalarName]], co_scalarInfo[scalarName], 0 ) )</f>
        <v>MH 5+ Population Proportion Adjustment Factor</v>
      </c>
      <c r="D1322" s="24" t="s">
        <v>1317</v>
      </c>
      <c r="E1322" s="17" t="s">
        <v>7</v>
      </c>
      <c r="F1322" s="25">
        <v>2033</v>
      </c>
      <c r="G1322" s="26">
        <v>0.93725782199999996</v>
      </c>
    </row>
    <row r="1323" spans="1:7" x14ac:dyDescent="0.35">
      <c r="A1323" s="9">
        <f xml:space="preserve"> ROW( scalarDataframe[[#This Row],[row_id]] ) - ROW( scalarDataframe[[#Headers],[row_id]] )</f>
        <v>1322</v>
      </c>
      <c r="B1323" s="16" t="str">
        <f xml:space="preserve"> INDEX( co_scalarInfo[scalarType], MATCH( scalarDataframe[[#This Row],[scalarName]], co_scalarInfo[scalarName], 0 ) )</f>
        <v>physAdj</v>
      </c>
      <c r="C1323" s="44" t="str">
        <f xml:space="preserve"> INDEX( co_scalarInfo[scalarLabel], MATCH( scalarDataframe[[#This Row],[scalarName]], co_scalarInfo[scalarName], 0 ) )</f>
        <v>MH 5+ Population Proportion Adjustment Factor</v>
      </c>
      <c r="D1323" s="24" t="s">
        <v>1317</v>
      </c>
      <c r="E1323" s="17" t="s">
        <v>7</v>
      </c>
      <c r="F1323" s="25">
        <v>2037</v>
      </c>
      <c r="G1323" s="26">
        <v>0.936672489</v>
      </c>
    </row>
    <row r="1324" spans="1:7" x14ac:dyDescent="0.35">
      <c r="A1324" s="9">
        <f xml:space="preserve"> ROW( scalarDataframe[[#This Row],[row_id]] ) - ROW( scalarDataframe[[#Headers],[row_id]] )</f>
        <v>1323</v>
      </c>
      <c r="B1324" s="16" t="str">
        <f xml:space="preserve"> INDEX( co_scalarInfo[scalarType], MATCH( scalarDataframe[[#This Row],[scalarName]], co_scalarInfo[scalarName], 0 ) )</f>
        <v>physAdj</v>
      </c>
      <c r="C1324" s="44" t="str">
        <f xml:space="preserve"> INDEX( co_scalarInfo[scalarLabel], MATCH( scalarDataframe[[#This Row],[scalarName]], co_scalarInfo[scalarName], 0 ) )</f>
        <v>MH 5+ Population Proportion Adjustment Factor</v>
      </c>
      <c r="D1324" s="24" t="s">
        <v>1317</v>
      </c>
      <c r="E1324" s="17" t="s">
        <v>7</v>
      </c>
      <c r="F1324" s="25">
        <v>2044</v>
      </c>
      <c r="G1324" s="26">
        <v>0.93599335699999997</v>
      </c>
    </row>
    <row r="1325" spans="1:7" x14ac:dyDescent="0.35">
      <c r="A1325" s="9">
        <f xml:space="preserve"> ROW( scalarDataframe[[#This Row],[row_id]] ) - ROW( scalarDataframe[[#Headers],[row_id]] )</f>
        <v>1324</v>
      </c>
      <c r="B1325" s="16" t="str">
        <f xml:space="preserve"> INDEX( co_scalarInfo[scalarType], MATCH( scalarDataframe[[#This Row],[scalarName]], co_scalarInfo[scalarName], 0 ) )</f>
        <v>physAdj</v>
      </c>
      <c r="C1325" s="44" t="str">
        <f xml:space="preserve"> INDEX( co_scalarInfo[scalarLabel], MATCH( scalarDataframe[[#This Row],[scalarName]], co_scalarInfo[scalarName], 0 ) )</f>
        <v>MH 5+ Population Proportion Adjustment Factor</v>
      </c>
      <c r="D1325" s="24" t="s">
        <v>1317</v>
      </c>
      <c r="E1325" s="17" t="s">
        <v>7</v>
      </c>
      <c r="F1325" s="25">
        <v>2048</v>
      </c>
      <c r="G1325" s="26">
        <v>0.93574807800000004</v>
      </c>
    </row>
    <row r="1326" spans="1:7" x14ac:dyDescent="0.35">
      <c r="A1326" s="9">
        <f xml:space="preserve"> ROW( scalarDataframe[[#This Row],[row_id]] ) - ROW( scalarDataframe[[#Headers],[row_id]] )</f>
        <v>1325</v>
      </c>
      <c r="B1326" s="16" t="str">
        <f xml:space="preserve"> INDEX( co_scalarInfo[scalarType], MATCH( scalarDataframe[[#This Row],[scalarName]], co_scalarInfo[scalarName], 0 ) )</f>
        <v>physAdj</v>
      </c>
      <c r="C1326" s="44" t="str">
        <f xml:space="preserve"> INDEX( co_scalarInfo[scalarLabel], MATCH( scalarDataframe[[#This Row],[scalarName]], co_scalarInfo[scalarName], 0 ) )</f>
        <v>MH 5+ Population Proportion Adjustment Factor</v>
      </c>
      <c r="D1326" s="24" t="s">
        <v>1317</v>
      </c>
      <c r="E1326" s="17" t="s">
        <v>7</v>
      </c>
      <c r="F1326" s="25">
        <v>2049</v>
      </c>
      <c r="G1326" s="26">
        <v>0.93568696200000001</v>
      </c>
    </row>
    <row r="1327" spans="1:7" x14ac:dyDescent="0.35">
      <c r="A1327" s="9">
        <f xml:space="preserve"> ROW( scalarDataframe[[#This Row],[row_id]] ) - ROW( scalarDataframe[[#Headers],[row_id]] )</f>
        <v>1326</v>
      </c>
      <c r="B1327" s="16" t="str">
        <f xml:space="preserve"> INDEX( co_scalarInfo[scalarType], MATCH( scalarDataframe[[#This Row],[scalarName]], co_scalarInfo[scalarName], 0 ) )</f>
        <v>physAdj</v>
      </c>
      <c r="C1327" s="44" t="str">
        <f xml:space="preserve"> INDEX( co_scalarInfo[scalarLabel], MATCH( scalarDataframe[[#This Row],[scalarName]], co_scalarInfo[scalarName], 0 ) )</f>
        <v>MH 5+ Population Proportion Adjustment Factor</v>
      </c>
      <c r="D1327" s="24" t="s">
        <v>1317</v>
      </c>
      <c r="E1327" s="17" t="s">
        <v>7</v>
      </c>
      <c r="F1327" s="25">
        <v>2050</v>
      </c>
      <c r="G1327" s="26">
        <v>0.93562630400000002</v>
      </c>
    </row>
    <row r="1328" spans="1:7" x14ac:dyDescent="0.35">
      <c r="A1328" s="9">
        <f xml:space="preserve"> ROW( scalarDataframe[[#This Row],[row_id]] ) - ROW( scalarDataframe[[#Headers],[row_id]] )</f>
        <v>1327</v>
      </c>
      <c r="B1328" s="16" t="str">
        <f xml:space="preserve"> INDEX( co_scalarInfo[scalarType], MATCH( scalarDataframe[[#This Row],[scalarName]], co_scalarInfo[scalarName], 0 ) )</f>
        <v>physAdj</v>
      </c>
      <c r="C1328" s="44" t="str">
        <f xml:space="preserve"> INDEX( co_scalarInfo[scalarLabel], MATCH( scalarDataframe[[#This Row],[scalarName]], co_scalarInfo[scalarName], 0 ) )</f>
        <v>MH 5+ Population Proportion Adjustment Factor</v>
      </c>
      <c r="D1328" s="24" t="s">
        <v>1317</v>
      </c>
      <c r="E1328" s="17" t="s">
        <v>7</v>
      </c>
      <c r="F1328" s="25">
        <v>2052</v>
      </c>
      <c r="G1328" s="26">
        <v>0.93564524100000002</v>
      </c>
    </row>
    <row r="1329" spans="1:7" x14ac:dyDescent="0.35">
      <c r="A1329" s="9">
        <f xml:space="preserve"> ROW( scalarDataframe[[#This Row],[row_id]] ) - ROW( scalarDataframe[[#Headers],[row_id]] )</f>
        <v>1328</v>
      </c>
      <c r="B1329" s="16" t="str">
        <f xml:space="preserve"> INDEX( co_scalarInfo[scalarType], MATCH( scalarDataframe[[#This Row],[scalarName]], co_scalarInfo[scalarName], 0 ) )</f>
        <v>physAdj</v>
      </c>
      <c r="C1329" s="44" t="str">
        <f xml:space="preserve"> INDEX( co_scalarInfo[scalarLabel], MATCH( scalarDataframe[[#This Row],[scalarName]], co_scalarInfo[scalarName], 0 ) )</f>
        <v>MH 5+ Population Proportion Adjustment Factor</v>
      </c>
      <c r="D1329" s="24" t="s">
        <v>1317</v>
      </c>
      <c r="E1329" s="17" t="s">
        <v>7</v>
      </c>
      <c r="F1329" s="25">
        <v>2055</v>
      </c>
      <c r="G1329" s="26">
        <v>0.93567302799999996</v>
      </c>
    </row>
    <row r="1330" spans="1:7" x14ac:dyDescent="0.35">
      <c r="A1330" s="9">
        <f xml:space="preserve"> ROW( scalarDataframe[[#This Row],[row_id]] ) - ROW( scalarDataframe[[#Headers],[row_id]] )</f>
        <v>1329</v>
      </c>
      <c r="B1330" s="16" t="str">
        <f xml:space="preserve"> INDEX( co_scalarInfo[scalarType], MATCH( scalarDataframe[[#This Row],[scalarName]], co_scalarInfo[scalarName], 0 ) )</f>
        <v>physAdj</v>
      </c>
      <c r="C1330" s="44" t="str">
        <f xml:space="preserve"> INDEX( co_scalarInfo[scalarLabel], MATCH( scalarDataframe[[#This Row],[scalarName]], co_scalarInfo[scalarName], 0 ) )</f>
        <v>MH 5+ Population Proportion Adjustment Factor</v>
      </c>
      <c r="D1330" s="24" t="s">
        <v>1317</v>
      </c>
      <c r="E1330" s="17" t="s">
        <v>7</v>
      </c>
      <c r="F1330" s="25">
        <v>2059</v>
      </c>
      <c r="G1330" s="26">
        <v>0.93571236599999996</v>
      </c>
    </row>
    <row r="1331" spans="1:7" x14ac:dyDescent="0.35">
      <c r="A1331" s="9">
        <f xml:space="preserve"> ROW( scalarDataframe[[#This Row],[row_id]] ) - ROW( scalarDataframe[[#Headers],[row_id]] )</f>
        <v>1330</v>
      </c>
      <c r="B1331" s="16" t="str">
        <f xml:space="preserve"> INDEX( co_scalarInfo[scalarType], MATCH( scalarDataframe[[#This Row],[scalarName]], co_scalarInfo[scalarName], 0 ) )</f>
        <v>physAdj</v>
      </c>
      <c r="C1331" s="44" t="str">
        <f xml:space="preserve"> INDEX( co_scalarInfo[scalarLabel], MATCH( scalarDataframe[[#This Row],[scalarName]], co_scalarInfo[scalarName], 0 ) )</f>
        <v>MH 5+ Population Proportion Adjustment Factor</v>
      </c>
      <c r="D1331" s="24" t="s">
        <v>1317</v>
      </c>
      <c r="E1331" s="17" t="s">
        <v>7</v>
      </c>
      <c r="F1331" s="25">
        <v>2061</v>
      </c>
      <c r="G1331" s="26">
        <v>0.93569438500000002</v>
      </c>
    </row>
    <row r="1332" spans="1:7" x14ac:dyDescent="0.35">
      <c r="A1332" s="9">
        <f xml:space="preserve"> ROW( scalarDataframe[[#This Row],[row_id]] ) - ROW( scalarDataframe[[#Headers],[row_id]] )</f>
        <v>1331</v>
      </c>
      <c r="B1332" s="16" t="str">
        <f xml:space="preserve"> INDEX( co_scalarInfo[scalarType], MATCH( scalarDataframe[[#This Row],[scalarName]], co_scalarInfo[scalarName], 0 ) )</f>
        <v>physAdj</v>
      </c>
      <c r="C1332" s="44" t="str">
        <f xml:space="preserve"> INDEX( co_scalarInfo[scalarLabel], MATCH( scalarDataframe[[#This Row],[scalarName]], co_scalarInfo[scalarName], 0 ) )</f>
        <v>MH 5+ Population Proportion Adjustment Factor</v>
      </c>
      <c r="D1332" s="24" t="s">
        <v>1317</v>
      </c>
      <c r="E1332" s="17" t="s">
        <v>7</v>
      </c>
      <c r="F1332" s="25">
        <v>2062</v>
      </c>
      <c r="G1332" s="26">
        <v>0.93566713099999999</v>
      </c>
    </row>
    <row r="1333" spans="1:7" x14ac:dyDescent="0.35">
      <c r="A1333" s="9">
        <f xml:space="preserve"> ROW( scalarDataframe[[#This Row],[row_id]] ) - ROW( scalarDataframe[[#Headers],[row_id]] )</f>
        <v>1332</v>
      </c>
      <c r="B1333" s="16" t="str">
        <f xml:space="preserve"> INDEX( co_scalarInfo[scalarType], MATCH( scalarDataframe[[#This Row],[scalarName]], co_scalarInfo[scalarName], 0 ) )</f>
        <v>physAdj</v>
      </c>
      <c r="C1333" s="44" t="str">
        <f xml:space="preserve"> INDEX( co_scalarInfo[scalarLabel], MATCH( scalarDataframe[[#This Row],[scalarName]], co_scalarInfo[scalarName], 0 ) )</f>
        <v>MH 5+ Population Proportion Adjustment Factor</v>
      </c>
      <c r="D1333" s="24" t="s">
        <v>1317</v>
      </c>
      <c r="E1333" s="17" t="s">
        <v>7</v>
      </c>
      <c r="F1333" s="25">
        <v>2064</v>
      </c>
      <c r="G1333" s="26">
        <v>0.93561269000000002</v>
      </c>
    </row>
    <row r="1334" spans="1:7" x14ac:dyDescent="0.35">
      <c r="A1334" s="9">
        <f xml:space="preserve"> ROW( scalarDataframe[[#This Row],[row_id]] ) - ROW( scalarDataframe[[#Headers],[row_id]] )</f>
        <v>1333</v>
      </c>
      <c r="B1334" s="16" t="str">
        <f xml:space="preserve"> INDEX( co_scalarInfo[scalarType], MATCH( scalarDataframe[[#This Row],[scalarName]], co_scalarInfo[scalarName], 0 ) )</f>
        <v>physAdj</v>
      </c>
      <c r="C1334" s="44" t="str">
        <f xml:space="preserve"> INDEX( co_scalarInfo[scalarLabel], MATCH( scalarDataframe[[#This Row],[scalarName]], co_scalarInfo[scalarName], 0 ) )</f>
        <v>MH 5+ Population Proportion Adjustment Factor</v>
      </c>
      <c r="D1334" s="24" t="s">
        <v>1317</v>
      </c>
      <c r="E1334" s="17" t="s">
        <v>7</v>
      </c>
      <c r="F1334" s="25">
        <v>2067</v>
      </c>
      <c r="G1334" s="26">
        <v>0.93552850300000001</v>
      </c>
    </row>
    <row r="1335" spans="1:7" x14ac:dyDescent="0.35">
      <c r="A1335" s="9">
        <f xml:space="preserve"> ROW( scalarDataframe[[#This Row],[row_id]] ) - ROW( scalarDataframe[[#Headers],[row_id]] )</f>
        <v>1334</v>
      </c>
      <c r="B1335" s="16" t="str">
        <f xml:space="preserve"> INDEX( co_scalarInfo[scalarType], MATCH( scalarDataframe[[#This Row],[scalarName]], co_scalarInfo[scalarName], 0 ) )</f>
        <v>physAdj</v>
      </c>
      <c r="C1335" s="44" t="str">
        <f xml:space="preserve"> INDEX( co_scalarInfo[scalarLabel], MATCH( scalarDataframe[[#This Row],[scalarName]], co_scalarInfo[scalarName], 0 ) )</f>
        <v>MH 5+ Population Proportion Adjustment Factor</v>
      </c>
      <c r="D1335" s="24" t="s">
        <v>1317</v>
      </c>
      <c r="E1335" s="17" t="s">
        <v>7</v>
      </c>
      <c r="F1335" s="25">
        <v>2071</v>
      </c>
      <c r="G1335" s="26">
        <v>0.93549215900000005</v>
      </c>
    </row>
    <row r="1336" spans="1:7" x14ac:dyDescent="0.35">
      <c r="A1336" s="9">
        <f xml:space="preserve"> ROW( scalarDataframe[[#This Row],[row_id]] ) - ROW( scalarDataframe[[#Headers],[row_id]] )</f>
        <v>1335</v>
      </c>
      <c r="B1336" s="16" t="str">
        <f xml:space="preserve"> INDEX( co_scalarInfo[scalarType], MATCH( scalarDataframe[[#This Row],[scalarName]], co_scalarInfo[scalarName], 0 ) )</f>
        <v>physAdj</v>
      </c>
      <c r="C1336" s="44" t="str">
        <f xml:space="preserve"> INDEX( co_scalarInfo[scalarLabel], MATCH( scalarDataframe[[#This Row],[scalarName]], co_scalarInfo[scalarName], 0 ) )</f>
        <v>MH 5+ Population Proportion Adjustment Factor</v>
      </c>
      <c r="D1336" s="24" t="s">
        <v>1317</v>
      </c>
      <c r="E1336" s="17" t="s">
        <v>7</v>
      </c>
      <c r="F1336" s="25">
        <v>2076</v>
      </c>
      <c r="G1336" s="26">
        <v>0.93573010099999998</v>
      </c>
    </row>
    <row r="1337" spans="1:7" x14ac:dyDescent="0.35">
      <c r="A1337" s="9">
        <f xml:space="preserve"> ROW( scalarDataframe[[#This Row],[row_id]] ) - ROW( scalarDataframe[[#Headers],[row_id]] )</f>
        <v>1336</v>
      </c>
      <c r="B1337" s="16" t="str">
        <f xml:space="preserve"> INDEX( co_scalarInfo[scalarType], MATCH( scalarDataframe[[#This Row],[scalarName]], co_scalarInfo[scalarName], 0 ) )</f>
        <v>physAdj</v>
      </c>
      <c r="C1337" s="44" t="str">
        <f xml:space="preserve"> INDEX( co_scalarInfo[scalarLabel], MATCH( scalarDataframe[[#This Row],[scalarName]], co_scalarInfo[scalarName], 0 ) )</f>
        <v>MH 5+ Population Proportion Adjustment Factor</v>
      </c>
      <c r="D1337" s="24" t="s">
        <v>1317</v>
      </c>
      <c r="E1337" s="17" t="s">
        <v>7</v>
      </c>
      <c r="F1337" s="25">
        <v>2077</v>
      </c>
      <c r="G1337" s="26">
        <v>0.93577663700000002</v>
      </c>
    </row>
    <row r="1338" spans="1:7" x14ac:dyDescent="0.35">
      <c r="A1338" s="9">
        <f xml:space="preserve"> ROW( scalarDataframe[[#This Row],[row_id]] ) - ROW( scalarDataframe[[#Headers],[row_id]] )</f>
        <v>1337</v>
      </c>
      <c r="B1338" s="16" t="str">
        <f xml:space="preserve"> INDEX( co_scalarInfo[scalarType], MATCH( scalarDataframe[[#This Row],[scalarName]], co_scalarInfo[scalarName], 0 ) )</f>
        <v>physAdj</v>
      </c>
      <c r="C1338" s="44" t="str">
        <f xml:space="preserve"> INDEX( co_scalarInfo[scalarLabel], MATCH( scalarDataframe[[#This Row],[scalarName]], co_scalarInfo[scalarName], 0 ) )</f>
        <v>MH 5+ Population Proportion Adjustment Factor</v>
      </c>
      <c r="D1338" s="24" t="s">
        <v>1317</v>
      </c>
      <c r="E1338" s="17" t="s">
        <v>7</v>
      </c>
      <c r="F1338" s="25">
        <v>2081</v>
      </c>
      <c r="G1338" s="26">
        <v>0.935996473</v>
      </c>
    </row>
    <row r="1339" spans="1:7" x14ac:dyDescent="0.35">
      <c r="A1339" s="9">
        <f xml:space="preserve"> ROW( scalarDataframe[[#This Row],[row_id]] ) - ROW( scalarDataframe[[#Headers],[row_id]] )</f>
        <v>1338</v>
      </c>
      <c r="B1339" s="16" t="str">
        <f xml:space="preserve"> INDEX( co_scalarInfo[scalarType], MATCH( scalarDataframe[[#This Row],[scalarName]], co_scalarInfo[scalarName], 0 ) )</f>
        <v>physAdj</v>
      </c>
      <c r="C1339" s="44" t="str">
        <f xml:space="preserve"> INDEX( co_scalarInfo[scalarLabel], MATCH( scalarDataframe[[#This Row],[scalarName]], co_scalarInfo[scalarName], 0 ) )</f>
        <v>MH 5+ Population Proportion Adjustment Factor</v>
      </c>
      <c r="D1339" s="24" t="s">
        <v>1317</v>
      </c>
      <c r="E1339" s="17" t="s">
        <v>7</v>
      </c>
      <c r="F1339" s="25">
        <v>2082</v>
      </c>
      <c r="G1339" s="26">
        <v>0.93607741499999997</v>
      </c>
    </row>
    <row r="1340" spans="1:7" x14ac:dyDescent="0.35">
      <c r="A1340" s="9">
        <f xml:space="preserve"> ROW( scalarDataframe[[#This Row],[row_id]] ) - ROW( scalarDataframe[[#Headers],[row_id]] )</f>
        <v>1339</v>
      </c>
      <c r="B1340" s="16" t="str">
        <f xml:space="preserve"> INDEX( co_scalarInfo[scalarType], MATCH( scalarDataframe[[#This Row],[scalarName]], co_scalarInfo[scalarName], 0 ) )</f>
        <v>physAdj</v>
      </c>
      <c r="C1340" s="44" t="str">
        <f xml:space="preserve"> INDEX( co_scalarInfo[scalarLabel], MATCH( scalarDataframe[[#This Row],[scalarName]], co_scalarInfo[scalarName], 0 ) )</f>
        <v>MH 5+ Population Proportion Adjustment Factor</v>
      </c>
      <c r="D1340" s="24" t="s">
        <v>1317</v>
      </c>
      <c r="E1340" s="17" t="s">
        <v>7</v>
      </c>
      <c r="F1340" s="25">
        <v>2087</v>
      </c>
      <c r="G1340" s="26">
        <v>0.93648129999999996</v>
      </c>
    </row>
    <row r="1341" spans="1:7" x14ac:dyDescent="0.35">
      <c r="A1341" s="9">
        <f xml:space="preserve"> ROW( scalarDataframe[[#This Row],[row_id]] ) - ROW( scalarDataframe[[#Headers],[row_id]] )</f>
        <v>1340</v>
      </c>
      <c r="B1341" s="16" t="str">
        <f xml:space="preserve"> INDEX( co_scalarInfo[scalarType], MATCH( scalarDataframe[[#This Row],[scalarName]], co_scalarInfo[scalarName], 0 ) )</f>
        <v>physAdj</v>
      </c>
      <c r="C1341" s="44" t="str">
        <f xml:space="preserve"> INDEX( co_scalarInfo[scalarLabel], MATCH( scalarDataframe[[#This Row],[scalarName]], co_scalarInfo[scalarName], 0 ) )</f>
        <v>MH 5+ Population Proportion Adjustment Factor</v>
      </c>
      <c r="D1341" s="24" t="s">
        <v>1317</v>
      </c>
      <c r="E1341" s="17" t="s">
        <v>7</v>
      </c>
      <c r="F1341" s="25">
        <v>2091</v>
      </c>
      <c r="G1341" s="26">
        <v>0.94439071900000005</v>
      </c>
    </row>
    <row r="1342" spans="1:7" x14ac:dyDescent="0.35">
      <c r="A1342" s="9">
        <f xml:space="preserve"> ROW( scalarDataframe[[#This Row],[row_id]] ) - ROW( scalarDataframe[[#Headers],[row_id]] )</f>
        <v>1341</v>
      </c>
      <c r="B1342" s="16" t="str">
        <f xml:space="preserve"> INDEX( co_scalarInfo[scalarType], MATCH( scalarDataframe[[#This Row],[scalarName]], co_scalarInfo[scalarName], 0 ) )</f>
        <v>physAdj</v>
      </c>
      <c r="C1342" s="44" t="str">
        <f xml:space="preserve"> INDEX( co_scalarInfo[scalarLabel], MATCH( scalarDataframe[[#This Row],[scalarName]], co_scalarInfo[scalarName], 0 ) )</f>
        <v>MH 5+ Population Proportion Adjustment Factor</v>
      </c>
      <c r="D1342" s="24" t="s">
        <v>1317</v>
      </c>
      <c r="E1342" s="17" t="s">
        <v>8</v>
      </c>
      <c r="F1342" s="25">
        <v>2010</v>
      </c>
      <c r="G1342" s="26">
        <v>0.93480331049999987</v>
      </c>
    </row>
    <row r="1343" spans="1:7" x14ac:dyDescent="0.35">
      <c r="A1343" s="9">
        <f xml:space="preserve"> ROW( scalarDataframe[[#This Row],[row_id]] ) - ROW( scalarDataframe[[#Headers],[row_id]] )</f>
        <v>1342</v>
      </c>
      <c r="B1343" s="16" t="str">
        <f xml:space="preserve"> INDEX( co_scalarInfo[scalarType], MATCH( scalarDataframe[[#This Row],[scalarName]], co_scalarInfo[scalarName], 0 ) )</f>
        <v>physAdj</v>
      </c>
      <c r="C1343" s="44" t="str">
        <f xml:space="preserve"> INDEX( co_scalarInfo[scalarLabel], MATCH( scalarDataframe[[#This Row],[scalarName]], co_scalarInfo[scalarName], 0 ) )</f>
        <v>MH 5+ Population Proportion Adjustment Factor</v>
      </c>
      <c r="D1343" s="24" t="s">
        <v>1317</v>
      </c>
      <c r="E1343" s="17" t="s">
        <v>8</v>
      </c>
      <c r="F1343" s="25">
        <v>2011</v>
      </c>
      <c r="G1343" s="26">
        <v>0.93478245699999996</v>
      </c>
    </row>
    <row r="1344" spans="1:7" x14ac:dyDescent="0.35">
      <c r="A1344" s="9">
        <f xml:space="preserve"> ROW( scalarDataframe[[#This Row],[row_id]] ) - ROW( scalarDataframe[[#Headers],[row_id]] )</f>
        <v>1343</v>
      </c>
      <c r="B1344" s="16" t="str">
        <f xml:space="preserve"> INDEX( co_scalarInfo[scalarType], MATCH( scalarDataframe[[#This Row],[scalarName]], co_scalarInfo[scalarName], 0 ) )</f>
        <v>physAdj</v>
      </c>
      <c r="C1344" s="44" t="str">
        <f xml:space="preserve"> INDEX( co_scalarInfo[scalarLabel], MATCH( scalarDataframe[[#This Row],[scalarName]], co_scalarInfo[scalarName], 0 ) )</f>
        <v>MH 5+ Population Proportion Adjustment Factor</v>
      </c>
      <c r="D1344" s="24" t="s">
        <v>1317</v>
      </c>
      <c r="E1344" s="17" t="s">
        <v>8</v>
      </c>
      <c r="F1344" s="25">
        <v>2013</v>
      </c>
      <c r="G1344" s="26">
        <v>0.93474075000000001</v>
      </c>
    </row>
    <row r="1345" spans="1:7" x14ac:dyDescent="0.35">
      <c r="A1345" s="9">
        <f xml:space="preserve"> ROW( scalarDataframe[[#This Row],[row_id]] ) - ROW( scalarDataframe[[#Headers],[row_id]] )</f>
        <v>1344</v>
      </c>
      <c r="B1345" s="16" t="str">
        <f xml:space="preserve"> INDEX( co_scalarInfo[scalarType], MATCH( scalarDataframe[[#This Row],[scalarName]], co_scalarInfo[scalarName], 0 ) )</f>
        <v>physAdj</v>
      </c>
      <c r="C1345" s="44" t="str">
        <f xml:space="preserve"> INDEX( co_scalarInfo[scalarLabel], MATCH( scalarDataframe[[#This Row],[scalarName]], co_scalarInfo[scalarName], 0 ) )</f>
        <v>MH 5+ Population Proportion Adjustment Factor</v>
      </c>
      <c r="D1345" s="24" t="s">
        <v>1317</v>
      </c>
      <c r="E1345" s="17" t="s">
        <v>8</v>
      </c>
      <c r="F1345" s="25">
        <v>2017</v>
      </c>
      <c r="G1345" s="26">
        <v>0.93462808500000005</v>
      </c>
    </row>
    <row r="1346" spans="1:7" x14ac:dyDescent="0.35">
      <c r="A1346" s="9">
        <f xml:space="preserve"> ROW( scalarDataframe[[#This Row],[row_id]] ) - ROW( scalarDataframe[[#Headers],[row_id]] )</f>
        <v>1345</v>
      </c>
      <c r="B1346" s="16" t="str">
        <f xml:space="preserve"> INDEX( co_scalarInfo[scalarType], MATCH( scalarDataframe[[#This Row],[scalarName]], co_scalarInfo[scalarName], 0 ) )</f>
        <v>physAdj</v>
      </c>
      <c r="C1346" s="44" t="str">
        <f xml:space="preserve"> INDEX( co_scalarInfo[scalarLabel], MATCH( scalarDataframe[[#This Row],[scalarName]], co_scalarInfo[scalarName], 0 ) )</f>
        <v>MH 5+ Population Proportion Adjustment Factor</v>
      </c>
      <c r="D1346" s="24" t="s">
        <v>1317</v>
      </c>
      <c r="E1346" s="17" t="s">
        <v>8</v>
      </c>
      <c r="F1346" s="25">
        <v>2025</v>
      </c>
      <c r="G1346" s="26">
        <v>0.93630601700000005</v>
      </c>
    </row>
    <row r="1347" spans="1:7" x14ac:dyDescent="0.35">
      <c r="A1347" s="9">
        <f xml:space="preserve"> ROW( scalarDataframe[[#This Row],[row_id]] ) - ROW( scalarDataframe[[#Headers],[row_id]] )</f>
        <v>1346</v>
      </c>
      <c r="B1347" s="16" t="str">
        <f xml:space="preserve"> INDEX( co_scalarInfo[scalarType], MATCH( scalarDataframe[[#This Row],[scalarName]], co_scalarInfo[scalarName], 0 ) )</f>
        <v>physAdj</v>
      </c>
      <c r="C1347" s="44" t="str">
        <f xml:space="preserve"> INDEX( co_scalarInfo[scalarLabel], MATCH( scalarDataframe[[#This Row],[scalarName]], co_scalarInfo[scalarName], 0 ) )</f>
        <v>MH 5+ Population Proportion Adjustment Factor</v>
      </c>
      <c r="D1347" s="24" t="s">
        <v>1317</v>
      </c>
      <c r="E1347" s="17" t="s">
        <v>8</v>
      </c>
      <c r="F1347" s="25">
        <v>2029</v>
      </c>
      <c r="G1347" s="26">
        <v>0.93778172699999995</v>
      </c>
    </row>
    <row r="1348" spans="1:7" x14ac:dyDescent="0.35">
      <c r="A1348" s="9">
        <f xml:space="preserve"> ROW( scalarDataframe[[#This Row],[row_id]] ) - ROW( scalarDataframe[[#Headers],[row_id]] )</f>
        <v>1347</v>
      </c>
      <c r="B1348" s="16" t="str">
        <f xml:space="preserve"> INDEX( co_scalarInfo[scalarType], MATCH( scalarDataframe[[#This Row],[scalarName]], co_scalarInfo[scalarName], 0 ) )</f>
        <v>physAdj</v>
      </c>
      <c r="C1348" s="44" t="str">
        <f xml:space="preserve"> INDEX( co_scalarInfo[scalarLabel], MATCH( scalarDataframe[[#This Row],[scalarName]], co_scalarInfo[scalarName], 0 ) )</f>
        <v>MH 5+ Population Proportion Adjustment Factor</v>
      </c>
      <c r="D1348" s="24" t="s">
        <v>1317</v>
      </c>
      <c r="E1348" s="17" t="s">
        <v>8</v>
      </c>
      <c r="F1348" s="25">
        <v>2032</v>
      </c>
      <c r="G1348" s="26">
        <v>0.93797709600000001</v>
      </c>
    </row>
    <row r="1349" spans="1:7" x14ac:dyDescent="0.35">
      <c r="A1349" s="9">
        <f xml:space="preserve"> ROW( scalarDataframe[[#This Row],[row_id]] ) - ROW( scalarDataframe[[#Headers],[row_id]] )</f>
        <v>1348</v>
      </c>
      <c r="B1349" s="16" t="str">
        <f xml:space="preserve"> INDEX( co_scalarInfo[scalarType], MATCH( scalarDataframe[[#This Row],[scalarName]], co_scalarInfo[scalarName], 0 ) )</f>
        <v>physAdj</v>
      </c>
      <c r="C1349" s="44" t="str">
        <f xml:space="preserve"> INDEX( co_scalarInfo[scalarLabel], MATCH( scalarDataframe[[#This Row],[scalarName]], co_scalarInfo[scalarName], 0 ) )</f>
        <v>MH 5+ Population Proportion Adjustment Factor</v>
      </c>
      <c r="D1349" s="24" t="s">
        <v>1317</v>
      </c>
      <c r="E1349" s="17" t="s">
        <v>8</v>
      </c>
      <c r="F1349" s="25">
        <v>2033</v>
      </c>
      <c r="G1349" s="26">
        <v>0.93789931699999995</v>
      </c>
    </row>
    <row r="1350" spans="1:7" x14ac:dyDescent="0.35">
      <c r="A1350" s="9">
        <f xml:space="preserve"> ROW( scalarDataframe[[#This Row],[row_id]] ) - ROW( scalarDataframe[[#Headers],[row_id]] )</f>
        <v>1349</v>
      </c>
      <c r="B1350" s="16" t="str">
        <f xml:space="preserve"> INDEX( co_scalarInfo[scalarType], MATCH( scalarDataframe[[#This Row],[scalarName]], co_scalarInfo[scalarName], 0 ) )</f>
        <v>physAdj</v>
      </c>
      <c r="C1350" s="44" t="str">
        <f xml:space="preserve"> INDEX( co_scalarInfo[scalarLabel], MATCH( scalarDataframe[[#This Row],[scalarName]], co_scalarInfo[scalarName], 0 ) )</f>
        <v>MH 5+ Population Proportion Adjustment Factor</v>
      </c>
      <c r="D1350" s="24" t="s">
        <v>1317</v>
      </c>
      <c r="E1350" s="17" t="s">
        <v>8</v>
      </c>
      <c r="F1350" s="25">
        <v>2037</v>
      </c>
      <c r="G1350" s="26">
        <v>0.93758358500000005</v>
      </c>
    </row>
    <row r="1351" spans="1:7" x14ac:dyDescent="0.35">
      <c r="A1351" s="9">
        <f xml:space="preserve"> ROW( scalarDataframe[[#This Row],[row_id]] ) - ROW( scalarDataframe[[#Headers],[row_id]] )</f>
        <v>1350</v>
      </c>
      <c r="B1351" s="16" t="str">
        <f xml:space="preserve"> INDEX( co_scalarInfo[scalarType], MATCH( scalarDataframe[[#This Row],[scalarName]], co_scalarInfo[scalarName], 0 ) )</f>
        <v>physAdj</v>
      </c>
      <c r="C1351" s="44" t="str">
        <f xml:space="preserve"> INDEX( co_scalarInfo[scalarLabel], MATCH( scalarDataframe[[#This Row],[scalarName]], co_scalarInfo[scalarName], 0 ) )</f>
        <v>MH 5+ Population Proportion Adjustment Factor</v>
      </c>
      <c r="D1351" s="24" t="s">
        <v>1317</v>
      </c>
      <c r="E1351" s="17" t="s">
        <v>8</v>
      </c>
      <c r="F1351" s="25">
        <v>2044</v>
      </c>
      <c r="G1351" s="26">
        <v>0.93718270599999998</v>
      </c>
    </row>
    <row r="1352" spans="1:7" x14ac:dyDescent="0.35">
      <c r="A1352" s="9">
        <f xml:space="preserve"> ROW( scalarDataframe[[#This Row],[row_id]] ) - ROW( scalarDataframe[[#Headers],[row_id]] )</f>
        <v>1351</v>
      </c>
      <c r="B1352" s="16" t="str">
        <f xml:space="preserve"> INDEX( co_scalarInfo[scalarType], MATCH( scalarDataframe[[#This Row],[scalarName]], co_scalarInfo[scalarName], 0 ) )</f>
        <v>physAdj</v>
      </c>
      <c r="C1352" s="44" t="str">
        <f xml:space="preserve"> INDEX( co_scalarInfo[scalarLabel], MATCH( scalarDataframe[[#This Row],[scalarName]], co_scalarInfo[scalarName], 0 ) )</f>
        <v>MH 5+ Population Proportion Adjustment Factor</v>
      </c>
      <c r="D1352" s="24" t="s">
        <v>1317</v>
      </c>
      <c r="E1352" s="17" t="s">
        <v>8</v>
      </c>
      <c r="F1352" s="25">
        <v>2048</v>
      </c>
      <c r="G1352" s="26">
        <v>0.93697875200000003</v>
      </c>
    </row>
    <row r="1353" spans="1:7" x14ac:dyDescent="0.35">
      <c r="A1353" s="9">
        <f xml:space="preserve"> ROW( scalarDataframe[[#This Row],[row_id]] ) - ROW( scalarDataframe[[#Headers],[row_id]] )</f>
        <v>1352</v>
      </c>
      <c r="B1353" s="16" t="str">
        <f xml:space="preserve"> INDEX( co_scalarInfo[scalarType], MATCH( scalarDataframe[[#This Row],[scalarName]], co_scalarInfo[scalarName], 0 ) )</f>
        <v>physAdj</v>
      </c>
      <c r="C1353" s="44" t="str">
        <f xml:space="preserve"> INDEX( co_scalarInfo[scalarLabel], MATCH( scalarDataframe[[#This Row],[scalarName]], co_scalarInfo[scalarName], 0 ) )</f>
        <v>MH 5+ Population Proportion Adjustment Factor</v>
      </c>
      <c r="D1353" s="24" t="s">
        <v>1317</v>
      </c>
      <c r="E1353" s="17" t="s">
        <v>8</v>
      </c>
      <c r="F1353" s="25">
        <v>2049</v>
      </c>
      <c r="G1353" s="26">
        <v>0.936927277</v>
      </c>
    </row>
    <row r="1354" spans="1:7" x14ac:dyDescent="0.35">
      <c r="A1354" s="9">
        <f xml:space="preserve"> ROW( scalarDataframe[[#This Row],[row_id]] ) - ROW( scalarDataframe[[#Headers],[row_id]] )</f>
        <v>1353</v>
      </c>
      <c r="B1354" s="16" t="str">
        <f xml:space="preserve"> INDEX( co_scalarInfo[scalarType], MATCH( scalarDataframe[[#This Row],[scalarName]], co_scalarInfo[scalarName], 0 ) )</f>
        <v>physAdj</v>
      </c>
      <c r="C1354" s="44" t="str">
        <f xml:space="preserve"> INDEX( co_scalarInfo[scalarLabel], MATCH( scalarDataframe[[#This Row],[scalarName]], co_scalarInfo[scalarName], 0 ) )</f>
        <v>MH 5+ Population Proportion Adjustment Factor</v>
      </c>
      <c r="D1354" s="24" t="s">
        <v>1317</v>
      </c>
      <c r="E1354" s="17" t="s">
        <v>8</v>
      </c>
      <c r="F1354" s="25">
        <v>2050</v>
      </c>
      <c r="G1354" s="26">
        <v>0.93687367799999999</v>
      </c>
    </row>
    <row r="1355" spans="1:7" x14ac:dyDescent="0.35">
      <c r="A1355" s="9">
        <f xml:space="preserve"> ROW( scalarDataframe[[#This Row],[row_id]] ) - ROW( scalarDataframe[[#Headers],[row_id]] )</f>
        <v>1354</v>
      </c>
      <c r="B1355" s="16" t="str">
        <f xml:space="preserve"> INDEX( co_scalarInfo[scalarType], MATCH( scalarDataframe[[#This Row],[scalarName]], co_scalarInfo[scalarName], 0 ) )</f>
        <v>physAdj</v>
      </c>
      <c r="C1355" s="44" t="str">
        <f xml:space="preserve"> INDEX( co_scalarInfo[scalarLabel], MATCH( scalarDataframe[[#This Row],[scalarName]], co_scalarInfo[scalarName], 0 ) )</f>
        <v>MH 5+ Population Proportion Adjustment Factor</v>
      </c>
      <c r="D1355" s="24" t="s">
        <v>1317</v>
      </c>
      <c r="E1355" s="17" t="s">
        <v>8</v>
      </c>
      <c r="F1355" s="25">
        <v>2052</v>
      </c>
      <c r="G1355" s="26">
        <v>0.93706963200000004</v>
      </c>
    </row>
    <row r="1356" spans="1:7" x14ac:dyDescent="0.35">
      <c r="A1356" s="9">
        <f xml:space="preserve"> ROW( scalarDataframe[[#This Row],[row_id]] ) - ROW( scalarDataframe[[#Headers],[row_id]] )</f>
        <v>1355</v>
      </c>
      <c r="B1356" s="16" t="str">
        <f xml:space="preserve"> INDEX( co_scalarInfo[scalarType], MATCH( scalarDataframe[[#This Row],[scalarName]], co_scalarInfo[scalarName], 0 ) )</f>
        <v>physAdj</v>
      </c>
      <c r="C1356" s="44" t="str">
        <f xml:space="preserve"> INDEX( co_scalarInfo[scalarLabel], MATCH( scalarDataframe[[#This Row],[scalarName]], co_scalarInfo[scalarName], 0 ) )</f>
        <v>MH 5+ Population Proportion Adjustment Factor</v>
      </c>
      <c r="D1356" s="24" t="s">
        <v>1317</v>
      </c>
      <c r="E1356" s="17" t="s">
        <v>8</v>
      </c>
      <c r="F1356" s="25">
        <v>2055</v>
      </c>
      <c r="G1356" s="26">
        <v>0.93735864800000002</v>
      </c>
    </row>
    <row r="1357" spans="1:7" x14ac:dyDescent="0.35">
      <c r="A1357" s="9">
        <f xml:space="preserve"> ROW( scalarDataframe[[#This Row],[row_id]] ) - ROW( scalarDataframe[[#Headers],[row_id]] )</f>
        <v>1356</v>
      </c>
      <c r="B1357" s="16" t="str">
        <f xml:space="preserve"> INDEX( co_scalarInfo[scalarType], MATCH( scalarDataframe[[#This Row],[scalarName]], co_scalarInfo[scalarName], 0 ) )</f>
        <v>physAdj</v>
      </c>
      <c r="C1357" s="44" t="str">
        <f xml:space="preserve"> INDEX( co_scalarInfo[scalarLabel], MATCH( scalarDataframe[[#This Row],[scalarName]], co_scalarInfo[scalarName], 0 ) )</f>
        <v>MH 5+ Population Proportion Adjustment Factor</v>
      </c>
      <c r="D1357" s="24" t="s">
        <v>1317</v>
      </c>
      <c r="E1357" s="17" t="s">
        <v>8</v>
      </c>
      <c r="F1357" s="25">
        <v>2059</v>
      </c>
      <c r="G1357" s="26">
        <v>0.93777972399999998</v>
      </c>
    </row>
    <row r="1358" spans="1:7" x14ac:dyDescent="0.35">
      <c r="A1358" s="9">
        <f xml:space="preserve"> ROW( scalarDataframe[[#This Row],[row_id]] ) - ROW( scalarDataframe[[#Headers],[row_id]] )</f>
        <v>1357</v>
      </c>
      <c r="B1358" s="16" t="str">
        <f xml:space="preserve"> INDEX( co_scalarInfo[scalarType], MATCH( scalarDataframe[[#This Row],[scalarName]], co_scalarInfo[scalarName], 0 ) )</f>
        <v>physAdj</v>
      </c>
      <c r="C1358" s="44" t="str">
        <f xml:space="preserve"> INDEX( co_scalarInfo[scalarLabel], MATCH( scalarDataframe[[#This Row],[scalarName]], co_scalarInfo[scalarName], 0 ) )</f>
        <v>MH 5+ Population Proportion Adjustment Factor</v>
      </c>
      <c r="D1358" s="24" t="s">
        <v>1317</v>
      </c>
      <c r="E1358" s="17" t="s">
        <v>8</v>
      </c>
      <c r="F1358" s="25">
        <v>2061</v>
      </c>
      <c r="G1358" s="26">
        <v>0.93786589499999995</v>
      </c>
    </row>
    <row r="1359" spans="1:7" x14ac:dyDescent="0.35">
      <c r="A1359" s="9">
        <f xml:space="preserve"> ROW( scalarDataframe[[#This Row],[row_id]] ) - ROW( scalarDataframe[[#Headers],[row_id]] )</f>
        <v>1358</v>
      </c>
      <c r="B1359" s="16" t="str">
        <f xml:space="preserve"> INDEX( co_scalarInfo[scalarType], MATCH( scalarDataframe[[#This Row],[scalarName]], co_scalarInfo[scalarName], 0 ) )</f>
        <v>physAdj</v>
      </c>
      <c r="C1359" s="44" t="str">
        <f xml:space="preserve"> INDEX( co_scalarInfo[scalarLabel], MATCH( scalarDataframe[[#This Row],[scalarName]], co_scalarInfo[scalarName], 0 ) )</f>
        <v>MH 5+ Population Proportion Adjustment Factor</v>
      </c>
      <c r="D1359" s="24" t="s">
        <v>1317</v>
      </c>
      <c r="E1359" s="17" t="s">
        <v>8</v>
      </c>
      <c r="F1359" s="25">
        <v>2062</v>
      </c>
      <c r="G1359" s="26">
        <v>0.93785041400000002</v>
      </c>
    </row>
    <row r="1360" spans="1:7" x14ac:dyDescent="0.35">
      <c r="A1360" s="9">
        <f xml:space="preserve"> ROW( scalarDataframe[[#This Row],[row_id]] ) - ROW( scalarDataframe[[#Headers],[row_id]] )</f>
        <v>1359</v>
      </c>
      <c r="B1360" s="16" t="str">
        <f xml:space="preserve"> INDEX( co_scalarInfo[scalarType], MATCH( scalarDataframe[[#This Row],[scalarName]], co_scalarInfo[scalarName], 0 ) )</f>
        <v>physAdj</v>
      </c>
      <c r="C1360" s="44" t="str">
        <f xml:space="preserve"> INDEX( co_scalarInfo[scalarLabel], MATCH( scalarDataframe[[#This Row],[scalarName]], co_scalarInfo[scalarName], 0 ) )</f>
        <v>MH 5+ Population Proportion Adjustment Factor</v>
      </c>
      <c r="D1360" s="24" t="s">
        <v>1317</v>
      </c>
      <c r="E1360" s="17" t="s">
        <v>8</v>
      </c>
      <c r="F1360" s="25">
        <v>2064</v>
      </c>
      <c r="G1360" s="26">
        <v>0.93781914099999997</v>
      </c>
    </row>
    <row r="1361" spans="1:7" x14ac:dyDescent="0.35">
      <c r="A1361" s="9">
        <f xml:space="preserve"> ROW( scalarDataframe[[#This Row],[row_id]] ) - ROW( scalarDataframe[[#Headers],[row_id]] )</f>
        <v>1360</v>
      </c>
      <c r="B1361" s="16" t="str">
        <f xml:space="preserve"> INDEX( co_scalarInfo[scalarType], MATCH( scalarDataframe[[#This Row],[scalarName]], co_scalarInfo[scalarName], 0 ) )</f>
        <v>physAdj</v>
      </c>
      <c r="C1361" s="44" t="str">
        <f xml:space="preserve"> INDEX( co_scalarInfo[scalarLabel], MATCH( scalarDataframe[[#This Row],[scalarName]], co_scalarInfo[scalarName], 0 ) )</f>
        <v>MH 5+ Population Proportion Adjustment Factor</v>
      </c>
      <c r="D1361" s="24" t="s">
        <v>1317</v>
      </c>
      <c r="E1361" s="17" t="s">
        <v>8</v>
      </c>
      <c r="F1361" s="25">
        <v>2067</v>
      </c>
      <c r="G1361" s="26">
        <v>0.93777200599999999</v>
      </c>
    </row>
    <row r="1362" spans="1:7" x14ac:dyDescent="0.35">
      <c r="A1362" s="9">
        <f xml:space="preserve"> ROW( scalarDataframe[[#This Row],[row_id]] ) - ROW( scalarDataframe[[#Headers],[row_id]] )</f>
        <v>1361</v>
      </c>
      <c r="B1362" s="16" t="str">
        <f xml:space="preserve"> INDEX( co_scalarInfo[scalarType], MATCH( scalarDataframe[[#This Row],[scalarName]], co_scalarInfo[scalarName], 0 ) )</f>
        <v>physAdj</v>
      </c>
      <c r="C1362" s="44" t="str">
        <f xml:space="preserve"> INDEX( co_scalarInfo[scalarLabel], MATCH( scalarDataframe[[#This Row],[scalarName]], co_scalarInfo[scalarName], 0 ) )</f>
        <v>MH 5+ Population Proportion Adjustment Factor</v>
      </c>
      <c r="D1362" s="24" t="s">
        <v>1317</v>
      </c>
      <c r="E1362" s="17" t="s">
        <v>8</v>
      </c>
      <c r="F1362" s="25">
        <v>2071</v>
      </c>
      <c r="G1362" s="26">
        <v>0.93775534800000004</v>
      </c>
    </row>
    <row r="1363" spans="1:7" x14ac:dyDescent="0.35">
      <c r="A1363" s="9">
        <f xml:space="preserve"> ROW( scalarDataframe[[#This Row],[row_id]] ) - ROW( scalarDataframe[[#Headers],[row_id]] )</f>
        <v>1362</v>
      </c>
      <c r="B1363" s="16" t="str">
        <f xml:space="preserve"> INDEX( co_scalarInfo[scalarType], MATCH( scalarDataframe[[#This Row],[scalarName]], co_scalarInfo[scalarName], 0 ) )</f>
        <v>physAdj</v>
      </c>
      <c r="C1363" s="44" t="str">
        <f xml:space="preserve"> INDEX( co_scalarInfo[scalarLabel], MATCH( scalarDataframe[[#This Row],[scalarName]], co_scalarInfo[scalarName], 0 ) )</f>
        <v>MH 5+ Population Proportion Adjustment Factor</v>
      </c>
      <c r="D1363" s="24" t="s">
        <v>1317</v>
      </c>
      <c r="E1363" s="17" t="s">
        <v>8</v>
      </c>
      <c r="F1363" s="25">
        <v>2076</v>
      </c>
      <c r="G1363" s="26">
        <v>0.93789983799999999</v>
      </c>
    </row>
    <row r="1364" spans="1:7" x14ac:dyDescent="0.35">
      <c r="A1364" s="9">
        <f xml:space="preserve"> ROW( scalarDataframe[[#This Row],[row_id]] ) - ROW( scalarDataframe[[#Headers],[row_id]] )</f>
        <v>1363</v>
      </c>
      <c r="B1364" s="16" t="str">
        <f xml:space="preserve"> INDEX( co_scalarInfo[scalarType], MATCH( scalarDataframe[[#This Row],[scalarName]], co_scalarInfo[scalarName], 0 ) )</f>
        <v>physAdj</v>
      </c>
      <c r="C1364" s="44" t="str">
        <f xml:space="preserve"> INDEX( co_scalarInfo[scalarLabel], MATCH( scalarDataframe[[#This Row],[scalarName]], co_scalarInfo[scalarName], 0 ) )</f>
        <v>MH 5+ Population Proportion Adjustment Factor</v>
      </c>
      <c r="D1364" s="24" t="s">
        <v>1317</v>
      </c>
      <c r="E1364" s="17" t="s">
        <v>8</v>
      </c>
      <c r="F1364" s="25">
        <v>2077</v>
      </c>
      <c r="G1364" s="26">
        <v>0.93792998999999999</v>
      </c>
    </row>
    <row r="1365" spans="1:7" x14ac:dyDescent="0.35">
      <c r="A1365" s="9">
        <f xml:space="preserve"> ROW( scalarDataframe[[#This Row],[row_id]] ) - ROW( scalarDataframe[[#Headers],[row_id]] )</f>
        <v>1364</v>
      </c>
      <c r="B1365" s="16" t="str">
        <f xml:space="preserve"> INDEX( co_scalarInfo[scalarType], MATCH( scalarDataframe[[#This Row],[scalarName]], co_scalarInfo[scalarName], 0 ) )</f>
        <v>physAdj</v>
      </c>
      <c r="C1365" s="44" t="str">
        <f xml:space="preserve"> INDEX( co_scalarInfo[scalarLabel], MATCH( scalarDataframe[[#This Row],[scalarName]], co_scalarInfo[scalarName], 0 ) )</f>
        <v>MH 5+ Population Proportion Adjustment Factor</v>
      </c>
      <c r="D1365" s="24" t="s">
        <v>1317</v>
      </c>
      <c r="E1365" s="17" t="s">
        <v>8</v>
      </c>
      <c r="F1365" s="25">
        <v>2081</v>
      </c>
      <c r="G1365" s="26">
        <v>0.93808667099999998</v>
      </c>
    </row>
    <row r="1366" spans="1:7" x14ac:dyDescent="0.35">
      <c r="A1366" s="9">
        <f xml:space="preserve"> ROW( scalarDataframe[[#This Row],[row_id]] ) - ROW( scalarDataframe[[#Headers],[row_id]] )</f>
        <v>1365</v>
      </c>
      <c r="B1366" s="16" t="str">
        <f xml:space="preserve"> INDEX( co_scalarInfo[scalarType], MATCH( scalarDataframe[[#This Row],[scalarName]], co_scalarInfo[scalarName], 0 ) )</f>
        <v>physAdj</v>
      </c>
      <c r="C1366" s="44" t="str">
        <f xml:space="preserve"> INDEX( co_scalarInfo[scalarLabel], MATCH( scalarDataframe[[#This Row],[scalarName]], co_scalarInfo[scalarName], 0 ) )</f>
        <v>MH 5+ Population Proportion Adjustment Factor</v>
      </c>
      <c r="D1366" s="24" t="s">
        <v>1317</v>
      </c>
      <c r="E1366" s="17" t="s">
        <v>8</v>
      </c>
      <c r="F1366" s="25">
        <v>2082</v>
      </c>
      <c r="G1366" s="26">
        <v>0.93815620099999997</v>
      </c>
    </row>
    <row r="1367" spans="1:7" x14ac:dyDescent="0.35">
      <c r="A1367" s="9">
        <f xml:space="preserve"> ROW( scalarDataframe[[#This Row],[row_id]] ) - ROW( scalarDataframe[[#Headers],[row_id]] )</f>
        <v>1366</v>
      </c>
      <c r="B1367" s="16" t="str">
        <f xml:space="preserve"> INDEX( co_scalarInfo[scalarType], MATCH( scalarDataframe[[#This Row],[scalarName]], co_scalarInfo[scalarName], 0 ) )</f>
        <v>physAdj</v>
      </c>
      <c r="C1367" s="44" t="str">
        <f xml:space="preserve"> INDEX( co_scalarInfo[scalarLabel], MATCH( scalarDataframe[[#This Row],[scalarName]], co_scalarInfo[scalarName], 0 ) )</f>
        <v>MH 5+ Population Proportion Adjustment Factor</v>
      </c>
      <c r="D1367" s="24" t="s">
        <v>1317</v>
      </c>
      <c r="E1367" s="17" t="s">
        <v>8</v>
      </c>
      <c r="F1367" s="25">
        <v>2087</v>
      </c>
      <c r="G1367" s="26">
        <v>0.93850641300000004</v>
      </c>
    </row>
    <row r="1368" spans="1:7" x14ac:dyDescent="0.35">
      <c r="A1368" s="9">
        <f xml:space="preserve"> ROW( scalarDataframe[[#This Row],[row_id]] ) - ROW( scalarDataframe[[#Headers],[row_id]] )</f>
        <v>1367</v>
      </c>
      <c r="B1368" s="16" t="str">
        <f xml:space="preserve"> INDEX( co_scalarInfo[scalarType], MATCH( scalarDataframe[[#This Row],[scalarName]], co_scalarInfo[scalarName], 0 ) )</f>
        <v>physAdj</v>
      </c>
      <c r="C1368" s="44" t="str">
        <f xml:space="preserve"> INDEX( co_scalarInfo[scalarLabel], MATCH( scalarDataframe[[#This Row],[scalarName]], co_scalarInfo[scalarName], 0 ) )</f>
        <v>MH 5+ Population Proportion Adjustment Factor</v>
      </c>
      <c r="D1368" s="24" t="s">
        <v>1317</v>
      </c>
      <c r="E1368" s="17" t="s">
        <v>8</v>
      </c>
      <c r="F1368" s="25">
        <v>2091</v>
      </c>
      <c r="G1368" s="26">
        <v>0.87592714299999996</v>
      </c>
    </row>
    <row r="1369" spans="1:7" x14ac:dyDescent="0.35">
      <c r="A1369" s="9">
        <f xml:space="preserve"> ROW( scalarDataframe[[#This Row],[row_id]] ) - ROW( scalarDataframe[[#Headers],[row_id]] )</f>
        <v>1368</v>
      </c>
      <c r="B1369" s="16" t="str">
        <f xml:space="preserve"> INDEX( co_scalarInfo[scalarType], MATCH( scalarDataframe[[#This Row],[scalarName]], co_scalarInfo[scalarName], 0 ) )</f>
        <v>physAdj</v>
      </c>
      <c r="C1369" s="44" t="str">
        <f xml:space="preserve"> INDEX( co_scalarInfo[scalarLabel], MATCH( scalarDataframe[[#This Row],[scalarName]], co_scalarInfo[scalarName], 0 ) )</f>
        <v>MH 5+ Population Proportion Adjustment Factor</v>
      </c>
      <c r="D1369" s="24" t="s">
        <v>1317</v>
      </c>
      <c r="E1369" s="17" t="s">
        <v>9</v>
      </c>
      <c r="F1369" s="25">
        <v>2010</v>
      </c>
      <c r="G1369" s="26">
        <v>0.93330461750000004</v>
      </c>
    </row>
    <row r="1370" spans="1:7" x14ac:dyDescent="0.35">
      <c r="A1370" s="9">
        <f xml:space="preserve"> ROW( scalarDataframe[[#This Row],[row_id]] ) - ROW( scalarDataframe[[#Headers],[row_id]] )</f>
        <v>1369</v>
      </c>
      <c r="B1370" s="16" t="str">
        <f xml:space="preserve"> INDEX( co_scalarInfo[scalarType], MATCH( scalarDataframe[[#This Row],[scalarName]], co_scalarInfo[scalarName], 0 ) )</f>
        <v>physAdj</v>
      </c>
      <c r="C1370" s="44" t="str">
        <f xml:space="preserve"> INDEX( co_scalarInfo[scalarLabel], MATCH( scalarDataframe[[#This Row],[scalarName]], co_scalarInfo[scalarName], 0 ) )</f>
        <v>MH 5+ Population Proportion Adjustment Factor</v>
      </c>
      <c r="D1370" s="24" t="s">
        <v>1317</v>
      </c>
      <c r="E1370" s="17" t="s">
        <v>9</v>
      </c>
      <c r="F1370" s="25">
        <v>2011</v>
      </c>
      <c r="G1370" s="26">
        <v>0.93353595700000003</v>
      </c>
    </row>
    <row r="1371" spans="1:7" x14ac:dyDescent="0.35">
      <c r="A1371" s="9">
        <f xml:space="preserve"> ROW( scalarDataframe[[#This Row],[row_id]] ) - ROW( scalarDataframe[[#Headers],[row_id]] )</f>
        <v>1370</v>
      </c>
      <c r="B1371" s="16" t="str">
        <f xml:space="preserve"> INDEX( co_scalarInfo[scalarType], MATCH( scalarDataframe[[#This Row],[scalarName]], co_scalarInfo[scalarName], 0 ) )</f>
        <v>physAdj</v>
      </c>
      <c r="C1371" s="44" t="str">
        <f xml:space="preserve"> INDEX( co_scalarInfo[scalarLabel], MATCH( scalarDataframe[[#This Row],[scalarName]], co_scalarInfo[scalarName], 0 ) )</f>
        <v>MH 5+ Population Proportion Adjustment Factor</v>
      </c>
      <c r="D1371" s="24" t="s">
        <v>1317</v>
      </c>
      <c r="E1371" s="17" t="s">
        <v>9</v>
      </c>
      <c r="F1371" s="25">
        <v>2013</v>
      </c>
      <c r="G1371" s="26">
        <v>0.93399863599999999</v>
      </c>
    </row>
    <row r="1372" spans="1:7" x14ac:dyDescent="0.35">
      <c r="A1372" s="9">
        <f xml:space="preserve"> ROW( scalarDataframe[[#This Row],[row_id]] ) - ROW( scalarDataframe[[#Headers],[row_id]] )</f>
        <v>1371</v>
      </c>
      <c r="B1372" s="16" t="str">
        <f xml:space="preserve"> INDEX( co_scalarInfo[scalarType], MATCH( scalarDataframe[[#This Row],[scalarName]], co_scalarInfo[scalarName], 0 ) )</f>
        <v>physAdj</v>
      </c>
      <c r="C1372" s="44" t="str">
        <f xml:space="preserve"> INDEX( co_scalarInfo[scalarLabel], MATCH( scalarDataframe[[#This Row],[scalarName]], co_scalarInfo[scalarName], 0 ) )</f>
        <v>MH 5+ Population Proportion Adjustment Factor</v>
      </c>
      <c r="D1372" s="24" t="s">
        <v>1317</v>
      </c>
      <c r="E1372" s="17" t="s">
        <v>9</v>
      </c>
      <c r="F1372" s="25">
        <v>2017</v>
      </c>
      <c r="G1372" s="26">
        <v>0.93488496499999996</v>
      </c>
    </row>
    <row r="1373" spans="1:7" x14ac:dyDescent="0.35">
      <c r="A1373" s="9">
        <f xml:space="preserve"> ROW( scalarDataframe[[#This Row],[row_id]] ) - ROW( scalarDataframe[[#Headers],[row_id]] )</f>
        <v>1372</v>
      </c>
      <c r="B1373" s="16" t="str">
        <f xml:space="preserve"> INDEX( co_scalarInfo[scalarType], MATCH( scalarDataframe[[#This Row],[scalarName]], co_scalarInfo[scalarName], 0 ) )</f>
        <v>physAdj</v>
      </c>
      <c r="C1373" s="44" t="str">
        <f xml:space="preserve"> INDEX( co_scalarInfo[scalarLabel], MATCH( scalarDataframe[[#This Row],[scalarName]], co_scalarInfo[scalarName], 0 ) )</f>
        <v>MH 5+ Population Proportion Adjustment Factor</v>
      </c>
      <c r="D1373" s="24" t="s">
        <v>1317</v>
      </c>
      <c r="E1373" s="17" t="s">
        <v>9</v>
      </c>
      <c r="F1373" s="25">
        <v>2025</v>
      </c>
      <c r="G1373" s="26">
        <v>0.93644254800000004</v>
      </c>
    </row>
    <row r="1374" spans="1:7" x14ac:dyDescent="0.35">
      <c r="A1374" s="9">
        <f xml:space="preserve"> ROW( scalarDataframe[[#This Row],[row_id]] ) - ROW( scalarDataframe[[#Headers],[row_id]] )</f>
        <v>1373</v>
      </c>
      <c r="B1374" s="16" t="str">
        <f xml:space="preserve"> INDEX( co_scalarInfo[scalarType], MATCH( scalarDataframe[[#This Row],[scalarName]], co_scalarInfo[scalarName], 0 ) )</f>
        <v>physAdj</v>
      </c>
      <c r="C1374" s="44" t="str">
        <f xml:space="preserve"> INDEX( co_scalarInfo[scalarLabel], MATCH( scalarDataframe[[#This Row],[scalarName]], co_scalarInfo[scalarName], 0 ) )</f>
        <v>MH 5+ Population Proportion Adjustment Factor</v>
      </c>
      <c r="D1374" s="24" t="s">
        <v>1317</v>
      </c>
      <c r="E1374" s="17" t="s">
        <v>9</v>
      </c>
      <c r="F1374" s="25">
        <v>2029</v>
      </c>
      <c r="G1374" s="26">
        <v>0.937189143</v>
      </c>
    </row>
    <row r="1375" spans="1:7" x14ac:dyDescent="0.35">
      <c r="A1375" s="9">
        <f xml:space="preserve"> ROW( scalarDataframe[[#This Row],[row_id]] ) - ROW( scalarDataframe[[#Headers],[row_id]] )</f>
        <v>1374</v>
      </c>
      <c r="B1375" s="16" t="str">
        <f xml:space="preserve"> INDEX( co_scalarInfo[scalarType], MATCH( scalarDataframe[[#This Row],[scalarName]], co_scalarInfo[scalarName], 0 ) )</f>
        <v>physAdj</v>
      </c>
      <c r="C1375" s="44" t="str">
        <f xml:space="preserve"> INDEX( co_scalarInfo[scalarLabel], MATCH( scalarDataframe[[#This Row],[scalarName]], co_scalarInfo[scalarName], 0 ) )</f>
        <v>MH 5+ Population Proportion Adjustment Factor</v>
      </c>
      <c r="D1375" s="24" t="s">
        <v>1317</v>
      </c>
      <c r="E1375" s="17" t="s">
        <v>9</v>
      </c>
      <c r="F1375" s="25">
        <v>2032</v>
      </c>
      <c r="G1375" s="26">
        <v>0.93717529799999999</v>
      </c>
    </row>
    <row r="1376" spans="1:7" x14ac:dyDescent="0.35">
      <c r="A1376" s="9">
        <f xml:space="preserve"> ROW( scalarDataframe[[#This Row],[row_id]] ) - ROW( scalarDataframe[[#Headers],[row_id]] )</f>
        <v>1375</v>
      </c>
      <c r="B1376" s="16" t="str">
        <f xml:space="preserve"> INDEX( co_scalarInfo[scalarType], MATCH( scalarDataframe[[#This Row],[scalarName]], co_scalarInfo[scalarName], 0 ) )</f>
        <v>physAdj</v>
      </c>
      <c r="C1376" s="44" t="str">
        <f xml:space="preserve"> INDEX( co_scalarInfo[scalarLabel], MATCH( scalarDataframe[[#This Row],[scalarName]], co_scalarInfo[scalarName], 0 ) )</f>
        <v>MH 5+ Population Proportion Adjustment Factor</v>
      </c>
      <c r="D1376" s="24" t="s">
        <v>1317</v>
      </c>
      <c r="E1376" s="17" t="s">
        <v>9</v>
      </c>
      <c r="F1376" s="25">
        <v>2033</v>
      </c>
      <c r="G1376" s="26">
        <v>0.93707756399999997</v>
      </c>
    </row>
    <row r="1377" spans="1:7" x14ac:dyDescent="0.35">
      <c r="A1377" s="9">
        <f xml:space="preserve"> ROW( scalarDataframe[[#This Row],[row_id]] ) - ROW( scalarDataframe[[#Headers],[row_id]] )</f>
        <v>1376</v>
      </c>
      <c r="B1377" s="16" t="str">
        <f xml:space="preserve"> INDEX( co_scalarInfo[scalarType], MATCH( scalarDataframe[[#This Row],[scalarName]], co_scalarInfo[scalarName], 0 ) )</f>
        <v>physAdj</v>
      </c>
      <c r="C1377" s="44" t="str">
        <f xml:space="preserve"> INDEX( co_scalarInfo[scalarLabel], MATCH( scalarDataframe[[#This Row],[scalarName]], co_scalarInfo[scalarName], 0 ) )</f>
        <v>MH 5+ Population Proportion Adjustment Factor</v>
      </c>
      <c r="D1377" s="24" t="s">
        <v>1317</v>
      </c>
      <c r="E1377" s="17" t="s">
        <v>9</v>
      </c>
      <c r="F1377" s="25">
        <v>2037</v>
      </c>
      <c r="G1377" s="26">
        <v>0.936686185</v>
      </c>
    </row>
    <row r="1378" spans="1:7" x14ac:dyDescent="0.35">
      <c r="A1378" s="9">
        <f xml:space="preserve"> ROW( scalarDataframe[[#This Row],[row_id]] ) - ROW( scalarDataframe[[#Headers],[row_id]] )</f>
        <v>1377</v>
      </c>
      <c r="B1378" s="16" t="str">
        <f xml:space="preserve"> INDEX( co_scalarInfo[scalarType], MATCH( scalarDataframe[[#This Row],[scalarName]], co_scalarInfo[scalarName], 0 ) )</f>
        <v>physAdj</v>
      </c>
      <c r="C1378" s="44" t="str">
        <f xml:space="preserve"> INDEX( co_scalarInfo[scalarLabel], MATCH( scalarDataframe[[#This Row],[scalarName]], co_scalarInfo[scalarName], 0 ) )</f>
        <v>MH 5+ Population Proportion Adjustment Factor</v>
      </c>
      <c r="D1378" s="24" t="s">
        <v>1317</v>
      </c>
      <c r="E1378" s="17" t="s">
        <v>9</v>
      </c>
      <c r="F1378" s="25">
        <v>2044</v>
      </c>
      <c r="G1378" s="26">
        <v>0.93625290000000005</v>
      </c>
    </row>
    <row r="1379" spans="1:7" x14ac:dyDescent="0.35">
      <c r="A1379" s="9">
        <f xml:space="preserve"> ROW( scalarDataframe[[#This Row],[row_id]] ) - ROW( scalarDataframe[[#Headers],[row_id]] )</f>
        <v>1378</v>
      </c>
      <c r="B1379" s="16" t="str">
        <f xml:space="preserve"> INDEX( co_scalarInfo[scalarType], MATCH( scalarDataframe[[#This Row],[scalarName]], co_scalarInfo[scalarName], 0 ) )</f>
        <v>physAdj</v>
      </c>
      <c r="C1379" s="44" t="str">
        <f xml:space="preserve"> INDEX( co_scalarInfo[scalarLabel], MATCH( scalarDataframe[[#This Row],[scalarName]], co_scalarInfo[scalarName], 0 ) )</f>
        <v>MH 5+ Population Proportion Adjustment Factor</v>
      </c>
      <c r="D1379" s="24" t="s">
        <v>1317</v>
      </c>
      <c r="E1379" s="17" t="s">
        <v>9</v>
      </c>
      <c r="F1379" s="25">
        <v>2048</v>
      </c>
      <c r="G1379" s="26">
        <v>0.93611719500000001</v>
      </c>
    </row>
    <row r="1380" spans="1:7" x14ac:dyDescent="0.35">
      <c r="A1380" s="9">
        <f xml:space="preserve"> ROW( scalarDataframe[[#This Row],[row_id]] ) - ROW( scalarDataframe[[#Headers],[row_id]] )</f>
        <v>1379</v>
      </c>
      <c r="B1380" s="16" t="str">
        <f xml:space="preserve"> INDEX( co_scalarInfo[scalarType], MATCH( scalarDataframe[[#This Row],[scalarName]], co_scalarInfo[scalarName], 0 ) )</f>
        <v>physAdj</v>
      </c>
      <c r="C1380" s="44" t="str">
        <f xml:space="preserve"> INDEX( co_scalarInfo[scalarLabel], MATCH( scalarDataframe[[#This Row],[scalarName]], co_scalarInfo[scalarName], 0 ) )</f>
        <v>MH 5+ Population Proportion Adjustment Factor</v>
      </c>
      <c r="D1380" s="24" t="s">
        <v>1317</v>
      </c>
      <c r="E1380" s="17" t="s">
        <v>9</v>
      </c>
      <c r="F1380" s="25">
        <v>2049</v>
      </c>
      <c r="G1380" s="26">
        <v>0.93608435199999995</v>
      </c>
    </row>
    <row r="1381" spans="1:7" x14ac:dyDescent="0.35">
      <c r="A1381" s="9">
        <f xml:space="preserve"> ROW( scalarDataframe[[#This Row],[row_id]] ) - ROW( scalarDataframe[[#Headers],[row_id]] )</f>
        <v>1380</v>
      </c>
      <c r="B1381" s="16" t="str">
        <f xml:space="preserve"> INDEX( co_scalarInfo[scalarType], MATCH( scalarDataframe[[#This Row],[scalarName]], co_scalarInfo[scalarName], 0 ) )</f>
        <v>physAdj</v>
      </c>
      <c r="C1381" s="44" t="str">
        <f xml:space="preserve"> INDEX( co_scalarInfo[scalarLabel], MATCH( scalarDataframe[[#This Row],[scalarName]], co_scalarInfo[scalarName], 0 ) )</f>
        <v>MH 5+ Population Proportion Adjustment Factor</v>
      </c>
      <c r="D1381" s="24" t="s">
        <v>1317</v>
      </c>
      <c r="E1381" s="17" t="s">
        <v>9</v>
      </c>
      <c r="F1381" s="25">
        <v>2050</v>
      </c>
      <c r="G1381" s="26">
        <v>0.93605020900000002</v>
      </c>
    </row>
    <row r="1382" spans="1:7" x14ac:dyDescent="0.35">
      <c r="A1382" s="9">
        <f xml:space="preserve"> ROW( scalarDataframe[[#This Row],[row_id]] ) - ROW( scalarDataframe[[#Headers],[row_id]] )</f>
        <v>1381</v>
      </c>
      <c r="B1382" s="16" t="str">
        <f xml:space="preserve"> INDEX( co_scalarInfo[scalarType], MATCH( scalarDataframe[[#This Row],[scalarName]], co_scalarInfo[scalarName], 0 ) )</f>
        <v>physAdj</v>
      </c>
      <c r="C1382" s="44" t="str">
        <f xml:space="preserve"> INDEX( co_scalarInfo[scalarLabel], MATCH( scalarDataframe[[#This Row],[scalarName]], co_scalarInfo[scalarName], 0 ) )</f>
        <v>MH 5+ Population Proportion Adjustment Factor</v>
      </c>
      <c r="D1382" s="24" t="s">
        <v>1317</v>
      </c>
      <c r="E1382" s="17" t="s">
        <v>9</v>
      </c>
      <c r="F1382" s="25">
        <v>2052</v>
      </c>
      <c r="G1382" s="26">
        <v>0.93611082199999995</v>
      </c>
    </row>
    <row r="1383" spans="1:7" x14ac:dyDescent="0.35">
      <c r="A1383" s="9">
        <f xml:space="preserve"> ROW( scalarDataframe[[#This Row],[row_id]] ) - ROW( scalarDataframe[[#Headers],[row_id]] )</f>
        <v>1382</v>
      </c>
      <c r="B1383" s="16" t="str">
        <f xml:space="preserve"> INDEX( co_scalarInfo[scalarType], MATCH( scalarDataframe[[#This Row],[scalarName]], co_scalarInfo[scalarName], 0 ) )</f>
        <v>physAdj</v>
      </c>
      <c r="C1383" s="44" t="str">
        <f xml:space="preserve"> INDEX( co_scalarInfo[scalarLabel], MATCH( scalarDataframe[[#This Row],[scalarName]], co_scalarInfo[scalarName], 0 ) )</f>
        <v>MH 5+ Population Proportion Adjustment Factor</v>
      </c>
      <c r="D1383" s="24" t="s">
        <v>1317</v>
      </c>
      <c r="E1383" s="17" t="s">
        <v>9</v>
      </c>
      <c r="F1383" s="25">
        <v>2055</v>
      </c>
      <c r="G1383" s="26">
        <v>0.93620020999999998</v>
      </c>
    </row>
    <row r="1384" spans="1:7" x14ac:dyDescent="0.35">
      <c r="A1384" s="9">
        <f xml:space="preserve"> ROW( scalarDataframe[[#This Row],[row_id]] ) - ROW( scalarDataframe[[#Headers],[row_id]] )</f>
        <v>1383</v>
      </c>
      <c r="B1384" s="16" t="str">
        <f xml:space="preserve"> INDEX( co_scalarInfo[scalarType], MATCH( scalarDataframe[[#This Row],[scalarName]], co_scalarInfo[scalarName], 0 ) )</f>
        <v>physAdj</v>
      </c>
      <c r="C1384" s="44" t="str">
        <f xml:space="preserve"> INDEX( co_scalarInfo[scalarLabel], MATCH( scalarDataframe[[#This Row],[scalarName]], co_scalarInfo[scalarName], 0 ) )</f>
        <v>MH 5+ Population Proportion Adjustment Factor</v>
      </c>
      <c r="D1384" s="24" t="s">
        <v>1317</v>
      </c>
      <c r="E1384" s="17" t="s">
        <v>9</v>
      </c>
      <c r="F1384" s="25">
        <v>2059</v>
      </c>
      <c r="G1384" s="26">
        <v>0.93633414100000001</v>
      </c>
    </row>
    <row r="1385" spans="1:7" x14ac:dyDescent="0.35">
      <c r="A1385" s="9">
        <f xml:space="preserve"> ROW( scalarDataframe[[#This Row],[row_id]] ) - ROW( scalarDataframe[[#Headers],[row_id]] )</f>
        <v>1384</v>
      </c>
      <c r="B1385" s="16" t="str">
        <f xml:space="preserve"> INDEX( co_scalarInfo[scalarType], MATCH( scalarDataframe[[#This Row],[scalarName]], co_scalarInfo[scalarName], 0 ) )</f>
        <v>physAdj</v>
      </c>
      <c r="C1385" s="44" t="str">
        <f xml:space="preserve"> INDEX( co_scalarInfo[scalarLabel], MATCH( scalarDataframe[[#This Row],[scalarName]], co_scalarInfo[scalarName], 0 ) )</f>
        <v>MH 5+ Population Proportion Adjustment Factor</v>
      </c>
      <c r="D1385" s="24" t="s">
        <v>1317</v>
      </c>
      <c r="E1385" s="17" t="s">
        <v>9</v>
      </c>
      <c r="F1385" s="25">
        <v>2061</v>
      </c>
      <c r="G1385" s="26">
        <v>0.93633142400000002</v>
      </c>
    </row>
    <row r="1386" spans="1:7" x14ac:dyDescent="0.35">
      <c r="A1386" s="9">
        <f xml:space="preserve"> ROW( scalarDataframe[[#This Row],[row_id]] ) - ROW( scalarDataframe[[#Headers],[row_id]] )</f>
        <v>1385</v>
      </c>
      <c r="B1386" s="16" t="str">
        <f xml:space="preserve"> INDEX( co_scalarInfo[scalarType], MATCH( scalarDataframe[[#This Row],[scalarName]], co_scalarInfo[scalarName], 0 ) )</f>
        <v>physAdj</v>
      </c>
      <c r="C1386" s="44" t="str">
        <f xml:space="preserve"> INDEX( co_scalarInfo[scalarLabel], MATCH( scalarDataframe[[#This Row],[scalarName]], co_scalarInfo[scalarName], 0 ) )</f>
        <v>MH 5+ Population Proportion Adjustment Factor</v>
      </c>
      <c r="D1386" s="24" t="s">
        <v>1317</v>
      </c>
      <c r="E1386" s="17" t="s">
        <v>9</v>
      </c>
      <c r="F1386" s="25">
        <v>2062</v>
      </c>
      <c r="G1386" s="26">
        <v>0.936295408</v>
      </c>
    </row>
    <row r="1387" spans="1:7" x14ac:dyDescent="0.35">
      <c r="A1387" s="9">
        <f xml:space="preserve"> ROW( scalarDataframe[[#This Row],[row_id]] ) - ROW( scalarDataframe[[#Headers],[row_id]] )</f>
        <v>1386</v>
      </c>
      <c r="B1387" s="16" t="str">
        <f xml:space="preserve"> INDEX( co_scalarInfo[scalarType], MATCH( scalarDataframe[[#This Row],[scalarName]], co_scalarInfo[scalarName], 0 ) )</f>
        <v>physAdj</v>
      </c>
      <c r="C1387" s="44" t="str">
        <f xml:space="preserve"> INDEX( co_scalarInfo[scalarLabel], MATCH( scalarDataframe[[#This Row],[scalarName]], co_scalarInfo[scalarName], 0 ) )</f>
        <v>MH 5+ Population Proportion Adjustment Factor</v>
      </c>
      <c r="D1387" s="24" t="s">
        <v>1317</v>
      </c>
      <c r="E1387" s="17" t="s">
        <v>9</v>
      </c>
      <c r="F1387" s="25">
        <v>2064</v>
      </c>
      <c r="G1387" s="26">
        <v>0.93622494499999998</v>
      </c>
    </row>
    <row r="1388" spans="1:7" x14ac:dyDescent="0.35">
      <c r="A1388" s="9">
        <f xml:space="preserve"> ROW( scalarDataframe[[#This Row],[row_id]] ) - ROW( scalarDataframe[[#Headers],[row_id]] )</f>
        <v>1387</v>
      </c>
      <c r="B1388" s="16" t="str">
        <f xml:space="preserve"> INDEX( co_scalarInfo[scalarType], MATCH( scalarDataframe[[#This Row],[scalarName]], co_scalarInfo[scalarName], 0 ) )</f>
        <v>physAdj</v>
      </c>
      <c r="C1388" s="44" t="str">
        <f xml:space="preserve"> INDEX( co_scalarInfo[scalarLabel], MATCH( scalarDataframe[[#This Row],[scalarName]], co_scalarInfo[scalarName], 0 ) )</f>
        <v>MH 5+ Population Proportion Adjustment Factor</v>
      </c>
      <c r="D1388" s="24" t="s">
        <v>1317</v>
      </c>
      <c r="E1388" s="17" t="s">
        <v>9</v>
      </c>
      <c r="F1388" s="25">
        <v>2067</v>
      </c>
      <c r="G1388" s="26">
        <v>0.93611856999999998</v>
      </c>
    </row>
    <row r="1389" spans="1:7" x14ac:dyDescent="0.35">
      <c r="A1389" s="9">
        <f xml:space="preserve"> ROW( scalarDataframe[[#This Row],[row_id]] ) - ROW( scalarDataframe[[#Headers],[row_id]] )</f>
        <v>1388</v>
      </c>
      <c r="B1389" s="16" t="str">
        <f xml:space="preserve"> INDEX( co_scalarInfo[scalarType], MATCH( scalarDataframe[[#This Row],[scalarName]], co_scalarInfo[scalarName], 0 ) )</f>
        <v>physAdj</v>
      </c>
      <c r="C1389" s="44" t="str">
        <f xml:space="preserve"> INDEX( co_scalarInfo[scalarLabel], MATCH( scalarDataframe[[#This Row],[scalarName]], co_scalarInfo[scalarName], 0 ) )</f>
        <v>MH 5+ Population Proportion Adjustment Factor</v>
      </c>
      <c r="D1389" s="24" t="s">
        <v>1317</v>
      </c>
      <c r="E1389" s="17" t="s">
        <v>9</v>
      </c>
      <c r="F1389" s="25">
        <v>2071</v>
      </c>
      <c r="G1389" s="26">
        <v>0.93605880299999999</v>
      </c>
    </row>
    <row r="1390" spans="1:7" x14ac:dyDescent="0.35">
      <c r="A1390" s="9">
        <f xml:space="preserve"> ROW( scalarDataframe[[#This Row],[row_id]] ) - ROW( scalarDataframe[[#Headers],[row_id]] )</f>
        <v>1389</v>
      </c>
      <c r="B1390" s="16" t="str">
        <f xml:space="preserve"> INDEX( co_scalarInfo[scalarType], MATCH( scalarDataframe[[#This Row],[scalarName]], co_scalarInfo[scalarName], 0 ) )</f>
        <v>physAdj</v>
      </c>
      <c r="C1390" s="44" t="str">
        <f xml:space="preserve"> INDEX( co_scalarInfo[scalarLabel], MATCH( scalarDataframe[[#This Row],[scalarName]], co_scalarInfo[scalarName], 0 ) )</f>
        <v>MH 5+ Population Proportion Adjustment Factor</v>
      </c>
      <c r="D1390" s="24" t="s">
        <v>1317</v>
      </c>
      <c r="E1390" s="17" t="s">
        <v>9</v>
      </c>
      <c r="F1390" s="25">
        <v>2076</v>
      </c>
      <c r="G1390" s="26">
        <v>0.93628555000000002</v>
      </c>
    </row>
    <row r="1391" spans="1:7" x14ac:dyDescent="0.35">
      <c r="A1391" s="9">
        <f xml:space="preserve"> ROW( scalarDataframe[[#This Row],[row_id]] ) - ROW( scalarDataframe[[#Headers],[row_id]] )</f>
        <v>1390</v>
      </c>
      <c r="B1391" s="16" t="str">
        <f xml:space="preserve"> INDEX( co_scalarInfo[scalarType], MATCH( scalarDataframe[[#This Row],[scalarName]], co_scalarInfo[scalarName], 0 ) )</f>
        <v>physAdj</v>
      </c>
      <c r="C1391" s="44" t="str">
        <f xml:space="preserve"> INDEX( co_scalarInfo[scalarLabel], MATCH( scalarDataframe[[#This Row],[scalarName]], co_scalarInfo[scalarName], 0 ) )</f>
        <v>MH 5+ Population Proportion Adjustment Factor</v>
      </c>
      <c r="D1391" s="24" t="s">
        <v>1317</v>
      </c>
      <c r="E1391" s="17" t="s">
        <v>9</v>
      </c>
      <c r="F1391" s="25">
        <v>2077</v>
      </c>
      <c r="G1391" s="26">
        <v>0.93633159600000004</v>
      </c>
    </row>
    <row r="1392" spans="1:7" x14ac:dyDescent="0.35">
      <c r="A1392" s="9">
        <f xml:space="preserve"> ROW( scalarDataframe[[#This Row],[row_id]] ) - ROW( scalarDataframe[[#Headers],[row_id]] )</f>
        <v>1391</v>
      </c>
      <c r="B1392" s="16" t="str">
        <f xml:space="preserve"> INDEX( co_scalarInfo[scalarType], MATCH( scalarDataframe[[#This Row],[scalarName]], co_scalarInfo[scalarName], 0 ) )</f>
        <v>physAdj</v>
      </c>
      <c r="C1392" s="44" t="str">
        <f xml:space="preserve"> INDEX( co_scalarInfo[scalarLabel], MATCH( scalarDataframe[[#This Row],[scalarName]], co_scalarInfo[scalarName], 0 ) )</f>
        <v>MH 5+ Population Proportion Adjustment Factor</v>
      </c>
      <c r="D1392" s="24" t="s">
        <v>1317</v>
      </c>
      <c r="E1392" s="17" t="s">
        <v>9</v>
      </c>
      <c r="F1392" s="25">
        <v>2081</v>
      </c>
      <c r="G1392" s="26">
        <v>0.93654976400000001</v>
      </c>
    </row>
    <row r="1393" spans="1:7" x14ac:dyDescent="0.35">
      <c r="A1393" s="9">
        <f xml:space="preserve"> ROW( scalarDataframe[[#This Row],[row_id]] ) - ROW( scalarDataframe[[#Headers],[row_id]] )</f>
        <v>1392</v>
      </c>
      <c r="B1393" s="16" t="str">
        <f xml:space="preserve"> INDEX( co_scalarInfo[scalarType], MATCH( scalarDataframe[[#This Row],[scalarName]], co_scalarInfo[scalarName], 0 ) )</f>
        <v>physAdj</v>
      </c>
      <c r="C1393" s="44" t="str">
        <f xml:space="preserve"> INDEX( co_scalarInfo[scalarLabel], MATCH( scalarDataframe[[#This Row],[scalarName]], co_scalarInfo[scalarName], 0 ) )</f>
        <v>MH 5+ Population Proportion Adjustment Factor</v>
      </c>
      <c r="D1393" s="24" t="s">
        <v>1317</v>
      </c>
      <c r="E1393" s="17" t="s">
        <v>9</v>
      </c>
      <c r="F1393" s="25">
        <v>2082</v>
      </c>
      <c r="G1393" s="26">
        <v>0.93663098199999995</v>
      </c>
    </row>
    <row r="1394" spans="1:7" x14ac:dyDescent="0.35">
      <c r="A1394" s="9">
        <f xml:space="preserve"> ROW( scalarDataframe[[#This Row],[row_id]] ) - ROW( scalarDataframe[[#Headers],[row_id]] )</f>
        <v>1393</v>
      </c>
      <c r="B1394" s="16" t="str">
        <f xml:space="preserve"> INDEX( co_scalarInfo[scalarType], MATCH( scalarDataframe[[#This Row],[scalarName]], co_scalarInfo[scalarName], 0 ) )</f>
        <v>physAdj</v>
      </c>
      <c r="C1394" s="44" t="str">
        <f xml:space="preserve"> INDEX( co_scalarInfo[scalarLabel], MATCH( scalarDataframe[[#This Row],[scalarName]], co_scalarInfo[scalarName], 0 ) )</f>
        <v>MH 5+ Population Proportion Adjustment Factor</v>
      </c>
      <c r="D1394" s="24" t="s">
        <v>1317</v>
      </c>
      <c r="E1394" s="17" t="s">
        <v>9</v>
      </c>
      <c r="F1394" s="25">
        <v>2087</v>
      </c>
      <c r="G1394" s="26">
        <v>0.93703787699999996</v>
      </c>
    </row>
    <row r="1395" spans="1:7" x14ac:dyDescent="0.35">
      <c r="A1395" s="9">
        <f xml:space="preserve"> ROW( scalarDataframe[[#This Row],[row_id]] ) - ROW( scalarDataframe[[#Headers],[row_id]] )</f>
        <v>1394</v>
      </c>
      <c r="B1395" s="16" t="str">
        <f xml:space="preserve"> INDEX( co_scalarInfo[scalarType], MATCH( scalarDataframe[[#This Row],[scalarName]], co_scalarInfo[scalarName], 0 ) )</f>
        <v>physAdj</v>
      </c>
      <c r="C1395" s="44" t="str">
        <f xml:space="preserve"> INDEX( co_scalarInfo[scalarLabel], MATCH( scalarDataframe[[#This Row],[scalarName]], co_scalarInfo[scalarName], 0 ) )</f>
        <v>MH 5+ Population Proportion Adjustment Factor</v>
      </c>
      <c r="D1395" s="24" t="s">
        <v>1317</v>
      </c>
      <c r="E1395" s="17" t="s">
        <v>9</v>
      </c>
      <c r="F1395" s="25">
        <v>2091</v>
      </c>
      <c r="G1395" s="26">
        <v>0.95382863299999998</v>
      </c>
    </row>
    <row r="1396" spans="1:7" x14ac:dyDescent="0.35">
      <c r="A1396" s="9">
        <f xml:space="preserve"> ROW( scalarDataframe[[#This Row],[row_id]] ) - ROW( scalarDataframe[[#Headers],[row_id]] )</f>
        <v>1395</v>
      </c>
      <c r="B1396" s="16" t="str">
        <f xml:space="preserve"> INDEX( co_scalarInfo[scalarType], MATCH( scalarDataframe[[#This Row],[scalarName]], co_scalarInfo[scalarName], 0 ) )</f>
        <v>physAdj</v>
      </c>
      <c r="C1396" s="44" t="str">
        <f xml:space="preserve"> INDEX( co_scalarInfo[scalarLabel], MATCH( scalarDataframe[[#This Row],[scalarName]], co_scalarInfo[scalarName], 0 ) )</f>
        <v>MH 5+ Population Proportion Adjustment Factor</v>
      </c>
      <c r="D1396" s="24" t="s">
        <v>1317</v>
      </c>
      <c r="E1396" s="17" t="s">
        <v>10</v>
      </c>
      <c r="F1396" s="25">
        <v>2010</v>
      </c>
      <c r="G1396" s="26">
        <v>0.93398487050000001</v>
      </c>
    </row>
    <row r="1397" spans="1:7" x14ac:dyDescent="0.35">
      <c r="A1397" s="9">
        <f xml:space="preserve"> ROW( scalarDataframe[[#This Row],[row_id]] ) - ROW( scalarDataframe[[#Headers],[row_id]] )</f>
        <v>1396</v>
      </c>
      <c r="B1397" s="16" t="str">
        <f xml:space="preserve"> INDEX( co_scalarInfo[scalarType], MATCH( scalarDataframe[[#This Row],[scalarName]], co_scalarInfo[scalarName], 0 ) )</f>
        <v>physAdj</v>
      </c>
      <c r="C1397" s="44" t="str">
        <f xml:space="preserve"> INDEX( co_scalarInfo[scalarLabel], MATCH( scalarDataframe[[#This Row],[scalarName]], co_scalarInfo[scalarName], 0 ) )</f>
        <v>MH 5+ Population Proportion Adjustment Factor</v>
      </c>
      <c r="D1397" s="24" t="s">
        <v>1317</v>
      </c>
      <c r="E1397" s="17" t="s">
        <v>10</v>
      </c>
      <c r="F1397" s="25">
        <v>2011</v>
      </c>
      <c r="G1397" s="26">
        <v>0.93430822099999999</v>
      </c>
    </row>
    <row r="1398" spans="1:7" x14ac:dyDescent="0.35">
      <c r="A1398" s="9">
        <f xml:space="preserve"> ROW( scalarDataframe[[#This Row],[row_id]] ) - ROW( scalarDataframe[[#Headers],[row_id]] )</f>
        <v>1397</v>
      </c>
      <c r="B1398" s="16" t="str">
        <f xml:space="preserve"> INDEX( co_scalarInfo[scalarType], MATCH( scalarDataframe[[#This Row],[scalarName]], co_scalarInfo[scalarName], 0 ) )</f>
        <v>physAdj</v>
      </c>
      <c r="C1398" s="44" t="str">
        <f xml:space="preserve"> INDEX( co_scalarInfo[scalarLabel], MATCH( scalarDataframe[[#This Row],[scalarName]], co_scalarInfo[scalarName], 0 ) )</f>
        <v>MH 5+ Population Proportion Adjustment Factor</v>
      </c>
      <c r="D1398" s="24" t="s">
        <v>1317</v>
      </c>
      <c r="E1398" s="17" t="s">
        <v>10</v>
      </c>
      <c r="F1398" s="25">
        <v>2013</v>
      </c>
      <c r="G1398" s="26">
        <v>0.93495492199999997</v>
      </c>
    </row>
    <row r="1399" spans="1:7" x14ac:dyDescent="0.35">
      <c r="A1399" s="9">
        <f xml:space="preserve"> ROW( scalarDataframe[[#This Row],[row_id]] ) - ROW( scalarDataframe[[#Headers],[row_id]] )</f>
        <v>1398</v>
      </c>
      <c r="B1399" s="16" t="str">
        <f xml:space="preserve"> INDEX( co_scalarInfo[scalarType], MATCH( scalarDataframe[[#This Row],[scalarName]], co_scalarInfo[scalarName], 0 ) )</f>
        <v>physAdj</v>
      </c>
      <c r="C1399" s="44" t="str">
        <f xml:space="preserve"> INDEX( co_scalarInfo[scalarLabel], MATCH( scalarDataframe[[#This Row],[scalarName]], co_scalarInfo[scalarName], 0 ) )</f>
        <v>MH 5+ Population Proportion Adjustment Factor</v>
      </c>
      <c r="D1399" s="24" t="s">
        <v>1317</v>
      </c>
      <c r="E1399" s="17" t="s">
        <v>10</v>
      </c>
      <c r="F1399" s="25">
        <v>2017</v>
      </c>
      <c r="G1399" s="26">
        <v>0.93618539899999997</v>
      </c>
    </row>
    <row r="1400" spans="1:7" x14ac:dyDescent="0.35">
      <c r="A1400" s="9">
        <f xml:space="preserve"> ROW( scalarDataframe[[#This Row],[row_id]] ) - ROW( scalarDataframe[[#Headers],[row_id]] )</f>
        <v>1399</v>
      </c>
      <c r="B1400" s="16" t="str">
        <f xml:space="preserve"> INDEX( co_scalarInfo[scalarType], MATCH( scalarDataframe[[#This Row],[scalarName]], co_scalarInfo[scalarName], 0 ) )</f>
        <v>physAdj</v>
      </c>
      <c r="C1400" s="44" t="str">
        <f xml:space="preserve"> INDEX( co_scalarInfo[scalarLabel], MATCH( scalarDataframe[[#This Row],[scalarName]], co_scalarInfo[scalarName], 0 ) )</f>
        <v>MH 5+ Population Proportion Adjustment Factor</v>
      </c>
      <c r="D1400" s="24" t="s">
        <v>1317</v>
      </c>
      <c r="E1400" s="17" t="s">
        <v>10</v>
      </c>
      <c r="F1400" s="25">
        <v>2025</v>
      </c>
      <c r="G1400" s="26">
        <v>0.93747787500000002</v>
      </c>
    </row>
    <row r="1401" spans="1:7" x14ac:dyDescent="0.35">
      <c r="A1401" s="9">
        <f xml:space="preserve"> ROW( scalarDataframe[[#This Row],[row_id]] ) - ROW( scalarDataframe[[#Headers],[row_id]] )</f>
        <v>1400</v>
      </c>
      <c r="B1401" s="16" t="str">
        <f xml:space="preserve"> INDEX( co_scalarInfo[scalarType], MATCH( scalarDataframe[[#This Row],[scalarName]], co_scalarInfo[scalarName], 0 ) )</f>
        <v>physAdj</v>
      </c>
      <c r="C1401" s="44" t="str">
        <f xml:space="preserve"> INDEX( co_scalarInfo[scalarLabel], MATCH( scalarDataframe[[#This Row],[scalarName]], co_scalarInfo[scalarName], 0 ) )</f>
        <v>MH 5+ Population Proportion Adjustment Factor</v>
      </c>
      <c r="D1401" s="24" t="s">
        <v>1317</v>
      </c>
      <c r="E1401" s="17" t="s">
        <v>10</v>
      </c>
      <c r="F1401" s="25">
        <v>2029</v>
      </c>
      <c r="G1401" s="26">
        <v>0.93781891500000003</v>
      </c>
    </row>
    <row r="1402" spans="1:7" x14ac:dyDescent="0.35">
      <c r="A1402" s="9">
        <f xml:space="preserve"> ROW( scalarDataframe[[#This Row],[row_id]] ) - ROW( scalarDataframe[[#Headers],[row_id]] )</f>
        <v>1401</v>
      </c>
      <c r="B1402" s="16" t="str">
        <f xml:space="preserve"> INDEX( co_scalarInfo[scalarType], MATCH( scalarDataframe[[#This Row],[scalarName]], co_scalarInfo[scalarName], 0 ) )</f>
        <v>physAdj</v>
      </c>
      <c r="C1402" s="44" t="str">
        <f xml:space="preserve"> INDEX( co_scalarInfo[scalarLabel], MATCH( scalarDataframe[[#This Row],[scalarName]], co_scalarInfo[scalarName], 0 ) )</f>
        <v>MH 5+ Population Proportion Adjustment Factor</v>
      </c>
      <c r="D1402" s="24" t="s">
        <v>1317</v>
      </c>
      <c r="E1402" s="17" t="s">
        <v>10</v>
      </c>
      <c r="F1402" s="25">
        <v>2032</v>
      </c>
      <c r="G1402" s="26">
        <v>0.93791954200000005</v>
      </c>
    </row>
    <row r="1403" spans="1:7" x14ac:dyDescent="0.35">
      <c r="A1403" s="9">
        <f xml:space="preserve"> ROW( scalarDataframe[[#This Row],[row_id]] ) - ROW( scalarDataframe[[#Headers],[row_id]] )</f>
        <v>1402</v>
      </c>
      <c r="B1403" s="16" t="str">
        <f xml:space="preserve"> INDEX( co_scalarInfo[scalarType], MATCH( scalarDataframe[[#This Row],[scalarName]], co_scalarInfo[scalarName], 0 ) )</f>
        <v>physAdj</v>
      </c>
      <c r="C1403" s="44" t="str">
        <f xml:space="preserve"> INDEX( co_scalarInfo[scalarLabel], MATCH( scalarDataframe[[#This Row],[scalarName]], co_scalarInfo[scalarName], 0 ) )</f>
        <v>MH 5+ Population Proportion Adjustment Factor</v>
      </c>
      <c r="D1403" s="24" t="s">
        <v>1317</v>
      </c>
      <c r="E1403" s="17" t="s">
        <v>10</v>
      </c>
      <c r="F1403" s="25">
        <v>2033</v>
      </c>
      <c r="G1403" s="26">
        <v>0.937928333</v>
      </c>
    </row>
    <row r="1404" spans="1:7" x14ac:dyDescent="0.35">
      <c r="A1404" s="9">
        <f xml:space="preserve"> ROW( scalarDataframe[[#This Row],[row_id]] ) - ROW( scalarDataframe[[#Headers],[row_id]] )</f>
        <v>1403</v>
      </c>
      <c r="B1404" s="16" t="str">
        <f xml:space="preserve"> INDEX( co_scalarInfo[scalarType], MATCH( scalarDataframe[[#This Row],[scalarName]], co_scalarInfo[scalarName], 0 ) )</f>
        <v>physAdj</v>
      </c>
      <c r="C1404" s="44" t="str">
        <f xml:space="preserve"> INDEX( co_scalarInfo[scalarLabel], MATCH( scalarDataframe[[#This Row],[scalarName]], co_scalarInfo[scalarName], 0 ) )</f>
        <v>MH 5+ Population Proportion Adjustment Factor</v>
      </c>
      <c r="D1404" s="24" t="s">
        <v>1317</v>
      </c>
      <c r="E1404" s="17" t="s">
        <v>10</v>
      </c>
      <c r="F1404" s="25">
        <v>2037</v>
      </c>
      <c r="G1404" s="26">
        <v>0.937953233</v>
      </c>
    </row>
    <row r="1405" spans="1:7" x14ac:dyDescent="0.35">
      <c r="A1405" s="9">
        <f xml:space="preserve"> ROW( scalarDataframe[[#This Row],[row_id]] ) - ROW( scalarDataframe[[#Headers],[row_id]] )</f>
        <v>1404</v>
      </c>
      <c r="B1405" s="16" t="str">
        <f xml:space="preserve"> INDEX( co_scalarInfo[scalarType], MATCH( scalarDataframe[[#This Row],[scalarName]], co_scalarInfo[scalarName], 0 ) )</f>
        <v>physAdj</v>
      </c>
      <c r="C1405" s="44" t="str">
        <f xml:space="preserve"> INDEX( co_scalarInfo[scalarLabel], MATCH( scalarDataframe[[#This Row],[scalarName]], co_scalarInfo[scalarName], 0 ) )</f>
        <v>MH 5+ Population Proportion Adjustment Factor</v>
      </c>
      <c r="D1405" s="24" t="s">
        <v>1317</v>
      </c>
      <c r="E1405" s="17" t="s">
        <v>10</v>
      </c>
      <c r="F1405" s="25">
        <v>2044</v>
      </c>
      <c r="G1405" s="26">
        <v>0.93793922399999996</v>
      </c>
    </row>
    <row r="1406" spans="1:7" x14ac:dyDescent="0.35">
      <c r="A1406" s="9">
        <f xml:space="preserve"> ROW( scalarDataframe[[#This Row],[row_id]] ) - ROW( scalarDataframe[[#Headers],[row_id]] )</f>
        <v>1405</v>
      </c>
      <c r="B1406" s="16" t="str">
        <f xml:space="preserve"> INDEX( co_scalarInfo[scalarType], MATCH( scalarDataframe[[#This Row],[scalarName]], co_scalarInfo[scalarName], 0 ) )</f>
        <v>physAdj</v>
      </c>
      <c r="C1406" s="44" t="str">
        <f xml:space="preserve"> INDEX( co_scalarInfo[scalarLabel], MATCH( scalarDataframe[[#This Row],[scalarName]], co_scalarInfo[scalarName], 0 ) )</f>
        <v>MH 5+ Population Proportion Adjustment Factor</v>
      </c>
      <c r="D1406" s="24" t="s">
        <v>1317</v>
      </c>
      <c r="E1406" s="17" t="s">
        <v>10</v>
      </c>
      <c r="F1406" s="25">
        <v>2048</v>
      </c>
      <c r="G1406" s="26">
        <v>0.93791443600000002</v>
      </c>
    </row>
    <row r="1407" spans="1:7" x14ac:dyDescent="0.35">
      <c r="A1407" s="9">
        <f xml:space="preserve"> ROW( scalarDataframe[[#This Row],[row_id]] ) - ROW( scalarDataframe[[#Headers],[row_id]] )</f>
        <v>1406</v>
      </c>
      <c r="B1407" s="16" t="str">
        <f xml:space="preserve"> INDEX( co_scalarInfo[scalarType], MATCH( scalarDataframe[[#This Row],[scalarName]], co_scalarInfo[scalarName], 0 ) )</f>
        <v>physAdj</v>
      </c>
      <c r="C1407" s="44" t="str">
        <f xml:space="preserve"> INDEX( co_scalarInfo[scalarLabel], MATCH( scalarDataframe[[#This Row],[scalarName]], co_scalarInfo[scalarName], 0 ) )</f>
        <v>MH 5+ Population Proportion Adjustment Factor</v>
      </c>
      <c r="D1407" s="24" t="s">
        <v>1317</v>
      </c>
      <c r="E1407" s="17" t="s">
        <v>10</v>
      </c>
      <c r="F1407" s="25">
        <v>2049</v>
      </c>
      <c r="G1407" s="26">
        <v>0.93790825799999999</v>
      </c>
    </row>
    <row r="1408" spans="1:7" x14ac:dyDescent="0.35">
      <c r="A1408" s="9">
        <f xml:space="preserve"> ROW( scalarDataframe[[#This Row],[row_id]] ) - ROW( scalarDataframe[[#Headers],[row_id]] )</f>
        <v>1407</v>
      </c>
      <c r="B1408" s="16" t="str">
        <f xml:space="preserve"> INDEX( co_scalarInfo[scalarType], MATCH( scalarDataframe[[#This Row],[scalarName]], co_scalarInfo[scalarName], 0 ) )</f>
        <v>physAdj</v>
      </c>
      <c r="C1408" s="44" t="str">
        <f xml:space="preserve"> INDEX( co_scalarInfo[scalarLabel], MATCH( scalarDataframe[[#This Row],[scalarName]], co_scalarInfo[scalarName], 0 ) )</f>
        <v>MH 5+ Population Proportion Adjustment Factor</v>
      </c>
      <c r="D1408" s="24" t="s">
        <v>1317</v>
      </c>
      <c r="E1408" s="17" t="s">
        <v>10</v>
      </c>
      <c r="F1408" s="25">
        <v>2050</v>
      </c>
      <c r="G1408" s="26">
        <v>0.93790216999999998</v>
      </c>
    </row>
    <row r="1409" spans="1:7" x14ac:dyDescent="0.35">
      <c r="A1409" s="9">
        <f xml:space="preserve"> ROW( scalarDataframe[[#This Row],[row_id]] ) - ROW( scalarDataframe[[#Headers],[row_id]] )</f>
        <v>1408</v>
      </c>
      <c r="B1409" s="16" t="str">
        <f xml:space="preserve"> INDEX( co_scalarInfo[scalarType], MATCH( scalarDataframe[[#This Row],[scalarName]], co_scalarInfo[scalarName], 0 ) )</f>
        <v>physAdj</v>
      </c>
      <c r="C1409" s="44" t="str">
        <f xml:space="preserve"> INDEX( co_scalarInfo[scalarLabel], MATCH( scalarDataframe[[#This Row],[scalarName]], co_scalarInfo[scalarName], 0 ) )</f>
        <v>MH 5+ Population Proportion Adjustment Factor</v>
      </c>
      <c r="D1409" s="24" t="s">
        <v>1317</v>
      </c>
      <c r="E1409" s="17" t="s">
        <v>10</v>
      </c>
      <c r="F1409" s="25">
        <v>2052</v>
      </c>
      <c r="G1409" s="26">
        <v>0.93785322599999998</v>
      </c>
    </row>
    <row r="1410" spans="1:7" x14ac:dyDescent="0.35">
      <c r="A1410" s="9">
        <f xml:space="preserve"> ROW( scalarDataframe[[#This Row],[row_id]] ) - ROW( scalarDataframe[[#Headers],[row_id]] )</f>
        <v>1409</v>
      </c>
      <c r="B1410" s="16" t="str">
        <f xml:space="preserve"> INDEX( co_scalarInfo[scalarType], MATCH( scalarDataframe[[#This Row],[scalarName]], co_scalarInfo[scalarName], 0 ) )</f>
        <v>physAdj</v>
      </c>
      <c r="C1410" s="44" t="str">
        <f xml:space="preserve"> INDEX( co_scalarInfo[scalarLabel], MATCH( scalarDataframe[[#This Row],[scalarName]], co_scalarInfo[scalarName], 0 ) )</f>
        <v>MH 5+ Population Proportion Adjustment Factor</v>
      </c>
      <c r="D1410" s="24" t="s">
        <v>1317</v>
      </c>
      <c r="E1410" s="17" t="s">
        <v>10</v>
      </c>
      <c r="F1410" s="25">
        <v>2055</v>
      </c>
      <c r="G1410" s="26">
        <v>0.93778104600000001</v>
      </c>
    </row>
    <row r="1411" spans="1:7" x14ac:dyDescent="0.35">
      <c r="A1411" s="9">
        <f xml:space="preserve"> ROW( scalarDataframe[[#This Row],[row_id]] ) - ROW( scalarDataframe[[#Headers],[row_id]] )</f>
        <v>1410</v>
      </c>
      <c r="B1411" s="16" t="str">
        <f xml:space="preserve"> INDEX( co_scalarInfo[scalarType], MATCH( scalarDataframe[[#This Row],[scalarName]], co_scalarInfo[scalarName], 0 ) )</f>
        <v>physAdj</v>
      </c>
      <c r="C1411" s="44" t="str">
        <f xml:space="preserve"> INDEX( co_scalarInfo[scalarLabel], MATCH( scalarDataframe[[#This Row],[scalarName]], co_scalarInfo[scalarName], 0 ) )</f>
        <v>MH 5+ Population Proportion Adjustment Factor</v>
      </c>
      <c r="D1411" s="24" t="s">
        <v>1317</v>
      </c>
      <c r="E1411" s="17" t="s">
        <v>10</v>
      </c>
      <c r="F1411" s="25">
        <v>2059</v>
      </c>
      <c r="G1411" s="26">
        <v>0.93769330900000003</v>
      </c>
    </row>
    <row r="1412" spans="1:7" x14ac:dyDescent="0.35">
      <c r="A1412" s="9">
        <f xml:space="preserve"> ROW( scalarDataframe[[#This Row],[row_id]] ) - ROW( scalarDataframe[[#Headers],[row_id]] )</f>
        <v>1411</v>
      </c>
      <c r="B1412" s="16" t="str">
        <f xml:space="preserve"> INDEX( co_scalarInfo[scalarType], MATCH( scalarDataframe[[#This Row],[scalarName]], co_scalarInfo[scalarName], 0 ) )</f>
        <v>physAdj</v>
      </c>
      <c r="C1412" s="44" t="str">
        <f xml:space="preserve"> INDEX( co_scalarInfo[scalarLabel], MATCH( scalarDataframe[[#This Row],[scalarName]], co_scalarInfo[scalarName], 0 ) )</f>
        <v>MH 5+ Population Proportion Adjustment Factor</v>
      </c>
      <c r="D1412" s="24" t="s">
        <v>1317</v>
      </c>
      <c r="E1412" s="17" t="s">
        <v>10</v>
      </c>
      <c r="F1412" s="25">
        <v>2061</v>
      </c>
      <c r="G1412" s="26">
        <v>0.93767573400000004</v>
      </c>
    </row>
    <row r="1413" spans="1:7" x14ac:dyDescent="0.35">
      <c r="A1413" s="9">
        <f xml:space="preserve"> ROW( scalarDataframe[[#This Row],[row_id]] ) - ROW( scalarDataframe[[#Headers],[row_id]] )</f>
        <v>1412</v>
      </c>
      <c r="B1413" s="16" t="str">
        <f xml:space="preserve"> INDEX( co_scalarInfo[scalarType], MATCH( scalarDataframe[[#This Row],[scalarName]], co_scalarInfo[scalarName], 0 ) )</f>
        <v>physAdj</v>
      </c>
      <c r="C1413" s="44" t="str">
        <f xml:space="preserve"> INDEX( co_scalarInfo[scalarLabel], MATCH( scalarDataframe[[#This Row],[scalarName]], co_scalarInfo[scalarName], 0 ) )</f>
        <v>MH 5+ Population Proportion Adjustment Factor</v>
      </c>
      <c r="D1413" s="24" t="s">
        <v>1317</v>
      </c>
      <c r="E1413" s="17" t="s">
        <v>10</v>
      </c>
      <c r="F1413" s="25">
        <v>2062</v>
      </c>
      <c r="G1413" s="26">
        <v>0.93767973400000004</v>
      </c>
    </row>
    <row r="1414" spans="1:7" x14ac:dyDescent="0.35">
      <c r="A1414" s="9">
        <f xml:space="preserve"> ROW( scalarDataframe[[#This Row],[row_id]] ) - ROW( scalarDataframe[[#Headers],[row_id]] )</f>
        <v>1413</v>
      </c>
      <c r="B1414" s="16" t="str">
        <f xml:space="preserve"> INDEX( co_scalarInfo[scalarType], MATCH( scalarDataframe[[#This Row],[scalarName]], co_scalarInfo[scalarName], 0 ) )</f>
        <v>physAdj</v>
      </c>
      <c r="C1414" s="44" t="str">
        <f xml:space="preserve"> INDEX( co_scalarInfo[scalarLabel], MATCH( scalarDataframe[[#This Row],[scalarName]], co_scalarInfo[scalarName], 0 ) )</f>
        <v>MH 5+ Population Proportion Adjustment Factor</v>
      </c>
      <c r="D1414" s="24" t="s">
        <v>1317</v>
      </c>
      <c r="E1414" s="17" t="s">
        <v>10</v>
      </c>
      <c r="F1414" s="25">
        <v>2064</v>
      </c>
      <c r="G1414" s="26">
        <v>0.93768727799999996</v>
      </c>
    </row>
    <row r="1415" spans="1:7" x14ac:dyDescent="0.35">
      <c r="A1415" s="9">
        <f xml:space="preserve"> ROW( scalarDataframe[[#This Row],[row_id]] ) - ROW( scalarDataframe[[#Headers],[row_id]] )</f>
        <v>1414</v>
      </c>
      <c r="B1415" s="16" t="str">
        <f xml:space="preserve"> INDEX( co_scalarInfo[scalarType], MATCH( scalarDataframe[[#This Row],[scalarName]], co_scalarInfo[scalarName], 0 ) )</f>
        <v>physAdj</v>
      </c>
      <c r="C1415" s="44" t="str">
        <f xml:space="preserve"> INDEX( co_scalarInfo[scalarLabel], MATCH( scalarDataframe[[#This Row],[scalarName]], co_scalarInfo[scalarName], 0 ) )</f>
        <v>MH 5+ Population Proportion Adjustment Factor</v>
      </c>
      <c r="D1415" s="24" t="s">
        <v>1317</v>
      </c>
      <c r="E1415" s="17" t="s">
        <v>10</v>
      </c>
      <c r="F1415" s="25">
        <v>2067</v>
      </c>
      <c r="G1415" s="26">
        <v>0.93769776400000004</v>
      </c>
    </row>
    <row r="1416" spans="1:7" x14ac:dyDescent="0.35">
      <c r="A1416" s="9">
        <f xml:space="preserve"> ROW( scalarDataframe[[#This Row],[row_id]] ) - ROW( scalarDataframe[[#Headers],[row_id]] )</f>
        <v>1415</v>
      </c>
      <c r="B1416" s="16" t="str">
        <f xml:space="preserve"> INDEX( co_scalarInfo[scalarType], MATCH( scalarDataframe[[#This Row],[scalarName]], co_scalarInfo[scalarName], 0 ) )</f>
        <v>physAdj</v>
      </c>
      <c r="C1416" s="44" t="str">
        <f xml:space="preserve"> INDEX( co_scalarInfo[scalarLabel], MATCH( scalarDataframe[[#This Row],[scalarName]], co_scalarInfo[scalarName], 0 ) )</f>
        <v>MH 5+ Population Proportion Adjustment Factor</v>
      </c>
      <c r="D1416" s="24" t="s">
        <v>1317</v>
      </c>
      <c r="E1416" s="17" t="s">
        <v>10</v>
      </c>
      <c r="F1416" s="25">
        <v>2071</v>
      </c>
      <c r="G1416" s="26">
        <v>0.93774759900000004</v>
      </c>
    </row>
    <row r="1417" spans="1:7" x14ac:dyDescent="0.35">
      <c r="A1417" s="9">
        <f xml:space="preserve"> ROW( scalarDataframe[[#This Row],[row_id]] ) - ROW( scalarDataframe[[#Headers],[row_id]] )</f>
        <v>1416</v>
      </c>
      <c r="B1417" s="16" t="str">
        <f xml:space="preserve"> INDEX( co_scalarInfo[scalarType], MATCH( scalarDataframe[[#This Row],[scalarName]], co_scalarInfo[scalarName], 0 ) )</f>
        <v>physAdj</v>
      </c>
      <c r="C1417" s="44" t="str">
        <f xml:space="preserve"> INDEX( co_scalarInfo[scalarLabel], MATCH( scalarDataframe[[#This Row],[scalarName]], co_scalarInfo[scalarName], 0 ) )</f>
        <v>MH 5+ Population Proportion Adjustment Factor</v>
      </c>
      <c r="D1417" s="24" t="s">
        <v>1317</v>
      </c>
      <c r="E1417" s="17" t="s">
        <v>10</v>
      </c>
      <c r="F1417" s="25">
        <v>2076</v>
      </c>
      <c r="G1417" s="26">
        <v>0.93794379100000003</v>
      </c>
    </row>
    <row r="1418" spans="1:7" x14ac:dyDescent="0.35">
      <c r="A1418" s="9">
        <f xml:space="preserve"> ROW( scalarDataframe[[#This Row],[row_id]] ) - ROW( scalarDataframe[[#Headers],[row_id]] )</f>
        <v>1417</v>
      </c>
      <c r="B1418" s="16" t="str">
        <f xml:space="preserve"> INDEX( co_scalarInfo[scalarType], MATCH( scalarDataframe[[#This Row],[scalarName]], co_scalarInfo[scalarName], 0 ) )</f>
        <v>physAdj</v>
      </c>
      <c r="C1418" s="44" t="str">
        <f xml:space="preserve"> INDEX( co_scalarInfo[scalarLabel], MATCH( scalarDataframe[[#This Row],[scalarName]], co_scalarInfo[scalarName], 0 ) )</f>
        <v>MH 5+ Population Proportion Adjustment Factor</v>
      </c>
      <c r="D1418" s="24" t="s">
        <v>1317</v>
      </c>
      <c r="E1418" s="17" t="s">
        <v>10</v>
      </c>
      <c r="F1418" s="25">
        <v>2077</v>
      </c>
      <c r="G1418" s="26">
        <v>0.93798287999999996</v>
      </c>
    </row>
    <row r="1419" spans="1:7" x14ac:dyDescent="0.35">
      <c r="A1419" s="9">
        <f xml:space="preserve"> ROW( scalarDataframe[[#This Row],[row_id]] ) - ROW( scalarDataframe[[#Headers],[row_id]] )</f>
        <v>1418</v>
      </c>
      <c r="B1419" s="16" t="str">
        <f xml:space="preserve"> INDEX( co_scalarInfo[scalarType], MATCH( scalarDataframe[[#This Row],[scalarName]], co_scalarInfo[scalarName], 0 ) )</f>
        <v>physAdj</v>
      </c>
      <c r="C1419" s="44" t="str">
        <f xml:space="preserve"> INDEX( co_scalarInfo[scalarLabel], MATCH( scalarDataframe[[#This Row],[scalarName]], co_scalarInfo[scalarName], 0 ) )</f>
        <v>MH 5+ Population Proportion Adjustment Factor</v>
      </c>
      <c r="D1419" s="24" t="s">
        <v>1317</v>
      </c>
      <c r="E1419" s="17" t="s">
        <v>10</v>
      </c>
      <c r="F1419" s="25">
        <v>2081</v>
      </c>
      <c r="G1419" s="26">
        <v>0.93816065400000004</v>
      </c>
    </row>
    <row r="1420" spans="1:7" x14ac:dyDescent="0.35">
      <c r="A1420" s="9">
        <f xml:space="preserve"> ROW( scalarDataframe[[#This Row],[row_id]] ) - ROW( scalarDataframe[[#Headers],[row_id]] )</f>
        <v>1419</v>
      </c>
      <c r="B1420" s="16" t="str">
        <f xml:space="preserve"> INDEX( co_scalarInfo[scalarType], MATCH( scalarDataframe[[#This Row],[scalarName]], co_scalarInfo[scalarName], 0 ) )</f>
        <v>physAdj</v>
      </c>
      <c r="C1420" s="44" t="str">
        <f xml:space="preserve"> INDEX( co_scalarInfo[scalarLabel], MATCH( scalarDataframe[[#This Row],[scalarName]], co_scalarInfo[scalarName], 0 ) )</f>
        <v>MH 5+ Population Proportion Adjustment Factor</v>
      </c>
      <c r="D1420" s="24" t="s">
        <v>1317</v>
      </c>
      <c r="E1420" s="17" t="s">
        <v>10</v>
      </c>
      <c r="F1420" s="25">
        <v>2082</v>
      </c>
      <c r="G1420" s="26">
        <v>0.93822153900000005</v>
      </c>
    </row>
    <row r="1421" spans="1:7" x14ac:dyDescent="0.35">
      <c r="A1421" s="9">
        <f xml:space="preserve"> ROW( scalarDataframe[[#This Row],[row_id]] ) - ROW( scalarDataframe[[#Headers],[row_id]] )</f>
        <v>1420</v>
      </c>
      <c r="B1421" s="16" t="str">
        <f xml:space="preserve"> INDEX( co_scalarInfo[scalarType], MATCH( scalarDataframe[[#This Row],[scalarName]], co_scalarInfo[scalarName], 0 ) )</f>
        <v>physAdj</v>
      </c>
      <c r="C1421" s="44" t="str">
        <f xml:space="preserve"> INDEX( co_scalarInfo[scalarLabel], MATCH( scalarDataframe[[#This Row],[scalarName]], co_scalarInfo[scalarName], 0 ) )</f>
        <v>MH 5+ Population Proportion Adjustment Factor</v>
      </c>
      <c r="D1421" s="24" t="s">
        <v>1317</v>
      </c>
      <c r="E1421" s="17" t="s">
        <v>10</v>
      </c>
      <c r="F1421" s="25">
        <v>2087</v>
      </c>
      <c r="G1421" s="26">
        <v>0.93852707099999999</v>
      </c>
    </row>
    <row r="1422" spans="1:7" x14ac:dyDescent="0.35">
      <c r="A1422" s="9">
        <f xml:space="preserve"> ROW( scalarDataframe[[#This Row],[row_id]] ) - ROW( scalarDataframe[[#Headers],[row_id]] )</f>
        <v>1421</v>
      </c>
      <c r="B1422" s="16" t="str">
        <f xml:space="preserve"> INDEX( co_scalarInfo[scalarType], MATCH( scalarDataframe[[#This Row],[scalarName]], co_scalarInfo[scalarName], 0 ) )</f>
        <v>physAdj</v>
      </c>
      <c r="C1422" s="44" t="str">
        <f xml:space="preserve"> INDEX( co_scalarInfo[scalarLabel], MATCH( scalarDataframe[[#This Row],[scalarName]], co_scalarInfo[scalarName], 0 ) )</f>
        <v>MH 5+ Population Proportion Adjustment Factor</v>
      </c>
      <c r="D1422" s="24" t="s">
        <v>1317</v>
      </c>
      <c r="E1422" s="17" t="s">
        <v>10</v>
      </c>
      <c r="F1422" s="25">
        <v>2091</v>
      </c>
      <c r="G1422" s="26">
        <v>0.93877872600000001</v>
      </c>
    </row>
    <row r="1423" spans="1:7" x14ac:dyDescent="0.35">
      <c r="A1423" s="9">
        <f xml:space="preserve"> ROW( scalarDataframe[[#This Row],[row_id]] ) - ROW( scalarDataframe[[#Headers],[row_id]] )</f>
        <v>1422</v>
      </c>
      <c r="B1423" s="16" t="str">
        <f xml:space="preserve"> INDEX( co_scalarInfo[scalarType], MATCH( scalarDataframe[[#This Row],[scalarName]], co_scalarInfo[scalarName], 0 ) )</f>
        <v>physAdj</v>
      </c>
      <c r="C1423" s="44" t="str">
        <f xml:space="preserve"> INDEX( co_scalarInfo[scalarLabel], MATCH( scalarDataframe[[#This Row],[scalarName]], co_scalarInfo[scalarName], 0 ) )</f>
        <v>MH 5+ Population Proportion Adjustment Factor</v>
      </c>
      <c r="D1423" s="24" t="s">
        <v>1317</v>
      </c>
      <c r="E1423" s="17" t="s">
        <v>11</v>
      </c>
      <c r="F1423" s="25">
        <v>2010</v>
      </c>
      <c r="G1423" s="26">
        <v>0.92457310400000015</v>
      </c>
    </row>
    <row r="1424" spans="1:7" x14ac:dyDescent="0.35">
      <c r="A1424" s="9">
        <f xml:space="preserve"> ROW( scalarDataframe[[#This Row],[row_id]] ) - ROW( scalarDataframe[[#Headers],[row_id]] )</f>
        <v>1423</v>
      </c>
      <c r="B1424" s="16" t="str">
        <f xml:space="preserve"> INDEX( co_scalarInfo[scalarType], MATCH( scalarDataframe[[#This Row],[scalarName]], co_scalarInfo[scalarName], 0 ) )</f>
        <v>physAdj</v>
      </c>
      <c r="C1424" s="44" t="str">
        <f xml:space="preserve"> INDEX( co_scalarInfo[scalarLabel], MATCH( scalarDataframe[[#This Row],[scalarName]], co_scalarInfo[scalarName], 0 ) )</f>
        <v>MH 5+ Population Proportion Adjustment Factor</v>
      </c>
      <c r="D1424" s="24" t="s">
        <v>1317</v>
      </c>
      <c r="E1424" s="17" t="s">
        <v>11</v>
      </c>
      <c r="F1424" s="25">
        <v>2011</v>
      </c>
      <c r="G1424" s="26">
        <v>0.92506605900000005</v>
      </c>
    </row>
    <row r="1425" spans="1:7" x14ac:dyDescent="0.35">
      <c r="A1425" s="9">
        <f xml:space="preserve"> ROW( scalarDataframe[[#This Row],[row_id]] ) - ROW( scalarDataframe[[#Headers],[row_id]] )</f>
        <v>1424</v>
      </c>
      <c r="B1425" s="16" t="str">
        <f xml:space="preserve"> INDEX( co_scalarInfo[scalarType], MATCH( scalarDataframe[[#This Row],[scalarName]], co_scalarInfo[scalarName], 0 ) )</f>
        <v>physAdj</v>
      </c>
      <c r="C1425" s="44" t="str">
        <f xml:space="preserve"> INDEX( co_scalarInfo[scalarLabel], MATCH( scalarDataframe[[#This Row],[scalarName]], co_scalarInfo[scalarName], 0 ) )</f>
        <v>MH 5+ Population Proportion Adjustment Factor</v>
      </c>
      <c r="D1425" s="24" t="s">
        <v>1317</v>
      </c>
      <c r="E1425" s="17" t="s">
        <v>11</v>
      </c>
      <c r="F1425" s="25">
        <v>2013</v>
      </c>
      <c r="G1425" s="26">
        <v>0.92605196899999997</v>
      </c>
    </row>
    <row r="1426" spans="1:7" x14ac:dyDescent="0.35">
      <c r="A1426" s="9">
        <f xml:space="preserve"> ROW( scalarDataframe[[#This Row],[row_id]] ) - ROW( scalarDataframe[[#Headers],[row_id]] )</f>
        <v>1425</v>
      </c>
      <c r="B1426" s="16" t="str">
        <f xml:space="preserve"> INDEX( co_scalarInfo[scalarType], MATCH( scalarDataframe[[#This Row],[scalarName]], co_scalarInfo[scalarName], 0 ) )</f>
        <v>physAdj</v>
      </c>
      <c r="C1426" s="44" t="str">
        <f xml:space="preserve"> INDEX( co_scalarInfo[scalarLabel], MATCH( scalarDataframe[[#This Row],[scalarName]], co_scalarInfo[scalarName], 0 ) )</f>
        <v>MH 5+ Population Proportion Adjustment Factor</v>
      </c>
      <c r="D1426" s="24" t="s">
        <v>1317</v>
      </c>
      <c r="E1426" s="17" t="s">
        <v>11</v>
      </c>
      <c r="F1426" s="25">
        <v>2017</v>
      </c>
      <c r="G1426" s="26">
        <v>0.92785706099999998</v>
      </c>
    </row>
    <row r="1427" spans="1:7" x14ac:dyDescent="0.35">
      <c r="A1427" s="9">
        <f xml:space="preserve"> ROW( scalarDataframe[[#This Row],[row_id]] ) - ROW( scalarDataframe[[#Headers],[row_id]] )</f>
        <v>1426</v>
      </c>
      <c r="B1427" s="16" t="str">
        <f xml:space="preserve"> INDEX( co_scalarInfo[scalarType], MATCH( scalarDataframe[[#This Row],[scalarName]], co_scalarInfo[scalarName], 0 ) )</f>
        <v>physAdj</v>
      </c>
      <c r="C1427" s="44" t="str">
        <f xml:space="preserve"> INDEX( co_scalarInfo[scalarLabel], MATCH( scalarDataframe[[#This Row],[scalarName]], co_scalarInfo[scalarName], 0 ) )</f>
        <v>MH 5+ Population Proportion Adjustment Factor</v>
      </c>
      <c r="D1427" s="24" t="s">
        <v>1317</v>
      </c>
      <c r="E1427" s="17" t="s">
        <v>11</v>
      </c>
      <c r="F1427" s="25">
        <v>2025</v>
      </c>
      <c r="G1427" s="26">
        <v>0.92977268099999999</v>
      </c>
    </row>
    <row r="1428" spans="1:7" x14ac:dyDescent="0.35">
      <c r="A1428" s="9">
        <f xml:space="preserve"> ROW( scalarDataframe[[#This Row],[row_id]] ) - ROW( scalarDataframe[[#Headers],[row_id]] )</f>
        <v>1427</v>
      </c>
      <c r="B1428" s="16" t="str">
        <f xml:space="preserve"> INDEX( co_scalarInfo[scalarType], MATCH( scalarDataframe[[#This Row],[scalarName]], co_scalarInfo[scalarName], 0 ) )</f>
        <v>physAdj</v>
      </c>
      <c r="C1428" s="44" t="str">
        <f xml:space="preserve"> INDEX( co_scalarInfo[scalarLabel], MATCH( scalarDataframe[[#This Row],[scalarName]], co_scalarInfo[scalarName], 0 ) )</f>
        <v>MH 5+ Population Proportion Adjustment Factor</v>
      </c>
      <c r="D1428" s="24" t="s">
        <v>1317</v>
      </c>
      <c r="E1428" s="17" t="s">
        <v>11</v>
      </c>
      <c r="F1428" s="25">
        <v>2029</v>
      </c>
      <c r="G1428" s="26">
        <v>0.93030529100000003</v>
      </c>
    </row>
    <row r="1429" spans="1:7" x14ac:dyDescent="0.35">
      <c r="A1429" s="9">
        <f xml:space="preserve"> ROW( scalarDataframe[[#This Row],[row_id]] ) - ROW( scalarDataframe[[#Headers],[row_id]] )</f>
        <v>1428</v>
      </c>
      <c r="B1429" s="16" t="str">
        <f xml:space="preserve"> INDEX( co_scalarInfo[scalarType], MATCH( scalarDataframe[[#This Row],[scalarName]], co_scalarInfo[scalarName], 0 ) )</f>
        <v>physAdj</v>
      </c>
      <c r="C1429" s="44" t="str">
        <f xml:space="preserve"> INDEX( co_scalarInfo[scalarLabel], MATCH( scalarDataframe[[#This Row],[scalarName]], co_scalarInfo[scalarName], 0 ) )</f>
        <v>MH 5+ Population Proportion Adjustment Factor</v>
      </c>
      <c r="D1429" s="24" t="s">
        <v>1317</v>
      </c>
      <c r="E1429" s="17" t="s">
        <v>11</v>
      </c>
      <c r="F1429" s="25">
        <v>2032</v>
      </c>
      <c r="G1429" s="26">
        <v>0.93064461799999998</v>
      </c>
    </row>
    <row r="1430" spans="1:7" x14ac:dyDescent="0.35">
      <c r="A1430" s="9">
        <f xml:space="preserve"> ROW( scalarDataframe[[#This Row],[row_id]] ) - ROW( scalarDataframe[[#Headers],[row_id]] )</f>
        <v>1429</v>
      </c>
      <c r="B1430" s="16" t="str">
        <f xml:space="preserve"> INDEX( co_scalarInfo[scalarType], MATCH( scalarDataframe[[#This Row],[scalarName]], co_scalarInfo[scalarName], 0 ) )</f>
        <v>physAdj</v>
      </c>
      <c r="C1430" s="44" t="str">
        <f xml:space="preserve"> INDEX( co_scalarInfo[scalarLabel], MATCH( scalarDataframe[[#This Row],[scalarName]], co_scalarInfo[scalarName], 0 ) )</f>
        <v>MH 5+ Population Proportion Adjustment Factor</v>
      </c>
      <c r="D1430" s="24" t="s">
        <v>1317</v>
      </c>
      <c r="E1430" s="17" t="s">
        <v>11</v>
      </c>
      <c r="F1430" s="25">
        <v>2033</v>
      </c>
      <c r="G1430" s="26">
        <v>0.93074827999999998</v>
      </c>
    </row>
    <row r="1431" spans="1:7" x14ac:dyDescent="0.35">
      <c r="A1431" s="9">
        <f xml:space="preserve"> ROW( scalarDataframe[[#This Row],[row_id]] ) - ROW( scalarDataframe[[#Headers],[row_id]] )</f>
        <v>1430</v>
      </c>
      <c r="B1431" s="16" t="str">
        <f xml:space="preserve"> INDEX( co_scalarInfo[scalarType], MATCH( scalarDataframe[[#This Row],[scalarName]], co_scalarInfo[scalarName], 0 ) )</f>
        <v>physAdj</v>
      </c>
      <c r="C1431" s="44" t="str">
        <f xml:space="preserve"> INDEX( co_scalarInfo[scalarLabel], MATCH( scalarDataframe[[#This Row],[scalarName]], co_scalarInfo[scalarName], 0 ) )</f>
        <v>MH 5+ Population Proportion Adjustment Factor</v>
      </c>
      <c r="D1431" s="24" t="s">
        <v>1317</v>
      </c>
      <c r="E1431" s="17" t="s">
        <v>11</v>
      </c>
      <c r="F1431" s="25">
        <v>2037</v>
      </c>
      <c r="G1431" s="26">
        <v>0.93114296699999999</v>
      </c>
    </row>
    <row r="1432" spans="1:7" x14ac:dyDescent="0.35">
      <c r="A1432" s="9">
        <f xml:space="preserve"> ROW( scalarDataframe[[#This Row],[row_id]] ) - ROW( scalarDataframe[[#Headers],[row_id]] )</f>
        <v>1431</v>
      </c>
      <c r="B1432" s="16" t="str">
        <f xml:space="preserve"> INDEX( co_scalarInfo[scalarType], MATCH( scalarDataframe[[#This Row],[scalarName]], co_scalarInfo[scalarName], 0 ) )</f>
        <v>physAdj</v>
      </c>
      <c r="C1432" s="44" t="str">
        <f xml:space="preserve"> INDEX( co_scalarInfo[scalarLabel], MATCH( scalarDataframe[[#This Row],[scalarName]], co_scalarInfo[scalarName], 0 ) )</f>
        <v>MH 5+ Population Proportion Adjustment Factor</v>
      </c>
      <c r="D1432" s="24" t="s">
        <v>1317</v>
      </c>
      <c r="E1432" s="17" t="s">
        <v>11</v>
      </c>
      <c r="F1432" s="25">
        <v>2044</v>
      </c>
      <c r="G1432" s="26">
        <v>0.93166017000000001</v>
      </c>
    </row>
    <row r="1433" spans="1:7" x14ac:dyDescent="0.35">
      <c r="A1433" s="9">
        <f xml:space="preserve"> ROW( scalarDataframe[[#This Row],[row_id]] ) - ROW( scalarDataframe[[#Headers],[row_id]] )</f>
        <v>1432</v>
      </c>
      <c r="B1433" s="16" t="str">
        <f xml:space="preserve"> INDEX( co_scalarInfo[scalarType], MATCH( scalarDataframe[[#This Row],[scalarName]], co_scalarInfo[scalarName], 0 ) )</f>
        <v>physAdj</v>
      </c>
      <c r="C1433" s="44" t="str">
        <f xml:space="preserve"> INDEX( co_scalarInfo[scalarLabel], MATCH( scalarDataframe[[#This Row],[scalarName]], co_scalarInfo[scalarName], 0 ) )</f>
        <v>MH 5+ Population Proportion Adjustment Factor</v>
      </c>
      <c r="D1433" s="24" t="s">
        <v>1317</v>
      </c>
      <c r="E1433" s="17" t="s">
        <v>11</v>
      </c>
      <c r="F1433" s="25">
        <v>2048</v>
      </c>
      <c r="G1433" s="26">
        <v>0.93188215500000005</v>
      </c>
    </row>
    <row r="1434" spans="1:7" x14ac:dyDescent="0.35">
      <c r="A1434" s="9">
        <f xml:space="preserve"> ROW( scalarDataframe[[#This Row],[row_id]] ) - ROW( scalarDataframe[[#Headers],[row_id]] )</f>
        <v>1433</v>
      </c>
      <c r="B1434" s="16" t="str">
        <f xml:space="preserve"> INDEX( co_scalarInfo[scalarType], MATCH( scalarDataframe[[#This Row],[scalarName]], co_scalarInfo[scalarName], 0 ) )</f>
        <v>physAdj</v>
      </c>
      <c r="C1434" s="44" t="str">
        <f xml:space="preserve"> INDEX( co_scalarInfo[scalarLabel], MATCH( scalarDataframe[[#This Row],[scalarName]], co_scalarInfo[scalarName], 0 ) )</f>
        <v>MH 5+ Population Proportion Adjustment Factor</v>
      </c>
      <c r="D1434" s="24" t="s">
        <v>1317</v>
      </c>
      <c r="E1434" s="17" t="s">
        <v>11</v>
      </c>
      <c r="F1434" s="25">
        <v>2049</v>
      </c>
      <c r="G1434" s="26">
        <v>0.93193548999999998</v>
      </c>
    </row>
    <row r="1435" spans="1:7" x14ac:dyDescent="0.35">
      <c r="A1435" s="9">
        <f xml:space="preserve"> ROW( scalarDataframe[[#This Row],[row_id]] ) - ROW( scalarDataframe[[#Headers],[row_id]] )</f>
        <v>1434</v>
      </c>
      <c r="B1435" s="16" t="str">
        <f xml:space="preserve"> INDEX( co_scalarInfo[scalarType], MATCH( scalarDataframe[[#This Row],[scalarName]], co_scalarInfo[scalarName], 0 ) )</f>
        <v>physAdj</v>
      </c>
      <c r="C1435" s="44" t="str">
        <f xml:space="preserve"> INDEX( co_scalarInfo[scalarLabel], MATCH( scalarDataframe[[#This Row],[scalarName]], co_scalarInfo[scalarName], 0 ) )</f>
        <v>MH 5+ Population Proportion Adjustment Factor</v>
      </c>
      <c r="D1435" s="24" t="s">
        <v>1317</v>
      </c>
      <c r="E1435" s="17" t="s">
        <v>11</v>
      </c>
      <c r="F1435" s="25">
        <v>2050</v>
      </c>
      <c r="G1435" s="26">
        <v>0.93198818900000002</v>
      </c>
    </row>
    <row r="1436" spans="1:7" x14ac:dyDescent="0.35">
      <c r="A1436" s="9">
        <f xml:space="preserve"> ROW( scalarDataframe[[#This Row],[row_id]] ) - ROW( scalarDataframe[[#Headers],[row_id]] )</f>
        <v>1435</v>
      </c>
      <c r="B1436" s="16" t="str">
        <f xml:space="preserve"> INDEX( co_scalarInfo[scalarType], MATCH( scalarDataframe[[#This Row],[scalarName]], co_scalarInfo[scalarName], 0 ) )</f>
        <v>physAdj</v>
      </c>
      <c r="C1436" s="44" t="str">
        <f xml:space="preserve"> INDEX( co_scalarInfo[scalarLabel], MATCH( scalarDataframe[[#This Row],[scalarName]], co_scalarInfo[scalarName], 0 ) )</f>
        <v>MH 5+ Population Proportion Adjustment Factor</v>
      </c>
      <c r="D1436" s="24" t="s">
        <v>1317</v>
      </c>
      <c r="E1436" s="17" t="s">
        <v>11</v>
      </c>
      <c r="F1436" s="25">
        <v>2052</v>
      </c>
      <c r="G1436" s="26">
        <v>0.93205494700000002</v>
      </c>
    </row>
    <row r="1437" spans="1:7" x14ac:dyDescent="0.35">
      <c r="A1437" s="9">
        <f xml:space="preserve"> ROW( scalarDataframe[[#This Row],[row_id]] ) - ROW( scalarDataframe[[#Headers],[row_id]] )</f>
        <v>1436</v>
      </c>
      <c r="B1437" s="16" t="str">
        <f xml:space="preserve"> INDEX( co_scalarInfo[scalarType], MATCH( scalarDataframe[[#This Row],[scalarName]], co_scalarInfo[scalarName], 0 ) )</f>
        <v>physAdj</v>
      </c>
      <c r="C1437" s="44" t="str">
        <f xml:space="preserve"> INDEX( co_scalarInfo[scalarLabel], MATCH( scalarDataframe[[#This Row],[scalarName]], co_scalarInfo[scalarName], 0 ) )</f>
        <v>MH 5+ Population Proportion Adjustment Factor</v>
      </c>
      <c r="D1437" s="24" t="s">
        <v>1317</v>
      </c>
      <c r="E1437" s="17" t="s">
        <v>11</v>
      </c>
      <c r="F1437" s="25">
        <v>2055</v>
      </c>
      <c r="G1437" s="26">
        <v>0.93215202699999999</v>
      </c>
    </row>
    <row r="1438" spans="1:7" x14ac:dyDescent="0.35">
      <c r="A1438" s="9">
        <f xml:space="preserve"> ROW( scalarDataframe[[#This Row],[row_id]] ) - ROW( scalarDataframe[[#Headers],[row_id]] )</f>
        <v>1437</v>
      </c>
      <c r="B1438" s="16" t="str">
        <f xml:space="preserve"> INDEX( co_scalarInfo[scalarType], MATCH( scalarDataframe[[#This Row],[scalarName]], co_scalarInfo[scalarName], 0 ) )</f>
        <v>physAdj</v>
      </c>
      <c r="C1438" s="44" t="str">
        <f xml:space="preserve"> INDEX( co_scalarInfo[scalarLabel], MATCH( scalarDataframe[[#This Row],[scalarName]], co_scalarInfo[scalarName], 0 ) )</f>
        <v>MH 5+ Population Proportion Adjustment Factor</v>
      </c>
      <c r="D1438" s="24" t="s">
        <v>1317</v>
      </c>
      <c r="E1438" s="17" t="s">
        <v>11</v>
      </c>
      <c r="F1438" s="25">
        <v>2059</v>
      </c>
      <c r="G1438" s="26">
        <v>0.93228816400000003</v>
      </c>
    </row>
    <row r="1439" spans="1:7" x14ac:dyDescent="0.35">
      <c r="A1439" s="9">
        <f xml:space="preserve"> ROW( scalarDataframe[[#This Row],[row_id]] ) - ROW( scalarDataframe[[#Headers],[row_id]] )</f>
        <v>1438</v>
      </c>
      <c r="B1439" s="16" t="str">
        <f xml:space="preserve"> INDEX( co_scalarInfo[scalarType], MATCH( scalarDataframe[[#This Row],[scalarName]], co_scalarInfo[scalarName], 0 ) )</f>
        <v>physAdj</v>
      </c>
      <c r="C1439" s="44" t="str">
        <f xml:space="preserve"> INDEX( co_scalarInfo[scalarLabel], MATCH( scalarDataframe[[#This Row],[scalarName]], co_scalarInfo[scalarName], 0 ) )</f>
        <v>MH 5+ Population Proportion Adjustment Factor</v>
      </c>
      <c r="D1439" s="24" t="s">
        <v>1317</v>
      </c>
      <c r="E1439" s="17" t="s">
        <v>11</v>
      </c>
      <c r="F1439" s="25">
        <v>2061</v>
      </c>
      <c r="G1439" s="26">
        <v>0.93238550600000003</v>
      </c>
    </row>
    <row r="1440" spans="1:7" x14ac:dyDescent="0.35">
      <c r="A1440" s="9">
        <f xml:space="preserve"> ROW( scalarDataframe[[#This Row],[row_id]] ) - ROW( scalarDataframe[[#Headers],[row_id]] )</f>
        <v>1439</v>
      </c>
      <c r="B1440" s="16" t="str">
        <f xml:space="preserve"> INDEX( co_scalarInfo[scalarType], MATCH( scalarDataframe[[#This Row],[scalarName]], co_scalarInfo[scalarName], 0 ) )</f>
        <v>physAdj</v>
      </c>
      <c r="C1440" s="44" t="str">
        <f xml:space="preserve"> INDEX( co_scalarInfo[scalarLabel], MATCH( scalarDataframe[[#This Row],[scalarName]], co_scalarInfo[scalarName], 0 ) )</f>
        <v>MH 5+ Population Proportion Adjustment Factor</v>
      </c>
      <c r="D1440" s="24" t="s">
        <v>1317</v>
      </c>
      <c r="E1440" s="17" t="s">
        <v>11</v>
      </c>
      <c r="F1440" s="25">
        <v>2062</v>
      </c>
      <c r="G1440" s="26">
        <v>0.93244899800000003</v>
      </c>
    </row>
    <row r="1441" spans="1:7" x14ac:dyDescent="0.35">
      <c r="A1441" s="9">
        <f xml:space="preserve"> ROW( scalarDataframe[[#This Row],[row_id]] ) - ROW( scalarDataframe[[#Headers],[row_id]] )</f>
        <v>1440</v>
      </c>
      <c r="B1441" s="16" t="str">
        <f xml:space="preserve"> INDEX( co_scalarInfo[scalarType], MATCH( scalarDataframe[[#This Row],[scalarName]], co_scalarInfo[scalarName], 0 ) )</f>
        <v>physAdj</v>
      </c>
      <c r="C1441" s="44" t="str">
        <f xml:space="preserve"> INDEX( co_scalarInfo[scalarLabel], MATCH( scalarDataframe[[#This Row],[scalarName]], co_scalarInfo[scalarName], 0 ) )</f>
        <v>MH 5+ Population Proportion Adjustment Factor</v>
      </c>
      <c r="D1441" s="24" t="s">
        <v>1317</v>
      </c>
      <c r="E1441" s="17" t="s">
        <v>11</v>
      </c>
      <c r="F1441" s="25">
        <v>2064</v>
      </c>
      <c r="G1441" s="26">
        <v>0.93257463500000004</v>
      </c>
    </row>
    <row r="1442" spans="1:7" x14ac:dyDescent="0.35">
      <c r="A1442" s="9">
        <f xml:space="preserve"> ROW( scalarDataframe[[#This Row],[row_id]] ) - ROW( scalarDataframe[[#Headers],[row_id]] )</f>
        <v>1441</v>
      </c>
      <c r="B1442" s="16" t="str">
        <f xml:space="preserve"> INDEX( co_scalarInfo[scalarType], MATCH( scalarDataframe[[#This Row],[scalarName]], co_scalarInfo[scalarName], 0 ) )</f>
        <v>physAdj</v>
      </c>
      <c r="C1442" s="44" t="str">
        <f xml:space="preserve"> INDEX( co_scalarInfo[scalarLabel], MATCH( scalarDataframe[[#This Row],[scalarName]], co_scalarInfo[scalarName], 0 ) )</f>
        <v>MH 5+ Population Proportion Adjustment Factor</v>
      </c>
      <c r="D1442" s="24" t="s">
        <v>1317</v>
      </c>
      <c r="E1442" s="17" t="s">
        <v>11</v>
      </c>
      <c r="F1442" s="25">
        <v>2067</v>
      </c>
      <c r="G1442" s="26">
        <v>0.93275857600000001</v>
      </c>
    </row>
    <row r="1443" spans="1:7" x14ac:dyDescent="0.35">
      <c r="A1443" s="9">
        <f xml:space="preserve"> ROW( scalarDataframe[[#This Row],[row_id]] ) - ROW( scalarDataframe[[#Headers],[row_id]] )</f>
        <v>1442</v>
      </c>
      <c r="B1443" s="16" t="str">
        <f xml:space="preserve"> INDEX( co_scalarInfo[scalarType], MATCH( scalarDataframe[[#This Row],[scalarName]], co_scalarInfo[scalarName], 0 ) )</f>
        <v>physAdj</v>
      </c>
      <c r="C1443" s="44" t="str">
        <f xml:space="preserve"> INDEX( co_scalarInfo[scalarLabel], MATCH( scalarDataframe[[#This Row],[scalarName]], co_scalarInfo[scalarName], 0 ) )</f>
        <v>MH 5+ Population Proportion Adjustment Factor</v>
      </c>
      <c r="D1443" s="24" t="s">
        <v>1317</v>
      </c>
      <c r="E1443" s="17" t="s">
        <v>11</v>
      </c>
      <c r="F1443" s="25">
        <v>2071</v>
      </c>
      <c r="G1443" s="26">
        <v>0.93302732799999999</v>
      </c>
    </row>
    <row r="1444" spans="1:7" x14ac:dyDescent="0.35">
      <c r="A1444" s="9">
        <f xml:space="preserve"> ROW( scalarDataframe[[#This Row],[row_id]] ) - ROW( scalarDataframe[[#Headers],[row_id]] )</f>
        <v>1443</v>
      </c>
      <c r="B1444" s="16" t="str">
        <f xml:space="preserve"> INDEX( co_scalarInfo[scalarType], MATCH( scalarDataframe[[#This Row],[scalarName]], co_scalarInfo[scalarName], 0 ) )</f>
        <v>physAdj</v>
      </c>
      <c r="C1444" s="44" t="str">
        <f xml:space="preserve"> INDEX( co_scalarInfo[scalarLabel], MATCH( scalarDataframe[[#This Row],[scalarName]], co_scalarInfo[scalarName], 0 ) )</f>
        <v>MH 5+ Population Proportion Adjustment Factor</v>
      </c>
      <c r="D1444" s="24" t="s">
        <v>1317</v>
      </c>
      <c r="E1444" s="17" t="s">
        <v>11</v>
      </c>
      <c r="F1444" s="25">
        <v>2076</v>
      </c>
      <c r="G1444" s="26">
        <v>0.93346119299999997</v>
      </c>
    </row>
    <row r="1445" spans="1:7" x14ac:dyDescent="0.35">
      <c r="A1445" s="9">
        <f xml:space="preserve"> ROW( scalarDataframe[[#This Row],[row_id]] ) - ROW( scalarDataframe[[#Headers],[row_id]] )</f>
        <v>1444</v>
      </c>
      <c r="B1445" s="16" t="str">
        <f xml:space="preserve"> INDEX( co_scalarInfo[scalarType], MATCH( scalarDataframe[[#This Row],[scalarName]], co_scalarInfo[scalarName], 0 ) )</f>
        <v>physAdj</v>
      </c>
      <c r="C1445" s="44" t="str">
        <f xml:space="preserve"> INDEX( co_scalarInfo[scalarLabel], MATCH( scalarDataframe[[#This Row],[scalarName]], co_scalarInfo[scalarName], 0 ) )</f>
        <v>MH 5+ Population Proportion Adjustment Factor</v>
      </c>
      <c r="D1445" s="24" t="s">
        <v>1317</v>
      </c>
      <c r="E1445" s="17" t="s">
        <v>11</v>
      </c>
      <c r="F1445" s="25">
        <v>2077</v>
      </c>
      <c r="G1445" s="26">
        <v>0.93354591600000003</v>
      </c>
    </row>
    <row r="1446" spans="1:7" x14ac:dyDescent="0.35">
      <c r="A1446" s="9">
        <f xml:space="preserve"> ROW( scalarDataframe[[#This Row],[row_id]] ) - ROW( scalarDataframe[[#Headers],[row_id]] )</f>
        <v>1445</v>
      </c>
      <c r="B1446" s="16" t="str">
        <f xml:space="preserve"> INDEX( co_scalarInfo[scalarType], MATCH( scalarDataframe[[#This Row],[scalarName]], co_scalarInfo[scalarName], 0 ) )</f>
        <v>physAdj</v>
      </c>
      <c r="C1446" s="44" t="str">
        <f xml:space="preserve"> INDEX( co_scalarInfo[scalarLabel], MATCH( scalarDataframe[[#This Row],[scalarName]], co_scalarInfo[scalarName], 0 ) )</f>
        <v>MH 5+ Population Proportion Adjustment Factor</v>
      </c>
      <c r="D1446" s="24" t="s">
        <v>1317</v>
      </c>
      <c r="E1446" s="17" t="s">
        <v>11</v>
      </c>
      <c r="F1446" s="25">
        <v>2081</v>
      </c>
      <c r="G1446" s="26">
        <v>0.93391423100000004</v>
      </c>
    </row>
    <row r="1447" spans="1:7" x14ac:dyDescent="0.35">
      <c r="A1447" s="9">
        <f xml:space="preserve"> ROW( scalarDataframe[[#This Row],[row_id]] ) - ROW( scalarDataframe[[#Headers],[row_id]] )</f>
        <v>1446</v>
      </c>
      <c r="B1447" s="16" t="str">
        <f xml:space="preserve"> INDEX( co_scalarInfo[scalarType], MATCH( scalarDataframe[[#This Row],[scalarName]], co_scalarInfo[scalarName], 0 ) )</f>
        <v>physAdj</v>
      </c>
      <c r="C1447" s="44" t="str">
        <f xml:space="preserve"> INDEX( co_scalarInfo[scalarLabel], MATCH( scalarDataframe[[#This Row],[scalarName]], co_scalarInfo[scalarName], 0 ) )</f>
        <v>MH 5+ Population Proportion Adjustment Factor</v>
      </c>
      <c r="D1447" s="24" t="s">
        <v>1317</v>
      </c>
      <c r="E1447" s="17" t="s">
        <v>11</v>
      </c>
      <c r="F1447" s="25">
        <v>2082</v>
      </c>
      <c r="G1447" s="26">
        <v>0.93403106899999999</v>
      </c>
    </row>
    <row r="1448" spans="1:7" x14ac:dyDescent="0.35">
      <c r="A1448" s="9">
        <f xml:space="preserve"> ROW( scalarDataframe[[#This Row],[row_id]] ) - ROW( scalarDataframe[[#Headers],[row_id]] )</f>
        <v>1447</v>
      </c>
      <c r="B1448" s="16" t="str">
        <f xml:space="preserve"> INDEX( co_scalarInfo[scalarType], MATCH( scalarDataframe[[#This Row],[scalarName]], co_scalarInfo[scalarName], 0 ) )</f>
        <v>physAdj</v>
      </c>
      <c r="C1448" s="44" t="str">
        <f xml:space="preserve"> INDEX( co_scalarInfo[scalarLabel], MATCH( scalarDataframe[[#This Row],[scalarName]], co_scalarInfo[scalarName], 0 ) )</f>
        <v>MH 5+ Population Proportion Adjustment Factor</v>
      </c>
      <c r="D1448" s="24" t="s">
        <v>1317</v>
      </c>
      <c r="E1448" s="17" t="s">
        <v>11</v>
      </c>
      <c r="F1448" s="25">
        <v>2087</v>
      </c>
      <c r="G1448" s="26">
        <v>0.93460578400000005</v>
      </c>
    </row>
    <row r="1449" spans="1:7" x14ac:dyDescent="0.35">
      <c r="A1449" s="9">
        <f xml:space="preserve"> ROW( scalarDataframe[[#This Row],[row_id]] ) - ROW( scalarDataframe[[#Headers],[row_id]] )</f>
        <v>1448</v>
      </c>
      <c r="B1449" s="16" t="str">
        <f xml:space="preserve"> INDEX( co_scalarInfo[scalarType], MATCH( scalarDataframe[[#This Row],[scalarName]], co_scalarInfo[scalarName], 0 ) )</f>
        <v>physAdj</v>
      </c>
      <c r="C1449" s="44" t="str">
        <f xml:space="preserve"> INDEX( co_scalarInfo[scalarLabel], MATCH( scalarDataframe[[#This Row],[scalarName]], co_scalarInfo[scalarName], 0 ) )</f>
        <v>MH 5+ Population Proportion Adjustment Factor</v>
      </c>
      <c r="D1449" s="24" t="s">
        <v>1317</v>
      </c>
      <c r="E1449" s="17" t="s">
        <v>11</v>
      </c>
      <c r="F1449" s="25">
        <v>2091</v>
      </c>
      <c r="G1449" s="26">
        <v>0.93329231700000004</v>
      </c>
    </row>
    <row r="1450" spans="1:7" x14ac:dyDescent="0.35">
      <c r="A1450" s="9">
        <f xml:space="preserve"> ROW( scalarDataframe[[#This Row],[row_id]] ) - ROW( scalarDataframe[[#Headers],[row_id]] )</f>
        <v>1449</v>
      </c>
      <c r="B1450" s="16" t="str">
        <f xml:space="preserve"> INDEX( co_scalarInfo[scalarType], MATCH( scalarDataframe[[#This Row],[scalarName]], co_scalarInfo[scalarName], 0 ) )</f>
        <v>physAdj</v>
      </c>
      <c r="C1450" s="44" t="str">
        <f xml:space="preserve"> INDEX( co_scalarInfo[scalarLabel], MATCH( scalarDataframe[[#This Row],[scalarName]], co_scalarInfo[scalarName], 0 ) )</f>
        <v>MH 5+ Population Proportion Adjustment Factor</v>
      </c>
      <c r="D1450" s="24" t="s">
        <v>1317</v>
      </c>
      <c r="E1450" s="17" t="s">
        <v>12</v>
      </c>
      <c r="F1450" s="25">
        <v>2010</v>
      </c>
      <c r="G1450" s="26">
        <v>0.92364952550000012</v>
      </c>
    </row>
    <row r="1451" spans="1:7" x14ac:dyDescent="0.35">
      <c r="A1451" s="9">
        <f xml:space="preserve"> ROW( scalarDataframe[[#This Row],[row_id]] ) - ROW( scalarDataframe[[#Headers],[row_id]] )</f>
        <v>1450</v>
      </c>
      <c r="B1451" s="16" t="str">
        <f xml:space="preserve"> INDEX( co_scalarInfo[scalarType], MATCH( scalarDataframe[[#This Row],[scalarName]], co_scalarInfo[scalarName], 0 ) )</f>
        <v>physAdj</v>
      </c>
      <c r="C1451" s="44" t="str">
        <f xml:space="preserve"> INDEX( co_scalarInfo[scalarLabel], MATCH( scalarDataframe[[#This Row],[scalarName]], co_scalarInfo[scalarName], 0 ) )</f>
        <v>MH 5+ Population Proportion Adjustment Factor</v>
      </c>
      <c r="D1451" s="24" t="s">
        <v>1317</v>
      </c>
      <c r="E1451" s="17" t="s">
        <v>12</v>
      </c>
      <c r="F1451" s="25">
        <v>2011</v>
      </c>
      <c r="G1451" s="26">
        <v>0.92421947599999998</v>
      </c>
    </row>
    <row r="1452" spans="1:7" x14ac:dyDescent="0.35">
      <c r="A1452" s="9">
        <f xml:space="preserve"> ROW( scalarDataframe[[#This Row],[row_id]] ) - ROW( scalarDataframe[[#Headers],[row_id]] )</f>
        <v>1451</v>
      </c>
      <c r="B1452" s="16" t="str">
        <f xml:space="preserve"> INDEX( co_scalarInfo[scalarType], MATCH( scalarDataframe[[#This Row],[scalarName]], co_scalarInfo[scalarName], 0 ) )</f>
        <v>physAdj</v>
      </c>
      <c r="C1452" s="44" t="str">
        <f xml:space="preserve"> INDEX( co_scalarInfo[scalarLabel], MATCH( scalarDataframe[[#This Row],[scalarName]], co_scalarInfo[scalarName], 0 ) )</f>
        <v>MH 5+ Population Proportion Adjustment Factor</v>
      </c>
      <c r="D1452" s="24" t="s">
        <v>1317</v>
      </c>
      <c r="E1452" s="17" t="s">
        <v>12</v>
      </c>
      <c r="F1452" s="25">
        <v>2013</v>
      </c>
      <c r="G1452" s="26">
        <v>0.92535937700000004</v>
      </c>
    </row>
    <row r="1453" spans="1:7" x14ac:dyDescent="0.35">
      <c r="A1453" s="9">
        <f xml:space="preserve"> ROW( scalarDataframe[[#This Row],[row_id]] ) - ROW( scalarDataframe[[#Headers],[row_id]] )</f>
        <v>1452</v>
      </c>
      <c r="B1453" s="16" t="str">
        <f xml:space="preserve"> INDEX( co_scalarInfo[scalarType], MATCH( scalarDataframe[[#This Row],[scalarName]], co_scalarInfo[scalarName], 0 ) )</f>
        <v>physAdj</v>
      </c>
      <c r="C1453" s="44" t="str">
        <f xml:space="preserve"> INDEX( co_scalarInfo[scalarLabel], MATCH( scalarDataframe[[#This Row],[scalarName]], co_scalarInfo[scalarName], 0 ) )</f>
        <v>MH 5+ Population Proportion Adjustment Factor</v>
      </c>
      <c r="D1453" s="24" t="s">
        <v>1317</v>
      </c>
      <c r="E1453" s="17" t="s">
        <v>12</v>
      </c>
      <c r="F1453" s="25">
        <v>2017</v>
      </c>
      <c r="G1453" s="26">
        <v>0.92749802699999995</v>
      </c>
    </row>
    <row r="1454" spans="1:7" x14ac:dyDescent="0.35">
      <c r="A1454" s="9">
        <f xml:space="preserve"> ROW( scalarDataframe[[#This Row],[row_id]] ) - ROW( scalarDataframe[[#Headers],[row_id]] )</f>
        <v>1453</v>
      </c>
      <c r="B1454" s="16" t="str">
        <f xml:space="preserve"> INDEX( co_scalarInfo[scalarType], MATCH( scalarDataframe[[#This Row],[scalarName]], co_scalarInfo[scalarName], 0 ) )</f>
        <v>physAdj</v>
      </c>
      <c r="C1454" s="44" t="str">
        <f xml:space="preserve"> INDEX( co_scalarInfo[scalarLabel], MATCH( scalarDataframe[[#This Row],[scalarName]], co_scalarInfo[scalarName], 0 ) )</f>
        <v>MH 5+ Population Proportion Adjustment Factor</v>
      </c>
      <c r="D1454" s="24" t="s">
        <v>1317</v>
      </c>
      <c r="E1454" s="17" t="s">
        <v>12</v>
      </c>
      <c r="F1454" s="25">
        <v>2025</v>
      </c>
      <c r="G1454" s="26">
        <v>0.93005248200000001</v>
      </c>
    </row>
    <row r="1455" spans="1:7" x14ac:dyDescent="0.35">
      <c r="A1455" s="9">
        <f xml:space="preserve"> ROW( scalarDataframe[[#This Row],[row_id]] ) - ROW( scalarDataframe[[#Headers],[row_id]] )</f>
        <v>1454</v>
      </c>
      <c r="B1455" s="16" t="str">
        <f xml:space="preserve"> INDEX( co_scalarInfo[scalarType], MATCH( scalarDataframe[[#This Row],[scalarName]], co_scalarInfo[scalarName], 0 ) )</f>
        <v>physAdj</v>
      </c>
      <c r="C1455" s="44" t="str">
        <f xml:space="preserve"> INDEX( co_scalarInfo[scalarLabel], MATCH( scalarDataframe[[#This Row],[scalarName]], co_scalarInfo[scalarName], 0 ) )</f>
        <v>MH 5+ Population Proportion Adjustment Factor</v>
      </c>
      <c r="D1455" s="24" t="s">
        <v>1317</v>
      </c>
      <c r="E1455" s="17" t="s">
        <v>12</v>
      </c>
      <c r="F1455" s="25">
        <v>2029</v>
      </c>
      <c r="G1455" s="26">
        <v>0.93084014999999998</v>
      </c>
    </row>
    <row r="1456" spans="1:7" x14ac:dyDescent="0.35">
      <c r="A1456" s="9">
        <f xml:space="preserve"> ROW( scalarDataframe[[#This Row],[row_id]] ) - ROW( scalarDataframe[[#Headers],[row_id]] )</f>
        <v>1455</v>
      </c>
      <c r="B1456" s="16" t="str">
        <f xml:space="preserve"> INDEX( co_scalarInfo[scalarType], MATCH( scalarDataframe[[#This Row],[scalarName]], co_scalarInfo[scalarName], 0 ) )</f>
        <v>physAdj</v>
      </c>
      <c r="C1456" s="44" t="str">
        <f xml:space="preserve"> INDEX( co_scalarInfo[scalarLabel], MATCH( scalarDataframe[[#This Row],[scalarName]], co_scalarInfo[scalarName], 0 ) )</f>
        <v>MH 5+ Population Proportion Adjustment Factor</v>
      </c>
      <c r="D1456" s="24" t="s">
        <v>1317</v>
      </c>
      <c r="E1456" s="17" t="s">
        <v>12</v>
      </c>
      <c r="F1456" s="25">
        <v>2032</v>
      </c>
      <c r="G1456" s="26">
        <v>0.93094176799999995</v>
      </c>
    </row>
    <row r="1457" spans="1:7" x14ac:dyDescent="0.35">
      <c r="A1457" s="9">
        <f xml:space="preserve"> ROW( scalarDataframe[[#This Row],[row_id]] ) - ROW( scalarDataframe[[#Headers],[row_id]] )</f>
        <v>1456</v>
      </c>
      <c r="B1457" s="16" t="str">
        <f xml:space="preserve"> INDEX( co_scalarInfo[scalarType], MATCH( scalarDataframe[[#This Row],[scalarName]], co_scalarInfo[scalarName], 0 ) )</f>
        <v>physAdj</v>
      </c>
      <c r="C1457" s="44" t="str">
        <f xml:space="preserve"> INDEX( co_scalarInfo[scalarLabel], MATCH( scalarDataframe[[#This Row],[scalarName]], co_scalarInfo[scalarName], 0 ) )</f>
        <v>MH 5+ Population Proportion Adjustment Factor</v>
      </c>
      <c r="D1457" s="24" t="s">
        <v>1317</v>
      </c>
      <c r="E1457" s="17" t="s">
        <v>12</v>
      </c>
      <c r="F1457" s="25">
        <v>2033</v>
      </c>
      <c r="G1457" s="26">
        <v>0.93089935599999996</v>
      </c>
    </row>
    <row r="1458" spans="1:7" x14ac:dyDescent="0.35">
      <c r="A1458" s="9">
        <f xml:space="preserve"> ROW( scalarDataframe[[#This Row],[row_id]] ) - ROW( scalarDataframe[[#Headers],[row_id]] )</f>
        <v>1457</v>
      </c>
      <c r="B1458" s="16" t="str">
        <f xml:space="preserve"> INDEX( co_scalarInfo[scalarType], MATCH( scalarDataframe[[#This Row],[scalarName]], co_scalarInfo[scalarName], 0 ) )</f>
        <v>physAdj</v>
      </c>
      <c r="C1458" s="44" t="str">
        <f xml:space="preserve"> INDEX( co_scalarInfo[scalarLabel], MATCH( scalarDataframe[[#This Row],[scalarName]], co_scalarInfo[scalarName], 0 ) )</f>
        <v>MH 5+ Population Proportion Adjustment Factor</v>
      </c>
      <c r="D1458" s="24" t="s">
        <v>1317</v>
      </c>
      <c r="E1458" s="17" t="s">
        <v>12</v>
      </c>
      <c r="F1458" s="25">
        <v>2037</v>
      </c>
      <c r="G1458" s="26">
        <v>0.93073139100000002</v>
      </c>
    </row>
    <row r="1459" spans="1:7" x14ac:dyDescent="0.35">
      <c r="A1459" s="9">
        <f xml:space="preserve"> ROW( scalarDataframe[[#This Row],[row_id]] ) - ROW( scalarDataframe[[#Headers],[row_id]] )</f>
        <v>1458</v>
      </c>
      <c r="B1459" s="16" t="str">
        <f xml:space="preserve"> INDEX( co_scalarInfo[scalarType], MATCH( scalarDataframe[[#This Row],[scalarName]], co_scalarInfo[scalarName], 0 ) )</f>
        <v>physAdj</v>
      </c>
      <c r="C1459" s="44" t="str">
        <f xml:space="preserve"> INDEX( co_scalarInfo[scalarLabel], MATCH( scalarDataframe[[#This Row],[scalarName]], co_scalarInfo[scalarName], 0 ) )</f>
        <v>MH 5+ Population Proportion Adjustment Factor</v>
      </c>
      <c r="D1459" s="24" t="s">
        <v>1317</v>
      </c>
      <c r="E1459" s="17" t="s">
        <v>12</v>
      </c>
      <c r="F1459" s="25">
        <v>2044</v>
      </c>
      <c r="G1459" s="26">
        <v>0.93095013900000001</v>
      </c>
    </row>
    <row r="1460" spans="1:7" x14ac:dyDescent="0.35">
      <c r="A1460" s="9">
        <f xml:space="preserve"> ROW( scalarDataframe[[#This Row],[row_id]] ) - ROW( scalarDataframe[[#Headers],[row_id]] )</f>
        <v>1459</v>
      </c>
      <c r="B1460" s="16" t="str">
        <f xml:space="preserve"> INDEX( co_scalarInfo[scalarType], MATCH( scalarDataframe[[#This Row],[scalarName]], co_scalarInfo[scalarName], 0 ) )</f>
        <v>physAdj</v>
      </c>
      <c r="C1460" s="44" t="str">
        <f xml:space="preserve"> INDEX( co_scalarInfo[scalarLabel], MATCH( scalarDataframe[[#This Row],[scalarName]], co_scalarInfo[scalarName], 0 ) )</f>
        <v>MH 5+ Population Proportion Adjustment Factor</v>
      </c>
      <c r="D1460" s="24" t="s">
        <v>1317</v>
      </c>
      <c r="E1460" s="17" t="s">
        <v>12</v>
      </c>
      <c r="F1460" s="25">
        <v>2048</v>
      </c>
      <c r="G1460" s="26">
        <v>0.93127688399999997</v>
      </c>
    </row>
    <row r="1461" spans="1:7" x14ac:dyDescent="0.35">
      <c r="A1461" s="9">
        <f xml:space="preserve"> ROW( scalarDataframe[[#This Row],[row_id]] ) - ROW( scalarDataframe[[#Headers],[row_id]] )</f>
        <v>1460</v>
      </c>
      <c r="B1461" s="16" t="str">
        <f xml:space="preserve"> INDEX( co_scalarInfo[scalarType], MATCH( scalarDataframe[[#This Row],[scalarName]], co_scalarInfo[scalarName], 0 ) )</f>
        <v>physAdj</v>
      </c>
      <c r="C1461" s="44" t="str">
        <f xml:space="preserve"> INDEX( co_scalarInfo[scalarLabel], MATCH( scalarDataframe[[#This Row],[scalarName]], co_scalarInfo[scalarName], 0 ) )</f>
        <v>MH 5+ Population Proportion Adjustment Factor</v>
      </c>
      <c r="D1461" s="24" t="s">
        <v>1317</v>
      </c>
      <c r="E1461" s="17" t="s">
        <v>12</v>
      </c>
      <c r="F1461" s="25">
        <v>2049</v>
      </c>
      <c r="G1461" s="26">
        <v>0.93135625799999999</v>
      </c>
    </row>
    <row r="1462" spans="1:7" x14ac:dyDescent="0.35">
      <c r="A1462" s="9">
        <f xml:space="preserve"> ROW( scalarDataframe[[#This Row],[row_id]] ) - ROW( scalarDataframe[[#Headers],[row_id]] )</f>
        <v>1461</v>
      </c>
      <c r="B1462" s="16" t="str">
        <f xml:space="preserve"> INDEX( co_scalarInfo[scalarType], MATCH( scalarDataframe[[#This Row],[scalarName]], co_scalarInfo[scalarName], 0 ) )</f>
        <v>physAdj</v>
      </c>
      <c r="C1462" s="44" t="str">
        <f xml:space="preserve"> INDEX( co_scalarInfo[scalarLabel], MATCH( scalarDataframe[[#This Row],[scalarName]], co_scalarInfo[scalarName], 0 ) )</f>
        <v>MH 5+ Population Proportion Adjustment Factor</v>
      </c>
      <c r="D1462" s="24" t="s">
        <v>1317</v>
      </c>
      <c r="E1462" s="17" t="s">
        <v>12</v>
      </c>
      <c r="F1462" s="25">
        <v>2050</v>
      </c>
      <c r="G1462" s="26">
        <v>0.93143453700000001</v>
      </c>
    </row>
    <row r="1463" spans="1:7" x14ac:dyDescent="0.35">
      <c r="A1463" s="9">
        <f xml:space="preserve"> ROW( scalarDataframe[[#This Row],[row_id]] ) - ROW( scalarDataframe[[#Headers],[row_id]] )</f>
        <v>1462</v>
      </c>
      <c r="B1463" s="16" t="str">
        <f xml:space="preserve"> INDEX( co_scalarInfo[scalarType], MATCH( scalarDataframe[[#This Row],[scalarName]], co_scalarInfo[scalarName], 0 ) )</f>
        <v>physAdj</v>
      </c>
      <c r="C1463" s="44" t="str">
        <f xml:space="preserve"> INDEX( co_scalarInfo[scalarLabel], MATCH( scalarDataframe[[#This Row],[scalarName]], co_scalarInfo[scalarName], 0 ) )</f>
        <v>MH 5+ Population Proportion Adjustment Factor</v>
      </c>
      <c r="D1463" s="24" t="s">
        <v>1317</v>
      </c>
      <c r="E1463" s="17" t="s">
        <v>12</v>
      </c>
      <c r="F1463" s="25">
        <v>2052</v>
      </c>
      <c r="G1463" s="26">
        <v>0.93147559700000004</v>
      </c>
    </row>
    <row r="1464" spans="1:7" x14ac:dyDescent="0.35">
      <c r="A1464" s="9">
        <f xml:space="preserve"> ROW( scalarDataframe[[#This Row],[row_id]] ) - ROW( scalarDataframe[[#Headers],[row_id]] )</f>
        <v>1463</v>
      </c>
      <c r="B1464" s="16" t="str">
        <f xml:space="preserve"> INDEX( co_scalarInfo[scalarType], MATCH( scalarDataframe[[#This Row],[scalarName]], co_scalarInfo[scalarName], 0 ) )</f>
        <v>physAdj</v>
      </c>
      <c r="C1464" s="44" t="str">
        <f xml:space="preserve"> INDEX( co_scalarInfo[scalarLabel], MATCH( scalarDataframe[[#This Row],[scalarName]], co_scalarInfo[scalarName], 0 ) )</f>
        <v>MH 5+ Population Proportion Adjustment Factor</v>
      </c>
      <c r="D1464" s="24" t="s">
        <v>1317</v>
      </c>
      <c r="E1464" s="17" t="s">
        <v>12</v>
      </c>
      <c r="F1464" s="25">
        <v>2055</v>
      </c>
      <c r="G1464" s="26">
        <v>0.93153523999999999</v>
      </c>
    </row>
    <row r="1465" spans="1:7" x14ac:dyDescent="0.35">
      <c r="A1465" s="9">
        <f xml:space="preserve"> ROW( scalarDataframe[[#This Row],[row_id]] ) - ROW( scalarDataframe[[#Headers],[row_id]] )</f>
        <v>1464</v>
      </c>
      <c r="B1465" s="16" t="str">
        <f xml:space="preserve"> INDEX( co_scalarInfo[scalarType], MATCH( scalarDataframe[[#This Row],[scalarName]], co_scalarInfo[scalarName], 0 ) )</f>
        <v>physAdj</v>
      </c>
      <c r="C1465" s="44" t="str">
        <f xml:space="preserve"> INDEX( co_scalarInfo[scalarLabel], MATCH( scalarDataframe[[#This Row],[scalarName]], co_scalarInfo[scalarName], 0 ) )</f>
        <v>MH 5+ Population Proportion Adjustment Factor</v>
      </c>
      <c r="D1465" s="24" t="s">
        <v>1317</v>
      </c>
      <c r="E1465" s="17" t="s">
        <v>12</v>
      </c>
      <c r="F1465" s="25">
        <v>2059</v>
      </c>
      <c r="G1465" s="26">
        <v>0.93161003200000003</v>
      </c>
    </row>
    <row r="1466" spans="1:7" x14ac:dyDescent="0.35">
      <c r="A1466" s="9">
        <f xml:space="preserve"> ROW( scalarDataframe[[#This Row],[row_id]] ) - ROW( scalarDataframe[[#Headers],[row_id]] )</f>
        <v>1465</v>
      </c>
      <c r="B1466" s="16" t="str">
        <f xml:space="preserve"> INDEX( co_scalarInfo[scalarType], MATCH( scalarDataframe[[#This Row],[scalarName]], co_scalarInfo[scalarName], 0 ) )</f>
        <v>physAdj</v>
      </c>
      <c r="C1466" s="44" t="str">
        <f xml:space="preserve"> INDEX( co_scalarInfo[scalarLabel], MATCH( scalarDataframe[[#This Row],[scalarName]], co_scalarInfo[scalarName], 0 ) )</f>
        <v>MH 5+ Population Proportion Adjustment Factor</v>
      </c>
      <c r="D1466" s="24" t="s">
        <v>1317</v>
      </c>
      <c r="E1466" s="17" t="s">
        <v>12</v>
      </c>
      <c r="F1466" s="25">
        <v>2061</v>
      </c>
      <c r="G1466" s="26">
        <v>0.93163435699999997</v>
      </c>
    </row>
    <row r="1467" spans="1:7" x14ac:dyDescent="0.35">
      <c r="A1467" s="9">
        <f xml:space="preserve"> ROW( scalarDataframe[[#This Row],[row_id]] ) - ROW( scalarDataframe[[#Headers],[row_id]] )</f>
        <v>1466</v>
      </c>
      <c r="B1467" s="16" t="str">
        <f xml:space="preserve"> INDEX( co_scalarInfo[scalarType], MATCH( scalarDataframe[[#This Row],[scalarName]], co_scalarInfo[scalarName], 0 ) )</f>
        <v>physAdj</v>
      </c>
      <c r="C1467" s="44" t="str">
        <f xml:space="preserve"> INDEX( co_scalarInfo[scalarLabel], MATCH( scalarDataframe[[#This Row],[scalarName]], co_scalarInfo[scalarName], 0 ) )</f>
        <v>MH 5+ Population Proportion Adjustment Factor</v>
      </c>
      <c r="D1467" s="24" t="s">
        <v>1317</v>
      </c>
      <c r="E1467" s="17" t="s">
        <v>12</v>
      </c>
      <c r="F1467" s="25">
        <v>2062</v>
      </c>
      <c r="G1467" s="26">
        <v>0.93164050700000001</v>
      </c>
    </row>
    <row r="1468" spans="1:7" x14ac:dyDescent="0.35">
      <c r="A1468" s="9">
        <f xml:space="preserve"> ROW( scalarDataframe[[#This Row],[row_id]] ) - ROW( scalarDataframe[[#Headers],[row_id]] )</f>
        <v>1467</v>
      </c>
      <c r="B1468" s="16" t="str">
        <f xml:space="preserve"> INDEX( co_scalarInfo[scalarType], MATCH( scalarDataframe[[#This Row],[scalarName]], co_scalarInfo[scalarName], 0 ) )</f>
        <v>physAdj</v>
      </c>
      <c r="C1468" s="44" t="str">
        <f xml:space="preserve"> INDEX( co_scalarInfo[scalarLabel], MATCH( scalarDataframe[[#This Row],[scalarName]], co_scalarInfo[scalarName], 0 ) )</f>
        <v>MH 5+ Population Proportion Adjustment Factor</v>
      </c>
      <c r="D1468" s="24" t="s">
        <v>1317</v>
      </c>
      <c r="E1468" s="17" t="s">
        <v>12</v>
      </c>
      <c r="F1468" s="25">
        <v>2064</v>
      </c>
      <c r="G1468" s="26">
        <v>0.93165251100000002</v>
      </c>
    </row>
    <row r="1469" spans="1:7" x14ac:dyDescent="0.35">
      <c r="A1469" s="9">
        <f xml:space="preserve"> ROW( scalarDataframe[[#This Row],[row_id]] ) - ROW( scalarDataframe[[#Headers],[row_id]] )</f>
        <v>1468</v>
      </c>
      <c r="B1469" s="16" t="str">
        <f xml:space="preserve"> INDEX( co_scalarInfo[scalarType], MATCH( scalarDataframe[[#This Row],[scalarName]], co_scalarInfo[scalarName], 0 ) )</f>
        <v>physAdj</v>
      </c>
      <c r="C1469" s="44" t="str">
        <f xml:space="preserve"> INDEX( co_scalarInfo[scalarLabel], MATCH( scalarDataframe[[#This Row],[scalarName]], co_scalarInfo[scalarName], 0 ) )</f>
        <v>MH 5+ Population Proportion Adjustment Factor</v>
      </c>
      <c r="D1469" s="24" t="s">
        <v>1317</v>
      </c>
      <c r="E1469" s="17" t="s">
        <v>12</v>
      </c>
      <c r="F1469" s="25">
        <v>2067</v>
      </c>
      <c r="G1469" s="26">
        <v>0.93166899299999995</v>
      </c>
    </row>
    <row r="1470" spans="1:7" x14ac:dyDescent="0.35">
      <c r="A1470" s="9">
        <f xml:space="preserve"> ROW( scalarDataframe[[#This Row],[row_id]] ) - ROW( scalarDataframe[[#Headers],[row_id]] )</f>
        <v>1469</v>
      </c>
      <c r="B1470" s="16" t="str">
        <f xml:space="preserve"> INDEX( co_scalarInfo[scalarType], MATCH( scalarDataframe[[#This Row],[scalarName]], co_scalarInfo[scalarName], 0 ) )</f>
        <v>physAdj</v>
      </c>
      <c r="C1470" s="44" t="str">
        <f xml:space="preserve"> INDEX( co_scalarInfo[scalarLabel], MATCH( scalarDataframe[[#This Row],[scalarName]], co_scalarInfo[scalarName], 0 ) )</f>
        <v>MH 5+ Population Proportion Adjustment Factor</v>
      </c>
      <c r="D1470" s="24" t="s">
        <v>1317</v>
      </c>
      <c r="E1470" s="17" t="s">
        <v>12</v>
      </c>
      <c r="F1470" s="25">
        <v>2071</v>
      </c>
      <c r="G1470" s="26">
        <v>0.93179395600000003</v>
      </c>
    </row>
    <row r="1471" spans="1:7" x14ac:dyDescent="0.35">
      <c r="A1471" s="9">
        <f xml:space="preserve"> ROW( scalarDataframe[[#This Row],[row_id]] ) - ROW( scalarDataframe[[#Headers],[row_id]] )</f>
        <v>1470</v>
      </c>
      <c r="B1471" s="16" t="str">
        <f xml:space="preserve"> INDEX( co_scalarInfo[scalarType], MATCH( scalarDataframe[[#This Row],[scalarName]], co_scalarInfo[scalarName], 0 ) )</f>
        <v>physAdj</v>
      </c>
      <c r="C1471" s="44" t="str">
        <f xml:space="preserve"> INDEX( co_scalarInfo[scalarLabel], MATCH( scalarDataframe[[#This Row],[scalarName]], co_scalarInfo[scalarName], 0 ) )</f>
        <v>MH 5+ Population Proportion Adjustment Factor</v>
      </c>
      <c r="D1471" s="24" t="s">
        <v>1317</v>
      </c>
      <c r="E1471" s="17" t="s">
        <v>12</v>
      </c>
      <c r="F1471" s="25">
        <v>2076</v>
      </c>
      <c r="G1471" s="26">
        <v>0.93232603700000005</v>
      </c>
    </row>
    <row r="1472" spans="1:7" x14ac:dyDescent="0.35">
      <c r="A1472" s="9">
        <f xml:space="preserve"> ROW( scalarDataframe[[#This Row],[row_id]] ) - ROW( scalarDataframe[[#Headers],[row_id]] )</f>
        <v>1471</v>
      </c>
      <c r="B1472" s="16" t="str">
        <f xml:space="preserve"> INDEX( co_scalarInfo[scalarType], MATCH( scalarDataframe[[#This Row],[scalarName]], co_scalarInfo[scalarName], 0 ) )</f>
        <v>physAdj</v>
      </c>
      <c r="C1472" s="44" t="str">
        <f xml:space="preserve"> INDEX( co_scalarInfo[scalarLabel], MATCH( scalarDataframe[[#This Row],[scalarName]], co_scalarInfo[scalarName], 0 ) )</f>
        <v>MH 5+ Population Proportion Adjustment Factor</v>
      </c>
      <c r="D1472" s="24" t="s">
        <v>1317</v>
      </c>
      <c r="E1472" s="17" t="s">
        <v>12</v>
      </c>
      <c r="F1472" s="25">
        <v>2077</v>
      </c>
      <c r="G1472" s="26">
        <v>0.932429748</v>
      </c>
    </row>
    <row r="1473" spans="1:7" x14ac:dyDescent="0.35">
      <c r="A1473" s="9">
        <f xml:space="preserve"> ROW( scalarDataframe[[#This Row],[row_id]] ) - ROW( scalarDataframe[[#Headers],[row_id]] )</f>
        <v>1472</v>
      </c>
      <c r="B1473" s="16" t="str">
        <f xml:space="preserve"> INDEX( co_scalarInfo[scalarType], MATCH( scalarDataframe[[#This Row],[scalarName]], co_scalarInfo[scalarName], 0 ) )</f>
        <v>physAdj</v>
      </c>
      <c r="C1473" s="44" t="str">
        <f xml:space="preserve"> INDEX( co_scalarInfo[scalarLabel], MATCH( scalarDataframe[[#This Row],[scalarName]], co_scalarInfo[scalarName], 0 ) )</f>
        <v>MH 5+ Population Proportion Adjustment Factor</v>
      </c>
      <c r="D1473" s="24" t="s">
        <v>1317</v>
      </c>
      <c r="E1473" s="17" t="s">
        <v>12</v>
      </c>
      <c r="F1473" s="25">
        <v>2081</v>
      </c>
      <c r="G1473" s="26">
        <v>0.93286594199999995</v>
      </c>
    </row>
    <row r="1474" spans="1:7" x14ac:dyDescent="0.35">
      <c r="A1474" s="9">
        <f xml:space="preserve"> ROW( scalarDataframe[[#This Row],[row_id]] ) - ROW( scalarDataframe[[#Headers],[row_id]] )</f>
        <v>1473</v>
      </c>
      <c r="B1474" s="16" t="str">
        <f xml:space="preserve"> INDEX( co_scalarInfo[scalarType], MATCH( scalarDataframe[[#This Row],[scalarName]], co_scalarInfo[scalarName], 0 ) )</f>
        <v>physAdj</v>
      </c>
      <c r="C1474" s="44" t="str">
        <f xml:space="preserve"> INDEX( co_scalarInfo[scalarLabel], MATCH( scalarDataframe[[#This Row],[scalarName]], co_scalarInfo[scalarName], 0 ) )</f>
        <v>MH 5+ Population Proportion Adjustment Factor</v>
      </c>
      <c r="D1474" s="24" t="s">
        <v>1317</v>
      </c>
      <c r="E1474" s="17" t="s">
        <v>12</v>
      </c>
      <c r="F1474" s="25">
        <v>2082</v>
      </c>
      <c r="G1474" s="26">
        <v>0.93299521299999999</v>
      </c>
    </row>
    <row r="1475" spans="1:7" x14ac:dyDescent="0.35">
      <c r="A1475" s="9">
        <f xml:space="preserve"> ROW( scalarDataframe[[#This Row],[row_id]] ) - ROW( scalarDataframe[[#Headers],[row_id]] )</f>
        <v>1474</v>
      </c>
      <c r="B1475" s="16" t="str">
        <f xml:space="preserve"> INDEX( co_scalarInfo[scalarType], MATCH( scalarDataframe[[#This Row],[scalarName]], co_scalarInfo[scalarName], 0 ) )</f>
        <v>physAdj</v>
      </c>
      <c r="C1475" s="44" t="str">
        <f xml:space="preserve"> INDEX( co_scalarInfo[scalarLabel], MATCH( scalarDataframe[[#This Row],[scalarName]], co_scalarInfo[scalarName], 0 ) )</f>
        <v>MH 5+ Population Proportion Adjustment Factor</v>
      </c>
      <c r="D1475" s="24" t="s">
        <v>1317</v>
      </c>
      <c r="E1475" s="17" t="s">
        <v>12</v>
      </c>
      <c r="F1475" s="25">
        <v>2087</v>
      </c>
      <c r="G1475" s="26">
        <v>0.93362943700000001</v>
      </c>
    </row>
    <row r="1476" spans="1:7" x14ac:dyDescent="0.35">
      <c r="A1476" s="9">
        <f xml:space="preserve"> ROW( scalarDataframe[[#This Row],[row_id]] ) - ROW( scalarDataframe[[#Headers],[row_id]] )</f>
        <v>1475</v>
      </c>
      <c r="B1476" s="16" t="str">
        <f xml:space="preserve"> INDEX( co_scalarInfo[scalarType], MATCH( scalarDataframe[[#This Row],[scalarName]], co_scalarInfo[scalarName], 0 ) )</f>
        <v>physAdj</v>
      </c>
      <c r="C1476" s="44" t="str">
        <f xml:space="preserve"> INDEX( co_scalarInfo[scalarLabel], MATCH( scalarDataframe[[#This Row],[scalarName]], co_scalarInfo[scalarName], 0 ) )</f>
        <v>MH 5+ Population Proportion Adjustment Factor</v>
      </c>
      <c r="D1476" s="24" t="s">
        <v>1317</v>
      </c>
      <c r="E1476" s="17" t="s">
        <v>12</v>
      </c>
      <c r="F1476" s="25">
        <v>2091</v>
      </c>
      <c r="G1476" s="26">
        <v>0.93584701699999995</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topLeftCell="B1" zoomScale="85" zoomScaleNormal="85" workbookViewId="0">
      <pane ySplit="1" topLeftCell="A2949" activePane="bottomLeft" state="frozen"/>
      <selection activeCell="T393" sqref="T393"/>
      <selection pane="bottomLeft" activeCell="N3010" sqref="N301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1311</v>
      </c>
      <c r="G2951" s="34" t="s">
        <v>201</v>
      </c>
      <c r="H2951" s="35" t="s">
        <v>1309</v>
      </c>
      <c r="I2951" s="43"/>
      <c r="J2951" s="96"/>
      <c r="K2951" s="138">
        <v>3436263.3524039299</v>
      </c>
      <c r="L2951" s="37"/>
      <c r="M2951" s="138">
        <v>862748.97297541401</v>
      </c>
      <c r="N2951" s="138">
        <v>5916425.4710204601</v>
      </c>
      <c r="O2951" s="138">
        <v>1079872.9341452499</v>
      </c>
      <c r="P2951" s="138">
        <v>369749.83767418697</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1311</v>
      </c>
      <c r="G2952" s="34" t="s">
        <v>201</v>
      </c>
      <c r="H2952" s="35" t="s">
        <v>1309</v>
      </c>
      <c r="I2952" s="43"/>
      <c r="J2952" s="96"/>
      <c r="K2952" s="138">
        <v>6566041.8500841297</v>
      </c>
      <c r="L2952" s="37"/>
      <c r="M2952" s="138">
        <v>1944780.38562912</v>
      </c>
      <c r="N2952" s="138">
        <v>12744863.161929499</v>
      </c>
      <c r="O2952" s="138">
        <v>2304182.7862162502</v>
      </c>
      <c r="P2952" s="138">
        <v>1113705.9136431899</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1311</v>
      </c>
      <c r="G2953" s="34" t="s">
        <v>201</v>
      </c>
      <c r="H2953" s="35" t="s">
        <v>1309</v>
      </c>
      <c r="I2953" s="43"/>
      <c r="J2953" s="96"/>
      <c r="K2953" s="138">
        <v>9754348.8272724207</v>
      </c>
      <c r="L2953" s="37"/>
      <c r="M2953" s="138">
        <v>3600449.2212239699</v>
      </c>
      <c r="N2953" s="138">
        <v>18703649.247012801</v>
      </c>
      <c r="O2953" s="138">
        <v>3624965.2822644399</v>
      </c>
      <c r="P2953" s="138">
        <v>1721559.37380764</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1311</v>
      </c>
      <c r="G2954" s="34" t="s">
        <v>201</v>
      </c>
      <c r="H2954" s="35" t="s">
        <v>1309</v>
      </c>
      <c r="I2954" s="43"/>
      <c r="J2954" s="96"/>
      <c r="K2954" s="138">
        <v>14363197.183434</v>
      </c>
      <c r="L2954" s="37"/>
      <c r="M2954" s="138">
        <v>5610836.5822464004</v>
      </c>
      <c r="N2954" s="138">
        <v>26210029.5173981</v>
      </c>
      <c r="O2954" s="138">
        <v>5243811.1086067604</v>
      </c>
      <c r="P2954" s="138">
        <v>2737883.5621397099</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1311</v>
      </c>
      <c r="G2955" s="34" t="s">
        <v>201</v>
      </c>
      <c r="H2955" s="35" t="s">
        <v>1309</v>
      </c>
      <c r="I2955" s="43"/>
      <c r="J2955" s="96"/>
      <c r="K2955" s="138">
        <v>19020150.730946399</v>
      </c>
      <c r="L2955" s="37"/>
      <c r="M2955" s="138">
        <v>7702940.1901535699</v>
      </c>
      <c r="N2955" s="138">
        <v>32962510.9836195</v>
      </c>
      <c r="O2955" s="138">
        <v>6223158.1524196202</v>
      </c>
      <c r="P2955" s="138">
        <v>3706292.6299710702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1311</v>
      </c>
      <c r="G2956" s="34" t="s">
        <v>201</v>
      </c>
      <c r="H2956" s="35" t="s">
        <v>1309</v>
      </c>
      <c r="I2956" s="43"/>
      <c r="J2956" s="96"/>
      <c r="K2956" s="138">
        <v>24902263.230805401</v>
      </c>
      <c r="L2956" s="37"/>
      <c r="M2956" s="138">
        <v>10282924.404931501</v>
      </c>
      <c r="N2956" s="138">
        <v>43627135.265875898</v>
      </c>
      <c r="O2956" s="138">
        <v>8403938.8352232296</v>
      </c>
      <c r="P2956" s="138">
        <v>5102669.55596611</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1311</v>
      </c>
      <c r="G2957" s="34" t="s">
        <v>201</v>
      </c>
      <c r="H2957" s="35" t="s">
        <v>1309</v>
      </c>
      <c r="I2957" s="43"/>
      <c r="J2957" s="96"/>
      <c r="K2957" s="138">
        <v>2066815.90602982</v>
      </c>
      <c r="L2957" s="37"/>
      <c r="M2957" s="138">
        <v>558335.96431618405</v>
      </c>
      <c r="N2957" s="138">
        <v>4616870.4106066301</v>
      </c>
      <c r="O2957" s="138">
        <v>1097247.76283822</v>
      </c>
      <c r="P2957" s="138">
        <v>364900.17367181397</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1311</v>
      </c>
      <c r="G2958" s="34" t="s">
        <v>201</v>
      </c>
      <c r="H2958" s="35" t="s">
        <v>1309</v>
      </c>
      <c r="I2958" s="43"/>
      <c r="J2958" s="96"/>
      <c r="K2958" s="138">
        <v>4458951.1352621997</v>
      </c>
      <c r="L2958" s="37"/>
      <c r="M2958" s="138">
        <v>1305027.0480182001</v>
      </c>
      <c r="N2958" s="138">
        <v>9789827.5255126506</v>
      </c>
      <c r="O2958" s="138">
        <v>1969237.17356932</v>
      </c>
      <c r="P2958" s="138">
        <v>831242.33475712396</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1311</v>
      </c>
      <c r="G2959" s="34" t="s">
        <v>201</v>
      </c>
      <c r="H2959" s="35" t="s">
        <v>1309</v>
      </c>
      <c r="I2959" s="43"/>
      <c r="J2959" s="96"/>
      <c r="K2959" s="138">
        <v>7972354.9104378195</v>
      </c>
      <c r="L2959" s="37"/>
      <c r="M2959" s="138">
        <v>2460408.3749654</v>
      </c>
      <c r="N2959" s="138">
        <v>17655478.6611026</v>
      </c>
      <c r="O2959" s="138">
        <v>3582712.6554999701</v>
      </c>
      <c r="P2959" s="138">
        <v>1234648.5841280001</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1311</v>
      </c>
      <c r="G2960" s="34" t="s">
        <v>201</v>
      </c>
      <c r="H2960" s="35" t="s">
        <v>1309</v>
      </c>
      <c r="I2960" s="43"/>
      <c r="J2960" s="96"/>
      <c r="K2960" s="138">
        <v>10824504.9031025</v>
      </c>
      <c r="L2960" s="37"/>
      <c r="M2960" s="138">
        <v>4038617.3477854598</v>
      </c>
      <c r="N2960" s="138">
        <v>23605924.012229901</v>
      </c>
      <c r="O2960" s="138">
        <v>4644622.2973663798</v>
      </c>
      <c r="P2960" s="138">
        <v>2118859.40486984</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1311</v>
      </c>
      <c r="G2961" s="34" t="s">
        <v>201</v>
      </c>
      <c r="H2961" s="35" t="s">
        <v>1309</v>
      </c>
      <c r="I2961" s="43"/>
      <c r="J2961" s="96"/>
      <c r="K2961" s="138">
        <v>14392021.592558</v>
      </c>
      <c r="L2961" s="37"/>
      <c r="M2961" s="138">
        <v>4850301.95867771</v>
      </c>
      <c r="N2961" s="138">
        <v>33261135.0457597</v>
      </c>
      <c r="O2961" s="138">
        <v>6929649.7534910403</v>
      </c>
      <c r="P2961" s="138">
        <v>2271375.43830592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1311</v>
      </c>
      <c r="G2962" s="34" t="s">
        <v>201</v>
      </c>
      <c r="H2962" s="35" t="s">
        <v>1309</v>
      </c>
      <c r="I2962" s="43"/>
      <c r="J2962" s="96"/>
      <c r="K2962" s="138">
        <v>3783161.5292663099</v>
      </c>
      <c r="L2962" s="37"/>
      <c r="M2962" s="138">
        <v>595473.58182424796</v>
      </c>
      <c r="N2962" s="138">
        <v>7422465.9902561298</v>
      </c>
      <c r="O2962" s="138">
        <v>1623316.55407964</v>
      </c>
      <c r="P2962" s="138">
        <v>381948.00566097302</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1311</v>
      </c>
      <c r="G2963" s="34" t="s">
        <v>201</v>
      </c>
      <c r="H2963" s="35" t="s">
        <v>1309</v>
      </c>
      <c r="I2963" s="43"/>
      <c r="J2963" s="96"/>
      <c r="K2963" s="138">
        <v>6499402.5473907404</v>
      </c>
      <c r="L2963" s="37"/>
      <c r="M2963" s="138">
        <v>1429523.3586044</v>
      </c>
      <c r="N2963" s="138">
        <v>14422425.1557086</v>
      </c>
      <c r="O2963" s="138">
        <v>3086498.8548976802</v>
      </c>
      <c r="P2963" s="138">
        <v>829160.08463198296</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1311</v>
      </c>
      <c r="G2964" s="34" t="s">
        <v>201</v>
      </c>
      <c r="H2964" s="35" t="s">
        <v>1309</v>
      </c>
      <c r="I2964" s="43"/>
      <c r="J2964" s="96"/>
      <c r="K2964" s="138">
        <v>11219938.837545101</v>
      </c>
      <c r="L2964" s="37"/>
      <c r="M2964" s="138">
        <v>2809214.44972341</v>
      </c>
      <c r="N2964" s="138">
        <v>21894058.040005501</v>
      </c>
      <c r="O2964" s="138">
        <v>4772118.5744826403</v>
      </c>
      <c r="P2964" s="138">
        <v>1587288.5728680999</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1311</v>
      </c>
      <c r="G2965" s="34" t="s">
        <v>201</v>
      </c>
      <c r="H2965" s="35" t="s">
        <v>1309</v>
      </c>
      <c r="I2965" s="43"/>
      <c r="J2965" s="96"/>
      <c r="K2965" s="138">
        <v>15739635.7291342</v>
      </c>
      <c r="L2965" s="37"/>
      <c r="M2965" s="138">
        <v>3869350.42823717</v>
      </c>
      <c r="N2965" s="138">
        <v>31267474.696778499</v>
      </c>
      <c r="O2965" s="138">
        <v>6524226.8604180804</v>
      </c>
      <c r="P2965" s="138">
        <v>2290085.6918294202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1311</v>
      </c>
      <c r="G2966" s="34" t="s">
        <v>201</v>
      </c>
      <c r="H2966" s="35" t="s">
        <v>1309</v>
      </c>
      <c r="I2966" s="43"/>
      <c r="J2966" s="96"/>
      <c r="K2966" s="138">
        <v>18853487.6145663</v>
      </c>
      <c r="L2966" s="37"/>
      <c r="M2966" s="138">
        <v>4371678.8035905398</v>
      </c>
      <c r="N2966" s="138">
        <v>38169588.396118097</v>
      </c>
      <c r="O2966" s="138">
        <v>7785391.3459142502</v>
      </c>
      <c r="P2966" s="138">
        <v>2853859.24830114</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1311</v>
      </c>
      <c r="G2967" s="34" t="s">
        <v>201</v>
      </c>
      <c r="H2967" s="35" t="s">
        <v>1309</v>
      </c>
      <c r="I2967" s="43"/>
      <c r="J2967" s="96"/>
      <c r="K2967" s="138">
        <v>25590306.0987183</v>
      </c>
      <c r="L2967" s="37"/>
      <c r="M2967" s="138">
        <v>6789920.5256195301</v>
      </c>
      <c r="N2967" s="138">
        <v>49808669.826200299</v>
      </c>
      <c r="O2967" s="138">
        <v>10385509.027238101</v>
      </c>
      <c r="P2967" s="138">
        <v>3848391.8436601199</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1311</v>
      </c>
      <c r="G2968" s="34" t="s">
        <v>201</v>
      </c>
      <c r="H2968" s="35" t="s">
        <v>1309</v>
      </c>
      <c r="I2968" s="43"/>
      <c r="J2968" s="96"/>
      <c r="K2968" s="138">
        <v>2733138.1094575399</v>
      </c>
      <c r="L2968" s="37"/>
      <c r="M2968" s="138">
        <v>745192.50268066803</v>
      </c>
      <c r="N2968" s="138">
        <v>6016047.1492907899</v>
      </c>
      <c r="O2968" s="138">
        <v>1133824.0178334999</v>
      </c>
      <c r="P2968" s="138">
        <v>411711.06102785002</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1311</v>
      </c>
      <c r="G2969" s="34" t="s">
        <v>201</v>
      </c>
      <c r="H2969" s="35" t="s">
        <v>1309</v>
      </c>
      <c r="I2969" s="43"/>
      <c r="J2969" s="96"/>
      <c r="K2969" s="138">
        <v>4435065.0306944204</v>
      </c>
      <c r="L2969" s="37"/>
      <c r="M2969" s="138">
        <v>1507043.2164984499</v>
      </c>
      <c r="N2969" s="138">
        <v>13140662.9696144</v>
      </c>
      <c r="O2969" s="138">
        <v>2352026.4743684502</v>
      </c>
      <c r="P2969" s="138">
        <v>977616.52139633102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1311</v>
      </c>
      <c r="G2970" s="34" t="s">
        <v>201</v>
      </c>
      <c r="H2970" s="35" t="s">
        <v>1309</v>
      </c>
      <c r="I2970" s="43"/>
      <c r="J2970" s="96"/>
      <c r="K2970" s="138">
        <v>9044093.5099753495</v>
      </c>
      <c r="L2970" s="37"/>
      <c r="M2970" s="138">
        <v>2006110.01308701</v>
      </c>
      <c r="N2970" s="138">
        <v>21148448.162994701</v>
      </c>
      <c r="O2970" s="138">
        <v>3584027.8031563</v>
      </c>
      <c r="P2970" s="138">
        <v>1470218.7400895399</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1311</v>
      </c>
      <c r="G2971" s="34" t="s">
        <v>201</v>
      </c>
      <c r="H2971" s="35" t="s">
        <v>1309</v>
      </c>
      <c r="I2971" s="43"/>
      <c r="J2971" s="96"/>
      <c r="K2971" s="138">
        <v>2478947.1614024001</v>
      </c>
      <c r="L2971" s="37"/>
      <c r="M2971" s="138">
        <v>983729.90796467406</v>
      </c>
      <c r="N2971" s="138">
        <v>8296568.3820345197</v>
      </c>
      <c r="O2971" s="138">
        <v>1293236.79470516</v>
      </c>
      <c r="P2971" s="138">
        <v>264449.32250485203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1311</v>
      </c>
      <c r="G2972" s="34" t="s">
        <v>201</v>
      </c>
      <c r="H2972" s="35" t="s">
        <v>1309</v>
      </c>
      <c r="I2972" s="43"/>
      <c r="J2972" s="96"/>
      <c r="K2972" s="138">
        <v>5226084.7190372804</v>
      </c>
      <c r="L2972" s="37"/>
      <c r="M2972" s="138">
        <v>1597502.86447903</v>
      </c>
      <c r="N2972" s="138">
        <v>13202171.4104647</v>
      </c>
      <c r="O2972" s="138">
        <v>2739849.55090502</v>
      </c>
      <c r="P2972" s="138">
        <v>749824.26325191697</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1311</v>
      </c>
      <c r="G2973" s="34" t="s">
        <v>201</v>
      </c>
      <c r="H2973" s="35" t="s">
        <v>1309</v>
      </c>
      <c r="I2973" s="43"/>
      <c r="J2973" s="96"/>
      <c r="K2973" s="138">
        <v>8388426.5660332004</v>
      </c>
      <c r="L2973" s="37"/>
      <c r="M2973" s="138">
        <v>2377978.2186566899</v>
      </c>
      <c r="N2973" s="138">
        <v>20684149.4931584</v>
      </c>
      <c r="O2973" s="138">
        <v>3678073.22720765</v>
      </c>
      <c r="P2973" s="138">
        <v>1185585.33095212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1311</v>
      </c>
      <c r="G2974" s="34" t="s">
        <v>201</v>
      </c>
      <c r="H2974" s="35" t="s">
        <v>1309</v>
      </c>
      <c r="I2974" s="43"/>
      <c r="J2974" s="96"/>
      <c r="K2974" s="138">
        <v>12022708.7084415</v>
      </c>
      <c r="L2974" s="37"/>
      <c r="M2974" s="138">
        <v>4104108.1865548301</v>
      </c>
      <c r="N2974" s="138">
        <v>27121168.3414606</v>
      </c>
      <c r="O2974" s="138">
        <v>4807918.8600639096</v>
      </c>
      <c r="P2974" s="138">
        <v>2177506.1635091002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1311</v>
      </c>
      <c r="G2975" s="34" t="s">
        <v>201</v>
      </c>
      <c r="H2975" s="35" t="s">
        <v>1309</v>
      </c>
      <c r="I2975" s="43"/>
      <c r="J2975" s="96"/>
      <c r="K2975" s="138">
        <v>16316933.6972229</v>
      </c>
      <c r="L2975" s="37"/>
      <c r="M2975" s="138">
        <v>5813284.7234696997</v>
      </c>
      <c r="N2975" s="138">
        <v>33603332.573935002</v>
      </c>
      <c r="O2975" s="138">
        <v>5782189.7101710802</v>
      </c>
      <c r="P2975" s="138">
        <v>2826747.0300751501</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1311</v>
      </c>
      <c r="G2976" s="34" t="s">
        <v>201</v>
      </c>
      <c r="H2976" s="35" t="s">
        <v>1309</v>
      </c>
      <c r="I2976" s="43"/>
      <c r="J2976" s="96"/>
      <c r="K2976" s="138">
        <v>22623403.341915801</v>
      </c>
      <c r="L2976" s="37"/>
      <c r="M2976" s="138">
        <v>7642070.5454621101</v>
      </c>
      <c r="N2976" s="138">
        <v>44088002.937737897</v>
      </c>
      <c r="O2976" s="138">
        <v>7570095.4177654302</v>
      </c>
      <c r="P2976" s="138">
        <v>3691256.8218839299</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1311</v>
      </c>
      <c r="G2977" s="34" t="s">
        <v>201</v>
      </c>
      <c r="H2977" s="35" t="s">
        <v>1309</v>
      </c>
      <c r="I2977" s="43"/>
      <c r="J2977" s="96"/>
      <c r="K2977" s="138">
        <v>1705129.2503648601</v>
      </c>
      <c r="L2977" s="37"/>
      <c r="M2977" s="138">
        <v>632293.72637804796</v>
      </c>
      <c r="N2977" s="138">
        <v>4813298.0348453699</v>
      </c>
      <c r="O2977" s="138">
        <v>996683.331184307</v>
      </c>
      <c r="P2977" s="138">
        <v>262918.59895816102</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1311</v>
      </c>
      <c r="G2978" s="34" t="s">
        <v>201</v>
      </c>
      <c r="H2978" s="35" t="s">
        <v>1309</v>
      </c>
      <c r="I2978" s="43"/>
      <c r="J2978" s="96"/>
      <c r="K2978" s="138">
        <v>4302851.89276144</v>
      </c>
      <c r="L2978" s="37"/>
      <c r="M2978" s="138">
        <v>1021766.44980247</v>
      </c>
      <c r="N2978" s="138">
        <v>10553027.991536399</v>
      </c>
      <c r="O2978" s="138">
        <v>2339284.5973623898</v>
      </c>
      <c r="P2978" s="138">
        <v>684154.28639723395</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1311</v>
      </c>
      <c r="G2979" s="34" t="s">
        <v>201</v>
      </c>
      <c r="H2979" s="35" t="s">
        <v>1309</v>
      </c>
      <c r="I2979" s="43"/>
      <c r="J2979" s="96"/>
      <c r="K2979" s="138">
        <v>7420457.9277108302</v>
      </c>
      <c r="L2979" s="37"/>
      <c r="M2979" s="138">
        <v>1700548.7449464099</v>
      </c>
      <c r="N2979" s="138">
        <v>15977315.3781961</v>
      </c>
      <c r="O2979" s="138">
        <v>3456572.7182150199</v>
      </c>
      <c r="P2979" s="138">
        <v>1092804.9021006899</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1311</v>
      </c>
      <c r="G2980" s="34" t="s">
        <v>201</v>
      </c>
      <c r="H2980" s="35" t="s">
        <v>1309</v>
      </c>
      <c r="I2980" s="43"/>
      <c r="J2980" s="96"/>
      <c r="K2980" s="138">
        <v>11567084.510265401</v>
      </c>
      <c r="L2980" s="37"/>
      <c r="M2980" s="138">
        <v>2812470.6397422398</v>
      </c>
      <c r="N2980" s="138">
        <v>23309910.787982799</v>
      </c>
      <c r="O2980" s="138">
        <v>4654157.4939802298</v>
      </c>
      <c r="P2980" s="138">
        <v>1514893.1053877301</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1311</v>
      </c>
      <c r="G2981" s="34" t="s">
        <v>201</v>
      </c>
      <c r="H2981" s="35" t="s">
        <v>1309</v>
      </c>
      <c r="I2981" s="43"/>
      <c r="J2981" s="96"/>
      <c r="K2981" s="138">
        <v>13994712.8490471</v>
      </c>
      <c r="L2981" s="37"/>
      <c r="M2981" s="138">
        <v>3744916.7184220101</v>
      </c>
      <c r="N2981" s="138">
        <v>31429671.451177701</v>
      </c>
      <c r="O2981" s="138">
        <v>6455293.77070235</v>
      </c>
      <c r="P2981" s="138">
        <v>2293471.6617842801</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1311</v>
      </c>
      <c r="G2982" s="34" t="s">
        <v>201</v>
      </c>
      <c r="H2982" s="35" t="s">
        <v>1310</v>
      </c>
      <c r="I2982" s="43"/>
      <c r="J2982" s="96"/>
      <c r="K2982" s="138">
        <v>9184.1328054545393</v>
      </c>
      <c r="L2982" s="37"/>
      <c r="M2982" s="138">
        <v>4155.8770009090904</v>
      </c>
      <c r="N2982" s="138">
        <v>12323.898356363599</v>
      </c>
      <c r="O2982" s="138">
        <v>1729.39750272727</v>
      </c>
      <c r="P2982" s="138">
        <v>1443.01716545454</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1311</v>
      </c>
      <c r="G2983" s="34" t="s">
        <v>201</v>
      </c>
      <c r="H2983" s="35" t="s">
        <v>1310</v>
      </c>
      <c r="I2983" s="43"/>
      <c r="J2983" s="96"/>
      <c r="K2983" s="138">
        <v>17247.679496363598</v>
      </c>
      <c r="L2983" s="37"/>
      <c r="M2983" s="138">
        <v>8985.1319545454498</v>
      </c>
      <c r="N2983" s="138">
        <v>26734.969534545398</v>
      </c>
      <c r="O2983" s="138">
        <v>3698.31763181818</v>
      </c>
      <c r="P2983" s="138">
        <v>4319.2849390909096</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1311</v>
      </c>
      <c r="G2984" s="34" t="s">
        <v>201</v>
      </c>
      <c r="H2984" s="35" t="s">
        <v>1310</v>
      </c>
      <c r="I2984" s="43"/>
      <c r="J2984" s="96"/>
      <c r="K2984" s="138">
        <v>25901.495681818102</v>
      </c>
      <c r="L2984" s="37"/>
      <c r="M2984" s="138">
        <v>15605.051380000001</v>
      </c>
      <c r="N2984" s="138">
        <v>39398.054119090899</v>
      </c>
      <c r="O2984" s="138">
        <v>5810.7820490908998</v>
      </c>
      <c r="P2984" s="138">
        <v>6637.6545999999998</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1311</v>
      </c>
      <c r="G2985" s="34" t="s">
        <v>201</v>
      </c>
      <c r="H2985" s="35" t="s">
        <v>1310</v>
      </c>
      <c r="I2985" s="43"/>
      <c r="J2985" s="96"/>
      <c r="K2985" s="138">
        <v>38633.105962727197</v>
      </c>
      <c r="L2985" s="37"/>
      <c r="M2985" s="138">
        <v>23011.284577272701</v>
      </c>
      <c r="N2985" s="138">
        <v>55104.545025454499</v>
      </c>
      <c r="O2985" s="138">
        <v>8450.4185309090899</v>
      </c>
      <c r="P2985" s="138">
        <v>10447.0211790909</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1311</v>
      </c>
      <c r="G2986" s="34" t="s">
        <v>201</v>
      </c>
      <c r="H2986" s="35" t="s">
        <v>1310</v>
      </c>
      <c r="I2986" s="43"/>
      <c r="J2986" s="96"/>
      <c r="K2986" s="138">
        <v>50898.4804245454</v>
      </c>
      <c r="L2986" s="37"/>
      <c r="M2986" s="138">
        <v>30505.4281972727</v>
      </c>
      <c r="N2986" s="138">
        <v>69709.079511818098</v>
      </c>
      <c r="O2986" s="138">
        <v>10031.033658181799</v>
      </c>
      <c r="P2986" s="138">
        <v>13934.4816963636</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1311</v>
      </c>
      <c r="G2987" s="34" t="s">
        <v>201</v>
      </c>
      <c r="H2987" s="35" t="s">
        <v>1310</v>
      </c>
      <c r="I2987" s="43"/>
      <c r="J2987" s="96"/>
      <c r="K2987" s="138">
        <v>67074.879950000002</v>
      </c>
      <c r="L2987" s="37"/>
      <c r="M2987" s="138">
        <v>39351.671488181797</v>
      </c>
      <c r="N2987" s="138">
        <v>92019.1041754545</v>
      </c>
      <c r="O2987" s="138">
        <v>13637.190549090899</v>
      </c>
      <c r="P2987" s="138">
        <v>19025.1163745454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1311</v>
      </c>
      <c r="G2988" s="34" t="s">
        <v>201</v>
      </c>
      <c r="H2988" s="35" t="s">
        <v>1310</v>
      </c>
      <c r="I2988" s="43"/>
      <c r="J2988" s="96"/>
      <c r="K2988" s="138">
        <v>5611.9065399999899</v>
      </c>
      <c r="L2988" s="37"/>
      <c r="M2988" s="138">
        <v>2776.6732827272699</v>
      </c>
      <c r="N2988" s="138">
        <v>9418.0587099999902</v>
      </c>
      <c r="O2988" s="138">
        <v>1739.13295727272</v>
      </c>
      <c r="P2988" s="138">
        <v>1390.7760409090899</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1311</v>
      </c>
      <c r="G2989" s="34" t="s">
        <v>201</v>
      </c>
      <c r="H2989" s="35" t="s">
        <v>1310</v>
      </c>
      <c r="I2989" s="43"/>
      <c r="J2989" s="96"/>
      <c r="K2989" s="138">
        <v>12003.6478345454</v>
      </c>
      <c r="L2989" s="37"/>
      <c r="M2989" s="138">
        <v>6351.43350363636</v>
      </c>
      <c r="N2989" s="138">
        <v>20381.076505454501</v>
      </c>
      <c r="O2989" s="138">
        <v>3113.7963809090902</v>
      </c>
      <c r="P2989" s="138">
        <v>3221.14393727272</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1311</v>
      </c>
      <c r="G2990" s="34" t="s">
        <v>201</v>
      </c>
      <c r="H2990" s="35" t="s">
        <v>1310</v>
      </c>
      <c r="I2990" s="43"/>
      <c r="J2990" s="96"/>
      <c r="K2990" s="138">
        <v>21607.119280908999</v>
      </c>
      <c r="L2990" s="37"/>
      <c r="M2990" s="138">
        <v>11590.504499999999</v>
      </c>
      <c r="N2990" s="138">
        <v>36924.839840909</v>
      </c>
      <c r="O2990" s="138">
        <v>5724.7890736363597</v>
      </c>
      <c r="P2990" s="138">
        <v>4793.7331963636298</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1311</v>
      </c>
      <c r="G2991" s="34" t="s">
        <v>201</v>
      </c>
      <c r="H2991" s="35" t="s">
        <v>1310</v>
      </c>
      <c r="I2991" s="43"/>
      <c r="J2991" s="96"/>
      <c r="K2991" s="138">
        <v>29481.141068181802</v>
      </c>
      <c r="L2991" s="37"/>
      <c r="M2991" s="138">
        <v>17952.939868181798</v>
      </c>
      <c r="N2991" s="138">
        <v>49561.874102727197</v>
      </c>
      <c r="O2991" s="138">
        <v>7428.9913854545403</v>
      </c>
      <c r="P2991" s="138">
        <v>8110.5603136363598</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1311</v>
      </c>
      <c r="G2992" s="34" t="s">
        <v>201</v>
      </c>
      <c r="H2992" s="35" t="s">
        <v>1310</v>
      </c>
      <c r="I2992" s="43"/>
      <c r="J2992" s="96"/>
      <c r="K2992" s="138">
        <v>39505.690970000003</v>
      </c>
      <c r="L2992" s="37"/>
      <c r="M2992" s="138">
        <v>21220.472785454502</v>
      </c>
      <c r="N2992" s="138">
        <v>69870.869557272701</v>
      </c>
      <c r="O2992" s="138">
        <v>11149.703967272701</v>
      </c>
      <c r="P2992" s="138">
        <v>8717.3224190909095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1311</v>
      </c>
      <c r="G2993" s="34" t="s">
        <v>201</v>
      </c>
      <c r="H2993" s="35" t="s">
        <v>1310</v>
      </c>
      <c r="I2993" s="43"/>
      <c r="J2993" s="96"/>
      <c r="K2993" s="138">
        <v>10017.368257272699</v>
      </c>
      <c r="L2993" s="37"/>
      <c r="M2993" s="138">
        <v>2866.18377545454</v>
      </c>
      <c r="N2993" s="138">
        <v>15549.0218763636</v>
      </c>
      <c r="O2993" s="138">
        <v>2603.92099181818</v>
      </c>
      <c r="P2993" s="138">
        <v>1427.21537363636</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1311</v>
      </c>
      <c r="G2994" s="34" t="s">
        <v>201</v>
      </c>
      <c r="H2994" s="35" t="s">
        <v>1310</v>
      </c>
      <c r="I2994" s="43"/>
      <c r="J2994" s="96"/>
      <c r="K2994" s="138">
        <v>17436.565060909001</v>
      </c>
      <c r="L2994" s="37"/>
      <c r="M2994" s="138">
        <v>6558.6652599999998</v>
      </c>
      <c r="N2994" s="138">
        <v>30281.852855454501</v>
      </c>
      <c r="O2994" s="138">
        <v>4965.0417318181799</v>
      </c>
      <c r="P2994" s="138">
        <v>3141.4885063636302</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1311</v>
      </c>
      <c r="G2995" s="34" t="s">
        <v>201</v>
      </c>
      <c r="H2995" s="35" t="s">
        <v>1310</v>
      </c>
      <c r="I2995" s="43"/>
      <c r="J2995" s="96"/>
      <c r="K2995" s="138">
        <v>30538.318209090899</v>
      </c>
      <c r="L2995" s="37"/>
      <c r="M2995" s="138">
        <v>12724.376750908999</v>
      </c>
      <c r="N2995" s="138">
        <v>46092.412896363603</v>
      </c>
      <c r="O2995" s="138">
        <v>7706.0520045454496</v>
      </c>
      <c r="P2995" s="138">
        <v>6057.1573336363599</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1311</v>
      </c>
      <c r="G2996" s="34" t="s">
        <v>201</v>
      </c>
      <c r="H2996" s="35" t="s">
        <v>1310</v>
      </c>
      <c r="I2996" s="43"/>
      <c r="J2996" s="96"/>
      <c r="K2996" s="138">
        <v>42829.158153636301</v>
      </c>
      <c r="L2996" s="37"/>
      <c r="M2996" s="138">
        <v>16886.170726363602</v>
      </c>
      <c r="N2996" s="138">
        <v>65952.704399090901</v>
      </c>
      <c r="O2996" s="138">
        <v>10605.431421818101</v>
      </c>
      <c r="P2996" s="138">
        <v>8730.6175454545391</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1311</v>
      </c>
      <c r="G2997" s="34" t="s">
        <v>201</v>
      </c>
      <c r="H2997" s="35" t="s">
        <v>1310</v>
      </c>
      <c r="I2997" s="43"/>
      <c r="J2997" s="96"/>
      <c r="K2997" s="138">
        <v>51431.162024999998</v>
      </c>
      <c r="L2997" s="37"/>
      <c r="M2997" s="138">
        <v>19018.752734999998</v>
      </c>
      <c r="N2997" s="138">
        <v>80776.615464999995</v>
      </c>
      <c r="O2997" s="138">
        <v>12622.772489999999</v>
      </c>
      <c r="P2997" s="138">
        <v>10810.567195</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1311</v>
      </c>
      <c r="G2998" s="34" t="s">
        <v>201</v>
      </c>
      <c r="H2998" s="35" t="s">
        <v>1310</v>
      </c>
      <c r="I2998" s="43"/>
      <c r="J2998" s="96"/>
      <c r="K2998" s="138">
        <v>69511.320793636303</v>
      </c>
      <c r="L2998" s="37"/>
      <c r="M2998" s="138">
        <v>26960.451923636301</v>
      </c>
      <c r="N2998" s="138">
        <v>105070.28140818101</v>
      </c>
      <c r="O2998" s="138">
        <v>17021.480167272701</v>
      </c>
      <c r="P2998" s="138">
        <v>14440.525021818101</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1311</v>
      </c>
      <c r="G2999" s="34" t="s">
        <v>201</v>
      </c>
      <c r="H2999" s="35" t="s">
        <v>1310</v>
      </c>
      <c r="I2999" s="43"/>
      <c r="J2999" s="96"/>
      <c r="K2999" s="138">
        <v>7497.1426172727197</v>
      </c>
      <c r="L2999" s="37"/>
      <c r="M2999" s="138">
        <v>3561.3157654545398</v>
      </c>
      <c r="N2999" s="138">
        <v>12510.0475818181</v>
      </c>
      <c r="O2999" s="138">
        <v>1801.85204999999</v>
      </c>
      <c r="P2999" s="138">
        <v>1570.6193609090899</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1311</v>
      </c>
      <c r="G3000" s="34" t="s">
        <v>201</v>
      </c>
      <c r="H3000" s="35" t="s">
        <v>1310</v>
      </c>
      <c r="I3000" s="43"/>
      <c r="J3000" s="96"/>
      <c r="K3000" s="138">
        <v>12281.8510272727</v>
      </c>
      <c r="L3000" s="37"/>
      <c r="M3000" s="138">
        <v>6877.7818672727199</v>
      </c>
      <c r="N3000" s="138">
        <v>27458.915659090901</v>
      </c>
      <c r="O3000" s="138">
        <v>3753.7793463636299</v>
      </c>
      <c r="P3000" s="138">
        <v>3731.3245754545401</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1311</v>
      </c>
      <c r="G3001" s="34" t="s">
        <v>201</v>
      </c>
      <c r="H3001" s="35" t="s">
        <v>1310</v>
      </c>
      <c r="I3001" s="43"/>
      <c r="J3001" s="96"/>
      <c r="K3001" s="138">
        <v>24243.994408181799</v>
      </c>
      <c r="L3001" s="37"/>
      <c r="M3001" s="138">
        <v>9223.1872800000001</v>
      </c>
      <c r="N3001" s="138">
        <v>44378.807059999999</v>
      </c>
      <c r="O3001" s="138">
        <v>5749.5071572727202</v>
      </c>
      <c r="P3001" s="138">
        <v>5653.01764181818</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1311</v>
      </c>
      <c r="G3002" s="34" t="s">
        <v>201</v>
      </c>
      <c r="H3002" s="35" t="s">
        <v>1310</v>
      </c>
      <c r="I3002" s="43"/>
      <c r="J3002" s="96"/>
      <c r="K3002" s="138">
        <v>6305.4631645454501</v>
      </c>
      <c r="L3002" s="37"/>
      <c r="M3002" s="138">
        <v>4789.3786263636302</v>
      </c>
      <c r="N3002" s="138">
        <v>17205.220603636299</v>
      </c>
      <c r="O3002" s="138">
        <v>2097.1534854545398</v>
      </c>
      <c r="P3002" s="138">
        <v>1010.69251181818</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1311</v>
      </c>
      <c r="G3003" s="34" t="s">
        <v>201</v>
      </c>
      <c r="H3003" s="35" t="s">
        <v>1310</v>
      </c>
      <c r="I3003" s="43"/>
      <c r="J3003" s="96"/>
      <c r="K3003" s="138">
        <v>13395.395771818099</v>
      </c>
      <c r="L3003" s="37"/>
      <c r="M3003" s="138">
        <v>7738.8067836363598</v>
      </c>
      <c r="N3003" s="138">
        <v>27413.239456363601</v>
      </c>
      <c r="O3003" s="138">
        <v>4354.4067154545401</v>
      </c>
      <c r="P3003" s="138">
        <v>2902.6130390909002</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1311</v>
      </c>
      <c r="G3004" s="34" t="s">
        <v>201</v>
      </c>
      <c r="H3004" s="35" t="s">
        <v>1310</v>
      </c>
      <c r="I3004" s="43"/>
      <c r="J3004" s="96"/>
      <c r="K3004" s="138">
        <v>22184.878699090899</v>
      </c>
      <c r="L3004" s="37"/>
      <c r="M3004" s="138">
        <v>11278.654712727201</v>
      </c>
      <c r="N3004" s="138">
        <v>43112.9295863636</v>
      </c>
      <c r="O3004" s="138">
        <v>5886.7122381818099</v>
      </c>
      <c r="P3004" s="138">
        <v>4553.9540454545404</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1311</v>
      </c>
      <c r="G3005" s="34" t="s">
        <v>201</v>
      </c>
      <c r="H3005" s="35" t="s">
        <v>1310</v>
      </c>
      <c r="I3005" s="43"/>
      <c r="J3005" s="96"/>
      <c r="K3005" s="138">
        <v>32459.098680908999</v>
      </c>
      <c r="L3005" s="37"/>
      <c r="M3005" s="138">
        <v>18356.819612727199</v>
      </c>
      <c r="N3005" s="138">
        <v>56653.900767272702</v>
      </c>
      <c r="O3005" s="138">
        <v>7725.0268672727198</v>
      </c>
      <c r="P3005" s="138">
        <v>8281.4612136363594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1311</v>
      </c>
      <c r="G3006" s="34" t="s">
        <v>201</v>
      </c>
      <c r="H3006" s="35" t="s">
        <v>1310</v>
      </c>
      <c r="I3006" s="43"/>
      <c r="J3006" s="96"/>
      <c r="K3006" s="138">
        <v>44569.024108181802</v>
      </c>
      <c r="L3006" s="37"/>
      <c r="M3006" s="138">
        <v>25293.830513636301</v>
      </c>
      <c r="N3006" s="138">
        <v>70333.766263636295</v>
      </c>
      <c r="O3006" s="138">
        <v>9322.27426727272</v>
      </c>
      <c r="P3006" s="138">
        <v>10718.6293936363</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1311</v>
      </c>
      <c r="G3007" s="34" t="s">
        <v>201</v>
      </c>
      <c r="H3007" s="35" t="s">
        <v>1310</v>
      </c>
      <c r="I3007" s="43"/>
      <c r="J3007" s="96"/>
      <c r="K3007" s="138">
        <v>61752.397370908999</v>
      </c>
      <c r="L3007" s="37"/>
      <c r="M3007" s="138">
        <v>31241.843797272701</v>
      </c>
      <c r="N3007" s="138">
        <v>92441.602670909095</v>
      </c>
      <c r="O3007" s="138">
        <v>12227.034585454499</v>
      </c>
      <c r="P3007" s="138">
        <v>13890.1254254545</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1311</v>
      </c>
      <c r="G3008" s="34" t="s">
        <v>201</v>
      </c>
      <c r="H3008" s="35" t="s">
        <v>1310</v>
      </c>
      <c r="I3008" s="43"/>
      <c r="J3008" s="96"/>
      <c r="K3008" s="138">
        <v>4797.6916918181796</v>
      </c>
      <c r="L3008" s="37"/>
      <c r="M3008" s="138">
        <v>3116.9590981818101</v>
      </c>
      <c r="N3008" s="138">
        <v>9930.6362454545397</v>
      </c>
      <c r="O3008" s="138">
        <v>1589.01934363636</v>
      </c>
      <c r="P3008" s="138">
        <v>1024.52691363636</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1311</v>
      </c>
      <c r="G3009" s="34" t="s">
        <v>201</v>
      </c>
      <c r="H3009" s="35" t="s">
        <v>1310</v>
      </c>
      <c r="I3009" s="43"/>
      <c r="J3009" s="96"/>
      <c r="K3009" s="138">
        <v>12018.908809999901</v>
      </c>
      <c r="L3009" s="37"/>
      <c r="M3009" s="138">
        <v>4984.2765781818098</v>
      </c>
      <c r="N3009" s="138">
        <v>21846.329738181801</v>
      </c>
      <c r="O3009" s="138">
        <v>3710.7758390908998</v>
      </c>
      <c r="P3009" s="138">
        <v>2642.2601281818102</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1311</v>
      </c>
      <c r="G3010" s="34" t="s">
        <v>201</v>
      </c>
      <c r="H3010" s="35" t="s">
        <v>1310</v>
      </c>
      <c r="I3010" s="43"/>
      <c r="J3010" s="96"/>
      <c r="K3010" s="138">
        <v>21017.700333636301</v>
      </c>
      <c r="L3010" s="37"/>
      <c r="M3010" s="138">
        <v>8017.1901790909096</v>
      </c>
      <c r="N3010" s="138">
        <v>33313.313405454501</v>
      </c>
      <c r="O3010" s="138">
        <v>5502.4673554545398</v>
      </c>
      <c r="P3010" s="138">
        <v>4225.7053618181799</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1311</v>
      </c>
      <c r="G3011" s="34" t="s">
        <v>201</v>
      </c>
      <c r="H3011" s="35" t="s">
        <v>1310</v>
      </c>
      <c r="I3011" s="43"/>
      <c r="J3011" s="96"/>
      <c r="K3011" s="138">
        <v>32688.300444545399</v>
      </c>
      <c r="L3011" s="37"/>
      <c r="M3011" s="138">
        <v>12598.237068181799</v>
      </c>
      <c r="N3011" s="138">
        <v>48721.867941818098</v>
      </c>
      <c r="O3011" s="138">
        <v>7458.6000218181798</v>
      </c>
      <c r="P3011" s="138">
        <v>5828.9741609090897</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1311</v>
      </c>
      <c r="G3012" s="34" t="s">
        <v>201</v>
      </c>
      <c r="H3012" s="35" t="s">
        <v>1310</v>
      </c>
      <c r="I3012" s="43"/>
      <c r="J3012" s="96"/>
      <c r="K3012" s="138">
        <v>39394.748902727202</v>
      </c>
      <c r="L3012" s="37"/>
      <c r="M3012" s="138">
        <v>16527.306290909</v>
      </c>
      <c r="N3012" s="138">
        <v>65658.773160908997</v>
      </c>
      <c r="O3012" s="138">
        <v>10430.508167272699</v>
      </c>
      <c r="P3012" s="138">
        <v>8722.7894145454502</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1311</v>
      </c>
      <c r="G3013" s="34" t="s">
        <v>201</v>
      </c>
      <c r="H3013" s="35" t="s">
        <v>768</v>
      </c>
      <c r="I3013" s="43"/>
      <c r="J3013" s="96"/>
      <c r="K3013" s="138">
        <v>9.7947617854545399</v>
      </c>
      <c r="L3013" s="37"/>
      <c r="M3013" s="138">
        <v>1.54975962636363</v>
      </c>
      <c r="N3013" s="138">
        <v>18.299361430908998</v>
      </c>
      <c r="O3013" s="138">
        <v>3.5194487727272699</v>
      </c>
      <c r="P3013" s="138">
        <v>0.91192688636363595</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1311</v>
      </c>
      <c r="G3014" s="34" t="s">
        <v>201</v>
      </c>
      <c r="H3014" s="35" t="s">
        <v>768</v>
      </c>
      <c r="I3014" s="43"/>
      <c r="J3014" s="96"/>
      <c r="K3014" s="138">
        <v>18.818104550908998</v>
      </c>
      <c r="L3014" s="37"/>
      <c r="M3014" s="138">
        <v>3.6638152518181801</v>
      </c>
      <c r="N3014" s="138">
        <v>39.333075795454498</v>
      </c>
      <c r="O3014" s="138">
        <v>7.4998157454545398</v>
      </c>
      <c r="P3014" s="138">
        <v>2.7522876863636299</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1311</v>
      </c>
      <c r="G3015" s="34" t="s">
        <v>201</v>
      </c>
      <c r="H3015" s="35" t="s">
        <v>768</v>
      </c>
      <c r="I3015" s="43"/>
      <c r="J3015" s="96"/>
      <c r="K3015" s="138">
        <v>27.8302691745454</v>
      </c>
      <c r="L3015" s="37"/>
      <c r="M3015" s="138">
        <v>7.2388689490909002</v>
      </c>
      <c r="N3015" s="138">
        <v>57.689594899999904</v>
      </c>
      <c r="O3015" s="138">
        <v>11.802892918181801</v>
      </c>
      <c r="P3015" s="138">
        <v>4.26822068727272</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1311</v>
      </c>
      <c r="G3016" s="34" t="s">
        <v>201</v>
      </c>
      <c r="H3016" s="35" t="s">
        <v>768</v>
      </c>
      <c r="I3016" s="43"/>
      <c r="J3016" s="96"/>
      <c r="K3016" s="138">
        <v>40.754583707272701</v>
      </c>
      <c r="L3016" s="37"/>
      <c r="M3016" s="138">
        <v>11.8719671199999</v>
      </c>
      <c r="N3016" s="138">
        <v>80.827759817272707</v>
      </c>
      <c r="O3016" s="138">
        <v>17.047060136363601</v>
      </c>
      <c r="P3016" s="138">
        <v>6.8312473990909099</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1311</v>
      </c>
      <c r="G3017" s="34" t="s">
        <v>201</v>
      </c>
      <c r="H3017" s="35" t="s">
        <v>768</v>
      </c>
      <c r="I3017" s="43"/>
      <c r="J3017" s="96"/>
      <c r="K3017" s="138">
        <v>53.989537088181798</v>
      </c>
      <c r="L3017" s="37"/>
      <c r="M3017" s="138">
        <v>16.799595767272699</v>
      </c>
      <c r="N3017" s="138">
        <v>101.321149337272</v>
      </c>
      <c r="O3017" s="138">
        <v>20.223383663636302</v>
      </c>
      <c r="P3017" s="138">
        <v>9.3280113354545406</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1311</v>
      </c>
      <c r="G3018" s="34" t="s">
        <v>201</v>
      </c>
      <c r="H3018" s="35" t="s">
        <v>768</v>
      </c>
      <c r="I3018" s="43"/>
      <c r="J3018" s="96"/>
      <c r="K3018" s="138">
        <v>70.441704229999999</v>
      </c>
      <c r="L3018" s="37"/>
      <c r="M3018" s="138">
        <v>23.072546988181799</v>
      </c>
      <c r="N3018" s="138">
        <v>134.15450353909</v>
      </c>
      <c r="O3018" s="138">
        <v>27.2595458454545</v>
      </c>
      <c r="P3018" s="138">
        <v>12.9184342345454</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1311</v>
      </c>
      <c r="G3019" s="34" t="s">
        <v>201</v>
      </c>
      <c r="H3019" s="35" t="s">
        <v>768</v>
      </c>
      <c r="I3019" s="43"/>
      <c r="J3019" s="96"/>
      <c r="K3019" s="138">
        <v>5.8479538045454502</v>
      </c>
      <c r="L3019" s="37"/>
      <c r="M3019" s="138">
        <v>0.95619391454545299</v>
      </c>
      <c r="N3019" s="138">
        <v>14.4286261827272</v>
      </c>
      <c r="O3019" s="138">
        <v>3.58628867272727</v>
      </c>
      <c r="P3019" s="138">
        <v>0.91279279272727198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1311</v>
      </c>
      <c r="G3020" s="34" t="s">
        <v>201</v>
      </c>
      <c r="H3020" s="35" t="s">
        <v>768</v>
      </c>
      <c r="I3020" s="43"/>
      <c r="J3020" s="96"/>
      <c r="K3020" s="138">
        <v>12.6560284645454</v>
      </c>
      <c r="L3020" s="37"/>
      <c r="M3020" s="138">
        <v>2.3159936445454501</v>
      </c>
      <c r="N3020" s="138">
        <v>30.362988914545401</v>
      </c>
      <c r="O3020" s="138">
        <v>6.4354421818181802</v>
      </c>
      <c r="P3020" s="138">
        <v>2.0569842199999999</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1311</v>
      </c>
      <c r="G3021" s="34" t="s">
        <v>201</v>
      </c>
      <c r="H3021" s="35" t="s">
        <v>768</v>
      </c>
      <c r="I3021" s="43"/>
      <c r="J3021" s="96"/>
      <c r="K3021" s="138">
        <v>22.5567073090909</v>
      </c>
      <c r="L3021" s="37"/>
      <c r="M3021" s="138">
        <v>4.5319592536363604</v>
      </c>
      <c r="N3021" s="138">
        <v>54.658836952727199</v>
      </c>
      <c r="O3021" s="138">
        <v>11.674858827272701</v>
      </c>
      <c r="P3021" s="138">
        <v>3.0513758927272701</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1311</v>
      </c>
      <c r="G3022" s="34" t="s">
        <v>201</v>
      </c>
      <c r="H3022" s="35" t="s">
        <v>768</v>
      </c>
      <c r="I3022" s="43"/>
      <c r="J3022" s="96"/>
      <c r="K3022" s="138">
        <v>30.5673104881818</v>
      </c>
      <c r="L3022" s="37"/>
      <c r="M3022" s="138">
        <v>7.9145316136363597</v>
      </c>
      <c r="N3022" s="138">
        <v>72.933318216363602</v>
      </c>
      <c r="O3022" s="138">
        <v>15.1297206272727</v>
      </c>
      <c r="P3022" s="138">
        <v>5.2845016218181797</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1311</v>
      </c>
      <c r="G3023" s="34" t="s">
        <v>201</v>
      </c>
      <c r="H3023" s="35" t="s">
        <v>768</v>
      </c>
      <c r="I3023" s="43"/>
      <c r="J3023" s="96"/>
      <c r="K3023" s="138">
        <v>40.508944169090903</v>
      </c>
      <c r="L3023" s="37"/>
      <c r="M3023" s="138">
        <v>9.6566889372727207</v>
      </c>
      <c r="N3023" s="138">
        <v>102.745055784545</v>
      </c>
      <c r="O3023" s="138">
        <v>22.541477672727201</v>
      </c>
      <c r="P3023" s="138">
        <v>5.6552025109090902</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1311</v>
      </c>
      <c r="G3024" s="34" t="s">
        <v>201</v>
      </c>
      <c r="H3024" s="35" t="s">
        <v>768</v>
      </c>
      <c r="I3024" s="43"/>
      <c r="J3024" s="96"/>
      <c r="K3024" s="138">
        <v>10.7974594981818</v>
      </c>
      <c r="L3024" s="37"/>
      <c r="M3024" s="138">
        <v>1.0672299109090899</v>
      </c>
      <c r="N3024" s="138">
        <v>22.963696842727199</v>
      </c>
      <c r="O3024" s="138">
        <v>5.2827954454545401</v>
      </c>
      <c r="P3024" s="138">
        <v>0.96962444999999997</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1311</v>
      </c>
      <c r="G3025" s="34" t="s">
        <v>201</v>
      </c>
      <c r="H3025" s="35" t="s">
        <v>768</v>
      </c>
      <c r="I3025" s="43"/>
      <c r="J3025" s="96"/>
      <c r="K3025" s="138">
        <v>18.4544207227272</v>
      </c>
      <c r="L3025" s="37"/>
      <c r="M3025" s="138">
        <v>2.7095887481818099</v>
      </c>
      <c r="N3025" s="138">
        <v>44.606044374545398</v>
      </c>
      <c r="O3025" s="138">
        <v>10.0390036545454</v>
      </c>
      <c r="P3025" s="138">
        <v>2.08401330272727</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1311</v>
      </c>
      <c r="G3026" s="34" t="s">
        <v>201</v>
      </c>
      <c r="H3026" s="35" t="s">
        <v>768</v>
      </c>
      <c r="I3026" s="43"/>
      <c r="J3026" s="96"/>
      <c r="K3026" s="138">
        <v>31.655211530909</v>
      </c>
      <c r="L3026" s="37"/>
      <c r="M3026" s="138">
        <v>5.3989503381818098</v>
      </c>
      <c r="N3026" s="138">
        <v>67.558204368181805</v>
      </c>
      <c r="O3026" s="138">
        <v>15.503228799999899</v>
      </c>
      <c r="P3026" s="138">
        <v>3.96069435454545</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1311</v>
      </c>
      <c r="G3027" s="34" t="s">
        <v>201</v>
      </c>
      <c r="H3027" s="35" t="s">
        <v>768</v>
      </c>
      <c r="I3027" s="43"/>
      <c r="J3027" s="96"/>
      <c r="K3027" s="138">
        <v>44.381429854545402</v>
      </c>
      <c r="L3027" s="37"/>
      <c r="M3027" s="138">
        <v>7.7198512700000004</v>
      </c>
      <c r="N3027" s="138">
        <v>96.335030094545402</v>
      </c>
      <c r="O3027" s="138">
        <v>21.1491489727272</v>
      </c>
      <c r="P3027" s="138">
        <v>5.7130689254545404</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1311</v>
      </c>
      <c r="G3028" s="34" t="s">
        <v>201</v>
      </c>
      <c r="H3028" s="35" t="s">
        <v>768</v>
      </c>
      <c r="I3028" s="43"/>
      <c r="J3028" s="96"/>
      <c r="K3028" s="138">
        <v>53.081244705000003</v>
      </c>
      <c r="L3028" s="37"/>
      <c r="M3028" s="138">
        <v>8.7410752699999996</v>
      </c>
      <c r="N3028" s="138">
        <v>117.5615456</v>
      </c>
      <c r="O3028" s="138">
        <v>25.2534033499999</v>
      </c>
      <c r="P3028" s="138">
        <v>7.1536169799999998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1311</v>
      </c>
      <c r="G3029" s="34" t="s">
        <v>201</v>
      </c>
      <c r="H3029" s="35" t="s">
        <v>768</v>
      </c>
      <c r="I3029" s="43"/>
      <c r="J3029" s="96"/>
      <c r="K3029" s="138">
        <v>72.037234706363606</v>
      </c>
      <c r="L3029" s="37"/>
      <c r="M3029" s="138">
        <v>14.758237599090901</v>
      </c>
      <c r="N3029" s="138">
        <v>153.17248859363599</v>
      </c>
      <c r="O3029" s="138">
        <v>33.581090181818098</v>
      </c>
      <c r="P3029" s="138">
        <v>9.6724377254545395</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1311</v>
      </c>
      <c r="G3030" s="34" t="s">
        <v>201</v>
      </c>
      <c r="H3030" s="35" t="s">
        <v>768</v>
      </c>
      <c r="I3030" s="43"/>
      <c r="J3030" s="96"/>
      <c r="K3030" s="138">
        <v>7.7177262863636296</v>
      </c>
      <c r="L3030" s="37"/>
      <c r="M3030" s="138">
        <v>1.35178471272727</v>
      </c>
      <c r="N3030" s="138">
        <v>18.697529047272699</v>
      </c>
      <c r="O3030" s="138">
        <v>3.70047832727272</v>
      </c>
      <c r="P3030" s="138">
        <v>1.03109110090909</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1311</v>
      </c>
      <c r="G3031" s="34" t="s">
        <v>201</v>
      </c>
      <c r="H3031" s="35" t="s">
        <v>768</v>
      </c>
      <c r="I3031" s="43"/>
      <c r="J3031" s="96"/>
      <c r="K3031" s="138">
        <v>12.505540471818099</v>
      </c>
      <c r="L3031" s="37"/>
      <c r="M3031" s="138">
        <v>2.8714616781818099</v>
      </c>
      <c r="N3031" s="138">
        <v>40.751822802727197</v>
      </c>
      <c r="O3031" s="138">
        <v>7.6698701363636301</v>
      </c>
      <c r="P3031" s="138">
        <v>2.4447074781818099</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1311</v>
      </c>
      <c r="G3032" s="34" t="s">
        <v>201</v>
      </c>
      <c r="H3032" s="35" t="s">
        <v>768</v>
      </c>
      <c r="I3032" s="43"/>
      <c r="J3032" s="96"/>
      <c r="K3032" s="138">
        <v>25.716040476363599</v>
      </c>
      <c r="L3032" s="37"/>
      <c r="M3032" s="138">
        <v>3.7982920599999899</v>
      </c>
      <c r="N3032" s="138">
        <v>65.369809613636306</v>
      </c>
      <c r="O3032" s="138">
        <v>11.6701816181818</v>
      </c>
      <c r="P3032" s="138">
        <v>3.6570609963636298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1311</v>
      </c>
      <c r="G3033" s="34" t="s">
        <v>201</v>
      </c>
      <c r="H3033" s="35" t="s">
        <v>768</v>
      </c>
      <c r="I3033" s="43"/>
      <c r="J3033" s="96"/>
      <c r="K3033" s="138">
        <v>7.1878791972727196</v>
      </c>
      <c r="L3033" s="37"/>
      <c r="M3033" s="138">
        <v>1.74050991090909</v>
      </c>
      <c r="N3033" s="138">
        <v>25.76141063</v>
      </c>
      <c r="O3033" s="138">
        <v>4.2021666363636303</v>
      </c>
      <c r="P3033" s="138">
        <v>0.66136857909090896</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1311</v>
      </c>
      <c r="G3034" s="34" t="s">
        <v>201</v>
      </c>
      <c r="H3034" s="35" t="s">
        <v>768</v>
      </c>
      <c r="I3034" s="43"/>
      <c r="J3034" s="96"/>
      <c r="K3034" s="138">
        <v>15.0623512018181</v>
      </c>
      <c r="L3034" s="37"/>
      <c r="M3034" s="138">
        <v>2.8487612027272702</v>
      </c>
      <c r="N3034" s="138">
        <v>40.895580159090898</v>
      </c>
      <c r="O3034" s="138">
        <v>8.9457990363636295</v>
      </c>
      <c r="P3034" s="138">
        <v>1.8573756772727199</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1311</v>
      </c>
      <c r="G3035" s="34" t="s">
        <v>201</v>
      </c>
      <c r="H3035" s="35" t="s">
        <v>768</v>
      </c>
      <c r="I3035" s="43"/>
      <c r="J3035" s="96"/>
      <c r="K3035" s="138">
        <v>23.9682217054545</v>
      </c>
      <c r="L3035" s="37"/>
      <c r="M3035" s="138">
        <v>4.3454723872727197</v>
      </c>
      <c r="N3035" s="138">
        <v>63.987313636363602</v>
      </c>
      <c r="O3035" s="138">
        <v>11.983481136363601</v>
      </c>
      <c r="P3035" s="138">
        <v>2.9505413309090902</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1311</v>
      </c>
      <c r="G3036" s="34" t="s">
        <v>201</v>
      </c>
      <c r="H3036" s="35" t="s">
        <v>768</v>
      </c>
      <c r="I3036" s="43"/>
      <c r="J3036" s="96"/>
      <c r="K3036" s="138">
        <v>34.066886004545402</v>
      </c>
      <c r="L3036" s="37"/>
      <c r="M3036" s="138">
        <v>7.9931812645454503</v>
      </c>
      <c r="N3036" s="138">
        <v>83.807297030909098</v>
      </c>
      <c r="O3036" s="138">
        <v>15.642341009090901</v>
      </c>
      <c r="P3036" s="138">
        <v>5.4511311909090896</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1311</v>
      </c>
      <c r="G3037" s="34" t="s">
        <v>201</v>
      </c>
      <c r="H3037" s="35" t="s">
        <v>768</v>
      </c>
      <c r="I3037" s="43"/>
      <c r="J3037" s="96"/>
      <c r="K3037" s="138">
        <v>46.0023281245454</v>
      </c>
      <c r="L3037" s="37"/>
      <c r="M3037" s="138">
        <v>11.6350734572727</v>
      </c>
      <c r="N3037" s="138">
        <v>103.651974238181</v>
      </c>
      <c r="O3037" s="138">
        <v>18.792105927272701</v>
      </c>
      <c r="P3037" s="138">
        <v>7.0874720681818104</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1311</v>
      </c>
      <c r="G3038" s="34" t="s">
        <v>201</v>
      </c>
      <c r="H3038" s="35" t="s">
        <v>768</v>
      </c>
      <c r="I3038" s="43"/>
      <c r="J3038" s="96"/>
      <c r="K3038" s="138">
        <v>63.653768234545403</v>
      </c>
      <c r="L3038" s="37"/>
      <c r="M3038" s="138">
        <v>16.204560713636301</v>
      </c>
      <c r="N3038" s="138">
        <v>135.90339628454501</v>
      </c>
      <c r="O3038" s="138">
        <v>24.589269245454499</v>
      </c>
      <c r="P3038" s="138">
        <v>9.2942486745454502</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1311</v>
      </c>
      <c r="G3039" s="34" t="s">
        <v>201</v>
      </c>
      <c r="H3039" s="35" t="s">
        <v>768</v>
      </c>
      <c r="I3039" s="43"/>
      <c r="J3039" s="96"/>
      <c r="K3039" s="138">
        <v>4.7862238418181802</v>
      </c>
      <c r="L3039" s="37"/>
      <c r="M3039" s="138">
        <v>1.0986413190908999</v>
      </c>
      <c r="N3039" s="138">
        <v>14.990881435454501</v>
      </c>
      <c r="O3039" s="138">
        <v>3.2466868636363602</v>
      </c>
      <c r="P3039" s="138">
        <v>0.64862177909090901</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1311</v>
      </c>
      <c r="G3040" s="34" t="s">
        <v>201</v>
      </c>
      <c r="H3040" s="35" t="s">
        <v>768</v>
      </c>
      <c r="I3040" s="43"/>
      <c r="J3040" s="96"/>
      <c r="K3040" s="138">
        <v>12.095714554545401</v>
      </c>
      <c r="L3040" s="37"/>
      <c r="M3040" s="138">
        <v>1.8053961036363599</v>
      </c>
      <c r="N3040" s="138">
        <v>32.816930576363603</v>
      </c>
      <c r="O3040" s="138">
        <v>7.6394041272727202</v>
      </c>
      <c r="P3040" s="138">
        <v>1.6978055609090901</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1311</v>
      </c>
      <c r="G3041" s="34" t="s">
        <v>201</v>
      </c>
      <c r="H3041" s="35" t="s">
        <v>768</v>
      </c>
      <c r="I3041" s="43"/>
      <c r="J3041" s="96"/>
      <c r="K3041" s="138">
        <v>20.725390218181801</v>
      </c>
      <c r="L3041" s="37"/>
      <c r="M3041" s="138">
        <v>3.12650858363636</v>
      </c>
      <c r="N3041" s="138">
        <v>49.585915458181802</v>
      </c>
      <c r="O3041" s="138">
        <v>11.2782743999999</v>
      </c>
      <c r="P3041" s="138">
        <v>2.7092571836363599</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1311</v>
      </c>
      <c r="G3042" s="34" t="s">
        <v>201</v>
      </c>
      <c r="H3042" s="35" t="s">
        <v>768</v>
      </c>
      <c r="I3042" s="43"/>
      <c r="J3042" s="96"/>
      <c r="K3042" s="138">
        <v>32.283814938181798</v>
      </c>
      <c r="L3042" s="37"/>
      <c r="M3042" s="138">
        <v>5.4677074327272699</v>
      </c>
      <c r="N3042" s="138">
        <v>72.197141086363601</v>
      </c>
      <c r="O3042" s="138">
        <v>15.1533238545454</v>
      </c>
      <c r="P3042" s="138">
        <v>3.7665591909090899</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1311</v>
      </c>
      <c r="G3043" s="34" t="s">
        <v>201</v>
      </c>
      <c r="H3043" s="35" t="s">
        <v>768</v>
      </c>
      <c r="I3043" s="43"/>
      <c r="J3043" s="111"/>
      <c r="K3043" s="138">
        <v>39.093599829090898</v>
      </c>
      <c r="L3043" s="39"/>
      <c r="M3043" s="138">
        <v>7.3880697190909004</v>
      </c>
      <c r="N3043" s="138">
        <v>97.212348560909007</v>
      </c>
      <c r="O3043" s="138">
        <v>20.9652086636363</v>
      </c>
      <c r="P3043" s="138">
        <v>5.74244294818181</v>
      </c>
    </row>
    <row r="3044" spans="1:16" x14ac:dyDescent="0.35">
      <c r="A3044" s="3">
        <f xml:space="preserve"> ROW( data_scaledImpacts[[#This Row],[row_id]] ) - ROW( data_scaledImpacts[[#Headers],[row_id]] )</f>
        <v>3043</v>
      </c>
      <c r="B3044" s="41" t="str">
        <f xml:space="preserve"> _xlfn.TEXTJOIN( "", , data_scaledImpacts[[#This Row],[sector]:[impactType]] )</f>
        <v>MentalHealthCanESM21N/A</v>
      </c>
      <c r="C3044" s="33" t="s">
        <v>1312</v>
      </c>
      <c r="D3044" s="33" t="s">
        <v>0</v>
      </c>
      <c r="E3044" s="34">
        <v>1</v>
      </c>
      <c r="F3044" s="34"/>
      <c r="G3044" s="34" t="s">
        <v>201</v>
      </c>
      <c r="H3044" s="35"/>
      <c r="I3044" s="43" t="s">
        <v>35</v>
      </c>
      <c r="J3044" s="96">
        <v>1.0315599724368601E-6</v>
      </c>
      <c r="K3044" s="96">
        <v>9.00274666500048E-7</v>
      </c>
      <c r="L3044" s="96">
        <v>1.44220699560688E-6</v>
      </c>
      <c r="M3044" s="96">
        <v>1.0925868229822799E-6</v>
      </c>
      <c r="N3044" s="96">
        <v>1.1575291841931101E-6</v>
      </c>
      <c r="O3044" s="96">
        <v>9.2586501075180095E-7</v>
      </c>
      <c r="P3044" s="96">
        <v>6.3662710173823201E-7</v>
      </c>
    </row>
    <row r="3045" spans="1:16" x14ac:dyDescent="0.35">
      <c r="A3045" s="3">
        <f xml:space="preserve"> ROW( data_scaledImpacts[[#This Row],[row_id]] ) - ROW( data_scaledImpacts[[#Headers],[row_id]] )</f>
        <v>3044</v>
      </c>
      <c r="B3045" s="41" t="str">
        <f xml:space="preserve"> _xlfn.TEXTJOIN( "", , data_scaledImpacts[[#This Row],[sector]:[impactType]] )</f>
        <v>MentalHealthCCSM41N/A</v>
      </c>
      <c r="C3045" s="33" t="s">
        <v>1312</v>
      </c>
      <c r="D3045" s="33" t="s">
        <v>1</v>
      </c>
      <c r="E3045" s="34">
        <v>1</v>
      </c>
      <c r="F3045" s="34"/>
      <c r="G3045" s="34" t="s">
        <v>201</v>
      </c>
      <c r="H3045" s="35"/>
      <c r="I3045" s="43" t="s">
        <v>36</v>
      </c>
      <c r="J3045" s="96">
        <v>9.8706281130895096E-7</v>
      </c>
      <c r="K3045" s="96">
        <v>4.46883195024474E-7</v>
      </c>
      <c r="L3045" s="96">
        <v>1.5317070922423101E-6</v>
      </c>
      <c r="M3045" s="96">
        <v>7.78224776941392E-7</v>
      </c>
      <c r="N3045" s="96">
        <v>9.8655141919015304E-7</v>
      </c>
      <c r="O3045" s="96">
        <v>9.5116512971671102E-7</v>
      </c>
      <c r="P3045" s="96">
        <v>6.8473937758605595E-7</v>
      </c>
    </row>
    <row r="3046" spans="1:16" x14ac:dyDescent="0.35">
      <c r="A3046" s="3">
        <f xml:space="preserve"> ROW( data_scaledImpacts[[#This Row],[row_id]] ) - ROW( data_scaledImpacts[[#Headers],[row_id]] )</f>
        <v>3045</v>
      </c>
      <c r="B3046" s="41" t="str">
        <f xml:space="preserve"> _xlfn.TEXTJOIN( "", , data_scaledImpacts[[#This Row],[sector]:[impactType]] )</f>
        <v>MentalHealthGISS-E2-R1N/A</v>
      </c>
      <c r="C3046" s="33" t="s">
        <v>1312</v>
      </c>
      <c r="D3046" s="33" t="s">
        <v>2</v>
      </c>
      <c r="E3046" s="34">
        <v>1</v>
      </c>
      <c r="F3046" s="34"/>
      <c r="G3046" s="34" t="s">
        <v>201</v>
      </c>
      <c r="H3046" s="35"/>
      <c r="I3046" s="43" t="s">
        <v>37</v>
      </c>
      <c r="J3046" s="96">
        <v>1.03857396000779E-6</v>
      </c>
      <c r="K3046" s="96">
        <v>8.1174710187318495E-7</v>
      </c>
      <c r="L3046" s="96">
        <v>1.18234848214089E-6</v>
      </c>
      <c r="M3046" s="96">
        <v>8.1993462129115296E-7</v>
      </c>
      <c r="N3046" s="96">
        <v>9.4214417382120298E-7</v>
      </c>
      <c r="O3046" s="96">
        <v>7.4682429925833196E-7</v>
      </c>
      <c r="P3046" s="96">
        <v>5.6271666791335195E-7</v>
      </c>
    </row>
    <row r="3047" spans="1:16" x14ac:dyDescent="0.35">
      <c r="A3047" s="3">
        <f xml:space="preserve"> ROW( data_scaledImpacts[[#This Row],[row_id]] ) - ROW( data_scaledImpacts[[#Headers],[row_id]] )</f>
        <v>3046</v>
      </c>
      <c r="B3047" s="41" t="str">
        <f xml:space="preserve"> _xlfn.TEXTJOIN( "", , data_scaledImpacts[[#This Row],[sector]:[impactType]] )</f>
        <v>MentalHealthHadGEM2-ES1N/A</v>
      </c>
      <c r="C3047" s="33" t="s">
        <v>1312</v>
      </c>
      <c r="D3047" s="33" t="s">
        <v>3</v>
      </c>
      <c r="E3047" s="34">
        <v>1</v>
      </c>
      <c r="F3047" s="34"/>
      <c r="G3047" s="34" t="s">
        <v>201</v>
      </c>
      <c r="H3047" s="35"/>
      <c r="I3047" s="43" t="s">
        <v>38</v>
      </c>
      <c r="J3047" s="96">
        <v>1.38119576605944E-6</v>
      </c>
      <c r="K3047" s="96">
        <v>7.8213051941838902E-7</v>
      </c>
      <c r="L3047" s="96">
        <v>1.3297270499253301E-6</v>
      </c>
      <c r="M3047" s="96">
        <v>1.0000767306842301E-6</v>
      </c>
      <c r="N3047" s="96">
        <v>1.55990552056978E-6</v>
      </c>
      <c r="O3047" s="96">
        <v>1.00515296546719E-6</v>
      </c>
      <c r="P3047" s="96">
        <v>4.2497204570099201E-7</v>
      </c>
    </row>
    <row r="3048" spans="1:16" x14ac:dyDescent="0.35">
      <c r="A3048" s="3">
        <f xml:space="preserve"> ROW( data_scaledImpacts[[#This Row],[row_id]] ) - ROW( data_scaledImpacts[[#Headers],[row_id]] )</f>
        <v>3047</v>
      </c>
      <c r="B3048" s="41" t="str">
        <f xml:space="preserve"> _xlfn.TEXTJOIN( "", , data_scaledImpacts[[#This Row],[sector]:[impactType]] )</f>
        <v>MentalHealthMIROC51N/A</v>
      </c>
      <c r="C3048" s="33" t="s">
        <v>1312</v>
      </c>
      <c r="D3048" s="33" t="s">
        <v>4</v>
      </c>
      <c r="E3048" s="34">
        <v>1</v>
      </c>
      <c r="F3048" s="34"/>
      <c r="G3048" s="34" t="s">
        <v>201</v>
      </c>
      <c r="H3048" s="35"/>
      <c r="I3048" s="43" t="s">
        <v>39</v>
      </c>
      <c r="J3048" s="96">
        <v>1.26277402985774E-6</v>
      </c>
      <c r="K3048" s="96">
        <v>6.93124264389868E-7</v>
      </c>
      <c r="L3048" s="96">
        <v>1.4691375528733E-6</v>
      </c>
      <c r="M3048" s="96">
        <v>8.17589061866712E-7</v>
      </c>
      <c r="N3048" s="96">
        <v>1.04995881745812E-6</v>
      </c>
      <c r="O3048" s="96">
        <v>1.0677869624575201E-6</v>
      </c>
      <c r="P3048" s="96">
        <v>5.2220455412749101E-7</v>
      </c>
    </row>
    <row r="3049" spans="1:16" x14ac:dyDescent="0.35">
      <c r="A3049" s="3">
        <f xml:space="preserve"> ROW( data_scaledImpacts[[#This Row],[row_id]] ) - ROW( data_scaledImpacts[[#Headers],[row_id]] )</f>
        <v>3048</v>
      </c>
      <c r="B3049" s="41" t="str">
        <f xml:space="preserve"> _xlfn.TEXTJOIN( "", , data_scaledImpacts[[#This Row],[sector]:[impactType]] )</f>
        <v>MentalHealthGFDL-CM31N/A</v>
      </c>
      <c r="C3049" s="33" t="s">
        <v>1312</v>
      </c>
      <c r="D3049" s="33" t="s">
        <v>5</v>
      </c>
      <c r="E3049" s="34">
        <v>1</v>
      </c>
      <c r="F3049" s="34"/>
      <c r="G3049" s="34" t="s">
        <v>201</v>
      </c>
      <c r="H3049" s="35"/>
      <c r="I3049" s="43" t="s">
        <v>40</v>
      </c>
      <c r="J3049" s="96">
        <v>1.2341455296722101E-6</v>
      </c>
      <c r="K3049" s="96">
        <v>9.8467473195739308E-7</v>
      </c>
      <c r="L3049" s="96">
        <v>1.10988665751692E-6</v>
      </c>
      <c r="M3049" s="96">
        <v>7.8461084413817503E-7</v>
      </c>
      <c r="N3049" s="96">
        <v>1.44784364771026E-6</v>
      </c>
      <c r="O3049" s="96">
        <v>1.1682202347350601E-6</v>
      </c>
      <c r="P3049" s="96">
        <v>6.4826954093682505E-7</v>
      </c>
    </row>
    <row r="3050" spans="1:16" x14ac:dyDescent="0.35">
      <c r="A3050" s="3">
        <f xml:space="preserve"> ROW( data_scaledImpacts[[#This Row],[row_id]] ) - ROW( data_scaledImpacts[[#Headers],[row_id]] )</f>
        <v>3049</v>
      </c>
      <c r="B3050" s="41" t="str">
        <f xml:space="preserve"> _xlfn.TEXTJOIN( "", , data_scaledImpacts[[#This Row],[sector]:[impactType]] )</f>
        <v>MentalHealthCanESM22N/A</v>
      </c>
      <c r="C3050" s="33" t="s">
        <v>1312</v>
      </c>
      <c r="D3050" s="33" t="s">
        <v>0</v>
      </c>
      <c r="E3050" s="34">
        <v>2</v>
      </c>
      <c r="F3050" s="34"/>
      <c r="G3050" s="34" t="s">
        <v>201</v>
      </c>
      <c r="H3050" s="35"/>
      <c r="I3050" s="43" t="s">
        <v>42</v>
      </c>
      <c r="J3050" s="96">
        <v>2.13536397990104E-6</v>
      </c>
      <c r="K3050" s="96">
        <v>1.62549002650928E-6</v>
      </c>
      <c r="L3050" s="96">
        <v>2.88957156417848E-6</v>
      </c>
      <c r="M3050" s="96">
        <v>2.0212046900962599E-6</v>
      </c>
      <c r="N3050" s="96">
        <v>2.2271108478441199E-6</v>
      </c>
      <c r="O3050" s="96">
        <v>1.71198823450821E-6</v>
      </c>
      <c r="P3050" s="96">
        <v>1.75334102386797E-6</v>
      </c>
    </row>
    <row r="3051" spans="1:16" x14ac:dyDescent="0.35">
      <c r="A3051" s="3">
        <f xml:space="preserve"> ROW( data_scaledImpacts[[#This Row],[row_id]] ) - ROW( data_scaledImpacts[[#Headers],[row_id]] )</f>
        <v>3050</v>
      </c>
      <c r="B3051" s="41" t="str">
        <f xml:space="preserve"> _xlfn.TEXTJOIN( "", , data_scaledImpacts[[#This Row],[sector]:[impactType]] )</f>
        <v>MentalHealthCCSM42N/A</v>
      </c>
      <c r="C3051" s="33" t="s">
        <v>1312</v>
      </c>
      <c r="D3051" s="33" t="s">
        <v>1</v>
      </c>
      <c r="E3051" s="34">
        <v>2</v>
      </c>
      <c r="F3051" s="34"/>
      <c r="G3051" s="34" t="s">
        <v>201</v>
      </c>
      <c r="H3051" s="35"/>
      <c r="I3051" s="43" t="s">
        <v>43</v>
      </c>
      <c r="J3051" s="96">
        <v>2.0442209946754101E-6</v>
      </c>
      <c r="K3051" s="96">
        <v>1.22551059476826E-6</v>
      </c>
      <c r="L3051" s="96">
        <v>3.15421346331494E-6</v>
      </c>
      <c r="M3051" s="96">
        <v>1.7792889187798199E-6</v>
      </c>
      <c r="N3051" s="96">
        <v>1.9815401746286999E-6</v>
      </c>
      <c r="O3051" s="96">
        <v>2.0430296856070801E-6</v>
      </c>
      <c r="P3051" s="96">
        <v>1.71208968118994E-6</v>
      </c>
    </row>
    <row r="3052" spans="1:16" x14ac:dyDescent="0.35">
      <c r="A3052" s="3">
        <f xml:space="preserve"> ROW( data_scaledImpacts[[#This Row],[row_id]] ) - ROW( data_scaledImpacts[[#Headers],[row_id]] )</f>
        <v>3051</v>
      </c>
      <c r="B3052" s="41" t="str">
        <f xml:space="preserve"> _xlfn.TEXTJOIN( "", , data_scaledImpacts[[#This Row],[sector]:[impactType]] )</f>
        <v>MentalHealthGISS-E2-R2N/A</v>
      </c>
      <c r="C3052" s="33" t="s">
        <v>1312</v>
      </c>
      <c r="D3052" s="33" t="s">
        <v>2</v>
      </c>
      <c r="E3052" s="34">
        <v>2</v>
      </c>
      <c r="F3052" s="34"/>
      <c r="G3052" s="34" t="s">
        <v>201</v>
      </c>
      <c r="H3052" s="35"/>
      <c r="I3052" s="43" t="s">
        <v>44</v>
      </c>
      <c r="J3052" s="96">
        <v>2.3224787199915501E-6</v>
      </c>
      <c r="K3052" s="96">
        <v>1.66388930710916E-6</v>
      </c>
      <c r="L3052" s="96">
        <v>2.16713431364092E-6</v>
      </c>
      <c r="M3052" s="96">
        <v>1.47723611844647E-6</v>
      </c>
      <c r="N3052" s="96">
        <v>2.1599302296556299E-6</v>
      </c>
      <c r="O3052" s="96">
        <v>1.71725734226448E-6</v>
      </c>
      <c r="P3052" s="96">
        <v>1.5253181118988099E-6</v>
      </c>
    </row>
    <row r="3053" spans="1:16" x14ac:dyDescent="0.35">
      <c r="A3053" s="3">
        <f xml:space="preserve"> ROW( data_scaledImpacts[[#This Row],[row_id]] ) - ROW( data_scaledImpacts[[#Headers],[row_id]] )</f>
        <v>3052</v>
      </c>
      <c r="B3053" s="41" t="str">
        <f xml:space="preserve"> _xlfn.TEXTJOIN( "", , data_scaledImpacts[[#This Row],[sector]:[impactType]] )</f>
        <v>MentalHealthHadGEM2-ES2N/A</v>
      </c>
      <c r="C3053" s="33" t="s">
        <v>1312</v>
      </c>
      <c r="D3053" s="33" t="s">
        <v>3</v>
      </c>
      <c r="E3053" s="34">
        <v>2</v>
      </c>
      <c r="F3053" s="34"/>
      <c r="G3053" s="34" t="s">
        <v>201</v>
      </c>
      <c r="H3053" s="35"/>
      <c r="I3053" s="43" t="s">
        <v>45</v>
      </c>
      <c r="J3053" s="96">
        <v>2.32769561699138E-6</v>
      </c>
      <c r="K3053" s="96">
        <v>1.3037612767617601E-6</v>
      </c>
      <c r="L3053" s="96">
        <v>3.0451619993316299E-6</v>
      </c>
      <c r="M3053" s="96">
        <v>1.73677469213223E-6</v>
      </c>
      <c r="N3053" s="96">
        <v>2.27393134843756E-6</v>
      </c>
      <c r="O3053" s="96">
        <v>2.0253344198638499E-6</v>
      </c>
      <c r="P3053" s="96">
        <v>1.35436692750194E-6</v>
      </c>
    </row>
    <row r="3054" spans="1:16" x14ac:dyDescent="0.35">
      <c r="A3054" s="3">
        <f xml:space="preserve"> ROW( data_scaledImpacts[[#This Row],[row_id]] ) - ROW( data_scaledImpacts[[#Headers],[row_id]] )</f>
        <v>3053</v>
      </c>
      <c r="B3054" s="41" t="str">
        <f xml:space="preserve"> _xlfn.TEXTJOIN( "", , data_scaledImpacts[[#This Row],[sector]:[impactType]] )</f>
        <v>MentalHealthMIROC52N/A</v>
      </c>
      <c r="C3054" s="33" t="s">
        <v>1312</v>
      </c>
      <c r="D3054" s="33" t="s">
        <v>4</v>
      </c>
      <c r="E3054" s="34">
        <v>2</v>
      </c>
      <c r="F3054" s="34"/>
      <c r="G3054" s="34" t="s">
        <v>201</v>
      </c>
      <c r="H3054" s="35"/>
      <c r="I3054" s="43" t="s">
        <v>46</v>
      </c>
      <c r="J3054" s="96">
        <v>2.3282370632057302E-6</v>
      </c>
      <c r="K3054" s="96">
        <v>1.5251496162997601E-6</v>
      </c>
      <c r="L3054" s="96">
        <v>3.1586609072517599E-6</v>
      </c>
      <c r="M3054" s="96">
        <v>1.2625520204059399E-6</v>
      </c>
      <c r="N3054" s="96">
        <v>1.99537513140577E-6</v>
      </c>
      <c r="O3054" s="96">
        <v>2.0140387182769901E-6</v>
      </c>
      <c r="P3054" s="96">
        <v>1.37960630840358E-6</v>
      </c>
    </row>
    <row r="3055" spans="1:16" x14ac:dyDescent="0.35">
      <c r="A3055" s="3">
        <f xml:space="preserve"> ROW( data_scaledImpacts[[#This Row],[row_id]] ) - ROW( data_scaledImpacts[[#Headers],[row_id]] )</f>
        <v>3054</v>
      </c>
      <c r="B3055" s="41" t="str">
        <f xml:space="preserve"> _xlfn.TEXTJOIN( "", , data_scaledImpacts[[#This Row],[sector]:[impactType]] )</f>
        <v>MentalHealthGFDL-CM32N/A</v>
      </c>
      <c r="C3055" s="33" t="s">
        <v>1312</v>
      </c>
      <c r="D3055" s="33" t="s">
        <v>5</v>
      </c>
      <c r="E3055" s="34">
        <v>2</v>
      </c>
      <c r="F3055" s="34"/>
      <c r="G3055" s="34" t="s">
        <v>201</v>
      </c>
      <c r="H3055" s="35"/>
      <c r="I3055" s="43" t="s">
        <v>47</v>
      </c>
      <c r="J3055" s="96">
        <v>2.1742694275354398E-6</v>
      </c>
      <c r="K3055" s="96">
        <v>1.78497624782788E-6</v>
      </c>
      <c r="L3055" s="96">
        <v>2.4063584944713501E-6</v>
      </c>
      <c r="M3055" s="96">
        <v>1.49548807720624E-6</v>
      </c>
      <c r="N3055" s="96">
        <v>2.43050814134114E-6</v>
      </c>
      <c r="O3055" s="96">
        <v>1.8978081102564101E-6</v>
      </c>
      <c r="P3055" s="96">
        <v>1.47232092991934E-6</v>
      </c>
    </row>
    <row r="3056" spans="1:16" x14ac:dyDescent="0.35">
      <c r="A3056" s="3">
        <f xml:space="preserve"> ROW( data_scaledImpacts[[#This Row],[row_id]] ) - ROW( data_scaledImpacts[[#Headers],[row_id]] )</f>
        <v>3055</v>
      </c>
      <c r="B3056" s="41" t="str">
        <f xml:space="preserve"> _xlfn.TEXTJOIN( "", , data_scaledImpacts[[#This Row],[sector]:[impactType]] )</f>
        <v>MentalHealthCanESM23N/A</v>
      </c>
      <c r="C3056" s="33" t="s">
        <v>1312</v>
      </c>
      <c r="D3056" s="33" t="s">
        <v>0</v>
      </c>
      <c r="E3056" s="34">
        <v>3</v>
      </c>
      <c r="F3056" s="34"/>
      <c r="G3056" s="34" t="s">
        <v>201</v>
      </c>
      <c r="H3056" s="35"/>
      <c r="I3056" s="43" t="s">
        <v>49</v>
      </c>
      <c r="J3056" s="96">
        <v>2.9399972586326102E-6</v>
      </c>
      <c r="K3056" s="96">
        <v>2.3241207215422798E-6</v>
      </c>
      <c r="L3056" s="96">
        <v>4.2930927109804098E-6</v>
      </c>
      <c r="M3056" s="96">
        <v>3.0360403405162802E-6</v>
      </c>
      <c r="N3056" s="96">
        <v>3.05891990639274E-6</v>
      </c>
      <c r="O3056" s="96">
        <v>2.5214211660245301E-6</v>
      </c>
      <c r="P3056" s="96">
        <v>2.6158356874145599E-6</v>
      </c>
    </row>
    <row r="3057" spans="1:16" x14ac:dyDescent="0.35">
      <c r="A3057" s="3">
        <f xml:space="preserve"> ROW( data_scaledImpacts[[#This Row],[row_id]] ) - ROW( data_scaledImpacts[[#Headers],[row_id]] )</f>
        <v>3056</v>
      </c>
      <c r="B3057" s="41" t="str">
        <f xml:space="preserve"> _xlfn.TEXTJOIN( "", , data_scaledImpacts[[#This Row],[sector]:[impactType]] )</f>
        <v>MentalHealthCCSM43N/A</v>
      </c>
      <c r="C3057" s="33" t="s">
        <v>1312</v>
      </c>
      <c r="D3057" s="33" t="s">
        <v>1</v>
      </c>
      <c r="E3057" s="34">
        <v>3</v>
      </c>
      <c r="F3057" s="34"/>
      <c r="G3057" s="34" t="s">
        <v>201</v>
      </c>
      <c r="H3057" s="35"/>
      <c r="I3057" s="43" t="s">
        <v>50</v>
      </c>
      <c r="J3057" s="96">
        <v>3.4161784871002798E-6</v>
      </c>
      <c r="K3057" s="96">
        <v>2.1592452447156698E-6</v>
      </c>
      <c r="L3057" s="96">
        <v>4.5396143546783403E-6</v>
      </c>
      <c r="M3057" s="96">
        <v>2.6815914511733401E-6</v>
      </c>
      <c r="N3057" s="96">
        <v>3.0174540660837198E-6</v>
      </c>
      <c r="O3057" s="96">
        <v>2.7540065465777799E-6</v>
      </c>
      <c r="P3057" s="96">
        <v>2.2925055136322199E-6</v>
      </c>
    </row>
    <row r="3058" spans="1:16" x14ac:dyDescent="0.35">
      <c r="A3058" s="3">
        <f xml:space="preserve"> ROW( data_scaledImpacts[[#This Row],[row_id]] ) - ROW( data_scaledImpacts[[#Headers],[row_id]] )</f>
        <v>3057</v>
      </c>
      <c r="B3058" s="41" t="str">
        <f xml:space="preserve"> _xlfn.TEXTJOIN( "", , data_scaledImpacts[[#This Row],[sector]:[impactType]] )</f>
        <v>MentalHealthGISS-E2-R3N/A</v>
      </c>
      <c r="C3058" s="33" t="s">
        <v>1312</v>
      </c>
      <c r="D3058" s="33" t="s">
        <v>2</v>
      </c>
      <c r="E3058" s="34">
        <v>3</v>
      </c>
      <c r="F3058" s="34"/>
      <c r="G3058" s="34" t="s">
        <v>201</v>
      </c>
      <c r="H3058" s="35"/>
      <c r="I3058" s="43" t="s">
        <v>51</v>
      </c>
      <c r="J3058" s="96">
        <v>3.62448292911544E-6</v>
      </c>
      <c r="K3058" s="96">
        <v>2.50248781954517E-6</v>
      </c>
      <c r="L3058" s="96">
        <v>4.0323157695130498E-6</v>
      </c>
      <c r="M3058" s="96">
        <v>2.0058922611784299E-6</v>
      </c>
      <c r="N3058" s="96">
        <v>3.3852473124851401E-6</v>
      </c>
      <c r="O3058" s="96">
        <v>2.64597046724359E-6</v>
      </c>
      <c r="P3058" s="96">
        <v>2.49956247978862E-6</v>
      </c>
    </row>
    <row r="3059" spans="1:16" x14ac:dyDescent="0.35">
      <c r="A3059" s="3">
        <f xml:space="preserve"> ROW( data_scaledImpacts[[#This Row],[row_id]] ) - ROW( data_scaledImpacts[[#Headers],[row_id]] )</f>
        <v>3058</v>
      </c>
      <c r="B3059" s="41" t="str">
        <f xml:space="preserve"> _xlfn.TEXTJOIN( "", , data_scaledImpacts[[#This Row],[sector]:[impactType]] )</f>
        <v>MentalHealthHadGEM2-ES3N/A</v>
      </c>
      <c r="C3059" s="33" t="s">
        <v>1312</v>
      </c>
      <c r="D3059" s="33" t="s">
        <v>3</v>
      </c>
      <c r="E3059" s="34">
        <v>3</v>
      </c>
      <c r="F3059" s="34"/>
      <c r="G3059" s="34" t="s">
        <v>201</v>
      </c>
      <c r="H3059" s="35"/>
      <c r="I3059" s="43" t="s">
        <v>52</v>
      </c>
      <c r="J3059" s="96">
        <v>3.9476485923437804E-6</v>
      </c>
      <c r="K3059" s="96">
        <v>2.3785147848606101E-6</v>
      </c>
      <c r="L3059" s="96">
        <v>4.4325418215016996E-6</v>
      </c>
      <c r="M3059" s="96">
        <v>2.3190388681162101E-6</v>
      </c>
      <c r="N3059" s="96">
        <v>3.4617896456527499E-6</v>
      </c>
      <c r="O3059" s="96">
        <v>2.82256198660454E-6</v>
      </c>
      <c r="P3059" s="96">
        <v>2.04824454694188E-6</v>
      </c>
    </row>
    <row r="3060" spans="1:16" x14ac:dyDescent="0.35">
      <c r="A3060" s="3">
        <f xml:space="preserve"> ROW( data_scaledImpacts[[#This Row],[row_id]] ) - ROW( data_scaledImpacts[[#Headers],[row_id]] )</f>
        <v>3059</v>
      </c>
      <c r="B3060" s="41" t="str">
        <f xml:space="preserve"> _xlfn.TEXTJOIN( "", , data_scaledImpacts[[#This Row],[sector]:[impactType]] )</f>
        <v>MentalHealthMIROC53N/A</v>
      </c>
      <c r="C3060" s="33" t="s">
        <v>1312</v>
      </c>
      <c r="D3060" s="33" t="s">
        <v>4</v>
      </c>
      <c r="E3060" s="34">
        <v>3</v>
      </c>
      <c r="F3060" s="34"/>
      <c r="G3060" s="34" t="s">
        <v>201</v>
      </c>
      <c r="H3060" s="35"/>
      <c r="I3060" s="43" t="s">
        <v>53</v>
      </c>
      <c r="J3060" s="96">
        <v>3.3310021735115301E-6</v>
      </c>
      <c r="K3060" s="96">
        <v>2.4601580262096599E-6</v>
      </c>
      <c r="L3060" s="96">
        <v>4.2312345159663301E-6</v>
      </c>
      <c r="M3060" s="96">
        <v>1.92674530643165E-6</v>
      </c>
      <c r="N3060" s="96">
        <v>2.9472755380250499E-6</v>
      </c>
      <c r="O3060" s="96">
        <v>2.8340576651820102E-6</v>
      </c>
      <c r="P3060" s="96">
        <v>2.1934970299126199E-6</v>
      </c>
    </row>
    <row r="3061" spans="1:16" x14ac:dyDescent="0.35">
      <c r="A3061" s="3">
        <f xml:space="preserve"> ROW( data_scaledImpacts[[#This Row],[row_id]] ) - ROW( data_scaledImpacts[[#Headers],[row_id]] )</f>
        <v>3060</v>
      </c>
      <c r="B3061" s="41" t="str">
        <f xml:space="preserve"> _xlfn.TEXTJOIN( "", , data_scaledImpacts[[#This Row],[sector]:[impactType]] )</f>
        <v>MentalHealthGFDL-CM33N/A</v>
      </c>
      <c r="C3061" s="33" t="s">
        <v>1312</v>
      </c>
      <c r="D3061" s="33" t="s">
        <v>5</v>
      </c>
      <c r="E3061" s="34">
        <v>3</v>
      </c>
      <c r="F3061" s="34"/>
      <c r="G3061" s="34" t="s">
        <v>201</v>
      </c>
      <c r="H3061" s="35"/>
      <c r="I3061" s="43" t="s">
        <v>54</v>
      </c>
      <c r="J3061" s="96">
        <v>3.1274515707293102E-6</v>
      </c>
      <c r="K3061" s="96">
        <v>2.6149402086381901E-6</v>
      </c>
      <c r="L3061" s="96">
        <v>3.9230517507746001E-6</v>
      </c>
      <c r="M3061" s="96">
        <v>2.6606243535879299E-6</v>
      </c>
      <c r="N3061" s="96">
        <v>3.27521759705798E-6</v>
      </c>
      <c r="O3061" s="96">
        <v>2.6096301691045502E-6</v>
      </c>
      <c r="P3061" s="96">
        <v>2.6632938469340401E-6</v>
      </c>
    </row>
    <row r="3062" spans="1:16" x14ac:dyDescent="0.35">
      <c r="A3062" s="3">
        <f xml:space="preserve"> ROW( data_scaledImpacts[[#This Row],[row_id]] ) - ROW( data_scaledImpacts[[#Headers],[row_id]] )</f>
        <v>3061</v>
      </c>
      <c r="B3062" s="41" t="str">
        <f xml:space="preserve"> _xlfn.TEXTJOIN( "", , data_scaledImpacts[[#This Row],[sector]:[impactType]] )</f>
        <v>MentalHealthCanESM24N/A</v>
      </c>
      <c r="C3062" s="33" t="s">
        <v>1312</v>
      </c>
      <c r="D3062" s="33" t="s">
        <v>0</v>
      </c>
      <c r="E3062" s="34">
        <v>4</v>
      </c>
      <c r="F3062" s="34"/>
      <c r="G3062" s="34" t="s">
        <v>201</v>
      </c>
      <c r="H3062" s="35"/>
      <c r="I3062" s="43" t="s">
        <v>56</v>
      </c>
      <c r="J3062" s="96">
        <v>4.0015780009356603E-6</v>
      </c>
      <c r="K3062" s="96">
        <v>3.2187202879303998E-6</v>
      </c>
      <c r="L3062" s="96">
        <v>5.5960206215765597E-6</v>
      </c>
      <c r="M3062" s="96">
        <v>4.2149295314972403E-6</v>
      </c>
      <c r="N3062" s="96">
        <v>3.96551992944835E-6</v>
      </c>
      <c r="O3062" s="96">
        <v>3.2897895345650499E-6</v>
      </c>
      <c r="P3062" s="96">
        <v>3.5958490503238201E-6</v>
      </c>
    </row>
    <row r="3063" spans="1:16" x14ac:dyDescent="0.35">
      <c r="A3063" s="3">
        <f xml:space="preserve"> ROW( data_scaledImpacts[[#This Row],[row_id]] ) - ROW( data_scaledImpacts[[#Headers],[row_id]] )</f>
        <v>3062</v>
      </c>
      <c r="B3063" s="41" t="str">
        <f xml:space="preserve"> _xlfn.TEXTJOIN( "", , data_scaledImpacts[[#This Row],[sector]:[impactType]] )</f>
        <v>MentalHealthCCSM44N/A</v>
      </c>
      <c r="C3063" s="33" t="s">
        <v>1312</v>
      </c>
      <c r="D3063" s="33" t="s">
        <v>1</v>
      </c>
      <c r="E3063" s="34">
        <v>4</v>
      </c>
      <c r="F3063" s="34"/>
      <c r="G3063" s="34" t="s">
        <v>201</v>
      </c>
      <c r="H3063" s="35"/>
      <c r="I3063" s="43" t="s">
        <v>57</v>
      </c>
      <c r="J3063" s="96">
        <v>4.3715410584054002E-6</v>
      </c>
      <c r="K3063" s="96">
        <v>2.9578686840773701E-6</v>
      </c>
      <c r="L3063" s="96">
        <v>6.1871454519376598E-6</v>
      </c>
      <c r="M3063" s="96">
        <v>3.68680389733305E-6</v>
      </c>
      <c r="N3063" s="96">
        <v>3.9154289793190604E-6</v>
      </c>
      <c r="O3063" s="96">
        <v>3.2674294797566898E-6</v>
      </c>
      <c r="P3063" s="96">
        <v>3.1537534291977599E-6</v>
      </c>
    </row>
    <row r="3064" spans="1:16" x14ac:dyDescent="0.35">
      <c r="A3064" s="3">
        <f xml:space="preserve"> ROW( data_scaledImpacts[[#This Row],[row_id]] ) - ROW( data_scaledImpacts[[#Headers],[row_id]] )</f>
        <v>3063</v>
      </c>
      <c r="B3064" s="41" t="str">
        <f xml:space="preserve"> _xlfn.TEXTJOIN( "", , data_scaledImpacts[[#This Row],[sector]:[impactType]] )</f>
        <v>MentalHealthHadGEM2-ES4N/A</v>
      </c>
      <c r="C3064" s="33" t="s">
        <v>1312</v>
      </c>
      <c r="D3064" s="33" t="s">
        <v>3</v>
      </c>
      <c r="E3064" s="34">
        <v>4</v>
      </c>
      <c r="F3064" s="34"/>
      <c r="G3064" s="34" t="s">
        <v>201</v>
      </c>
      <c r="H3064" s="35"/>
      <c r="I3064" s="43" t="s">
        <v>59</v>
      </c>
      <c r="J3064" s="96">
        <v>4.8085094113066701E-6</v>
      </c>
      <c r="K3064" s="96">
        <v>3.1274430717028002E-6</v>
      </c>
      <c r="L3064" s="96">
        <v>5.8540438024697997E-6</v>
      </c>
      <c r="M3064" s="96">
        <v>3.5729039695235701E-6</v>
      </c>
      <c r="N3064" s="96">
        <v>4.1827600222603297E-6</v>
      </c>
      <c r="O3064" s="96">
        <v>3.4169724162123998E-6</v>
      </c>
      <c r="P3064" s="96">
        <v>3.1837382695439302E-6</v>
      </c>
    </row>
    <row r="3065" spans="1:16" x14ac:dyDescent="0.35">
      <c r="A3065" s="3">
        <f xml:space="preserve"> ROW( data_scaledImpacts[[#This Row],[row_id]] ) - ROW( data_scaledImpacts[[#Headers],[row_id]] )</f>
        <v>3064</v>
      </c>
      <c r="B3065" s="41" t="str">
        <f xml:space="preserve"> _xlfn.TEXTJOIN( "", , data_scaledImpacts[[#This Row],[sector]:[impactType]] )</f>
        <v>MentalHealthMIROC54N/A</v>
      </c>
      <c r="C3065" s="33" t="s">
        <v>1312</v>
      </c>
      <c r="D3065" s="33" t="s">
        <v>4</v>
      </c>
      <c r="E3065" s="34">
        <v>4</v>
      </c>
      <c r="F3065" s="34"/>
      <c r="G3065" s="34" t="s">
        <v>201</v>
      </c>
      <c r="H3065" s="35"/>
      <c r="I3065" s="43" t="s">
        <v>60</v>
      </c>
      <c r="J3065" s="96">
        <v>4.8626604300137599E-6</v>
      </c>
      <c r="K3065" s="96">
        <v>3.3856093850130501E-6</v>
      </c>
      <c r="L3065" s="96">
        <v>6.3967348199207497E-6</v>
      </c>
      <c r="M3065" s="96">
        <v>2.8332322523175098E-6</v>
      </c>
      <c r="N3065" s="96">
        <v>3.8287840926055803E-6</v>
      </c>
      <c r="O3065" s="96">
        <v>3.5644237047473801E-6</v>
      </c>
      <c r="P3065" s="96">
        <v>2.8376164973507502E-6</v>
      </c>
    </row>
    <row r="3066" spans="1:16" x14ac:dyDescent="0.35">
      <c r="A3066" s="3">
        <f xml:space="preserve"> ROW( data_scaledImpacts[[#This Row],[row_id]] ) - ROW( data_scaledImpacts[[#Headers],[row_id]] )</f>
        <v>3065</v>
      </c>
      <c r="B3066" s="41" t="str">
        <f xml:space="preserve"> _xlfn.TEXTJOIN( "", , data_scaledImpacts[[#This Row],[sector]:[impactType]] )</f>
        <v>MentalHealthGFDL-CM34N/A</v>
      </c>
      <c r="C3066" s="33" t="s">
        <v>1312</v>
      </c>
      <c r="D3066" s="33" t="s">
        <v>5</v>
      </c>
      <c r="E3066" s="34">
        <v>4</v>
      </c>
      <c r="F3066" s="34"/>
      <c r="G3066" s="34" t="s">
        <v>201</v>
      </c>
      <c r="H3066" s="35"/>
      <c r="I3066" s="43" t="s">
        <v>61</v>
      </c>
      <c r="J3066" s="96">
        <v>4.3634368084895699E-6</v>
      </c>
      <c r="K3066" s="96">
        <v>3.59269651971224E-6</v>
      </c>
      <c r="L3066" s="96">
        <v>4.9425279863860499E-6</v>
      </c>
      <c r="M3066" s="96">
        <v>3.4329333517636901E-6</v>
      </c>
      <c r="N3066" s="96">
        <v>4.2693952133541204E-6</v>
      </c>
      <c r="O3066" s="96">
        <v>3.3464592000830201E-6</v>
      </c>
      <c r="P3066" s="96">
        <v>3.5802133277985998E-6</v>
      </c>
    </row>
    <row r="3067" spans="1:16" x14ac:dyDescent="0.35">
      <c r="A3067" s="3">
        <f xml:space="preserve"> ROW( data_scaledImpacts[[#This Row],[row_id]] ) - ROW( data_scaledImpacts[[#Headers],[row_id]] )</f>
        <v>3066</v>
      </c>
      <c r="B3067" s="41" t="str">
        <f xml:space="preserve"> _xlfn.TEXTJOIN( "", , data_scaledImpacts[[#This Row],[sector]:[impactType]] )</f>
        <v>MentalHealthCanESM25N/A</v>
      </c>
      <c r="C3067" s="33" t="s">
        <v>1312</v>
      </c>
      <c r="D3067" s="33" t="s">
        <v>0</v>
      </c>
      <c r="E3067" s="34">
        <v>5</v>
      </c>
      <c r="F3067" s="34"/>
      <c r="G3067" s="34" t="s">
        <v>201</v>
      </c>
      <c r="H3067" s="35"/>
      <c r="I3067" s="43" t="s">
        <v>63</v>
      </c>
      <c r="J3067" s="96">
        <v>5.4485583141385204E-6</v>
      </c>
      <c r="K3067" s="96">
        <v>4.0471343460272504E-6</v>
      </c>
      <c r="L3067" s="96">
        <v>7.4868810917875903E-6</v>
      </c>
      <c r="M3067" s="96">
        <v>5.3524173310768497E-6</v>
      </c>
      <c r="N3067" s="96">
        <v>4.59898895802389E-6</v>
      </c>
      <c r="O3067" s="96">
        <v>3.9296072732975898E-6</v>
      </c>
      <c r="P3067" s="96">
        <v>4.3815555651072998E-6</v>
      </c>
    </row>
    <row r="3068" spans="1:16" x14ac:dyDescent="0.35">
      <c r="A3068" s="3">
        <f xml:space="preserve"> ROW( data_scaledImpacts[[#This Row],[row_id]] ) - ROW( data_scaledImpacts[[#Headers],[row_id]] )</f>
        <v>3067</v>
      </c>
      <c r="B3068" s="41" t="str">
        <f xml:space="preserve"> _xlfn.TEXTJOIN( "", , data_scaledImpacts[[#This Row],[sector]:[impactType]] )</f>
        <v>MentalHealthCCSM45N/A</v>
      </c>
      <c r="C3068" s="33" t="s">
        <v>1312</v>
      </c>
      <c r="D3068" s="33" t="s">
        <v>1</v>
      </c>
      <c r="E3068" s="34">
        <v>5</v>
      </c>
      <c r="F3068" s="34"/>
      <c r="G3068" s="34" t="s">
        <v>201</v>
      </c>
      <c r="H3068" s="35"/>
      <c r="I3068" s="43" t="s">
        <v>64</v>
      </c>
      <c r="J3068" s="96">
        <v>5.43157204694561E-6</v>
      </c>
      <c r="K3068" s="96">
        <v>3.7061309501993401E-6</v>
      </c>
      <c r="L3068" s="96">
        <v>7.6275321048298897E-6</v>
      </c>
      <c r="M3068" s="96">
        <v>4.2089920361429201E-6</v>
      </c>
      <c r="N3068" s="96">
        <v>4.9738802151400296E-6</v>
      </c>
      <c r="O3068" s="96">
        <v>4.3786151227470503E-6</v>
      </c>
      <c r="P3068" s="96">
        <v>3.8308130866882897E-6</v>
      </c>
    </row>
    <row r="3069" spans="1:16" x14ac:dyDescent="0.35">
      <c r="A3069" s="3">
        <f xml:space="preserve"> ROW( data_scaledImpacts[[#This Row],[row_id]] ) - ROW( data_scaledImpacts[[#Headers],[row_id]] )</f>
        <v>3068</v>
      </c>
      <c r="B3069" s="41" t="str">
        <f xml:space="preserve"> _xlfn.TEXTJOIN( "", , data_scaledImpacts[[#This Row],[sector]:[impactType]] )</f>
        <v>MentalHealthHadGEM2-ES5N/A</v>
      </c>
      <c r="C3069" s="33" t="s">
        <v>1312</v>
      </c>
      <c r="D3069" s="33" t="s">
        <v>3</v>
      </c>
      <c r="E3069" s="34">
        <v>5</v>
      </c>
      <c r="F3069" s="34"/>
      <c r="G3069" s="34" t="s">
        <v>201</v>
      </c>
      <c r="H3069" s="35"/>
      <c r="I3069" s="43" t="s">
        <v>66</v>
      </c>
      <c r="J3069" s="96">
        <v>5.8718734343702597E-6</v>
      </c>
      <c r="K3069" s="96">
        <v>3.9572179339752802E-6</v>
      </c>
      <c r="L3069" s="96">
        <v>7.8792349562201803E-6</v>
      </c>
      <c r="M3069" s="96">
        <v>4.5549311102282997E-6</v>
      </c>
      <c r="N3069" s="96">
        <v>4.7861060293725204E-6</v>
      </c>
      <c r="O3069" s="96">
        <v>3.9343409126263096E-6</v>
      </c>
      <c r="P3069" s="96">
        <v>3.9911043823070603E-6</v>
      </c>
    </row>
    <row r="3070" spans="1:16" x14ac:dyDescent="0.35">
      <c r="A3070" s="3">
        <f xml:space="preserve"> ROW( data_scaledImpacts[[#This Row],[row_id]] ) - ROW( data_scaledImpacts[[#Headers],[row_id]] )</f>
        <v>3069</v>
      </c>
      <c r="B3070" s="41" t="str">
        <f xml:space="preserve"> _xlfn.TEXTJOIN( "", , data_scaledImpacts[[#This Row],[sector]:[impactType]] )</f>
        <v>MentalHealthMIROC55N/A</v>
      </c>
      <c r="C3070" s="33" t="s">
        <v>1312</v>
      </c>
      <c r="D3070" s="33" t="s">
        <v>4</v>
      </c>
      <c r="E3070" s="34">
        <v>5</v>
      </c>
      <c r="F3070" s="34"/>
      <c r="G3070" s="34" t="s">
        <v>201</v>
      </c>
      <c r="H3070" s="35"/>
      <c r="I3070" s="43" t="s">
        <v>67</v>
      </c>
      <c r="J3070" s="96">
        <v>5.9475264897762804E-6</v>
      </c>
      <c r="K3070" s="96">
        <v>3.9124488248785799E-6</v>
      </c>
      <c r="L3070" s="96">
        <v>7.6510069161860501E-6</v>
      </c>
      <c r="M3070" s="96">
        <v>3.33843911154854E-6</v>
      </c>
      <c r="N3070" s="96">
        <v>4.6213250623909004E-6</v>
      </c>
      <c r="O3070" s="96">
        <v>4.53331982663885E-6</v>
      </c>
      <c r="P3070" s="96">
        <v>3.52749091629164E-6</v>
      </c>
    </row>
    <row r="3071" spans="1:16" x14ac:dyDescent="0.35">
      <c r="A3071" s="3">
        <f xml:space="preserve"> ROW( data_scaledImpacts[[#This Row],[row_id]] ) - ROW( data_scaledImpacts[[#Headers],[row_id]] )</f>
        <v>3070</v>
      </c>
      <c r="B3071" s="41" t="str">
        <f xml:space="preserve"> _xlfn.TEXTJOIN( "", , data_scaledImpacts[[#This Row],[sector]:[impactType]] )</f>
        <v>MentalHealthGFDL-CM35N/A</v>
      </c>
      <c r="C3071" s="33" t="s">
        <v>1312</v>
      </c>
      <c r="D3071" s="33" t="s">
        <v>5</v>
      </c>
      <c r="E3071" s="34">
        <v>5</v>
      </c>
      <c r="F3071" s="34"/>
      <c r="G3071" s="34" t="s">
        <v>201</v>
      </c>
      <c r="H3071" s="35"/>
      <c r="I3071" s="43" t="s">
        <v>68</v>
      </c>
      <c r="J3071" s="96">
        <v>5.6460558432339497E-6</v>
      </c>
      <c r="K3071" s="96">
        <v>4.2525935812482298E-6</v>
      </c>
      <c r="L3071" s="96">
        <v>6.8303502727897903E-6</v>
      </c>
      <c r="M3071" s="96">
        <v>4.0539420767553899E-6</v>
      </c>
      <c r="N3071" s="96">
        <v>4.9935015059364199E-6</v>
      </c>
      <c r="O3071" s="96">
        <v>4.3077722117605896E-6</v>
      </c>
      <c r="P3071" s="96">
        <v>4.3618724951136197E-6</v>
      </c>
    </row>
    <row r="3072" spans="1:16" x14ac:dyDescent="0.35">
      <c r="A3072" s="3">
        <f xml:space="preserve"> ROW( data_scaledImpacts[[#This Row],[row_id]] ) - ROW( data_scaledImpacts[[#Headers],[row_id]] )</f>
        <v>3071</v>
      </c>
      <c r="B3072" s="41" t="str">
        <f xml:space="preserve"> _xlfn.TEXTJOIN( "", , data_scaledImpacts[[#This Row],[sector]:[impactType]] )</f>
        <v>MentalHealthCanESM26N/A</v>
      </c>
      <c r="C3072" s="33" t="s">
        <v>1312</v>
      </c>
      <c r="D3072" s="33" t="s">
        <v>0</v>
      </c>
      <c r="E3072" s="34">
        <v>6</v>
      </c>
      <c r="F3072" s="34"/>
      <c r="G3072" s="34" t="s">
        <v>201</v>
      </c>
      <c r="H3072" s="35"/>
      <c r="I3072" s="43" t="s">
        <v>70</v>
      </c>
      <c r="J3072" s="96">
        <v>6.4241830728784797E-6</v>
      </c>
      <c r="K3072" s="96">
        <v>4.8833014011979404E-6</v>
      </c>
      <c r="L3072" s="96">
        <v>8.8639325031653406E-6</v>
      </c>
      <c r="M3072" s="96">
        <v>6.7821329079257196E-6</v>
      </c>
      <c r="N3072" s="96">
        <v>5.4742559591504003E-6</v>
      </c>
      <c r="O3072" s="96">
        <v>4.7389606318077297E-6</v>
      </c>
      <c r="P3072" s="96">
        <v>5.3309713254737501E-6</v>
      </c>
    </row>
    <row r="3073" spans="1:16" x14ac:dyDescent="0.35">
      <c r="A3073" s="3">
        <f xml:space="preserve"> ROW( data_scaledImpacts[[#This Row],[row_id]] ) - ROW( data_scaledImpacts[[#Headers],[row_id]] )</f>
        <v>3072</v>
      </c>
      <c r="B3073" s="41" t="str">
        <f xml:space="preserve"> _xlfn.TEXTJOIN( "", , data_scaledImpacts[[#This Row],[sector]:[impactType]] )</f>
        <v>MentalHealthHadGEM2-ES6N/A</v>
      </c>
      <c r="C3073" s="33" t="s">
        <v>1312</v>
      </c>
      <c r="D3073" s="33" t="s">
        <v>3</v>
      </c>
      <c r="E3073" s="34">
        <v>6</v>
      </c>
      <c r="F3073" s="34"/>
      <c r="G3073" s="34" t="s">
        <v>201</v>
      </c>
      <c r="H3073" s="35"/>
      <c r="I3073" s="43" t="s">
        <v>73</v>
      </c>
      <c r="J3073" s="96">
        <v>7.0381785287747199E-6</v>
      </c>
      <c r="K3073" s="96">
        <v>4.8837030721769499E-6</v>
      </c>
      <c r="L3073" s="96">
        <v>9.1161950377893896E-6</v>
      </c>
      <c r="M3073" s="96">
        <v>5.4942330606325997E-6</v>
      </c>
      <c r="N3073" s="96">
        <v>5.7751511627235303E-6</v>
      </c>
      <c r="O3073" s="96">
        <v>4.5914531536714902E-6</v>
      </c>
      <c r="P3073" s="96">
        <v>4.7381023059319097E-6</v>
      </c>
    </row>
    <row r="3074" spans="1:16" x14ac:dyDescent="0.35">
      <c r="A3074" s="3">
        <f xml:space="preserve"> ROW( data_scaledImpacts[[#This Row],[row_id]] ) - ROW( data_scaledImpacts[[#Headers],[row_id]] )</f>
        <v>3073</v>
      </c>
      <c r="B3074" s="41" t="str">
        <f xml:space="preserve"> _xlfn.TEXTJOIN( "", , data_scaledImpacts[[#This Row],[sector]:[impactType]] )</f>
        <v>MentalHealthGFDL-CM36N/A</v>
      </c>
      <c r="C3074" s="33" t="s">
        <v>1312</v>
      </c>
      <c r="D3074" s="33" t="s">
        <v>5</v>
      </c>
      <c r="E3074" s="34">
        <v>6</v>
      </c>
      <c r="F3074" s="34"/>
      <c r="G3074" s="34" t="s">
        <v>201</v>
      </c>
      <c r="H3074" s="35"/>
      <c r="I3074" s="43" t="s">
        <v>75</v>
      </c>
      <c r="J3074" s="96">
        <v>6.5302755498157496E-6</v>
      </c>
      <c r="K3074" s="96">
        <v>4.9845704387126497E-6</v>
      </c>
      <c r="L3074" s="96">
        <v>8.2440591558443493E-6</v>
      </c>
      <c r="M3074" s="96">
        <v>5.02841016756717E-6</v>
      </c>
      <c r="N3074" s="96">
        <v>5.8659415702083598E-6</v>
      </c>
      <c r="O3074" s="96">
        <v>4.9054852674068502E-6</v>
      </c>
      <c r="P3074" s="96">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2023-04-26T14:14:52Z</dcterms:modified>
</cp:coreProperties>
</file>