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updateLinks="never" codeName="ThisWorkbook" defaultThemeVersion="166925"/>
  <xr:revisionPtr revIDLastSave="0" documentId="13_ncr:1_{B8E908D8-B317-4F74-B527-57277B84DF46}" xr6:coauthVersionLast="47" xr6:coauthVersionMax="47" xr10:uidLastSave="{00000000-0000-0000-0000-000000000000}"/>
  <bookViews>
    <workbookView xWindow="11040" yWindow="-29235" windowWidth="21600" windowHeight="2445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J22" i="43" a="1"/>
  <c r="H21" i="43"/>
  <c r="C13" i="24"/>
  <c r="K21" i="43" a="1"/>
  <c r="C14" i="24"/>
  <c r="G22" i="43" a="1"/>
  <c r="K22" i="43" a="1"/>
  <c r="H22" i="43"/>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21" i="43" a="1"/>
  <c r="G21" i="43" a="1"/>
  <c r="J35" i="24"/>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G20" i="43" a="1"/>
  <c r="K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H20" i="43"/>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34" i="24"/>
  <c r="H8" i="43"/>
  <c r="K8" i="43" a="1"/>
  <c r="K19" i="43" a="1"/>
  <c r="J26" i="24"/>
  <c r="K18" i="43" a="1"/>
  <c r="J24" i="24"/>
  <c r="G19" i="43" a="1"/>
  <c r="G18" i="43" a="1"/>
  <c r="N34" i="24" l="1" a="1"/>
  <c r="N34" i="24" s="1"/>
  <c r="G19" i="43"/>
  <c r="K19" i="43"/>
  <c r="G18" i="43"/>
  <c r="K18" i="43"/>
  <c r="K8" i="43"/>
  <c r="J19" i="43" a="1"/>
  <c r="J18" i="43" a="1"/>
  <c r="H18" i="43"/>
  <c r="H19" i="43"/>
  <c r="G8" i="43" a="1"/>
  <c r="J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G17" i="43" a="1"/>
  <c r="C7" i="24"/>
  <c r="C8" i="24"/>
  <c r="C6" i="24"/>
  <c r="C11" i="24"/>
  <c r="K17" i="43" a="1"/>
  <c r="C9" i="24"/>
  <c r="C12" i="24"/>
  <c r="C3" i="24"/>
  <c r="C10" i="24"/>
  <c r="K17" i="43" l="1"/>
  <c r="G17" i="43"/>
  <c r="J17" i="43" a="1"/>
  <c r="C2" i="24"/>
  <c r="H17" i="43"/>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G15" i="43" a="1"/>
  <c r="H15" i="43"/>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21" i="24"/>
  <c r="J39" i="24"/>
  <c r="J38" i="24"/>
  <c r="J42" i="24"/>
  <c r="J33" i="24"/>
  <c r="K13" i="43" a="1"/>
  <c r="J31" i="24"/>
  <c r="J13" i="43" a="1"/>
  <c r="J28" i="24"/>
  <c r="J45" i="24"/>
  <c r="G14" i="43" a="1"/>
  <c r="J27" i="24"/>
  <c r="J37" i="24"/>
  <c r="J29" i="24"/>
  <c r="J43" i="24"/>
  <c r="J36" i="24"/>
  <c r="K14" i="43" a="1"/>
  <c r="C5"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2" i="24" a="1"/>
  <c r="I28" i="24" a="1"/>
  <c r="I27" i="24" a="1"/>
  <c r="I43" i="24" a="1"/>
  <c r="I31" i="24" a="1"/>
  <c r="I36" i="24" a="1"/>
  <c r="I44" i="24" a="1"/>
  <c r="I23" i="24" a="1"/>
  <c r="I42" i="24" a="1"/>
  <c r="I26" i="24" a="1"/>
  <c r="I29" i="24" a="1"/>
  <c r="I41" i="24" a="1"/>
  <c r="I25" i="24" a="1"/>
  <c r="I33" i="24" a="1"/>
  <c r="I32" i="24" a="1"/>
  <c r="I39" i="24" a="1"/>
  <c r="I38" i="24" a="1"/>
  <c r="I24" i="24" a="1"/>
  <c r="I37" i="24" a="1"/>
  <c r="I30" i="24" a="1"/>
  <c r="I35" i="24" a="1"/>
  <c r="I45" i="24" a="1"/>
  <c r="I40" i="24" a="1"/>
  <c r="I34" i="24" a="1"/>
  <c r="I21"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11" i="43" a="1"/>
  <c r="G9" i="43" a="1"/>
  <c r="K7" i="43" a="1"/>
  <c r="G10" i="43" a="1"/>
  <c r="G5" i="43" a="1"/>
  <c r="G12" i="43" a="1"/>
  <c r="K12" i="43" a="1"/>
  <c r="K9" i="43" a="1"/>
  <c r="G7" i="43" a="1"/>
  <c r="K10" i="43" a="1"/>
  <c r="K11" i="43" a="1"/>
  <c r="G4" i="43" a="1"/>
  <c r="G6"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11" i="43" a="1"/>
  <c r="J5" i="43" a="1"/>
  <c r="J7" i="43" a="1"/>
  <c r="J6" i="43" a="1"/>
  <c r="J9" i="43" a="1"/>
  <c r="J12" i="43" a="1"/>
  <c r="J4" i="43" a="1"/>
  <c r="H7" i="43"/>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31" i="24" a="1"/>
  <c r="K37" i="24" a="1"/>
  <c r="H11" i="43"/>
  <c r="K25" i="24" a="1"/>
  <c r="K28" i="24" a="1"/>
  <c r="K32" i="24" a="1"/>
  <c r="K40" i="24" a="1"/>
  <c r="K45" i="24" a="1"/>
  <c r="K24" i="24" a="1"/>
  <c r="K26" i="24" a="1"/>
  <c r="K43" i="24" a="1"/>
  <c r="K30" i="24" a="1"/>
  <c r="K36" i="24" a="1"/>
  <c r="K29" i="24" a="1"/>
  <c r="K34" i="24" a="1"/>
  <c r="K42" i="24" a="1"/>
  <c r="K38" i="24" a="1"/>
  <c r="K27" i="24" a="1"/>
  <c r="K33" i="24" a="1"/>
  <c r="K21" i="24" a="1"/>
  <c r="K41" i="24" a="1"/>
  <c r="K22" i="24" a="1"/>
  <c r="K39" i="24" a="1"/>
  <c r="K44"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H6" i="43"/>
  <c r="K23" i="24"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3" i="43"/>
  <c r="H10" i="43"/>
  <c r="H14" i="43"/>
  <c r="H4" i="43"/>
  <c r="H16"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<sst xmlns="http://schemas.openxmlformats.org/spreadsheetml/2006/main" count="17471" uniqueCount="659">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</sst>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86" t="s">
        <v>78</v>
      </c>
      <c r="C9" s="86" t="s">
        <v>364</v>
      </c>
    </row>
    <row r="10" spans="2:3" ht="29.25" customHeight="1" x14ac:dyDescent="0.25">
      <c r="B10" s="122" t="s">
        <v>83</v>
      </c>
      <c r="C10" s="85" t="s">
        <v>367</v>
      </c>
    </row>
    <row r="11" spans="2:3" ht="32.25" customHeight="1" x14ac:dyDescent="0.25">
      <c r="B11" s="123" t="s">
        <v>264</v>
      </c>
      <c r="C11" s="121" t="s">
        <v>370</v>
      </c>
    </row>
    <row r="12" spans="2:3" ht="15" customHeight="1" collapsed="1" x14ac:dyDescent="0.25">
      <c r="B12" s="122" t="s">
        <v>176</v>
      </c>
      <c r="C12" s="85" t="s">
        <v>366</v>
      </c>
    </row>
    <row r="13" spans="2:3" ht="15" hidden="1" customHeight="1" outlineLevel="1" collapsed="1" x14ac:dyDescent="0.25">
      <c r="B13" s="122"/>
      <c r="C13" s="87" t="s">
        <v>365</v>
      </c>
    </row>
    <row r="14" spans="2:3" ht="15" hidden="1" customHeight="1" outlineLevel="1" x14ac:dyDescent="0.25">
      <c r="B14" s="123"/>
      <c r="C14" s="84" t="s">
        <v>127</v>
      </c>
    </row>
    <row r="15" spans="2:3" ht="15" hidden="1" customHeight="1" outlineLevel="1" x14ac:dyDescent="0.25">
      <c r="B15" s="123"/>
      <c r="C15" t="s">
        <v>70</v>
      </c>
    </row>
    <row r="16" spans="2:3" ht="45" hidden="1" customHeight="1" outlineLevel="1" x14ac:dyDescent="0.25">
      <c r="B16" s="123"/>
      <c r="C16" s="84" t="s">
        <v>169</v>
      </c>
    </row>
    <row r="17" spans="2:3" ht="45" hidden="1" customHeight="1" outlineLevel="1" x14ac:dyDescent="0.25">
      <c r="B17" s="123"/>
      <c r="C17" t="s">
        <v>197</v>
      </c>
    </row>
    <row r="18" spans="2:3" ht="45" hidden="1" customHeight="1" outlineLevel="1" x14ac:dyDescent="0.25">
      <c r="B18" s="123"/>
      <c r="C18" s="84" t="s">
        <v>170</v>
      </c>
    </row>
    <row r="19" spans="2:3" ht="45" hidden="1" customHeight="1" outlineLevel="1" x14ac:dyDescent="0.25">
      <c r="B19" s="123"/>
      <c r="C19" t="s">
        <v>171</v>
      </c>
    </row>
    <row r="20" spans="2:3" ht="45" hidden="1" customHeight="1" outlineLevel="1" x14ac:dyDescent="0.25">
      <c r="B20" s="123"/>
      <c r="C20" s="84" t="s">
        <v>235</v>
      </c>
    </row>
    <row r="21" spans="2:3" ht="45" hidden="1" customHeight="1" outlineLevel="1" x14ac:dyDescent="0.25">
      <c r="B21" s="123"/>
      <c r="C21" t="s">
        <v>172</v>
      </c>
    </row>
    <row r="22" spans="2:3" ht="45" hidden="1" customHeight="1" outlineLevel="1" x14ac:dyDescent="0.25">
      <c r="B22" s="123"/>
      <c r="C22" s="84" t="s">
        <v>173</v>
      </c>
    </row>
    <row r="23" spans="2:3" ht="45" hidden="1" customHeight="1" outlineLevel="1" x14ac:dyDescent="0.25">
      <c r="B23" s="123"/>
      <c r="C23" t="s">
        <v>236</v>
      </c>
    </row>
    <row r="24" spans="2:3" ht="45" hidden="1" customHeight="1" outlineLevel="1" x14ac:dyDescent="0.25">
      <c r="B24" s="123"/>
      <c r="C24" s="84" t="s">
        <v>174</v>
      </c>
    </row>
    <row r="25" spans="2:3" ht="30.75" customHeight="1" collapsed="1" x14ac:dyDescent="0.25">
      <c r="B25" s="123" t="s">
        <v>182</v>
      </c>
      <c r="C25" s="19" t="s">
        <v>369</v>
      </c>
    </row>
    <row r="26" spans="2:3" ht="15" hidden="1" customHeight="1" outlineLevel="1" collapsed="1" x14ac:dyDescent="0.25">
      <c r="B26" s="123"/>
      <c r="C26" s="87" t="s">
        <v>365</v>
      </c>
    </row>
    <row r="27" spans="2:3" ht="15" hidden="1" customHeight="1" outlineLevel="1" x14ac:dyDescent="0.25">
      <c r="B27" s="123"/>
      <c r="C27" s="84" t="s">
        <v>127</v>
      </c>
    </row>
    <row r="28" spans="2:3" ht="15" hidden="1" customHeight="1" outlineLevel="1" x14ac:dyDescent="0.25">
      <c r="B28" s="123"/>
      <c r="C28" t="s">
        <v>160</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240</v>
      </c>
      <c r="C34" s="85" t="s">
        <v>368</v>
      </c>
    </row>
    <row r="35" spans="2:3" hidden="1" outlineLevel="1" collapsed="1" x14ac:dyDescent="0.25">
      <c r="B35" s="84"/>
      <c r="C35" s="87" t="s">
        <v>365</v>
      </c>
    </row>
    <row r="36" spans="2:3" hidden="1" outlineLevel="1" x14ac:dyDescent="0.25">
      <c r="C36" s="84" t="s">
        <v>127</v>
      </c>
    </row>
    <row r="37" spans="2:3" hidden="1" outlineLevel="1" x14ac:dyDescent="0.25">
      <c r="C37" t="s">
        <v>73</v>
      </c>
    </row>
    <row r="38" spans="2:3" hidden="1" outlineLevel="1" x14ac:dyDescent="0.25">
      <c r="C38" s="84" t="s">
        <v>213</v>
      </c>
    </row>
    <row r="39" spans="2:3" hidden="1" outlineLevel="1" x14ac:dyDescent="0.25">
      <c r="C39" t="s">
        <v>223</v>
      </c>
    </row>
    <row r="40" spans="2:3" hidden="1" outlineLevel="1" x14ac:dyDescent="0.25">
      <c r="C40" s="84" t="s">
        <v>265</v>
      </c>
    </row>
    <row r="41" spans="2:3" hidden="1" outlineLevel="1" x14ac:dyDescent="0.25">
      <c r="C41" t="s">
        <v>214</v>
      </c>
    </row>
    <row r="42" spans="2:3" hidden="1" outlineLevel="1" x14ac:dyDescent="0.25">
      <c r="C42" s="89" t="s">
        <v>215</v>
      </c>
    </row>
    <row r="43" spans="2:3" hidden="1" outlineLevel="1" x14ac:dyDescent="0.25">
      <c r="C43" t="s">
        <v>222</v>
      </c>
    </row>
    <row r="44" spans="2:3" hidden="1" outlineLevel="1" x14ac:dyDescent="0.25">
      <c r="C44" s="84" t="s">
        <v>216</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2.5" x14ac:dyDescent="0.2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465</v>
      </c>
    </row>
    <row r="5" spans="1:14" x14ac:dyDescent="0.2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2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25">
      <c r="B8" s="6">
        <f xml:space="preserve"> ROW( doc_tablesList[[#This Row],[ID]] ) - ROW(doc_tablesList[[#Headers],[ID]] )</f>
        <v>5</v>
      </c>
      <c r="C8" s="13" t="s">
        <v>436</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525</v>
      </c>
    </row>
    <row r="9" spans="1:14" x14ac:dyDescent="0.25">
      <c r="B9" s="6">
        <f xml:space="preserve"> ROW( doc_tablesList[[#This Row],[ID]] ) - ROW(doc_tablesList[[#Headers],[ID]] )</f>
        <v>6</v>
      </c>
      <c r="C9" s="13" t="s">
        <v>463</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464</v>
      </c>
    </row>
    <row r="10" spans="1:14" x14ac:dyDescent="0.2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2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2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2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2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2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2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25">
      <c r="B17" s="6">
        <f xml:space="preserve"> ROW( doc_tablesList[[#This Row],[ID]] ) - ROW(doc_tablesList[[#Headers],[ID]] )</f>
        <v>14</v>
      </c>
      <c r="C17" s="13" t="s">
        <v>359</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360</v>
      </c>
    </row>
    <row r="18" spans="2:14" x14ac:dyDescent="0.25">
      <c r="B18" s="6">
        <f xml:space="preserve"> ROW( doc_tablesList[[#This Row],[ID]] ) - ROW(doc_tablesList[[#Headers],[ID]] )</f>
        <v>15</v>
      </c>
      <c r="C18" s="13" t="s">
        <v>358</v>
      </c>
      <c r="D18" s="53">
        <v>1</v>
      </c>
      <c r="E18" s="13" t="s">
        <v>358</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523</v>
      </c>
    </row>
    <row r="19" spans="2:14" x14ac:dyDescent="0.25">
      <c r="B19" s="6">
        <f xml:space="preserve"> ROW( doc_tablesList[[#This Row],[ID]] ) - ROW(doc_tablesList[[#Headers],[ID]] )</f>
        <v>16</v>
      </c>
      <c r="C19" s="13" t="s">
        <v>437</v>
      </c>
      <c r="D19" s="53">
        <v>1</v>
      </c>
      <c r="E19" s="13" t="s">
        <v>437</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524</v>
      </c>
    </row>
    <row r="20" spans="2:14" x14ac:dyDescent="0.25">
      <c r="B20" s="6">
        <f xml:space="preserve"> ROW( doc_tablesList[[#This Row],[ID]] ) - ROW(doc_tablesList[[#Headers],[ID]] )</f>
        <v>17</v>
      </c>
      <c r="C20" s="13" t="s">
        <v>521</v>
      </c>
      <c r="D20" s="53">
        <v>1</v>
      </c>
      <c r="E20" s="13" t="s">
        <v>521</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522</v>
      </c>
    </row>
    <row r="21" spans="2:14" x14ac:dyDescent="0.25">
      <c r="B21" s="6">
        <f xml:space="preserve"> ROW( doc_tablesList[[#This Row],[ID]] ) - ROW(doc_tablesList[[#Headers],[ID]] )</f>
        <v>18</v>
      </c>
      <c r="C21" s="13" t="s">
        <v>640</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641</v>
      </c>
    </row>
    <row r="22" spans="2:14" x14ac:dyDescent="0.25">
      <c r="B22" s="6">
        <f xml:space="preserve"> ROW( doc_tablesList[[#This Row],[ID]] ) - ROW(doc_tablesList[[#Headers],[ID]] )</f>
        <v>19</v>
      </c>
      <c r="C22" s="13" t="s">
        <v>649</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650</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127</v>
      </c>
      <c r="C3" s="11" t="s">
        <v>77</v>
      </c>
      <c r="D3" s="30" t="s">
        <v>489</v>
      </c>
      <c r="E3" s="11" t="s">
        <v>490</v>
      </c>
    </row>
    <row r="4" spans="1:5" x14ac:dyDescent="0.25">
      <c r="B4" s="6">
        <f xml:space="preserve"> ROW( testDev[[#This Row],[row_id]] ) - ROW(testDev[[#Headers],[row_id]] )</f>
        <v>1</v>
      </c>
      <c r="C4" s="13" t="s">
        <v>81</v>
      </c>
      <c r="D4" s="53" t="s">
        <v>491</v>
      </c>
      <c r="E4" s="77" t="s">
        <v>492</v>
      </c>
    </row>
    <row r="5" spans="1:5" ht="45" x14ac:dyDescent="0.25">
      <c r="B5" s="6">
        <f xml:space="preserve"> ROW( testDev[[#This Row],[row_id]] ) - ROW(testDev[[#Headers],[row_id]] )</f>
        <v>2</v>
      </c>
      <c r="C5" s="13" t="s">
        <v>183</v>
      </c>
      <c r="D5" s="53" t="s">
        <v>493</v>
      </c>
      <c r="E5" s="77" t="s">
        <v>494</v>
      </c>
    </row>
    <row r="6" spans="1:5" ht="45" x14ac:dyDescent="0.25">
      <c r="B6" s="6">
        <f xml:space="preserve"> ROW( testDev[[#This Row],[row_id]] ) - ROW(testDev[[#Headers],[row_id]] )</f>
        <v>3</v>
      </c>
      <c r="C6" s="13" t="s">
        <v>201</v>
      </c>
      <c r="D6" s="53" t="s">
        <v>491</v>
      </c>
      <c r="E6" s="77" t="s">
        <v>495</v>
      </c>
    </row>
    <row r="7" spans="1:5" x14ac:dyDescent="0.25">
      <c r="B7" s="6">
        <f xml:space="preserve"> ROW( testDev[[#This Row],[row_id]] ) - ROW(testDev[[#Headers],[row_id]] )</f>
        <v>4</v>
      </c>
      <c r="C7" s="13" t="s">
        <v>175</v>
      </c>
      <c r="D7" s="53" t="s">
        <v>496</v>
      </c>
      <c r="E7" s="77" t="s">
        <v>497</v>
      </c>
    </row>
    <row r="8" spans="1:5" x14ac:dyDescent="0.25">
      <c r="B8" s="6">
        <f xml:space="preserve"> ROW( testDev[[#This Row],[row_id]] ) - ROW(testDev[[#Headers],[row_id]] )</f>
        <v>5</v>
      </c>
      <c r="C8" s="13" t="s">
        <v>436</v>
      </c>
      <c r="D8" s="53" t="s">
        <v>496</v>
      </c>
      <c r="E8" s="77" t="s">
        <v>497</v>
      </c>
    </row>
    <row r="9" spans="1:5" ht="22.5" x14ac:dyDescent="0.25">
      <c r="B9" s="6">
        <f xml:space="preserve"> ROW( testDev[[#This Row],[row_id]] ) - ROW(testDev[[#Headers],[row_id]] )</f>
        <v>6</v>
      </c>
      <c r="C9" s="13" t="s">
        <v>463</v>
      </c>
      <c r="D9" s="53" t="s">
        <v>491</v>
      </c>
      <c r="E9" s="77" t="s">
        <v>498</v>
      </c>
    </row>
    <row r="10" spans="1:5" x14ac:dyDescent="0.25">
      <c r="B10" s="6">
        <f xml:space="preserve"> ROW( testDev[[#This Row],[row_id]] ) - ROW(testDev[[#Headers],[row_id]] )</f>
        <v>7</v>
      </c>
      <c r="C10" s="13" t="s">
        <v>184</v>
      </c>
      <c r="D10" s="53" t="s">
        <v>491</v>
      </c>
      <c r="E10" s="77" t="s">
        <v>499</v>
      </c>
    </row>
    <row r="11" spans="1:5" ht="22.5" x14ac:dyDescent="0.25">
      <c r="B11" s="6">
        <f xml:space="preserve"> ROW( testDev[[#This Row],[row_id]] ) - ROW(testDev[[#Headers],[row_id]] )</f>
        <v>8</v>
      </c>
      <c r="C11" s="13" t="s">
        <v>185</v>
      </c>
      <c r="D11" s="53" t="s">
        <v>491</v>
      </c>
      <c r="E11" s="77" t="s">
        <v>500</v>
      </c>
    </row>
    <row r="12" spans="1:5" ht="33.75" x14ac:dyDescent="0.25">
      <c r="B12" s="6">
        <f xml:space="preserve"> ROW( testDev[[#This Row],[row_id]] ) - ROW(testDev[[#Headers],[row_id]] )</f>
        <v>9</v>
      </c>
      <c r="C12" s="13" t="s">
        <v>186</v>
      </c>
      <c r="D12" s="53" t="s">
        <v>493</v>
      </c>
      <c r="E12" s="77" t="s">
        <v>501</v>
      </c>
    </row>
    <row r="13" spans="1:5" x14ac:dyDescent="0.25">
      <c r="B13" s="6">
        <f xml:space="preserve"> ROW( testDev[[#This Row],[row_id]] ) - ROW(testDev[[#Headers],[row_id]] )</f>
        <v>10</v>
      </c>
      <c r="C13" s="13" t="s">
        <v>80</v>
      </c>
      <c r="D13" s="53" t="s">
        <v>496</v>
      </c>
      <c r="E13" s="77" t="s">
        <v>497</v>
      </c>
    </row>
    <row r="14" spans="1:5" x14ac:dyDescent="0.25">
      <c r="B14" s="6">
        <f xml:space="preserve"> ROW( testDev[[#This Row],[row_id]] ) - ROW(testDev[[#Headers],[row_id]] )</f>
        <v>11</v>
      </c>
      <c r="C14" s="13" t="s">
        <v>262</v>
      </c>
      <c r="D14" s="53" t="s">
        <v>493</v>
      </c>
      <c r="E14" s="77" t="s">
        <v>502</v>
      </c>
    </row>
    <row r="15" spans="1:5" ht="22.5" x14ac:dyDescent="0.25">
      <c r="B15" s="6">
        <f xml:space="preserve"> ROW( testDev[[#This Row],[row_id]] ) - ROW(testDev[[#Headers],[row_id]] )</f>
        <v>12</v>
      </c>
      <c r="C15" s="13" t="s">
        <v>211</v>
      </c>
      <c r="D15" s="53" t="s">
        <v>496</v>
      </c>
      <c r="E15" s="77" t="s">
        <v>503</v>
      </c>
    </row>
    <row r="16" spans="1:5" x14ac:dyDescent="0.25">
      <c r="B16" s="6">
        <f xml:space="preserve"> ROW( testDev[[#This Row],[row_id]] ) - ROW(testDev[[#Headers],[row_id]] )</f>
        <v>13</v>
      </c>
      <c r="C16" s="13" t="s">
        <v>263</v>
      </c>
      <c r="D16" s="53" t="s">
        <v>496</v>
      </c>
      <c r="E16" s="77" t="s">
        <v>504</v>
      </c>
    </row>
    <row r="17" spans="2:5" x14ac:dyDescent="0.25">
      <c r="B17" s="6">
        <f xml:space="preserve"> ROW( testDev[[#This Row],[row_id]] ) - ROW(testDev[[#Headers],[row_id]] )</f>
        <v>14</v>
      </c>
      <c r="C17" s="13" t="s">
        <v>359</v>
      </c>
      <c r="D17" s="53" t="s">
        <v>496</v>
      </c>
      <c r="E17" s="77" t="s">
        <v>497</v>
      </c>
    </row>
    <row r="18" spans="2:5" x14ac:dyDescent="0.25">
      <c r="B18" s="6">
        <f xml:space="preserve"> ROW( testDev[[#This Row],[row_id]] ) - ROW(testDev[[#Headers],[row_id]] )</f>
        <v>15</v>
      </c>
      <c r="C18" s="13" t="s">
        <v>358</v>
      </c>
      <c r="D18" s="53" t="s">
        <v>496</v>
      </c>
      <c r="E18" s="77" t="s">
        <v>505</v>
      </c>
    </row>
    <row r="19" spans="2:5" ht="45" x14ac:dyDescent="0.25">
      <c r="B19" s="6">
        <f xml:space="preserve"> ROW( testDev[[#This Row],[row_id]] ) - ROW(testDev[[#Headers],[row_id]] )</f>
        <v>16</v>
      </c>
      <c r="C19" s="13" t="s">
        <v>437</v>
      </c>
      <c r="D19" s="53" t="s">
        <v>493</v>
      </c>
      <c r="E19" s="77" t="s">
        <v>506</v>
      </c>
    </row>
    <row r="20" spans="2:5" x14ac:dyDescent="0.25">
      <c r="B20" s="6">
        <f xml:space="preserve"> ROW( testDev[[#This Row],[row_id]] ) - ROW(testDev[[#Headers],[row_id]] )</f>
        <v>17</v>
      </c>
      <c r="C20" s="13" t="s">
        <v>507</v>
      </c>
      <c r="D20" s="53" t="s">
        <v>491</v>
      </c>
      <c r="E20" s="77" t="s">
        <v>508</v>
      </c>
    </row>
    <row r="21" spans="2:5" ht="22.5" x14ac:dyDescent="0.25">
      <c r="B21" s="6">
        <f xml:space="preserve"> ROW( testDev[[#This Row],[row_id]] ) - ROW(testDev[[#Headers],[row_id]] )</f>
        <v>18</v>
      </c>
      <c r="C21" s="13" t="s">
        <v>509</v>
      </c>
      <c r="D21" s="53" t="s">
        <v>496</v>
      </c>
      <c r="E21" s="77" t="s">
        <v>510</v>
      </c>
    </row>
    <row r="22" spans="2:5" x14ac:dyDescent="0.25">
      <c r="B22" s="6">
        <f xml:space="preserve"> ROW( testDev[[#This Row],[row_id]] ) - ROW(testDev[[#Headers],[row_id]] )</f>
        <v>19</v>
      </c>
      <c r="C22" s="13" t="s">
        <v>511</v>
      </c>
      <c r="D22" s="53" t="s">
        <v>491</v>
      </c>
      <c r="E22" s="77" t="s">
        <v>512</v>
      </c>
    </row>
    <row r="23" spans="2:5" x14ac:dyDescent="0.25">
      <c r="B23" s="6">
        <f xml:space="preserve"> ROW( testDev[[#This Row],[row_id]] ) - ROW(testDev[[#Headers],[row_id]] )</f>
        <v>20</v>
      </c>
      <c r="C23" s="13" t="s">
        <v>513</v>
      </c>
      <c r="D23" s="53" t="s">
        <v>496</v>
      </c>
      <c r="E23" s="77" t="s">
        <v>497</v>
      </c>
    </row>
    <row r="24" spans="2:5" x14ac:dyDescent="0.25">
      <c r="B24" s="6">
        <f xml:space="preserve"> ROW( testDev[[#This Row],[row_id]] ) - ROW(testDev[[#Headers],[row_id]] )</f>
        <v>21</v>
      </c>
      <c r="C24" s="13" t="s">
        <v>514</v>
      </c>
      <c r="D24" s="53" t="s">
        <v>496</v>
      </c>
      <c r="E24" s="77" t="s">
        <v>497</v>
      </c>
    </row>
    <row r="25" spans="2:5" x14ac:dyDescent="0.25">
      <c r="B25" s="6">
        <f xml:space="preserve"> ROW( testDev[[#This Row],[row_id]] ) - ROW(testDev[[#Headers],[row_id]] )</f>
        <v>22</v>
      </c>
      <c r="C25" s="13" t="s">
        <v>515</v>
      </c>
      <c r="D25" s="53" t="s">
        <v>496</v>
      </c>
      <c r="E25" s="77" t="s">
        <v>497</v>
      </c>
    </row>
    <row r="26" spans="2:5" x14ac:dyDescent="0.25">
      <c r="B26" s="6">
        <f xml:space="preserve"> ROW( testDev[[#This Row],[row_id]] ) - ROW(testDev[[#Headers],[row_id]] )</f>
        <v>23</v>
      </c>
      <c r="C26" s="13" t="s">
        <v>516</v>
      </c>
      <c r="D26" s="53" t="s">
        <v>496</v>
      </c>
      <c r="E26" s="77" t="s">
        <v>497</v>
      </c>
    </row>
    <row r="27" spans="2:5" ht="45" x14ac:dyDescent="0.25">
      <c r="B27" s="6">
        <f xml:space="preserve"> ROW( testDev[[#This Row],[row_id]] ) - ROW(testDev[[#Headers],[row_id]] )</f>
        <v>24</v>
      </c>
      <c r="C27" s="13" t="s">
        <v>517</v>
      </c>
      <c r="D27" s="53" t="s">
        <v>493</v>
      </c>
      <c r="E27" s="77" t="s">
        <v>518</v>
      </c>
    </row>
    <row r="28" spans="2:5" ht="22.5" x14ac:dyDescent="0.25">
      <c r="B28" s="6">
        <f xml:space="preserve"> ROW( testDev[[#This Row],[row_id]] ) - ROW(testDev[[#Headers],[row_id]] )</f>
        <v>25</v>
      </c>
      <c r="C28" s="13" t="s">
        <v>519</v>
      </c>
      <c r="D28" s="53" t="s">
        <v>491</v>
      </c>
      <c r="E28" s="77" t="s">
        <v>520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topLeftCell="A13" zoomScale="90" zoomScaleNormal="90" workbookViewId="0">
      <pane xSplit="3" topLeftCell="D1" activePane="topRight" state="frozen"/>
      <selection pane="topRight" activeCell="D42" sqref="D42"/>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21" width="18.5703125" style="3" customWidth="1"/>
    <col min="22" max="22" width="17" style="3" customWidth="1"/>
    <col min="23" max="16384" width="8.7109375" style="3"/>
  </cols>
  <sheetData>
    <row r="1" spans="1:21" ht="15" x14ac:dyDescent="0.25">
      <c r="A1" s="42"/>
      <c r="B1" s="43" t="s">
        <v>319</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330</v>
      </c>
    </row>
    <row r="3" spans="1:21" x14ac:dyDescent="0.2">
      <c r="C3" s="79" t="str">
        <f ca="1" xml:space="preserve"> OFFSET( INDIRECT( ADDRESS( ROW( co_impactYears[[#Headers],[row_id]] ), COLUMN( co_impactYears[[#Headers],[row_id]] ), , , ) ), -2, , 1, 1 )</f>
        <v>Impact Year Estimates</v>
      </c>
      <c r="D3" s="3" t="s">
        <v>331</v>
      </c>
    </row>
    <row r="4" spans="1:21" x14ac:dyDescent="0.2">
      <c r="C4" s="79" t="str">
        <f ca="1" xml:space="preserve"> OFFSET( INDIRECT( ADDRESS( ROW( co_variants[[#Headers],[row_id]] ), COLUMN( co_variants[[#Headers],[row_id]] ), , , ) ), -4, , 1, 1 )</f>
        <v>Variants Table</v>
      </c>
      <c r="D4" s="3" t="s">
        <v>332</v>
      </c>
    </row>
    <row r="5" spans="1:21" x14ac:dyDescent="0.2">
      <c r="C5" s="79" t="str">
        <f ca="1" xml:space="preserve"> OFFSET( INDIRECT( ADDRESS( ROW( co_impactTypes[[#Headers],[row_id]] ), COLUMN( co_impactTypes[[#Headers],[row_id]] ), , , ) ), -2, , 1, 1 )</f>
        <v>Impact Types</v>
      </c>
      <c r="D5" s="3" t="s">
        <v>333</v>
      </c>
    </row>
    <row r="6" spans="1:21" x14ac:dyDescent="0.2">
      <c r="C6" s="79" t="str">
        <f ca="1" xml:space="preserve"> OFFSET( INDIRECT( ADDRESS( ROW( co_scalarInfo[[#Headers],[row_id]] ), COLUMN( co_scalarInfo[[#Headers],[row_id]] ), , , ) ), -2, , 1, 1 )</f>
        <v>Scalar Information</v>
      </c>
      <c r="D6" s="3" t="s">
        <v>334</v>
      </c>
    </row>
    <row r="7" spans="1:21" x14ac:dyDescent="0.2">
      <c r="C7" s="79" t="str">
        <f ca="1" xml:space="preserve"> OFFSET( INDIRECT( ADDRESS( ROW( co_econMultipliers[[#Headers],[row_id]] ), COLUMN( co_econMultipliers[[#Headers],[row_id]] ), , , ) ), -2, , 1, 1 )</f>
        <v>Economic Multipliers</v>
      </c>
      <c r="D7" s="3" t="s">
        <v>335</v>
      </c>
    </row>
    <row r="8" spans="1:21" x14ac:dyDescent="0.2">
      <c r="C8" s="79" t="str">
        <f ca="1" xml:space="preserve"> OFFSET( INDIRECT( ADDRESS( ROW( co_constants[[#Headers],[row_id]] ), COLUMN( co_constants[[#Headers],[row_id]] ), , , ) ), -2, , 1, 1 )</f>
        <v>Constants</v>
      </c>
      <c r="D8" s="3" t="s">
        <v>325</v>
      </c>
    </row>
    <row r="9" spans="1:21" x14ac:dyDescent="0.2">
      <c r="C9" s="79" t="str">
        <f ca="1" xml:space="preserve"> OFFSET( INDIRECT( ADDRESS( ROW( co_modelTypes[[#Headers],[row_id]] ), COLUMN( co_modelTypes[[#Headers],[row_id]] ), , , ) ), -2, , 1, 1 )</f>
        <v>Model Types</v>
      </c>
      <c r="D9" s="3" t="s">
        <v>326</v>
      </c>
    </row>
    <row r="10" spans="1:21" x14ac:dyDescent="0.2">
      <c r="C10" s="79" t="str">
        <f ca="1" xml:space="preserve"> OFFSET( INDIRECT( ADDRESS( ROW( co_models[[#Headers],[row_id]] ), COLUMN( co_models[[#Headers],[row_id]] ), , , ) ), -2, , 1, 1 )</f>
        <v>Binning Models</v>
      </c>
      <c r="D10" s="3" t="s">
        <v>327</v>
      </c>
    </row>
    <row r="11" spans="1:21" x14ac:dyDescent="0.2">
      <c r="C11" s="79" t="str">
        <f ca="1" xml:space="preserve"> OFFSET( INDIRECT( ADDRESS( ROW( co_regions[[#Headers],[row_id]] ), COLUMN( co_regions[[#Headers],[row_id]] ), , , ) ), -2, , 1, 1 )</f>
        <v>Regions</v>
      </c>
      <c r="D11" s="3" t="s">
        <v>336</v>
      </c>
    </row>
    <row r="12" spans="1:21" x14ac:dyDescent="0.2">
      <c r="C12" s="79" t="str">
        <f ca="1" xml:space="preserve"> OFFSET( INDIRECT( ADDRESS( ROW( co_inputScenarioInfo[[#Headers],[row_id]] ), COLUMN( co_inputScenarioInfo[[#Headers],[row_id]] ), , , ) ), -2, , 1, 1 )</f>
        <v>Input Scenario Information</v>
      </c>
      <c r="D12" s="3" t="s">
        <v>361</v>
      </c>
    </row>
    <row r="13" spans="1:21" x14ac:dyDescent="0.2">
      <c r="C13" s="79" t="str">
        <f ca="1" xml:space="preserve"> OFFSET( INDIRECT( ADDRESS( ROW( co_states[[#Headers],[row_id]] ), COLUMN( co_states[[#Headers],[row_id]] ), , , ) ), -2, , 1, 1 )</f>
        <v>States</v>
      </c>
      <c r="D13" s="3" t="s">
        <v>639</v>
      </c>
    </row>
    <row r="14" spans="1:21" x14ac:dyDescent="0.2">
      <c r="C14" s="79" t="str">
        <f ca="1" xml:space="preserve"> OFFSET( INDIRECT( ADDRESS( ROW( co_slrScalars[[#Headers],[row_id]] ), COLUMN( co_slrScalars[[#Headers],[row_id]] ), , , ) ), -3, , 1, 1 )</f>
        <v>SLR Scalars</v>
      </c>
      <c r="D14" s="3" t="s">
        <v>648</v>
      </c>
    </row>
    <row r="16" spans="1:21" ht="22.5" x14ac:dyDescent="0.2">
      <c r="C16" s="83" t="s">
        <v>318</v>
      </c>
      <c r="D16" s="80" t="s">
        <v>324</v>
      </c>
      <c r="E16" s="81" t="s">
        <v>309</v>
      </c>
      <c r="F16" s="82" t="s">
        <v>317</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127</v>
      </c>
      <c r="C20" s="45" t="s">
        <v>58</v>
      </c>
      <c r="D20" s="44" t="s">
        <v>85</v>
      </c>
      <c r="E20" s="46" t="s">
        <v>108</v>
      </c>
      <c r="F20" s="46" t="s">
        <v>187</v>
      </c>
      <c r="G20" s="46" t="s">
        <v>642</v>
      </c>
      <c r="H20" s="46" t="s">
        <v>329</v>
      </c>
      <c r="I20" s="46" t="s">
        <v>473</v>
      </c>
      <c r="J20" s="46" t="s">
        <v>178</v>
      </c>
      <c r="K20" s="46" t="s">
        <v>179</v>
      </c>
      <c r="L20" s="46" t="s">
        <v>474</v>
      </c>
      <c r="M20" s="46" t="s">
        <v>268</v>
      </c>
      <c r="N20" s="46" t="s">
        <v>269</v>
      </c>
      <c r="O20" s="46" t="s">
        <v>270</v>
      </c>
      <c r="P20" s="46" t="s">
        <v>271</v>
      </c>
      <c r="Q20" s="46" t="s">
        <v>316</v>
      </c>
    </row>
    <row r="21" spans="1:21" ht="22.5" x14ac:dyDescent="0.2">
      <c r="B21" s="112">
        <f xml:space="preserve"> ROW( co_sectors[[#This Row],[row_id]] ) - ROW( co_sectors[[#Headers],[row_id]] )</f>
        <v>1</v>
      </c>
      <c r="C21" s="113" t="s">
        <v>103</v>
      </c>
      <c r="D21" s="49" t="s">
        <v>657</v>
      </c>
      <c r="E21" s="26">
        <v>1</v>
      </c>
      <c r="F21" s="29" t="s">
        <v>166</v>
      </c>
      <c r="G21" s="29">
        <v>0</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298</v>
      </c>
      <c r="D22" s="50" t="s">
        <v>300</v>
      </c>
      <c r="E22" s="27">
        <v>1</v>
      </c>
      <c r="F22" s="30" t="s">
        <v>166</v>
      </c>
      <c r="G22" s="30">
        <v>0</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3.75" x14ac:dyDescent="0.2">
      <c r="B23" s="116">
        <f xml:space="preserve"> ROW( co_sectors[[#This Row],[row_id]] ) - ROW( co_sectors[[#Headers],[row_id]] )</f>
        <v>3</v>
      </c>
      <c r="C23" s="113" t="s">
        <v>651</v>
      </c>
      <c r="D23" s="49" t="s">
        <v>654</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457</v>
      </c>
      <c r="D24" s="49" t="s">
        <v>459</v>
      </c>
      <c r="E24" s="26">
        <v>1</v>
      </c>
      <c r="F24" s="30" t="s">
        <v>166</v>
      </c>
      <c r="G24" s="30">
        <v>0</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458</v>
      </c>
      <c r="D25" s="49" t="s">
        <v>460</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3.75" x14ac:dyDescent="0.2">
      <c r="B26" s="116">
        <f xml:space="preserve"> ROW( co_sectors[[#This Row],[row_id]] ) - ROW( co_sectors[[#Headers],[row_id]] )</f>
        <v>6</v>
      </c>
      <c r="C26" s="117" t="s">
        <v>652</v>
      </c>
      <c r="D26" s="107" t="s">
        <v>655</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45" x14ac:dyDescent="0.2">
      <c r="B27" s="116">
        <f xml:space="preserve"> ROW( co_sectors[[#This Row],[row_id]] ) - ROW( co_sectors[[#Headers],[row_id]] )</f>
        <v>7</v>
      </c>
      <c r="C27" s="113" t="s">
        <v>23</v>
      </c>
      <c r="D27" s="49" t="s">
        <v>37</v>
      </c>
      <c r="E27" s="26">
        <v>1</v>
      </c>
      <c r="F27" s="30" t="s">
        <v>165</v>
      </c>
      <c r="G27" s="30">
        <v>0</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297</v>
      </c>
      <c r="E28" s="27">
        <v>1</v>
      </c>
      <c r="F28" s="29" t="s">
        <v>166</v>
      </c>
      <c r="G28" s="29">
        <v>0</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45" x14ac:dyDescent="0.2">
      <c r="B29" s="116">
        <f xml:space="preserve"> ROW( co_sectors[[#This Row],[row_id]] ) - ROW( co_sectors[[#Headers],[row_id]] )</f>
        <v>9</v>
      </c>
      <c r="C29" s="118" t="s">
        <v>295</v>
      </c>
      <c r="D29" s="49" t="s">
        <v>294</v>
      </c>
      <c r="E29" s="27">
        <v>1</v>
      </c>
      <c r="F29" s="29" t="s">
        <v>166</v>
      </c>
      <c r="G29" s="29">
        <v>0</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2.5" x14ac:dyDescent="0.2">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5" x14ac:dyDescent="0.2">
      <c r="B31" s="116">
        <f xml:space="preserve"> ROW( co_sectors[[#This Row],[row_id]] ) - ROW( co_sectors[[#Headers],[row_id]] )</f>
        <v>11</v>
      </c>
      <c r="C31" s="113" t="s">
        <v>60</v>
      </c>
      <c r="D31" s="49" t="s">
        <v>656</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371</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439</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653</v>
      </c>
      <c r="D35" s="49" t="s">
        <v>653</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45" x14ac:dyDescent="0.2">
      <c r="B36" s="114">
        <f xml:space="preserve"> ROW( co_sectors[[#This Row],[row_id]] ) - ROW( co_sectors[[#Headers],[row_id]] )</f>
        <v>16</v>
      </c>
      <c r="C36" s="115" t="s">
        <v>48</v>
      </c>
      <c r="D36" s="50" t="s">
        <v>48</v>
      </c>
      <c r="E36" s="27">
        <v>1</v>
      </c>
      <c r="F36" s="29" t="s">
        <v>166</v>
      </c>
      <c r="G36" s="29">
        <v>0</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45" x14ac:dyDescent="0.2">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166</v>
      </c>
      <c r="G39" s="29">
        <v>0</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276</v>
      </c>
      <c r="D40" s="50" t="s">
        <v>277</v>
      </c>
      <c r="E40" s="28">
        <v>1</v>
      </c>
      <c r="F40" s="30" t="s">
        <v>166</v>
      </c>
      <c r="G40" s="30">
        <v>0</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526</v>
      </c>
      <c r="D41" s="49" t="s">
        <v>658</v>
      </c>
      <c r="E41" s="27">
        <v>1</v>
      </c>
      <c r="F41" s="30" t="s">
        <v>166</v>
      </c>
      <c r="G41" s="30">
        <v>0</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109</v>
      </c>
      <c r="D43" s="50" t="s">
        <v>109</v>
      </c>
      <c r="E43" s="27">
        <v>1</v>
      </c>
      <c r="F43" s="29" t="s">
        <v>166</v>
      </c>
      <c r="G43" s="29">
        <v>0</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374</v>
      </c>
      <c r="D44" s="49" t="s">
        <v>377</v>
      </c>
      <c r="E44" s="27">
        <v>1</v>
      </c>
      <c r="F44" s="30" t="s">
        <v>166</v>
      </c>
      <c r="G44" s="30">
        <v>0</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321</v>
      </c>
      <c r="C47" s="43"/>
      <c r="D47" s="43"/>
      <c r="E47" s="43"/>
      <c r="F47" s="43"/>
      <c r="G47" s="43"/>
      <c r="H47" s="43"/>
      <c r="I47" s="43"/>
      <c r="J47" s="43"/>
      <c r="K47" s="43"/>
      <c r="L47" s="43"/>
      <c r="M47" s="43"/>
      <c r="N47" s="43"/>
      <c r="O47" s="43"/>
      <c r="P47" s="43"/>
      <c r="Q47" s="43"/>
      <c r="R47" s="43"/>
      <c r="S47" s="43"/>
      <c r="T47" s="43"/>
      <c r="U47" s="43"/>
    </row>
    <row r="49" spans="2:6" x14ac:dyDescent="0.2">
      <c r="B49" s="55" t="s">
        <v>127</v>
      </c>
      <c r="C49" s="55" t="s">
        <v>58</v>
      </c>
      <c r="D49" s="57" t="s">
        <v>40</v>
      </c>
      <c r="E49" s="30" t="s">
        <v>195</v>
      </c>
      <c r="F49" s="57" t="s">
        <v>196</v>
      </c>
    </row>
    <row r="50" spans="2:6" x14ac:dyDescent="0.2">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651</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457</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458</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652</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653</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526</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374</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466</v>
      </c>
      <c r="C76" s="43"/>
      <c r="D76" s="43"/>
      <c r="E76" s="43"/>
      <c r="F76" s="43"/>
      <c r="G76" s="43"/>
      <c r="H76" s="43"/>
      <c r="I76" s="43"/>
      <c r="J76" s="43"/>
      <c r="K76" s="43"/>
      <c r="L76" s="43"/>
      <c r="M76" s="43"/>
      <c r="N76" s="43"/>
      <c r="O76" s="43"/>
      <c r="P76" s="43"/>
      <c r="Q76" s="43"/>
      <c r="R76" s="43"/>
      <c r="S76" s="43"/>
      <c r="T76" s="43"/>
      <c r="U76" s="43"/>
    </row>
    <row r="77" spans="1:21" x14ac:dyDescent="0.2">
      <c r="B77" s="4" t="s">
        <v>467</v>
      </c>
      <c r="C77" s="4"/>
      <c r="D77" s="4"/>
      <c r="E77" s="21"/>
      <c r="F77" s="4"/>
      <c r="G77" s="4"/>
      <c r="H77" s="4"/>
      <c r="I77" s="4"/>
      <c r="J77" s="4"/>
      <c r="K77" s="4"/>
    </row>
    <row r="78" spans="1:21" x14ac:dyDescent="0.2">
      <c r="B78" s="4" t="s">
        <v>468</v>
      </c>
      <c r="C78" s="4"/>
      <c r="D78" s="4"/>
      <c r="E78" s="21"/>
      <c r="F78" s="4"/>
      <c r="G78" s="4"/>
      <c r="H78" s="4"/>
      <c r="I78" s="4"/>
      <c r="J78" s="4"/>
      <c r="K78" s="4"/>
    </row>
    <row r="79" spans="1:21" x14ac:dyDescent="0.2">
      <c r="B79" s="4" t="s">
        <v>469</v>
      </c>
      <c r="C79" s="4"/>
      <c r="D79" s="4"/>
      <c r="E79" s="21"/>
      <c r="F79" s="4"/>
      <c r="G79" s="4"/>
      <c r="H79" s="4"/>
      <c r="I79" s="4"/>
      <c r="J79" s="4"/>
      <c r="K79" s="4"/>
    </row>
    <row r="80" spans="1:21" ht="15" x14ac:dyDescent="0.25">
      <c r="B80" s="72" t="s">
        <v>127</v>
      </c>
      <c r="C80" s="72" t="s">
        <v>58</v>
      </c>
      <c r="D80" s="72" t="s">
        <v>470</v>
      </c>
      <c r="E80" s="72" t="s">
        <v>471</v>
      </c>
      <c r="F80" s="75" t="s">
        <v>472</v>
      </c>
      <c r="G80" s="57" t="s">
        <v>310</v>
      </c>
      <c r="H80" s="57" t="s">
        <v>311</v>
      </c>
      <c r="I80" s="55" t="s">
        <v>143</v>
      </c>
      <c r="J80" s="57" t="s">
        <v>212</v>
      </c>
      <c r="K80" s="55" t="s">
        <v>483</v>
      </c>
      <c r="L80" s="7"/>
      <c r="M80" s="7"/>
      <c r="N80" s="7"/>
      <c r="O80" s="7"/>
      <c r="P80" s="7"/>
      <c r="Q80" s="7"/>
    </row>
    <row r="81" spans="2:15" ht="15" x14ac:dyDescent="0.2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651</v>
      </c>
      <c r="D84" s="52" t="s">
        <v>480</v>
      </c>
      <c r="E84" s="77" t="s">
        <v>476</v>
      </c>
      <c r="F84" s="106" t="s">
        <v>476</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651</v>
      </c>
      <c r="D85" s="52" t="s">
        <v>481</v>
      </c>
      <c r="E85" s="77" t="s">
        <v>487</v>
      </c>
      <c r="F85" s="106" t="s">
        <v>478</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651</v>
      </c>
      <c r="D86" s="52" t="s">
        <v>482</v>
      </c>
      <c r="E86" s="77" t="s">
        <v>488</v>
      </c>
      <c r="F86" s="106" t="s">
        <v>479</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457</v>
      </c>
      <c r="D87" s="77" t="s">
        <v>442</v>
      </c>
      <c r="E87" s="77" t="s">
        <v>448</v>
      </c>
      <c r="F87" s="77" t="s">
        <v>442</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457</v>
      </c>
      <c r="D88" s="77" t="s">
        <v>441</v>
      </c>
      <c r="E88" s="77" t="s">
        <v>449</v>
      </c>
      <c r="F88" s="77" t="s">
        <v>441</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458</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652</v>
      </c>
      <c r="D90" s="52" t="s">
        <v>485</v>
      </c>
      <c r="E90" s="77" t="s">
        <v>484</v>
      </c>
      <c r="F90" s="77" t="s">
        <v>484</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652</v>
      </c>
      <c r="D91" s="52" t="s">
        <v>481</v>
      </c>
      <c r="E91" s="77" t="s">
        <v>487</v>
      </c>
      <c r="F91" s="77" t="s">
        <v>478</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652</v>
      </c>
      <c r="D92" s="52" t="s">
        <v>482</v>
      </c>
      <c r="E92" s="77" t="s">
        <v>488</v>
      </c>
      <c r="F92" s="77" t="s">
        <v>479</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537</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295</v>
      </c>
      <c r="D97" s="52" t="s">
        <v>537</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537</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537</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653</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537</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537</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526</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374</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450</v>
      </c>
    </row>
    <row r="126" spans="1:21" x14ac:dyDescent="0.2">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2">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298</v>
      </c>
      <c r="D129" s="54" t="s">
        <v>40</v>
      </c>
      <c r="E129" s="77" t="s">
        <v>220</v>
      </c>
      <c r="F129" s="109"/>
      <c r="G129" s="58" t="s">
        <v>299</v>
      </c>
      <c r="H129" s="54" t="s">
        <v>40</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651</v>
      </c>
      <c r="D130" s="54" t="s">
        <v>40</v>
      </c>
      <c r="E130" s="77" t="s">
        <v>220</v>
      </c>
      <c r="F130" s="109"/>
      <c r="G130" s="58" t="s">
        <v>486</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457</v>
      </c>
      <c r="D131" s="54" t="s">
        <v>443</v>
      </c>
      <c r="E131" s="54" t="s">
        <v>443</v>
      </c>
      <c r="F131" s="54" t="s">
        <v>443</v>
      </c>
      <c r="G131" s="58" t="s">
        <v>447</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457</v>
      </c>
      <c r="D132" s="54" t="s">
        <v>444</v>
      </c>
      <c r="E132" s="54" t="s">
        <v>444</v>
      </c>
      <c r="F132" s="54" t="s">
        <v>444</v>
      </c>
      <c r="G132" s="58" t="s">
        <v>447</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457</v>
      </c>
      <c r="D133" s="54" t="s">
        <v>445</v>
      </c>
      <c r="E133" s="54" t="s">
        <v>445</v>
      </c>
      <c r="F133" s="54" t="s">
        <v>445</v>
      </c>
      <c r="G133" s="58" t="s">
        <v>447</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457</v>
      </c>
      <c r="D134" s="54" t="s">
        <v>446</v>
      </c>
      <c r="E134" s="54" t="s">
        <v>446</v>
      </c>
      <c r="F134" s="54" t="s">
        <v>446</v>
      </c>
      <c r="G134" s="58" t="s">
        <v>447</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458</v>
      </c>
      <c r="D135" s="54" t="s">
        <v>451</v>
      </c>
      <c r="E135" s="58" t="s">
        <v>451</v>
      </c>
      <c r="F135" s="109" t="s">
        <v>451</v>
      </c>
      <c r="G135" s="58" t="s">
        <v>461</v>
      </c>
      <c r="H135" s="54" t="s">
        <v>462</v>
      </c>
      <c r="I135" s="54" t="s">
        <v>94</v>
      </c>
      <c r="J135" s="54" t="s">
        <v>94</v>
      </c>
      <c r="K135" s="54" t="s">
        <v>94</v>
      </c>
      <c r="L135" s="54" t="s">
        <v>453</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458</v>
      </c>
      <c r="D136" s="54" t="s">
        <v>452</v>
      </c>
      <c r="E136" s="58" t="s">
        <v>452</v>
      </c>
      <c r="F136" s="109" t="s">
        <v>452</v>
      </c>
      <c r="G136" s="58" t="s">
        <v>461</v>
      </c>
      <c r="H136" s="54" t="s">
        <v>462</v>
      </c>
      <c r="I136" s="54" t="s">
        <v>94</v>
      </c>
      <c r="J136" s="54" t="s">
        <v>94</v>
      </c>
      <c r="K136" s="54" t="s">
        <v>94</v>
      </c>
      <c r="L136" s="54" t="s">
        <v>455</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652</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220</v>
      </c>
      <c r="F144" s="109"/>
      <c r="G144" s="58" t="s">
        <v>372</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151</v>
      </c>
      <c r="F145" s="109"/>
      <c r="G145" s="58" t="s">
        <v>154</v>
      </c>
      <c r="H145" s="54" t="s">
        <v>315</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220</v>
      </c>
      <c r="F146" s="109"/>
      <c r="G146" s="58" t="s">
        <v>440</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653</v>
      </c>
      <c r="D147" s="54" t="s">
        <v>40</v>
      </c>
      <c r="E147" s="77" t="s">
        <v>220</v>
      </c>
      <c r="F147" s="109"/>
      <c r="G147" s="58" t="s">
        <v>532</v>
      </c>
      <c r="H147" s="54" t="s">
        <v>313</v>
      </c>
      <c r="I147" s="54" t="s">
        <v>89</v>
      </c>
      <c r="J147" s="54" t="s">
        <v>535</v>
      </c>
      <c r="K147" s="54" t="s">
        <v>533</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220</v>
      </c>
      <c r="F148" s="109"/>
      <c r="G148" s="61" t="s">
        <v>152</v>
      </c>
      <c r="H148" s="54" t="s">
        <v>40</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220</v>
      </c>
      <c r="F149" s="109"/>
      <c r="G149" s="61" t="s">
        <v>155</v>
      </c>
      <c r="H149" s="54" t="s">
        <v>40</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275</v>
      </c>
      <c r="E150" s="77" t="s">
        <v>34</v>
      </c>
      <c r="F150" s="109" t="s">
        <v>34</v>
      </c>
      <c r="G150" s="58" t="s">
        <v>53</v>
      </c>
      <c r="H150" s="54" t="s">
        <v>40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40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40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156</v>
      </c>
      <c r="H154" s="54" t="s">
        <v>40</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276</v>
      </c>
      <c r="D156" s="54" t="s">
        <v>287</v>
      </c>
      <c r="E156" s="77" t="s">
        <v>151</v>
      </c>
      <c r="F156" s="109" t="s">
        <v>287</v>
      </c>
      <c r="G156" s="58" t="s">
        <v>287</v>
      </c>
      <c r="H156" s="54" t="s">
        <v>40</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276</v>
      </c>
      <c r="D157" s="54" t="s">
        <v>116</v>
      </c>
      <c r="E157" s="109" t="s">
        <v>116</v>
      </c>
      <c r="F157" s="109" t="s">
        <v>116</v>
      </c>
      <c r="G157" s="58" t="s">
        <v>116</v>
      </c>
      <c r="H157" s="54" t="s">
        <v>40</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526</v>
      </c>
      <c r="D159" s="54" t="s">
        <v>527</v>
      </c>
      <c r="E159" s="77" t="s">
        <v>529</v>
      </c>
      <c r="F159" s="109" t="s">
        <v>529</v>
      </c>
      <c r="G159" s="58" t="s">
        <v>527</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526</v>
      </c>
      <c r="D160" s="54" t="s">
        <v>528</v>
      </c>
      <c r="E160" s="77" t="s">
        <v>530</v>
      </c>
      <c r="F160" s="109" t="s">
        <v>530</v>
      </c>
      <c r="G160" s="58" t="s">
        <v>528</v>
      </c>
      <c r="H160" s="54" t="s">
        <v>40</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526</v>
      </c>
      <c r="D161" s="54" t="s">
        <v>115</v>
      </c>
      <c r="E161" s="77" t="s">
        <v>115</v>
      </c>
      <c r="F161" s="109" t="s">
        <v>115</v>
      </c>
      <c r="G161" s="58" t="s">
        <v>115</v>
      </c>
      <c r="H161" s="54" t="s">
        <v>40</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109</v>
      </c>
      <c r="D163" s="54" t="s">
        <v>116</v>
      </c>
      <c r="E163" s="77" t="s">
        <v>116</v>
      </c>
      <c r="F163" s="109" t="s">
        <v>116</v>
      </c>
      <c r="G163" s="58" t="s">
        <v>116</v>
      </c>
      <c r="H163" s="54" t="s">
        <v>40</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374</v>
      </c>
      <c r="D166" s="54" t="s">
        <v>40</v>
      </c>
      <c r="E166" s="77" t="s">
        <v>220</v>
      </c>
      <c r="F166" s="109"/>
      <c r="G166" s="58" t="s">
        <v>378</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438</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2.5" x14ac:dyDescent="0.2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5" x14ac:dyDescent="0.2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5" x14ac:dyDescent="0.2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5" x14ac:dyDescent="0.2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2.5" x14ac:dyDescent="0.2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2.5" x14ac:dyDescent="0.2">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2.5" x14ac:dyDescent="0.2">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2">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2">
      <c r="B186" s="11">
        <f xml:space="preserve"> ROW( co_scalarInfo[[#This Row],[row_id]] ) - ROW( co_scalarInfo[[#Headers],[row_id]] )</f>
        <v>12</v>
      </c>
      <c r="C186" s="58" t="s">
        <v>453</v>
      </c>
      <c r="D186" s="52" t="s">
        <v>454</v>
      </c>
      <c r="E186" s="128" t="s">
        <v>161</v>
      </c>
      <c r="F186" s="128" t="s">
        <v>132</v>
      </c>
      <c r="G186" s="128" t="s">
        <v>191</v>
      </c>
      <c r="H186" s="130">
        <v>2015</v>
      </c>
      <c r="I186" s="129"/>
      <c r="J186" s="63"/>
      <c r="K186" s="63" cm="1">
        <f t="array" ref="K186" xml:space="preserve"> SUMPRODUCT( --( co_scalarInfo[[#This Row],[scalarName]] = scalarDataframe[scalarName] ) )</f>
        <v>7</v>
      </c>
    </row>
    <row r="187" spans="2:20" ht="22.5" x14ac:dyDescent="0.2">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455</v>
      </c>
      <c r="D188" s="52" t="s">
        <v>456</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2">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2">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2">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2">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2">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2.5" x14ac:dyDescent="0.2">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2.5" x14ac:dyDescent="0.2">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2.5" x14ac:dyDescent="0.2">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2">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2">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2">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2">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2">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2">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2.5" x14ac:dyDescent="0.2">
      <c r="B203" s="11">
        <f xml:space="preserve"> ROW( co_scalarInfo[[#This Row],[row_id]] ) - ROW( co_scalarInfo[[#Headers],[row_id]] )</f>
        <v>29</v>
      </c>
      <c r="C203" s="58" t="s">
        <v>533</v>
      </c>
      <c r="D203" s="52" t="s">
        <v>534</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33.75" x14ac:dyDescent="0.2">
      <c r="B204" s="11">
        <f xml:space="preserve"> ROW( co_scalarInfo[[#This Row],[row_id]] ) - ROW( co_scalarInfo[[#Headers],[row_id]] )</f>
        <v>30</v>
      </c>
      <c r="C204" s="58" t="s">
        <v>535</v>
      </c>
      <c r="D204" s="52" t="s">
        <v>536</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5" x14ac:dyDescent="0.25">
      <c r="A207" s="42"/>
      <c r="B207" s="43" t="s">
        <v>322</v>
      </c>
      <c r="C207" s="43"/>
      <c r="D207" s="43"/>
      <c r="E207" s="43"/>
      <c r="F207" s="43"/>
      <c r="G207" s="43"/>
      <c r="H207" s="43"/>
      <c r="I207" s="43"/>
      <c r="J207" s="43"/>
      <c r="K207" s="43"/>
      <c r="L207" s="43"/>
      <c r="M207" s="43"/>
      <c r="N207" s="43"/>
      <c r="O207" s="43"/>
      <c r="P207" s="43"/>
      <c r="Q207" s="43"/>
      <c r="R207" s="43"/>
      <c r="S207" s="43"/>
      <c r="T207" s="43"/>
      <c r="U207" s="43"/>
    </row>
    <row r="209" spans="1:21" x14ac:dyDescent="0.2">
      <c r="B209" s="55" t="s">
        <v>127</v>
      </c>
      <c r="C209" s="55" t="s">
        <v>210</v>
      </c>
      <c r="D209" s="55" t="s">
        <v>237</v>
      </c>
      <c r="E209" s="56" t="s">
        <v>164</v>
      </c>
    </row>
    <row r="210" spans="1:21" x14ac:dyDescent="0.2">
      <c r="B210" s="6">
        <f xml:space="preserve"> ROW( co_econMultipliers[[#This Row],[row_id]] ) - ROW( co_econMultipliers[[#Headers],[row_id]] )</f>
        <v>1</v>
      </c>
      <c r="C210" s="13" t="s">
        <v>197</v>
      </c>
      <c r="D210" s="73" t="s">
        <v>206</v>
      </c>
      <c r="E210" s="74">
        <v>2015</v>
      </c>
    </row>
    <row r="211" spans="1:21" x14ac:dyDescent="0.2">
      <c r="B211" s="6">
        <f xml:space="preserve"> ROW( co_econMultipliers[[#This Row],[row_id]] ) - ROW( co_econMultipliers[[#Headers],[row_id]] )</f>
        <v>2</v>
      </c>
      <c r="C211" s="13" t="s">
        <v>95</v>
      </c>
      <c r="D211" s="73" t="s">
        <v>207</v>
      </c>
      <c r="E211" s="74" t="s">
        <v>40</v>
      </c>
    </row>
    <row r="212" spans="1:21" x14ac:dyDescent="0.2">
      <c r="B212" s="6">
        <f xml:space="preserve"> ROW( co_econMultipliers[[#This Row],[row_id]] ) - ROW( co_econMultipliers[[#Headers],[row_id]] )</f>
        <v>3</v>
      </c>
      <c r="C212" s="13" t="s">
        <v>94</v>
      </c>
      <c r="D212" s="73" t="s">
        <v>208</v>
      </c>
      <c r="E212" s="74" t="s">
        <v>40</v>
      </c>
    </row>
    <row r="215" spans="1:21" ht="15" x14ac:dyDescent="0.25">
      <c r="A215" s="42"/>
      <c r="B215" s="43" t="s">
        <v>323</v>
      </c>
      <c r="C215" s="43"/>
      <c r="D215" s="43"/>
      <c r="E215" s="43"/>
      <c r="F215" s="43"/>
      <c r="G215" s="43"/>
      <c r="H215" s="43"/>
      <c r="I215" s="43"/>
      <c r="J215" s="43"/>
      <c r="K215" s="43"/>
      <c r="L215" s="43"/>
      <c r="M215" s="43"/>
      <c r="N215" s="43"/>
      <c r="O215" s="43"/>
      <c r="P215" s="43"/>
      <c r="Q215" s="43"/>
      <c r="R215" s="43"/>
      <c r="S215" s="43"/>
      <c r="T215" s="43"/>
      <c r="U215" s="43"/>
    </row>
    <row r="217" spans="1:21" x14ac:dyDescent="0.2">
      <c r="B217" s="55" t="s">
        <v>127</v>
      </c>
      <c r="C217" s="55" t="s">
        <v>132</v>
      </c>
      <c r="D217" s="55" t="s">
        <v>93</v>
      </c>
    </row>
    <row r="218" spans="1:21" x14ac:dyDescent="0.2">
      <c r="B218" s="6">
        <f xml:space="preserve"> ROW( co_constants[[#This Row],[row_id]] ) - ROW( co_constants[[#Headers],[row_id]] )</f>
        <v>1</v>
      </c>
      <c r="C218" s="13" t="s">
        <v>129</v>
      </c>
      <c r="D218" s="134">
        <f xml:space="preserve"> 10^9</f>
        <v>1000000000</v>
      </c>
    </row>
    <row r="219" spans="1:21" x14ac:dyDescent="0.2">
      <c r="B219" s="6">
        <f xml:space="preserve"> ROW( co_constants[[#This Row],[row_id]] ) - ROW( co_constants[[#Headers],[row_id]] )</f>
        <v>2</v>
      </c>
      <c r="C219" s="13" t="s">
        <v>130</v>
      </c>
      <c r="D219" s="134">
        <f xml:space="preserve"> 10^6</f>
        <v>1000000</v>
      </c>
    </row>
    <row r="220" spans="1:21" x14ac:dyDescent="0.2">
      <c r="B220" s="6">
        <f xml:space="preserve"> ROW( co_constants[[#This Row],[row_id]] ) - ROW( co_constants[[#Headers],[row_id]] )</f>
        <v>3</v>
      </c>
      <c r="C220" s="13" t="s">
        <v>131</v>
      </c>
      <c r="D220" s="134">
        <v>1000</v>
      </c>
    </row>
    <row r="223" spans="1:21" ht="15" x14ac:dyDescent="0.25">
      <c r="A223" s="42"/>
      <c r="B223" s="43" t="s">
        <v>320</v>
      </c>
      <c r="C223" s="43"/>
      <c r="D223" s="43"/>
      <c r="E223" s="43"/>
      <c r="F223" s="43"/>
      <c r="G223" s="43"/>
      <c r="H223" s="43"/>
      <c r="I223" s="43"/>
      <c r="J223" s="43"/>
      <c r="K223" s="43"/>
      <c r="L223" s="43"/>
      <c r="M223" s="43"/>
      <c r="N223" s="43"/>
      <c r="O223" s="43"/>
      <c r="P223" s="43"/>
      <c r="Q223" s="43"/>
      <c r="R223" s="43"/>
      <c r="S223" s="43"/>
      <c r="T223" s="43"/>
      <c r="U223" s="43"/>
    </row>
    <row r="225" spans="1:21" x14ac:dyDescent="0.2">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2">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2">
      <c r="B227" s="6">
        <f xml:space="preserve"> ROW( co_modelTypes[[#This Row],[row_id]] ) - ROW( co_modelTypes[[#Headers],[row_id]] )</f>
        <v>2</v>
      </c>
      <c r="C227" s="13" t="s">
        <v>165</v>
      </c>
      <c r="D227" s="13" t="s">
        <v>254</v>
      </c>
      <c r="E227" s="69" t="s">
        <v>256</v>
      </c>
      <c r="F227" s="69" t="s">
        <v>256</v>
      </c>
      <c r="G227" s="70" t="s">
        <v>165</v>
      </c>
      <c r="H227" s="70" t="s">
        <v>355</v>
      </c>
      <c r="I227" s="71">
        <v>2000</v>
      </c>
      <c r="J227" s="71">
        <v>250</v>
      </c>
      <c r="K227" s="71">
        <v>1000</v>
      </c>
      <c r="L227" s="71">
        <v>25</v>
      </c>
      <c r="M227" s="31">
        <v>6</v>
      </c>
      <c r="N227" s="31" cm="1">
        <f t="array" ref="N227" xml:space="preserve"> SUMPRODUCT( --( co_models[modelType] = co_modelTypes[[#This Row],[modelType_id]] ) )</f>
        <v>6</v>
      </c>
    </row>
    <row r="230" spans="1:21" ht="15" x14ac:dyDescent="0.25">
      <c r="A230" s="42"/>
      <c r="B230" s="43" t="s">
        <v>328</v>
      </c>
      <c r="C230" s="43"/>
      <c r="D230" s="43"/>
      <c r="E230" s="43"/>
      <c r="F230" s="43"/>
      <c r="G230" s="43"/>
      <c r="H230" s="43"/>
      <c r="I230" s="43"/>
      <c r="J230" s="43"/>
      <c r="K230" s="43"/>
      <c r="L230" s="43"/>
      <c r="M230" s="43"/>
      <c r="N230" s="43"/>
      <c r="O230" s="43"/>
      <c r="P230" s="43"/>
      <c r="Q230" s="43"/>
      <c r="R230" s="43"/>
      <c r="S230" s="43"/>
      <c r="T230" s="43"/>
      <c r="U230" s="43"/>
    </row>
    <row r="232" spans="1:21" x14ac:dyDescent="0.2">
      <c r="B232" s="72" t="s">
        <v>127</v>
      </c>
      <c r="C232" s="55" t="s">
        <v>198</v>
      </c>
      <c r="D232" s="55" t="s">
        <v>643</v>
      </c>
      <c r="E232" s="55" t="s">
        <v>187</v>
      </c>
      <c r="F232" s="55" t="s">
        <v>199</v>
      </c>
      <c r="G232" s="56" t="s">
        <v>200</v>
      </c>
      <c r="H232" s="56" t="s">
        <v>248</v>
      </c>
    </row>
    <row r="233" spans="1:21" x14ac:dyDescent="0.2">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2">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2">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2">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2">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2">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2">
      <c r="B239" s="6">
        <f xml:space="preserve"> ROW( co_models[[#This Row],[row_id]] ) - ROW( co_models[[#Headers],[row_id]] )</f>
        <v>7</v>
      </c>
      <c r="C239" s="73" t="s">
        <v>375</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2">
      <c r="B240" s="6">
        <f xml:space="preserve"> ROW( co_models[[#This Row],[row_id]] ) - ROW( co_models[[#Headers],[row_id]] )</f>
        <v>8</v>
      </c>
      <c r="C240" s="73" t="s">
        <v>373</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2">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2">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2">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2">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2">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2">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5" x14ac:dyDescent="0.2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2">
      <c r="B251" s="72" t="s">
        <v>127</v>
      </c>
      <c r="C251" s="55" t="s">
        <v>72</v>
      </c>
      <c r="D251" s="55" t="s">
        <v>167</v>
      </c>
      <c r="E251" s="56" t="s">
        <v>168</v>
      </c>
    </row>
    <row r="252" spans="1:21" x14ac:dyDescent="0.2">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2">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2">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2">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2">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2">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2">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5" x14ac:dyDescent="0.25">
      <c r="A261" s="42"/>
      <c r="B261" s="43" t="s">
        <v>337</v>
      </c>
      <c r="C261" s="43"/>
      <c r="D261" s="43"/>
      <c r="E261" s="43"/>
      <c r="F261" s="43"/>
      <c r="G261" s="43"/>
      <c r="H261" s="43"/>
      <c r="I261" s="43"/>
      <c r="J261" s="43"/>
      <c r="K261" s="43"/>
      <c r="L261" s="43"/>
      <c r="M261" s="43"/>
      <c r="N261" s="43"/>
      <c r="O261" s="43"/>
      <c r="P261" s="43"/>
      <c r="Q261" s="43"/>
      <c r="R261" s="43"/>
      <c r="S261" s="43"/>
      <c r="T261" s="43"/>
      <c r="U261" s="43"/>
    </row>
    <row r="263" spans="1:21" x14ac:dyDescent="0.2">
      <c r="B263" s="55" t="s">
        <v>127</v>
      </c>
      <c r="C263" s="55" t="s">
        <v>338</v>
      </c>
      <c r="D263" s="55" t="s">
        <v>342</v>
      </c>
      <c r="E263" s="55" t="s">
        <v>348</v>
      </c>
      <c r="F263" s="55" t="s">
        <v>363</v>
      </c>
      <c r="G263" s="55" t="s">
        <v>362</v>
      </c>
      <c r="H263" s="57" t="s">
        <v>345</v>
      </c>
      <c r="I263" s="57" t="s">
        <v>353</v>
      </c>
      <c r="J263" s="57" t="s">
        <v>354</v>
      </c>
      <c r="K263" s="57" t="s">
        <v>356</v>
      </c>
      <c r="L263" s="57" t="s">
        <v>57</v>
      </c>
    </row>
    <row r="264" spans="1:21" x14ac:dyDescent="0.2">
      <c r="B264" s="6">
        <f xml:space="preserve"> ROW( co_inputScenarioInfo[[#This Row],[row_id]] ) - ROW( co_inputScenarioInfo[[#Headers],[row_id]] )</f>
        <v>1</v>
      </c>
      <c r="C264" s="13" t="s">
        <v>339</v>
      </c>
      <c r="D264" s="73" t="s">
        <v>249</v>
      </c>
      <c r="E264" s="73" t="s">
        <v>349</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357</v>
      </c>
      <c r="L264" s="57">
        <v>0</v>
      </c>
    </row>
    <row r="265" spans="1:21" x14ac:dyDescent="0.2">
      <c r="B265" s="6">
        <f xml:space="preserve"> ROW( co_inputScenarioInfo[[#This Row],[row_id]] ) - ROW( co_inputScenarioInfo[[#Headers],[row_id]] )</f>
        <v>2</v>
      </c>
      <c r="C265" s="13" t="s">
        <v>165</v>
      </c>
      <c r="D265" s="73" t="s">
        <v>254</v>
      </c>
      <c r="E265" s="73" t="s">
        <v>350</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358</v>
      </c>
      <c r="L265" s="57">
        <v>0</v>
      </c>
    </row>
    <row r="266" spans="1:21" x14ac:dyDescent="0.2">
      <c r="B266" s="6">
        <f xml:space="preserve"> ROW( co_inputScenarioInfo[[#This Row],[row_id]] ) - ROW( co_inputScenarioInfo[[#Headers],[row_id]] )</f>
        <v>3</v>
      </c>
      <c r="C266" s="13" t="s">
        <v>340</v>
      </c>
      <c r="D266" s="73" t="s">
        <v>343</v>
      </c>
      <c r="E266" s="73" t="s">
        <v>351</v>
      </c>
      <c r="F266" s="73" t="str">
        <f xml:space="preserve"> co_inputScenarioInfo[[#This Row],[inputName]] &amp; "file"</f>
        <v>gdpfile</v>
      </c>
      <c r="G266" s="73" t="str">
        <f xml:space="preserve"> co_inputScenarioInfo[[#This Row],[inputName]] &amp; "Input"</f>
        <v>gdpInput</v>
      </c>
      <c r="H266" s="57" t="s">
        <v>346</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2">
      <c r="B267" s="6">
        <f xml:space="preserve"> ROW( co_inputScenarioInfo[[#This Row],[row_id]] ) - ROW( co_inputScenarioInfo[[#Headers],[row_id]] )</f>
        <v>4</v>
      </c>
      <c r="C267" s="13" t="s">
        <v>341</v>
      </c>
      <c r="D267" s="73" t="s">
        <v>344</v>
      </c>
      <c r="E267" s="73" t="s">
        <v>352</v>
      </c>
      <c r="F267" s="73" t="str">
        <f xml:space="preserve"> co_inputScenarioInfo[[#This Row],[inputName]] &amp; "file"</f>
        <v>popfile</v>
      </c>
      <c r="G267" s="73" t="str">
        <f xml:space="preserve"> co_inputScenarioInfo[[#This Row],[inputName]] &amp; "Input"</f>
        <v>popInput</v>
      </c>
      <c r="H267" s="57" t="s">
        <v>347</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5" x14ac:dyDescent="0.25">
      <c r="A270" s="42"/>
      <c r="B270" s="43" t="s">
        <v>538</v>
      </c>
      <c r="C270" s="43"/>
      <c r="D270" s="43"/>
      <c r="E270" s="43"/>
      <c r="F270" s="43"/>
      <c r="G270" s="43"/>
      <c r="H270" s="43"/>
      <c r="I270" s="43"/>
      <c r="J270" s="43"/>
      <c r="K270" s="43"/>
      <c r="L270" s="43"/>
      <c r="M270" s="43"/>
      <c r="N270" s="43"/>
      <c r="O270" s="43"/>
      <c r="P270" s="43"/>
      <c r="Q270" s="43"/>
      <c r="R270" s="43"/>
      <c r="S270" s="43"/>
      <c r="T270" s="43"/>
      <c r="U270" s="43"/>
    </row>
    <row r="272" spans="1:21" x14ac:dyDescent="0.2">
      <c r="B272" s="3" t="s">
        <v>127</v>
      </c>
      <c r="C272" s="3" t="s">
        <v>539</v>
      </c>
      <c r="D272" s="3" t="s">
        <v>540</v>
      </c>
      <c r="E272" s="3" t="s">
        <v>57</v>
      </c>
      <c r="F272" s="20" t="s">
        <v>541</v>
      </c>
    </row>
    <row r="273" spans="2:6" x14ac:dyDescent="0.2">
      <c r="B273" s="3">
        <f xml:space="preserve"> ROW( co_states[[#This Row],[row_id]] ) - ROW( co_states[[#Headers],[row_id]] )</f>
        <v>1</v>
      </c>
      <c r="C273" s="132" t="s">
        <v>542</v>
      </c>
      <c r="D273" s="132" t="s">
        <v>543</v>
      </c>
      <c r="E273" s="132" t="s">
        <v>10</v>
      </c>
      <c r="F273" s="133">
        <v>1</v>
      </c>
    </row>
    <row r="274" spans="2:6" x14ac:dyDescent="0.2">
      <c r="B274" s="3">
        <f xml:space="preserve"> ROW( co_states[[#This Row],[row_id]] ) - ROW( co_states[[#Headers],[row_id]] )</f>
        <v>2</v>
      </c>
      <c r="C274" s="132" t="s">
        <v>544</v>
      </c>
      <c r="D274" s="132" t="s">
        <v>545</v>
      </c>
      <c r="E274" s="132" t="s">
        <v>12</v>
      </c>
      <c r="F274" s="133">
        <v>4</v>
      </c>
    </row>
    <row r="275" spans="2:6" x14ac:dyDescent="0.2">
      <c r="B275" s="3">
        <f xml:space="preserve"> ROW( co_states[[#This Row],[row_id]] ) - ROW( co_states[[#Headers],[row_id]] )</f>
        <v>3</v>
      </c>
      <c r="C275" s="132" t="s">
        <v>546</v>
      </c>
      <c r="D275" s="132" t="s">
        <v>547</v>
      </c>
      <c r="E275" s="132" t="s">
        <v>10</v>
      </c>
      <c r="F275" s="133">
        <v>5</v>
      </c>
    </row>
    <row r="276" spans="2:6" x14ac:dyDescent="0.2">
      <c r="B276" s="3">
        <f xml:space="preserve"> ROW( co_states[[#This Row],[row_id]] ) - ROW( co_states[[#Headers],[row_id]] )</f>
        <v>4</v>
      </c>
      <c r="C276" s="132" t="s">
        <v>548</v>
      </c>
      <c r="D276" s="132" t="s">
        <v>549</v>
      </c>
      <c r="E276" s="132" t="s">
        <v>12</v>
      </c>
      <c r="F276" s="133">
        <v>6</v>
      </c>
    </row>
    <row r="277" spans="2:6" x14ac:dyDescent="0.2">
      <c r="B277" s="3">
        <f xml:space="preserve"> ROW( co_states[[#This Row],[row_id]] ) - ROW( co_states[[#Headers],[row_id]] )</f>
        <v>5</v>
      </c>
      <c r="C277" s="132" t="s">
        <v>550</v>
      </c>
      <c r="D277" s="132" t="s">
        <v>551</v>
      </c>
      <c r="E277" s="132" t="s">
        <v>12</v>
      </c>
      <c r="F277" s="133">
        <v>8</v>
      </c>
    </row>
    <row r="278" spans="2:6" x14ac:dyDescent="0.2">
      <c r="B278" s="3">
        <f xml:space="preserve"> ROW( co_states[[#This Row],[row_id]] ) - ROW( co_states[[#Headers],[row_id]] )</f>
        <v>6</v>
      </c>
      <c r="C278" s="132" t="s">
        <v>552</v>
      </c>
      <c r="D278" s="132" t="s">
        <v>553</v>
      </c>
      <c r="E278" s="132" t="s">
        <v>7</v>
      </c>
      <c r="F278" s="133">
        <v>9</v>
      </c>
    </row>
    <row r="279" spans="2:6" x14ac:dyDescent="0.2">
      <c r="B279" s="3">
        <f xml:space="preserve"> ROW( co_states[[#This Row],[row_id]] ) - ROW( co_states[[#Headers],[row_id]] )</f>
        <v>7</v>
      </c>
      <c r="C279" s="132" t="s">
        <v>554</v>
      </c>
      <c r="D279" s="132" t="s">
        <v>555</v>
      </c>
      <c r="E279" s="132" t="s">
        <v>7</v>
      </c>
      <c r="F279" s="133">
        <v>10</v>
      </c>
    </row>
    <row r="280" spans="2:6" x14ac:dyDescent="0.2">
      <c r="B280" s="3">
        <f xml:space="preserve"> ROW( co_states[[#This Row],[row_id]] ) - ROW( co_states[[#Headers],[row_id]] )</f>
        <v>8</v>
      </c>
      <c r="C280" s="132" t="s">
        <v>556</v>
      </c>
      <c r="D280" s="132" t="s">
        <v>557</v>
      </c>
      <c r="E280" s="132" t="s">
        <v>7</v>
      </c>
      <c r="F280" s="133">
        <v>11</v>
      </c>
    </row>
    <row r="281" spans="2:6" x14ac:dyDescent="0.2">
      <c r="B281" s="3">
        <f xml:space="preserve"> ROW( co_states[[#This Row],[row_id]] ) - ROW( co_states[[#Headers],[row_id]] )</f>
        <v>9</v>
      </c>
      <c r="C281" s="132" t="s">
        <v>558</v>
      </c>
      <c r="D281" s="132" t="s">
        <v>559</v>
      </c>
      <c r="E281" s="132" t="s">
        <v>10</v>
      </c>
      <c r="F281" s="133">
        <v>12</v>
      </c>
    </row>
    <row r="282" spans="2:6" x14ac:dyDescent="0.2">
      <c r="B282" s="3">
        <f xml:space="preserve"> ROW( co_states[[#This Row],[row_id]] ) - ROW( co_states[[#Headers],[row_id]] )</f>
        <v>10</v>
      </c>
      <c r="C282" s="132" t="s">
        <v>560</v>
      </c>
      <c r="D282" s="132" t="s">
        <v>561</v>
      </c>
      <c r="E282" s="132" t="s">
        <v>10</v>
      </c>
      <c r="F282" s="133">
        <v>13</v>
      </c>
    </row>
    <row r="283" spans="2:6" x14ac:dyDescent="0.2">
      <c r="B283" s="3">
        <f xml:space="preserve"> ROW( co_states[[#This Row],[row_id]] ) - ROW( co_states[[#Headers],[row_id]] )</f>
        <v>11</v>
      </c>
      <c r="C283" s="132" t="s">
        <v>562</v>
      </c>
      <c r="D283" s="132" t="s">
        <v>49</v>
      </c>
      <c r="E283" s="132" t="s">
        <v>9</v>
      </c>
      <c r="F283" s="133">
        <v>16</v>
      </c>
    </row>
    <row r="284" spans="2:6" x14ac:dyDescent="0.2">
      <c r="B284" s="3">
        <f xml:space="preserve"> ROW( co_states[[#This Row],[row_id]] ) - ROW( co_states[[#Headers],[row_id]] )</f>
        <v>12</v>
      </c>
      <c r="C284" s="132" t="s">
        <v>563</v>
      </c>
      <c r="D284" s="132" t="s">
        <v>564</v>
      </c>
      <c r="E284" s="132" t="s">
        <v>6</v>
      </c>
      <c r="F284" s="133">
        <v>17</v>
      </c>
    </row>
    <row r="285" spans="2:6" x14ac:dyDescent="0.2">
      <c r="B285" s="3">
        <f xml:space="preserve"> ROW( co_states[[#This Row],[row_id]] ) - ROW( co_states[[#Headers],[row_id]] )</f>
        <v>13</v>
      </c>
      <c r="C285" s="132" t="s">
        <v>565</v>
      </c>
      <c r="D285" s="132" t="s">
        <v>566</v>
      </c>
      <c r="E285" s="132" t="s">
        <v>6</v>
      </c>
      <c r="F285" s="133">
        <v>18</v>
      </c>
    </row>
    <row r="286" spans="2:6" x14ac:dyDescent="0.2">
      <c r="B286" s="3">
        <f xml:space="preserve"> ROW( co_states[[#This Row],[row_id]] ) - ROW( co_states[[#Headers],[row_id]] )</f>
        <v>14</v>
      </c>
      <c r="C286" s="132" t="s">
        <v>567</v>
      </c>
      <c r="D286" s="132" t="s">
        <v>568</v>
      </c>
      <c r="E286" s="132" t="s">
        <v>6</v>
      </c>
      <c r="F286" s="133">
        <v>19</v>
      </c>
    </row>
    <row r="287" spans="2:6" x14ac:dyDescent="0.2">
      <c r="B287" s="3">
        <f xml:space="preserve"> ROW( co_states[[#This Row],[row_id]] ) - ROW( co_states[[#Headers],[row_id]] )</f>
        <v>15</v>
      </c>
      <c r="C287" s="132" t="s">
        <v>569</v>
      </c>
      <c r="D287" s="132" t="s">
        <v>570</v>
      </c>
      <c r="E287" s="132" t="s">
        <v>11</v>
      </c>
      <c r="F287" s="133">
        <v>20</v>
      </c>
    </row>
    <row r="288" spans="2:6" x14ac:dyDescent="0.2">
      <c r="B288" s="3">
        <f xml:space="preserve"> ROW( co_states[[#This Row],[row_id]] ) - ROW( co_states[[#Headers],[row_id]] )</f>
        <v>16</v>
      </c>
      <c r="C288" s="132" t="s">
        <v>571</v>
      </c>
      <c r="D288" s="132" t="s">
        <v>572</v>
      </c>
      <c r="E288" s="132" t="s">
        <v>10</v>
      </c>
      <c r="F288" s="133">
        <v>21</v>
      </c>
    </row>
    <row r="289" spans="2:6" x14ac:dyDescent="0.2">
      <c r="B289" s="3">
        <f xml:space="preserve"> ROW( co_states[[#This Row],[row_id]] ) - ROW( co_states[[#Headers],[row_id]] )</f>
        <v>17</v>
      </c>
      <c r="C289" s="132" t="s">
        <v>573</v>
      </c>
      <c r="D289" s="132" t="s">
        <v>574</v>
      </c>
      <c r="E289" s="132" t="s">
        <v>10</v>
      </c>
      <c r="F289" s="133">
        <v>22</v>
      </c>
    </row>
    <row r="290" spans="2:6" x14ac:dyDescent="0.2">
      <c r="B290" s="3">
        <f xml:space="preserve"> ROW( co_states[[#This Row],[row_id]] ) - ROW( co_states[[#Headers],[row_id]] )</f>
        <v>18</v>
      </c>
      <c r="C290" s="132" t="s">
        <v>575</v>
      </c>
      <c r="D290" s="132" t="s">
        <v>576</v>
      </c>
      <c r="E290" s="132" t="s">
        <v>7</v>
      </c>
      <c r="F290" s="133">
        <v>23</v>
      </c>
    </row>
    <row r="291" spans="2:6" x14ac:dyDescent="0.2">
      <c r="B291" s="3">
        <f xml:space="preserve"> ROW( co_states[[#This Row],[row_id]] ) - ROW( co_states[[#Headers],[row_id]] )</f>
        <v>19</v>
      </c>
      <c r="C291" s="132" t="s">
        <v>577</v>
      </c>
      <c r="D291" s="132" t="s">
        <v>578</v>
      </c>
      <c r="E291" s="132" t="s">
        <v>7</v>
      </c>
      <c r="F291" s="133">
        <v>24</v>
      </c>
    </row>
    <row r="292" spans="2:6" x14ac:dyDescent="0.2">
      <c r="B292" s="3">
        <f xml:space="preserve"> ROW( co_states[[#This Row],[row_id]] ) - ROW( co_states[[#Headers],[row_id]] )</f>
        <v>20</v>
      </c>
      <c r="C292" s="132" t="s">
        <v>579</v>
      </c>
      <c r="D292" s="132" t="s">
        <v>580</v>
      </c>
      <c r="E292" s="132" t="s">
        <v>7</v>
      </c>
      <c r="F292" s="133">
        <v>25</v>
      </c>
    </row>
    <row r="293" spans="2:6" x14ac:dyDescent="0.2">
      <c r="B293" s="3">
        <f xml:space="preserve"> ROW( co_states[[#This Row],[row_id]] ) - ROW( co_states[[#Headers],[row_id]] )</f>
        <v>21</v>
      </c>
      <c r="C293" s="132" t="s">
        <v>581</v>
      </c>
      <c r="D293" s="132" t="s">
        <v>582</v>
      </c>
      <c r="E293" s="132" t="s">
        <v>6</v>
      </c>
      <c r="F293" s="133">
        <v>26</v>
      </c>
    </row>
    <row r="294" spans="2:6" x14ac:dyDescent="0.2">
      <c r="B294" s="3">
        <f xml:space="preserve"> ROW( co_states[[#This Row],[row_id]] ) - ROW( co_states[[#Headers],[row_id]] )</f>
        <v>22</v>
      </c>
      <c r="C294" s="132" t="s">
        <v>583</v>
      </c>
      <c r="D294" s="132" t="s">
        <v>584</v>
      </c>
      <c r="E294" s="132" t="s">
        <v>6</v>
      </c>
      <c r="F294" s="133">
        <v>27</v>
      </c>
    </row>
    <row r="295" spans="2:6" x14ac:dyDescent="0.2">
      <c r="B295" s="3">
        <f xml:space="preserve"> ROW( co_states[[#This Row],[row_id]] ) - ROW( co_states[[#Headers],[row_id]] )</f>
        <v>23</v>
      </c>
      <c r="C295" s="132" t="s">
        <v>585</v>
      </c>
      <c r="D295" s="132" t="s">
        <v>586</v>
      </c>
      <c r="E295" s="132" t="s">
        <v>10</v>
      </c>
      <c r="F295" s="133">
        <v>28</v>
      </c>
    </row>
    <row r="296" spans="2:6" x14ac:dyDescent="0.2">
      <c r="B296" s="3">
        <f xml:space="preserve"> ROW( co_states[[#This Row],[row_id]] ) - ROW( co_states[[#Headers],[row_id]] )</f>
        <v>24</v>
      </c>
      <c r="C296" s="132" t="s">
        <v>587</v>
      </c>
      <c r="D296" s="132" t="s">
        <v>588</v>
      </c>
      <c r="E296" s="132" t="s">
        <v>6</v>
      </c>
      <c r="F296" s="133">
        <v>29</v>
      </c>
    </row>
    <row r="297" spans="2:6" x14ac:dyDescent="0.2">
      <c r="B297" s="3">
        <f xml:space="preserve"> ROW( co_states[[#This Row],[row_id]] ) - ROW( co_states[[#Headers],[row_id]] )</f>
        <v>25</v>
      </c>
      <c r="C297" s="132" t="s">
        <v>589</v>
      </c>
      <c r="D297" s="132" t="s">
        <v>590</v>
      </c>
      <c r="E297" s="132" t="s">
        <v>8</v>
      </c>
      <c r="F297" s="133">
        <v>30</v>
      </c>
    </row>
    <row r="298" spans="2:6" x14ac:dyDescent="0.2">
      <c r="B298" s="3">
        <f xml:space="preserve"> ROW( co_states[[#This Row],[row_id]] ) - ROW( co_states[[#Headers],[row_id]] )</f>
        <v>26</v>
      </c>
      <c r="C298" s="132" t="s">
        <v>591</v>
      </c>
      <c r="D298" s="132" t="s">
        <v>592</v>
      </c>
      <c r="E298" s="132" t="s">
        <v>8</v>
      </c>
      <c r="F298" s="133">
        <v>31</v>
      </c>
    </row>
    <row r="299" spans="2:6" x14ac:dyDescent="0.2">
      <c r="B299" s="3">
        <f xml:space="preserve"> ROW( co_states[[#This Row],[row_id]] ) - ROW( co_states[[#Headers],[row_id]] )</f>
        <v>27</v>
      </c>
      <c r="C299" s="132" t="s">
        <v>593</v>
      </c>
      <c r="D299" s="132" t="s">
        <v>594</v>
      </c>
      <c r="E299" s="132" t="s">
        <v>12</v>
      </c>
      <c r="F299" s="133">
        <v>32</v>
      </c>
    </row>
    <row r="300" spans="2:6" x14ac:dyDescent="0.2">
      <c r="B300" s="3">
        <f xml:space="preserve"> ROW( co_states[[#This Row],[row_id]] ) - ROW( co_states[[#Headers],[row_id]] )</f>
        <v>28</v>
      </c>
      <c r="C300" s="132" t="s">
        <v>595</v>
      </c>
      <c r="D300" s="132" t="s">
        <v>596</v>
      </c>
      <c r="E300" s="132" t="s">
        <v>7</v>
      </c>
      <c r="F300" s="133">
        <v>33</v>
      </c>
    </row>
    <row r="301" spans="2:6" x14ac:dyDescent="0.2">
      <c r="B301" s="3">
        <f xml:space="preserve"> ROW( co_states[[#This Row],[row_id]] ) - ROW( co_states[[#Headers],[row_id]] )</f>
        <v>29</v>
      </c>
      <c r="C301" s="132" t="s">
        <v>597</v>
      </c>
      <c r="D301" s="132" t="s">
        <v>598</v>
      </c>
      <c r="E301" s="132" t="s">
        <v>7</v>
      </c>
      <c r="F301" s="133">
        <v>34</v>
      </c>
    </row>
    <row r="302" spans="2:6" x14ac:dyDescent="0.2">
      <c r="B302" s="3">
        <f xml:space="preserve"> ROW( co_states[[#This Row],[row_id]] ) - ROW( co_states[[#Headers],[row_id]] )</f>
        <v>30</v>
      </c>
      <c r="C302" s="132" t="s">
        <v>599</v>
      </c>
      <c r="D302" s="132" t="s">
        <v>600</v>
      </c>
      <c r="E302" s="132" t="s">
        <v>12</v>
      </c>
      <c r="F302" s="133">
        <v>35</v>
      </c>
    </row>
    <row r="303" spans="2:6" x14ac:dyDescent="0.2">
      <c r="B303" s="3">
        <f xml:space="preserve"> ROW( co_states[[#This Row],[row_id]] ) - ROW( co_states[[#Headers],[row_id]] )</f>
        <v>31</v>
      </c>
      <c r="C303" s="132" t="s">
        <v>601</v>
      </c>
      <c r="D303" s="132" t="s">
        <v>602</v>
      </c>
      <c r="E303" s="132" t="s">
        <v>7</v>
      </c>
      <c r="F303" s="133">
        <v>36</v>
      </c>
    </row>
    <row r="304" spans="2:6" x14ac:dyDescent="0.2">
      <c r="B304" s="3">
        <f xml:space="preserve"> ROW( co_states[[#This Row],[row_id]] ) - ROW( co_states[[#Headers],[row_id]] )</f>
        <v>32</v>
      </c>
      <c r="C304" s="132" t="s">
        <v>603</v>
      </c>
      <c r="D304" s="132" t="s">
        <v>604</v>
      </c>
      <c r="E304" s="132" t="s">
        <v>10</v>
      </c>
      <c r="F304" s="133">
        <v>37</v>
      </c>
    </row>
    <row r="305" spans="2:6" x14ac:dyDescent="0.2">
      <c r="B305" s="3">
        <f xml:space="preserve"> ROW( co_states[[#This Row],[row_id]] ) - ROW( co_states[[#Headers],[row_id]] )</f>
        <v>33</v>
      </c>
      <c r="C305" s="132" t="s">
        <v>605</v>
      </c>
      <c r="D305" s="132" t="s">
        <v>606</v>
      </c>
      <c r="E305" s="132" t="s">
        <v>8</v>
      </c>
      <c r="F305" s="133">
        <v>38</v>
      </c>
    </row>
    <row r="306" spans="2:6" x14ac:dyDescent="0.2">
      <c r="B306" s="3">
        <f xml:space="preserve"> ROW( co_states[[#This Row],[row_id]] ) - ROW( co_states[[#Headers],[row_id]] )</f>
        <v>34</v>
      </c>
      <c r="C306" s="132" t="s">
        <v>607</v>
      </c>
      <c r="D306" s="132" t="s">
        <v>608</v>
      </c>
      <c r="E306" s="132" t="s">
        <v>6</v>
      </c>
      <c r="F306" s="133">
        <v>39</v>
      </c>
    </row>
    <row r="307" spans="2:6" x14ac:dyDescent="0.2">
      <c r="B307" s="3">
        <f xml:space="preserve"> ROW( co_states[[#This Row],[row_id]] ) - ROW( co_states[[#Headers],[row_id]] )</f>
        <v>35</v>
      </c>
      <c r="C307" s="132" t="s">
        <v>609</v>
      </c>
      <c r="D307" s="132" t="s">
        <v>610</v>
      </c>
      <c r="E307" s="132" t="s">
        <v>11</v>
      </c>
      <c r="F307" s="133">
        <v>40</v>
      </c>
    </row>
    <row r="308" spans="2:6" x14ac:dyDescent="0.2">
      <c r="B308" s="3">
        <f xml:space="preserve"> ROW( co_states[[#This Row],[row_id]] ) - ROW( co_states[[#Headers],[row_id]] )</f>
        <v>36</v>
      </c>
      <c r="C308" s="132" t="s">
        <v>611</v>
      </c>
      <c r="D308" s="132" t="s">
        <v>612</v>
      </c>
      <c r="E308" s="132" t="s">
        <v>9</v>
      </c>
      <c r="F308" s="133">
        <v>41</v>
      </c>
    </row>
    <row r="309" spans="2:6" x14ac:dyDescent="0.2">
      <c r="B309" s="3">
        <f xml:space="preserve"> ROW( co_states[[#This Row],[row_id]] ) - ROW( co_states[[#Headers],[row_id]] )</f>
        <v>37</v>
      </c>
      <c r="C309" s="132" t="s">
        <v>613</v>
      </c>
      <c r="D309" s="132" t="s">
        <v>614</v>
      </c>
      <c r="E309" s="132" t="s">
        <v>7</v>
      </c>
      <c r="F309" s="133">
        <v>42</v>
      </c>
    </row>
    <row r="310" spans="2:6" x14ac:dyDescent="0.2">
      <c r="B310" s="3">
        <f xml:space="preserve"> ROW( co_states[[#This Row],[row_id]] ) - ROW( co_states[[#Headers],[row_id]] )</f>
        <v>38</v>
      </c>
      <c r="C310" s="132" t="s">
        <v>615</v>
      </c>
      <c r="D310" s="132" t="s">
        <v>616</v>
      </c>
      <c r="E310" s="132" t="s">
        <v>7</v>
      </c>
      <c r="F310" s="133">
        <v>44</v>
      </c>
    </row>
    <row r="311" spans="2:6" x14ac:dyDescent="0.2">
      <c r="B311" s="3">
        <f xml:space="preserve"> ROW( co_states[[#This Row],[row_id]] ) - ROW( co_states[[#Headers],[row_id]] )</f>
        <v>39</v>
      </c>
      <c r="C311" s="132" t="s">
        <v>617</v>
      </c>
      <c r="D311" s="132" t="s">
        <v>618</v>
      </c>
      <c r="E311" s="132" t="s">
        <v>10</v>
      </c>
      <c r="F311" s="133">
        <v>45</v>
      </c>
    </row>
    <row r="312" spans="2:6" x14ac:dyDescent="0.2">
      <c r="B312" s="3">
        <f xml:space="preserve"> ROW( co_states[[#This Row],[row_id]] ) - ROW( co_states[[#Headers],[row_id]] )</f>
        <v>40</v>
      </c>
      <c r="C312" s="132" t="s">
        <v>619</v>
      </c>
      <c r="D312" s="132" t="s">
        <v>620</v>
      </c>
      <c r="E312" s="132" t="s">
        <v>8</v>
      </c>
      <c r="F312" s="133">
        <v>46</v>
      </c>
    </row>
    <row r="313" spans="2:6" x14ac:dyDescent="0.2">
      <c r="B313" s="3">
        <f xml:space="preserve"> ROW( co_states[[#This Row],[row_id]] ) - ROW( co_states[[#Headers],[row_id]] )</f>
        <v>41</v>
      </c>
      <c r="C313" s="132" t="s">
        <v>621</v>
      </c>
      <c r="D313" s="132" t="s">
        <v>622</v>
      </c>
      <c r="E313" s="132" t="s">
        <v>10</v>
      </c>
      <c r="F313" s="133">
        <v>47</v>
      </c>
    </row>
    <row r="314" spans="2:6" x14ac:dyDescent="0.2">
      <c r="B314" s="3">
        <f xml:space="preserve"> ROW( co_states[[#This Row],[row_id]] ) - ROW( co_states[[#Headers],[row_id]] )</f>
        <v>42</v>
      </c>
      <c r="C314" s="132" t="s">
        <v>623</v>
      </c>
      <c r="D314" s="132" t="s">
        <v>624</v>
      </c>
      <c r="E314" s="132" t="s">
        <v>11</v>
      </c>
      <c r="F314" s="133">
        <v>48</v>
      </c>
    </row>
    <row r="315" spans="2:6" x14ac:dyDescent="0.2">
      <c r="B315" s="3">
        <f xml:space="preserve"> ROW( co_states[[#This Row],[row_id]] ) - ROW( co_states[[#Headers],[row_id]] )</f>
        <v>43</v>
      </c>
      <c r="C315" s="132" t="s">
        <v>625</v>
      </c>
      <c r="D315" s="132" t="s">
        <v>626</v>
      </c>
      <c r="E315" s="132" t="s">
        <v>12</v>
      </c>
      <c r="F315" s="133">
        <v>49</v>
      </c>
    </row>
    <row r="316" spans="2:6" x14ac:dyDescent="0.2">
      <c r="B316" s="3">
        <f xml:space="preserve"> ROW( co_states[[#This Row],[row_id]] ) - ROW( co_states[[#Headers],[row_id]] )</f>
        <v>44</v>
      </c>
      <c r="C316" s="132" t="s">
        <v>627</v>
      </c>
      <c r="D316" s="132" t="s">
        <v>628</v>
      </c>
      <c r="E316" s="132" t="s">
        <v>7</v>
      </c>
      <c r="F316" s="133">
        <v>50</v>
      </c>
    </row>
    <row r="317" spans="2:6" x14ac:dyDescent="0.2">
      <c r="B317" s="3">
        <f xml:space="preserve"> ROW( co_states[[#This Row],[row_id]] ) - ROW( co_states[[#Headers],[row_id]] )</f>
        <v>45</v>
      </c>
      <c r="C317" s="132" t="s">
        <v>629</v>
      </c>
      <c r="D317" s="132" t="s">
        <v>630</v>
      </c>
      <c r="E317" s="132" t="s">
        <v>10</v>
      </c>
      <c r="F317" s="133">
        <v>51</v>
      </c>
    </row>
    <row r="318" spans="2:6" x14ac:dyDescent="0.2">
      <c r="B318" s="3">
        <f xml:space="preserve"> ROW( co_states[[#This Row],[row_id]] ) - ROW( co_states[[#Headers],[row_id]] )</f>
        <v>46</v>
      </c>
      <c r="C318" s="132" t="s">
        <v>631</v>
      </c>
      <c r="D318" s="132" t="s">
        <v>632</v>
      </c>
      <c r="E318" s="132" t="s">
        <v>9</v>
      </c>
      <c r="F318" s="133">
        <v>53</v>
      </c>
    </row>
    <row r="319" spans="2:6" x14ac:dyDescent="0.2">
      <c r="B319" s="3">
        <f xml:space="preserve"> ROW( co_states[[#This Row],[row_id]] ) - ROW( co_states[[#Headers],[row_id]] )</f>
        <v>47</v>
      </c>
      <c r="C319" s="132" t="s">
        <v>633</v>
      </c>
      <c r="D319" s="132" t="s">
        <v>634</v>
      </c>
      <c r="E319" s="132" t="s">
        <v>7</v>
      </c>
      <c r="F319" s="133">
        <v>54</v>
      </c>
    </row>
    <row r="320" spans="2:6" x14ac:dyDescent="0.2">
      <c r="B320" s="3">
        <f xml:space="preserve"> ROW( co_states[[#This Row],[row_id]] ) - ROW( co_states[[#Headers],[row_id]] )</f>
        <v>48</v>
      </c>
      <c r="C320" s="132" t="s">
        <v>635</v>
      </c>
      <c r="D320" s="132" t="s">
        <v>636</v>
      </c>
      <c r="E320" s="132" t="s">
        <v>6</v>
      </c>
      <c r="F320" s="133">
        <v>55</v>
      </c>
    </row>
    <row r="321" spans="1:21" x14ac:dyDescent="0.2">
      <c r="B321" s="3">
        <f xml:space="preserve"> ROW( co_states[[#This Row],[row_id]] ) - ROW( co_states[[#Headers],[row_id]] )</f>
        <v>49</v>
      </c>
      <c r="C321" s="132" t="s">
        <v>637</v>
      </c>
      <c r="D321" s="132" t="s">
        <v>638</v>
      </c>
      <c r="E321" s="132" t="s">
        <v>8</v>
      </c>
      <c r="F321" s="133">
        <v>56</v>
      </c>
    </row>
    <row r="324" spans="1:21" ht="15" x14ac:dyDescent="0.25">
      <c r="A324" s="42"/>
      <c r="B324" s="43" t="s">
        <v>644</v>
      </c>
      <c r="C324" s="43"/>
      <c r="D324" s="43"/>
      <c r="E324" s="43"/>
      <c r="F324" s="43"/>
      <c r="G324" s="43"/>
      <c r="H324" s="43"/>
      <c r="I324" s="43"/>
      <c r="J324" s="43"/>
      <c r="K324" s="43"/>
      <c r="L324" s="43"/>
      <c r="M324" s="43"/>
      <c r="N324" s="43"/>
      <c r="O324" s="43"/>
      <c r="P324" s="43"/>
      <c r="Q324" s="43"/>
      <c r="R324" s="43"/>
      <c r="S324" s="43"/>
      <c r="T324" s="43"/>
      <c r="U324" s="43"/>
    </row>
    <row r="325" spans="1:21" x14ac:dyDescent="0.2">
      <c r="B325" s="3" t="s">
        <v>645</v>
      </c>
    </row>
    <row r="327" spans="1:21" x14ac:dyDescent="0.2">
      <c r="B327" s="72" t="s">
        <v>127</v>
      </c>
      <c r="C327" s="55" t="s">
        <v>213</v>
      </c>
      <c r="D327" s="55" t="s">
        <v>642</v>
      </c>
      <c r="E327" s="55" t="s">
        <v>139</v>
      </c>
      <c r="F327" s="55" t="s">
        <v>210</v>
      </c>
      <c r="G327" s="55" t="s">
        <v>111</v>
      </c>
      <c r="H327" s="55" t="s">
        <v>112</v>
      </c>
      <c r="I327" s="55" t="s">
        <v>646</v>
      </c>
      <c r="J327" s="55" t="s">
        <v>647</v>
      </c>
    </row>
    <row r="328" spans="1:21" x14ac:dyDescent="0.2">
      <c r="B328" s="6">
        <f xml:space="preserve"> ROW( co_slrScalars[[#This Row],[row_id]] ) - ROW( co_slrScalars[[#Headers],[row_id]] )</f>
        <v>1</v>
      </c>
      <c r="C328" s="73" t="s">
        <v>23</v>
      </c>
      <c r="D328" s="53" cm="1">
        <f t="array" ref="D328" xml:space="preserve"> INDEX( co_sectors[byState], MATCH( 1, --( co_slrScalars[[#This Row],[sector]] = co_sectors[sector_id] ), 0 ) )</f>
        <v>0</v>
      </c>
      <c r="E328" s="73" t="s">
        <v>89</v>
      </c>
      <c r="F328" s="73" t="s">
        <v>95</v>
      </c>
      <c r="G328" s="73">
        <v>1</v>
      </c>
      <c r="H328" s="73">
        <v>0.45</v>
      </c>
      <c r="I328" s="73">
        <v>0</v>
      </c>
      <c r="J328" s="73">
        <v>2090</v>
      </c>
    </row>
    <row r="329" spans="1:21" x14ac:dyDescent="0.2">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2090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379</v>
      </c>
    </row>
    <row r="3" spans="2:11" x14ac:dyDescent="0.25">
      <c r="B3" s="9" t="s">
        <v>127</v>
      </c>
      <c r="C3" s="9" t="s">
        <v>70</v>
      </c>
      <c r="D3" s="9" t="s">
        <v>197</v>
      </c>
      <c r="E3" s="9" t="s">
        <v>170</v>
      </c>
      <c r="F3" s="9" t="s">
        <v>171</v>
      </c>
      <c r="G3" s="9" t="s">
        <v>235</v>
      </c>
      <c r="H3" s="9" t="s">
        <v>172</v>
      </c>
      <c r="I3" s="9" t="s">
        <v>173</v>
      </c>
      <c r="J3" s="9" t="s">
        <v>236</v>
      </c>
      <c r="K3" s="9" t="s">
        <v>174</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25">
      <c r="B22" s="9" t="s">
        <v>127</v>
      </c>
      <c r="C22" s="9" t="s">
        <v>70</v>
      </c>
      <c r="D22" s="9" t="s">
        <v>435</v>
      </c>
    </row>
    <row r="23" spans="2:11" x14ac:dyDescent="0.25">
      <c r="B23" s="101">
        <f xml:space="preserve"> ROW( co_defaultTemps[[#This Row],[row_id]] ) - ROW( co_defaultTemps[[#Headers],[row_id]] )</f>
        <v>1</v>
      </c>
      <c r="C23" s="17">
        <v>2000</v>
      </c>
      <c r="D23" s="120">
        <v>0.12696486431376799</v>
      </c>
    </row>
    <row r="24" spans="2:11" x14ac:dyDescent="0.25">
      <c r="B24" s="101">
        <f xml:space="preserve"> ROW( co_defaultTemps[[#This Row],[row_id]] ) - ROW( co_defaultTemps[[#Headers],[row_id]] )</f>
        <v>2</v>
      </c>
      <c r="C24" s="17">
        <v>2001</v>
      </c>
      <c r="D24" s="120">
        <v>0.157551309264926</v>
      </c>
    </row>
    <row r="25" spans="2:11" x14ac:dyDescent="0.25">
      <c r="B25" s="101">
        <f xml:space="preserve"> ROW( co_defaultTemps[[#This Row],[row_id]] ) - ROW( co_defaultTemps[[#Headers],[row_id]] )</f>
        <v>3</v>
      </c>
      <c r="C25" s="17">
        <v>2002</v>
      </c>
      <c r="D25" s="120">
        <v>0.18583100572992001</v>
      </c>
    </row>
    <row r="26" spans="2:11" x14ac:dyDescent="0.25">
      <c r="B26" s="101">
        <f xml:space="preserve"> ROW( co_defaultTemps[[#This Row],[row_id]] ) - ROW( co_defaultTemps[[#Headers],[row_id]] )</f>
        <v>4</v>
      </c>
      <c r="C26" s="17">
        <v>2003</v>
      </c>
      <c r="D26" s="120">
        <v>0.210161115407171</v>
      </c>
    </row>
    <row r="27" spans="2:11" x14ac:dyDescent="0.25">
      <c r="B27" s="101">
        <f xml:space="preserve"> ROW( co_defaultTemps[[#This Row],[row_id]] ) - ROW( co_defaultTemps[[#Headers],[row_id]] )</f>
        <v>5</v>
      </c>
      <c r="C27" s="17">
        <v>2004</v>
      </c>
      <c r="D27" s="120">
        <v>0.23065511834166499</v>
      </c>
    </row>
    <row r="28" spans="2:11" x14ac:dyDescent="0.25">
      <c r="B28" s="101">
        <f xml:space="preserve"> ROW( co_defaultTemps[[#This Row],[row_id]] ) - ROW( co_defaultTemps[[#Headers],[row_id]] )</f>
        <v>6</v>
      </c>
      <c r="C28" s="17">
        <v>2005</v>
      </c>
      <c r="D28" s="120">
        <v>0.24442523413556699</v>
      </c>
    </row>
    <row r="29" spans="2:11" x14ac:dyDescent="0.25">
      <c r="B29" s="101">
        <f xml:space="preserve"> ROW( co_defaultTemps[[#This Row],[row_id]] ) - ROW( co_defaultTemps[[#Headers],[row_id]] )</f>
        <v>7</v>
      </c>
      <c r="C29" s="17">
        <v>2006</v>
      </c>
      <c r="D29" s="120">
        <v>0.24741046780018</v>
      </c>
    </row>
    <row r="30" spans="2:11" x14ac:dyDescent="0.25">
      <c r="B30" s="101">
        <f xml:space="preserve"> ROW( co_defaultTemps[[#This Row],[row_id]] ) - ROW( co_defaultTemps[[#Headers],[row_id]] )</f>
        <v>8</v>
      </c>
      <c r="C30" s="17">
        <v>2007</v>
      </c>
      <c r="D30" s="120">
        <v>0.24616651988419699</v>
      </c>
    </row>
    <row r="31" spans="2:11" x14ac:dyDescent="0.25">
      <c r="B31" s="101">
        <f xml:space="preserve"> ROW( co_defaultTemps[[#This Row],[row_id]] ) - ROW( co_defaultTemps[[#Headers],[row_id]] )</f>
        <v>9</v>
      </c>
      <c r="C31" s="17">
        <v>2008</v>
      </c>
      <c r="D31" s="120">
        <v>0.24822409765918799</v>
      </c>
    </row>
    <row r="32" spans="2:11" x14ac:dyDescent="0.25">
      <c r="B32" s="101">
        <f xml:space="preserve"> ROW( co_defaultTemps[[#This Row],[row_id]] ) - ROW( co_defaultTemps[[#Headers],[row_id]] )</f>
        <v>10</v>
      </c>
      <c r="C32" s="17">
        <v>2009</v>
      </c>
      <c r="D32" s="120">
        <v>0.26162653127777102</v>
      </c>
    </row>
    <row r="33" spans="2:4" x14ac:dyDescent="0.25">
      <c r="B33" s="101">
        <f xml:space="preserve"> ROW( co_defaultTemps[[#This Row],[row_id]] ) - ROW( co_defaultTemps[[#Headers],[row_id]] )</f>
        <v>11</v>
      </c>
      <c r="C33" s="17">
        <v>2010</v>
      </c>
      <c r="D33" s="120">
        <v>0.265593634833725</v>
      </c>
    </row>
    <row r="34" spans="2:4" x14ac:dyDescent="0.25">
      <c r="B34" s="101">
        <f xml:space="preserve"> ROW( co_defaultTemps[[#This Row],[row_id]] ) - ROW( co_defaultTemps[[#Headers],[row_id]] )</f>
        <v>12</v>
      </c>
      <c r="C34" s="17">
        <v>2011</v>
      </c>
      <c r="D34" s="120">
        <v>0.27091856309921503</v>
      </c>
    </row>
    <row r="35" spans="2:4" x14ac:dyDescent="0.25">
      <c r="B35" s="101">
        <f xml:space="preserve"> ROW( co_defaultTemps[[#This Row],[row_id]] ) - ROW( co_defaultTemps[[#Headers],[row_id]] )</f>
        <v>13</v>
      </c>
      <c r="C35" s="17">
        <v>2012</v>
      </c>
      <c r="D35" s="120">
        <v>0.27878009438623003</v>
      </c>
    </row>
    <row r="36" spans="2:4" x14ac:dyDescent="0.25">
      <c r="B36" s="101">
        <f xml:space="preserve"> ROW( co_defaultTemps[[#This Row],[row_id]] ) - ROW( co_defaultTemps[[#Headers],[row_id]] )</f>
        <v>14</v>
      </c>
      <c r="C36" s="17">
        <v>2013</v>
      </c>
      <c r="D36" s="120">
        <v>0.28830097799260701</v>
      </c>
    </row>
    <row r="37" spans="2:4" x14ac:dyDescent="0.25">
      <c r="B37" s="101">
        <f xml:space="preserve"> ROW( co_defaultTemps[[#This Row],[row_id]] ) - ROW( co_defaultTemps[[#Headers],[row_id]] )</f>
        <v>15</v>
      </c>
      <c r="C37" s="17">
        <v>2014</v>
      </c>
      <c r="D37" s="120">
        <v>0.29898809565576001</v>
      </c>
    </row>
    <row r="38" spans="2:4" x14ac:dyDescent="0.25">
      <c r="B38" s="101">
        <f xml:space="preserve"> ROW( co_defaultTemps[[#This Row],[row_id]] ) - ROW( co_defaultTemps[[#Headers],[row_id]] )</f>
        <v>16</v>
      </c>
      <c r="C38" s="17">
        <v>2015</v>
      </c>
      <c r="D38" s="120">
        <v>0.31059569871541598</v>
      </c>
    </row>
    <row r="39" spans="2:4" x14ac:dyDescent="0.25">
      <c r="B39" s="101">
        <f xml:space="preserve"> ROW( co_defaultTemps[[#This Row],[row_id]] ) - ROW( co_defaultTemps[[#Headers],[row_id]] )</f>
        <v>17</v>
      </c>
      <c r="C39" s="17">
        <v>2016</v>
      </c>
      <c r="D39" s="120">
        <v>0.324488991719797</v>
      </c>
    </row>
    <row r="40" spans="2:4" x14ac:dyDescent="0.25">
      <c r="B40" s="101">
        <f xml:space="preserve"> ROW( co_defaultTemps[[#This Row],[row_id]] ) - ROW( co_defaultTemps[[#Headers],[row_id]] )</f>
        <v>18</v>
      </c>
      <c r="C40" s="17">
        <v>2017</v>
      </c>
      <c r="D40" s="120">
        <v>0.34027046234027702</v>
      </c>
    </row>
    <row r="41" spans="2:4" x14ac:dyDescent="0.25">
      <c r="B41" s="101">
        <f xml:space="preserve"> ROW( co_defaultTemps[[#This Row],[row_id]] ) - ROW( co_defaultTemps[[#Headers],[row_id]] )</f>
        <v>19</v>
      </c>
      <c r="C41" s="17">
        <v>2018</v>
      </c>
      <c r="D41" s="120">
        <v>0.35744750083270999</v>
      </c>
    </row>
    <row r="42" spans="2:4" x14ac:dyDescent="0.25">
      <c r="B42" s="101">
        <f xml:space="preserve"> ROW( co_defaultTemps[[#This Row],[row_id]] ) - ROW( co_defaultTemps[[#Headers],[row_id]] )</f>
        <v>20</v>
      </c>
      <c r="C42" s="17">
        <v>2019</v>
      </c>
      <c r="D42" s="120">
        <v>0.37571512115938599</v>
      </c>
    </row>
    <row r="43" spans="2:4" x14ac:dyDescent="0.25">
      <c r="B43" s="101">
        <f xml:space="preserve"> ROW( co_defaultTemps[[#This Row],[row_id]] ) - ROW( co_defaultTemps[[#Headers],[row_id]] )</f>
        <v>21</v>
      </c>
      <c r="C43" s="17">
        <v>2020</v>
      </c>
      <c r="D43" s="120">
        <v>0.39487331624350702</v>
      </c>
    </row>
    <row r="44" spans="2:4" x14ac:dyDescent="0.25">
      <c r="B44" s="101">
        <f xml:space="preserve"> ROW( co_defaultTemps[[#This Row],[row_id]] ) - ROW( co_defaultTemps[[#Headers],[row_id]] )</f>
        <v>22</v>
      </c>
      <c r="C44" s="17">
        <v>2021</v>
      </c>
      <c r="D44" s="120">
        <v>0.414790586326024</v>
      </c>
    </row>
    <row r="45" spans="2:4" x14ac:dyDescent="0.25">
      <c r="B45" s="101">
        <f xml:space="preserve"> ROW( co_defaultTemps[[#This Row],[row_id]] ) - ROW( co_defaultTemps[[#Headers],[row_id]] )</f>
        <v>23</v>
      </c>
      <c r="C45" s="17">
        <v>2022</v>
      </c>
      <c r="D45" s="120">
        <v>0.43540981867921102</v>
      </c>
    </row>
    <row r="46" spans="2:4" x14ac:dyDescent="0.25">
      <c r="B46" s="101">
        <f xml:space="preserve"> ROW( co_defaultTemps[[#This Row],[row_id]] ) - ROW( co_defaultTemps[[#Headers],[row_id]] )</f>
        <v>24</v>
      </c>
      <c r="C46" s="17">
        <v>2023</v>
      </c>
      <c r="D46" s="120">
        <v>0.45672104507470102</v>
      </c>
    </row>
    <row r="47" spans="2:4" x14ac:dyDescent="0.25">
      <c r="B47" s="101">
        <f xml:space="preserve"> ROW( co_defaultTemps[[#This Row],[row_id]] ) - ROW( co_defaultTemps[[#Headers],[row_id]] )</f>
        <v>25</v>
      </c>
      <c r="C47" s="17">
        <v>2024</v>
      </c>
      <c r="D47" s="120">
        <v>0.47870986726755799</v>
      </c>
    </row>
    <row r="48" spans="2:4" x14ac:dyDescent="0.25">
      <c r="B48" s="101">
        <f xml:space="preserve"> ROW( co_defaultTemps[[#This Row],[row_id]] ) - ROW( co_defaultTemps[[#Headers],[row_id]] )</f>
        <v>26</v>
      </c>
      <c r="C48" s="17">
        <v>2025</v>
      </c>
      <c r="D48" s="120">
        <v>0.50135698095494297</v>
      </c>
    </row>
    <row r="49" spans="2:4" x14ac:dyDescent="0.25">
      <c r="B49" s="101">
        <f xml:space="preserve"> ROW( co_defaultTemps[[#This Row],[row_id]] ) - ROW( co_defaultTemps[[#Headers],[row_id]] )</f>
        <v>27</v>
      </c>
      <c r="C49" s="17">
        <v>2026</v>
      </c>
      <c r="D49" s="120">
        <v>0.52447979996088701</v>
      </c>
    </row>
    <row r="50" spans="2:4" x14ac:dyDescent="0.25">
      <c r="B50" s="101">
        <f xml:space="preserve"> ROW( co_defaultTemps[[#This Row],[row_id]] ) - ROW( co_defaultTemps[[#Headers],[row_id]] )</f>
        <v>28</v>
      </c>
      <c r="C50" s="17">
        <v>2027</v>
      </c>
      <c r="D50" s="120">
        <v>0.54808848179926395</v>
      </c>
    </row>
    <row r="51" spans="2:4" x14ac:dyDescent="0.25">
      <c r="B51" s="101">
        <f xml:space="preserve"> ROW( co_defaultTemps[[#This Row],[row_id]] ) - ROW( co_defaultTemps[[#Headers],[row_id]] )</f>
        <v>29</v>
      </c>
      <c r="C51" s="17">
        <v>2028</v>
      </c>
      <c r="D51" s="120">
        <v>0.572205894610471</v>
      </c>
    </row>
    <row r="52" spans="2:4" x14ac:dyDescent="0.25">
      <c r="B52" s="101">
        <f xml:space="preserve"> ROW( co_defaultTemps[[#This Row],[row_id]] ) - ROW( co_defaultTemps[[#Headers],[row_id]] )</f>
        <v>30</v>
      </c>
      <c r="C52" s="17">
        <v>2029</v>
      </c>
      <c r="D52" s="120">
        <v>0.59683954563221897</v>
      </c>
    </row>
    <row r="53" spans="2:4" x14ac:dyDescent="0.25">
      <c r="B53" s="101">
        <f xml:space="preserve"> ROW( co_defaultTemps[[#This Row],[row_id]] ) - ROW( co_defaultTemps[[#Headers],[row_id]] )</f>
        <v>31</v>
      </c>
      <c r="C53" s="17">
        <v>2030</v>
      </c>
      <c r="D53" s="120">
        <v>0.62198935276108702</v>
      </c>
    </row>
    <row r="54" spans="2:4" x14ac:dyDescent="0.25">
      <c r="B54" s="101">
        <f xml:space="preserve"> ROW( co_defaultTemps[[#This Row],[row_id]] ) - ROW( co_defaultTemps[[#Headers],[row_id]] )</f>
        <v>32</v>
      </c>
      <c r="C54" s="17">
        <v>2031</v>
      </c>
      <c r="D54" s="120">
        <v>0.64748956462778995</v>
      </c>
    </row>
    <row r="55" spans="2:4" x14ac:dyDescent="0.25">
      <c r="B55" s="101">
        <f xml:space="preserve"> ROW( co_defaultTemps[[#This Row],[row_id]] ) - ROW( co_defaultTemps[[#Headers],[row_id]] )</f>
        <v>33</v>
      </c>
      <c r="C55" s="17">
        <v>2032</v>
      </c>
      <c r="D55" s="120">
        <v>0.67330878289306195</v>
      </c>
    </row>
    <row r="56" spans="2:4" x14ac:dyDescent="0.25">
      <c r="B56" s="101">
        <f xml:space="preserve"> ROW( co_defaultTemps[[#This Row],[row_id]] ) - ROW( co_defaultTemps[[#Headers],[row_id]] )</f>
        <v>34</v>
      </c>
      <c r="C56" s="17">
        <v>2033</v>
      </c>
      <c r="D56" s="120">
        <v>0.69942845238234796</v>
      </c>
    </row>
    <row r="57" spans="2:4" x14ac:dyDescent="0.25">
      <c r="B57" s="101">
        <f xml:space="preserve"> ROW( co_defaultTemps[[#This Row],[row_id]] ) - ROW( co_defaultTemps[[#Headers],[row_id]] )</f>
        <v>35</v>
      </c>
      <c r="C57" s="17">
        <v>2034</v>
      </c>
      <c r="D57" s="120">
        <v>0.72583123808384398</v>
      </c>
    </row>
    <row r="58" spans="2:4" x14ac:dyDescent="0.25">
      <c r="B58" s="101">
        <f xml:space="preserve"> ROW( co_defaultTemps[[#This Row],[row_id]] ) - ROW( co_defaultTemps[[#Headers],[row_id]] )</f>
        <v>36</v>
      </c>
      <c r="C58" s="17">
        <v>2035</v>
      </c>
      <c r="D58" s="120">
        <v>0.75250330828229395</v>
      </c>
    </row>
    <row r="59" spans="2:4" x14ac:dyDescent="0.25">
      <c r="B59" s="101">
        <f xml:space="preserve"> ROW( co_defaultTemps[[#This Row],[row_id]] ) - ROW( co_defaultTemps[[#Headers],[row_id]] )</f>
        <v>37</v>
      </c>
      <c r="C59" s="17">
        <v>2036</v>
      </c>
      <c r="D59" s="120">
        <v>0.77938559951810704</v>
      </c>
    </row>
    <row r="60" spans="2:4" x14ac:dyDescent="0.25">
      <c r="B60" s="101">
        <f xml:space="preserve"> ROW( co_defaultTemps[[#This Row],[row_id]] ) - ROW( co_defaultTemps[[#Headers],[row_id]] )</f>
        <v>38</v>
      </c>
      <c r="C60" s="17">
        <v>2037</v>
      </c>
      <c r="D60" s="120">
        <v>0.80645601211670703</v>
      </c>
    </row>
    <row r="61" spans="2:4" x14ac:dyDescent="0.25">
      <c r="B61" s="101">
        <f xml:space="preserve"> ROW( co_defaultTemps[[#This Row],[row_id]] ) - ROW( co_defaultTemps[[#Headers],[row_id]] )</f>
        <v>39</v>
      </c>
      <c r="C61" s="17">
        <v>2038</v>
      </c>
      <c r="D61" s="120">
        <v>0.83369506325312903</v>
      </c>
    </row>
    <row r="62" spans="2:4" x14ac:dyDescent="0.25">
      <c r="B62" s="101">
        <f xml:space="preserve"> ROW( co_defaultTemps[[#This Row],[row_id]] ) - ROW( co_defaultTemps[[#Headers],[row_id]] )</f>
        <v>40</v>
      </c>
      <c r="C62" s="17">
        <v>2039</v>
      </c>
      <c r="D62" s="120">
        <v>0.86108799440111505</v>
      </c>
    </row>
    <row r="63" spans="2:4" x14ac:dyDescent="0.25">
      <c r="B63" s="101">
        <f xml:space="preserve"> ROW( co_defaultTemps[[#This Row],[row_id]] ) - ROW( co_defaultTemps[[#Headers],[row_id]] )</f>
        <v>41</v>
      </c>
      <c r="C63" s="17">
        <v>2040</v>
      </c>
      <c r="D63" s="120">
        <v>0.88862437844662101</v>
      </c>
    </row>
    <row r="64" spans="2:4" x14ac:dyDescent="0.25">
      <c r="B64" s="101">
        <f xml:space="preserve"> ROW( co_defaultTemps[[#This Row],[row_id]] ) - ROW( co_defaultTemps[[#Headers],[row_id]] )</f>
        <v>42</v>
      </c>
      <c r="C64" s="17">
        <v>2041</v>
      </c>
      <c r="D64" s="120">
        <v>0.91629700428581995</v>
      </c>
    </row>
    <row r="65" spans="2:4" x14ac:dyDescent="0.25">
      <c r="B65" s="101">
        <f xml:space="preserve"> ROW( co_defaultTemps[[#This Row],[row_id]] ) - ROW( co_defaultTemps[[#Headers],[row_id]] )</f>
        <v>43</v>
      </c>
      <c r="C65" s="17">
        <v>2042</v>
      </c>
      <c r="D65" s="120">
        <v>0.94413087152894404</v>
      </c>
    </row>
    <row r="66" spans="2:4" x14ac:dyDescent="0.25">
      <c r="B66" s="101">
        <f xml:space="preserve"> ROW( co_defaultTemps[[#This Row],[row_id]] ) - ROW( co_defaultTemps[[#Headers],[row_id]] )</f>
        <v>44</v>
      </c>
      <c r="C66" s="17">
        <v>2043</v>
      </c>
      <c r="D66" s="120">
        <v>0.97214863082477698</v>
      </c>
    </row>
    <row r="67" spans="2:4" x14ac:dyDescent="0.25">
      <c r="B67" s="101">
        <f xml:space="preserve"> ROW( co_defaultTemps[[#This Row],[row_id]] ) - ROW( co_defaultTemps[[#Headers],[row_id]] )</f>
        <v>45</v>
      </c>
      <c r="C67" s="17">
        <v>2044</v>
      </c>
      <c r="D67" s="120">
        <v>1.0003633246567301</v>
      </c>
    </row>
    <row r="68" spans="2:4" x14ac:dyDescent="0.25">
      <c r="B68" s="101">
        <f xml:space="preserve"> ROW( co_defaultTemps[[#This Row],[row_id]] ) - ROW( co_defaultTemps[[#Headers],[row_id]] )</f>
        <v>46</v>
      </c>
      <c r="C68" s="17">
        <v>2045</v>
      </c>
      <c r="D68" s="120">
        <v>1.0287819109998699</v>
      </c>
    </row>
    <row r="69" spans="2:4" x14ac:dyDescent="0.25">
      <c r="B69" s="101">
        <f xml:space="preserve"> ROW( co_defaultTemps[[#This Row],[row_id]] ) - ROW( co_defaultTemps[[#Headers],[row_id]] )</f>
        <v>47</v>
      </c>
      <c r="C69" s="17">
        <v>2046</v>
      </c>
      <c r="D69" s="120">
        <v>1.0574079684450099</v>
      </c>
    </row>
    <row r="70" spans="2:4" x14ac:dyDescent="0.25">
      <c r="B70" s="101">
        <f xml:space="preserve"> ROW( co_defaultTemps[[#This Row],[row_id]] ) - ROW( co_defaultTemps[[#Headers],[row_id]] )</f>
        <v>48</v>
      </c>
      <c r="C70" s="17">
        <v>2047</v>
      </c>
      <c r="D70" s="120">
        <v>1.0862171927634301</v>
      </c>
    </row>
    <row r="71" spans="2:4" x14ac:dyDescent="0.25">
      <c r="B71" s="101">
        <f xml:space="preserve"> ROW( co_defaultTemps[[#This Row],[row_id]] ) - ROW( co_defaultTemps[[#Headers],[row_id]] )</f>
        <v>49</v>
      </c>
      <c r="C71" s="17">
        <v>2048</v>
      </c>
      <c r="D71" s="120">
        <v>1.1151805270658</v>
      </c>
    </row>
    <row r="72" spans="2:4" x14ac:dyDescent="0.25">
      <c r="B72" s="101">
        <f xml:space="preserve"> ROW( co_defaultTemps[[#This Row],[row_id]] ) - ROW( co_defaultTemps[[#Headers],[row_id]] )</f>
        <v>50</v>
      </c>
      <c r="C72" s="17">
        <v>2049</v>
      </c>
      <c r="D72" s="120">
        <v>1.1442776122440499</v>
      </c>
    </row>
    <row r="73" spans="2:4" x14ac:dyDescent="0.25">
      <c r="B73" s="101">
        <f xml:space="preserve"> ROW( co_defaultTemps[[#This Row],[row_id]] ) - ROW( co_defaultTemps[[#Headers],[row_id]] )</f>
        <v>51</v>
      </c>
      <c r="C73" s="17">
        <v>2050</v>
      </c>
      <c r="D73" s="120">
        <v>1.1734944232654101</v>
      </c>
    </row>
    <row r="74" spans="2:4" x14ac:dyDescent="0.25">
      <c r="B74" s="101">
        <f xml:space="preserve"> ROW( co_defaultTemps[[#This Row],[row_id]] ) - ROW( co_defaultTemps[[#Headers],[row_id]] )</f>
        <v>52</v>
      </c>
      <c r="C74" s="17">
        <v>2051</v>
      </c>
      <c r="D74" s="120">
        <v>1.2028561602558701</v>
      </c>
    </row>
    <row r="75" spans="2:4" x14ac:dyDescent="0.25">
      <c r="B75" s="101">
        <f xml:space="preserve"> ROW( co_defaultTemps[[#This Row],[row_id]] ) - ROW( co_defaultTemps[[#Headers],[row_id]] )</f>
        <v>53</v>
      </c>
      <c r="C75" s="17">
        <v>2052</v>
      </c>
      <c r="D75" s="120">
        <v>1.2323300417662499</v>
      </c>
    </row>
    <row r="76" spans="2:4" x14ac:dyDescent="0.25">
      <c r="B76" s="101">
        <f xml:space="preserve"> ROW( co_defaultTemps[[#This Row],[row_id]] ) - ROW( co_defaultTemps[[#Headers],[row_id]] )</f>
        <v>54</v>
      </c>
      <c r="C76" s="17">
        <v>2053</v>
      </c>
      <c r="D76" s="120">
        <v>1.2618867474903801</v>
      </c>
    </row>
    <row r="77" spans="2:4" x14ac:dyDescent="0.25">
      <c r="B77" s="101">
        <f xml:space="preserve"> ROW( co_defaultTemps[[#This Row],[row_id]] ) - ROW( co_defaultTemps[[#Headers],[row_id]] )</f>
        <v>55</v>
      </c>
      <c r="C77" s="17">
        <v>2054</v>
      </c>
      <c r="D77" s="120">
        <v>1.2915076105940499</v>
      </c>
    </row>
    <row r="78" spans="2:4" x14ac:dyDescent="0.25">
      <c r="B78" s="101">
        <f xml:space="preserve"> ROW( co_defaultTemps[[#This Row],[row_id]] ) - ROW( co_defaultTemps[[#Headers],[row_id]] )</f>
        <v>56</v>
      </c>
      <c r="C78" s="17">
        <v>2055</v>
      </c>
      <c r="D78" s="120">
        <v>1.3211803059163001</v>
      </c>
    </row>
    <row r="79" spans="2:4" x14ac:dyDescent="0.25">
      <c r="B79" s="101">
        <f xml:space="preserve"> ROW( co_defaultTemps[[#This Row],[row_id]] ) - ROW( co_defaultTemps[[#Headers],[row_id]] )</f>
        <v>57</v>
      </c>
      <c r="C79" s="17">
        <v>2056</v>
      </c>
      <c r="D79" s="120">
        <v>1.3509480055791301</v>
      </c>
    </row>
    <row r="80" spans="2:4" x14ac:dyDescent="0.25">
      <c r="B80" s="101">
        <f xml:space="preserve"> ROW( co_defaultTemps[[#This Row],[row_id]] ) - ROW( co_defaultTemps[[#Headers],[row_id]] )</f>
        <v>58</v>
      </c>
      <c r="C80" s="17">
        <v>2057</v>
      </c>
      <c r="D80" s="120">
        <v>1.38079830310717</v>
      </c>
    </row>
    <row r="81" spans="2:4" x14ac:dyDescent="0.25">
      <c r="B81" s="101">
        <f xml:space="preserve"> ROW( co_defaultTemps[[#This Row],[row_id]] ) - ROW( co_defaultTemps[[#Headers],[row_id]] )</f>
        <v>59</v>
      </c>
      <c r="C81" s="17">
        <v>2058</v>
      </c>
      <c r="D81" s="120">
        <v>1.4107175619211101</v>
      </c>
    </row>
    <row r="82" spans="2:4" x14ac:dyDescent="0.25">
      <c r="B82" s="101">
        <f xml:space="preserve"> ROW( co_defaultTemps[[#This Row],[row_id]] ) - ROW( co_defaultTemps[[#Headers],[row_id]] )</f>
        <v>60</v>
      </c>
      <c r="C82" s="17">
        <v>2059</v>
      </c>
      <c r="D82" s="120">
        <v>1.4406977572897299</v>
      </c>
    </row>
    <row r="83" spans="2:4" x14ac:dyDescent="0.25">
      <c r="B83" s="101">
        <f xml:space="preserve"> ROW( co_defaultTemps[[#This Row],[row_id]] ) - ROW( co_defaultTemps[[#Headers],[row_id]] )</f>
        <v>61</v>
      </c>
      <c r="C83" s="17">
        <v>2060</v>
      </c>
      <c r="D83" s="120">
        <v>1.4707340701674001</v>
      </c>
    </row>
    <row r="84" spans="2:4" x14ac:dyDescent="0.25">
      <c r="B84" s="101">
        <f xml:space="preserve"> ROW( co_defaultTemps[[#This Row],[row_id]] ) - ROW( co_defaultTemps[[#Headers],[row_id]] )</f>
        <v>62</v>
      </c>
      <c r="C84" s="17">
        <v>2061</v>
      </c>
      <c r="D84" s="120">
        <v>1.5008361029770401</v>
      </c>
    </row>
    <row r="85" spans="2:4" x14ac:dyDescent="0.25">
      <c r="B85" s="101">
        <f xml:space="preserve"> ROW( co_defaultTemps[[#This Row],[row_id]] ) - ROW( co_defaultTemps[[#Headers],[row_id]] )</f>
        <v>63</v>
      </c>
      <c r="C85" s="17">
        <v>2062</v>
      </c>
      <c r="D85" s="120">
        <v>1.5309955865848299</v>
      </c>
    </row>
    <row r="86" spans="2:4" x14ac:dyDescent="0.25">
      <c r="B86" s="101">
        <f xml:space="preserve"> ROW( co_defaultTemps[[#This Row],[row_id]] ) - ROW( co_defaultTemps[[#Headers],[row_id]] )</f>
        <v>64</v>
      </c>
      <c r="C86" s="17">
        <v>2063</v>
      </c>
      <c r="D86" s="120">
        <v>1.56120500015712</v>
      </c>
    </row>
    <row r="87" spans="2:4" x14ac:dyDescent="0.25">
      <c r="B87" s="101">
        <f xml:space="preserve"> ROW( co_defaultTemps[[#This Row],[row_id]] ) - ROW( co_defaultTemps[[#Headers],[row_id]] )</f>
        <v>65</v>
      </c>
      <c r="C87" s="17">
        <v>2064</v>
      </c>
      <c r="D87" s="120">
        <v>1.5914597255845599</v>
      </c>
    </row>
    <row r="88" spans="2:4" x14ac:dyDescent="0.25">
      <c r="B88" s="101">
        <f xml:space="preserve"> ROW( co_defaultTemps[[#This Row],[row_id]] ) - ROW( co_defaultTemps[[#Headers],[row_id]] )</f>
        <v>66</v>
      </c>
      <c r="C88" s="17">
        <v>2065</v>
      </c>
      <c r="D88" s="120">
        <v>1.6217568807317799</v>
      </c>
    </row>
    <row r="89" spans="2:4" x14ac:dyDescent="0.25">
      <c r="B89" s="101">
        <f xml:space="preserve"> ROW( co_defaultTemps[[#This Row],[row_id]] ) - ROW( co_defaultTemps[[#Headers],[row_id]] )</f>
        <v>67</v>
      </c>
      <c r="C89" s="17">
        <v>2066</v>
      </c>
      <c r="D89" s="120">
        <v>1.65208211164827</v>
      </c>
    </row>
    <row r="90" spans="2:4" x14ac:dyDescent="0.25">
      <c r="B90" s="101">
        <f xml:space="preserve"> ROW( co_defaultTemps[[#This Row],[row_id]] ) - ROW( co_defaultTemps[[#Headers],[row_id]] )</f>
        <v>68</v>
      </c>
      <c r="C90" s="17">
        <v>2067</v>
      </c>
      <c r="D90" s="120">
        <v>1.68243570753648</v>
      </c>
    </row>
    <row r="91" spans="2:4" x14ac:dyDescent="0.25">
      <c r="B91" s="101">
        <f xml:space="preserve"> ROW( co_defaultTemps[[#This Row],[row_id]] ) - ROW( co_defaultTemps[[#Headers],[row_id]] )</f>
        <v>69</v>
      </c>
      <c r="C91" s="17">
        <v>2068</v>
      </c>
      <c r="D91" s="120">
        <v>1.71282181452112</v>
      </c>
    </row>
    <row r="92" spans="2:4" x14ac:dyDescent="0.25">
      <c r="B92" s="101">
        <f xml:space="preserve"> ROW( co_defaultTemps[[#This Row],[row_id]] ) - ROW( co_defaultTemps[[#Headers],[row_id]] )</f>
        <v>70</v>
      </c>
      <c r="C92" s="17">
        <v>2069</v>
      </c>
      <c r="D92" s="120">
        <v>1.7432434908362</v>
      </c>
    </row>
    <row r="93" spans="2:4" x14ac:dyDescent="0.25">
      <c r="B93" s="101">
        <f xml:space="preserve"> ROW( co_defaultTemps[[#This Row],[row_id]] ) - ROW( co_defaultTemps[[#Headers],[row_id]] )</f>
        <v>71</v>
      </c>
      <c r="C93" s="17">
        <v>2070</v>
      </c>
      <c r="D93" s="120">
        <v>1.77370298019737</v>
      </c>
    </row>
    <row r="94" spans="2:4" x14ac:dyDescent="0.25">
      <c r="B94" s="101">
        <f xml:space="preserve"> ROW( co_defaultTemps[[#This Row],[row_id]] ) - ROW( co_defaultTemps[[#Headers],[row_id]] )</f>
        <v>72</v>
      </c>
      <c r="C94" s="17">
        <v>2071</v>
      </c>
      <c r="D94" s="120">
        <v>1.8042023576211199</v>
      </c>
    </row>
    <row r="95" spans="2:4" x14ac:dyDescent="0.25">
      <c r="B95" s="101">
        <f xml:space="preserve"> ROW( co_defaultTemps[[#This Row],[row_id]] ) - ROW( co_defaultTemps[[#Headers],[row_id]] )</f>
        <v>73</v>
      </c>
      <c r="C95" s="17">
        <v>2072</v>
      </c>
      <c r="D95" s="120">
        <v>1.83473898018731</v>
      </c>
    </row>
    <row r="96" spans="2:4" x14ac:dyDescent="0.25">
      <c r="B96" s="101">
        <f xml:space="preserve"> ROW( co_defaultTemps[[#This Row],[row_id]] ) - ROW( co_defaultTemps[[#Headers],[row_id]] )</f>
        <v>74</v>
      </c>
      <c r="C96" s="17">
        <v>2073</v>
      </c>
      <c r="D96" s="120">
        <v>1.8653080916814999</v>
      </c>
    </row>
    <row r="97" spans="2:4" x14ac:dyDescent="0.25">
      <c r="B97" s="101">
        <f xml:space="preserve"> ROW( co_defaultTemps[[#This Row],[row_id]] ) - ROW( co_defaultTemps[[#Headers],[row_id]] )</f>
        <v>75</v>
      </c>
      <c r="C97" s="17">
        <v>2074</v>
      </c>
      <c r="D97" s="120">
        <v>1.8959066058748</v>
      </c>
    </row>
    <row r="98" spans="2:4" x14ac:dyDescent="0.25">
      <c r="B98" s="101">
        <f xml:space="preserve"> ROW( co_defaultTemps[[#This Row],[row_id]] ) - ROW( co_defaultTemps[[#Headers],[row_id]] )</f>
        <v>76</v>
      </c>
      <c r="C98" s="17">
        <v>2075</v>
      </c>
      <c r="D98" s="120">
        <v>1.9265327878287299</v>
      </c>
    </row>
    <row r="99" spans="2:4" x14ac:dyDescent="0.25">
      <c r="B99" s="101">
        <f xml:space="preserve"> ROW( co_defaultTemps[[#This Row],[row_id]] ) - ROW( co_defaultTemps[[#Headers],[row_id]] )</f>
        <v>77</v>
      </c>
      <c r="C99" s="17">
        <v>2076</v>
      </c>
      <c r="D99" s="120">
        <v>1.95743450521493</v>
      </c>
    </row>
    <row r="100" spans="2:4" x14ac:dyDescent="0.25">
      <c r="B100" s="101">
        <f xml:space="preserve"> ROW( co_defaultTemps[[#This Row],[row_id]] ) - ROW( co_defaultTemps[[#Headers],[row_id]] )</f>
        <v>78</v>
      </c>
      <c r="C100" s="17">
        <v>2077</v>
      </c>
      <c r="D100" s="120">
        <v>1.9885545956166399</v>
      </c>
    </row>
    <row r="101" spans="2:4" x14ac:dyDescent="0.25">
      <c r="B101" s="101">
        <f xml:space="preserve"> ROW( co_defaultTemps[[#This Row],[row_id]] ) - ROW( co_defaultTemps[[#Headers],[row_id]] )</f>
        <v>79</v>
      </c>
      <c r="C101" s="17">
        <v>2078</v>
      </c>
      <c r="D101" s="120">
        <v>2.01980983708077</v>
      </c>
    </row>
    <row r="102" spans="2:4" x14ac:dyDescent="0.25">
      <c r="B102" s="101">
        <f xml:space="preserve"> ROW( co_defaultTemps[[#This Row],[row_id]] ) - ROW( co_defaultTemps[[#Headers],[row_id]] )</f>
        <v>80</v>
      </c>
      <c r="C102" s="17">
        <v>2079</v>
      </c>
      <c r="D102" s="120">
        <v>2.0511481492189398</v>
      </c>
    </row>
    <row r="103" spans="2:4" x14ac:dyDescent="0.25">
      <c r="B103" s="101">
        <f xml:space="preserve"> ROW( co_defaultTemps[[#This Row],[row_id]] ) - ROW( co_defaultTemps[[#Headers],[row_id]] )</f>
        <v>81</v>
      </c>
      <c r="C103" s="17">
        <v>2080</v>
      </c>
      <c r="D103" s="120">
        <v>2.0825358091781201</v>
      </c>
    </row>
    <row r="104" spans="2:4" x14ac:dyDescent="0.25">
      <c r="B104" s="101">
        <f xml:space="preserve"> ROW( co_defaultTemps[[#This Row],[row_id]] ) - ROW( co_defaultTemps[[#Headers],[row_id]] )</f>
        <v>82</v>
      </c>
      <c r="C104" s="17">
        <v>2081</v>
      </c>
      <c r="D104" s="120">
        <v>2.1137808072709499</v>
      </c>
    </row>
    <row r="105" spans="2:4" x14ac:dyDescent="0.25">
      <c r="B105" s="101">
        <f xml:space="preserve"> ROW( co_defaultTemps[[#This Row],[row_id]] ) - ROW( co_defaultTemps[[#Headers],[row_id]] )</f>
        <v>83</v>
      </c>
      <c r="C105" s="17">
        <v>2082</v>
      </c>
      <c r="D105" s="120">
        <v>2.1448899692258898</v>
      </c>
    </row>
    <row r="106" spans="2:4" x14ac:dyDescent="0.25">
      <c r="B106" s="101">
        <f xml:space="preserve"> ROW( co_defaultTemps[[#This Row],[row_id]] ) - ROW( co_defaultTemps[[#Headers],[row_id]] )</f>
        <v>84</v>
      </c>
      <c r="C106" s="17">
        <v>2083</v>
      </c>
      <c r="D106" s="120">
        <v>2.1758899812958101</v>
      </c>
    </row>
    <row r="107" spans="2:4" x14ac:dyDescent="0.25">
      <c r="B107" s="101">
        <f xml:space="preserve"> ROW( co_defaultTemps[[#This Row],[row_id]] ) - ROW( co_defaultTemps[[#Headers],[row_id]] )</f>
        <v>85</v>
      </c>
      <c r="C107" s="17">
        <v>2084</v>
      </c>
      <c r="D107" s="120">
        <v>2.2067955365273102</v>
      </c>
    </row>
    <row r="108" spans="2:4" x14ac:dyDescent="0.25">
      <c r="B108" s="101">
        <f xml:space="preserve"> ROW( co_defaultTemps[[#This Row],[row_id]] ) - ROW( co_defaultTemps[[#Headers],[row_id]] )</f>
        <v>86</v>
      </c>
      <c r="C108" s="17">
        <v>2085</v>
      </c>
      <c r="D108" s="120">
        <v>2.23761558773383</v>
      </c>
    </row>
    <row r="109" spans="2:4" x14ac:dyDescent="0.25">
      <c r="B109" s="101">
        <f xml:space="preserve"> ROW( co_defaultTemps[[#This Row],[row_id]] ) - ROW( co_defaultTemps[[#Headers],[row_id]] )</f>
        <v>87</v>
      </c>
      <c r="C109" s="17">
        <v>2086</v>
      </c>
      <c r="D109" s="120">
        <v>2.2683287465415001</v>
      </c>
    </row>
    <row r="110" spans="2:4" x14ac:dyDescent="0.25">
      <c r="B110" s="101">
        <f xml:space="preserve"> ROW( co_defaultTemps[[#This Row],[row_id]] ) - ROW( co_defaultTemps[[#Headers],[row_id]] )</f>
        <v>88</v>
      </c>
      <c r="C110" s="17">
        <v>2087</v>
      </c>
      <c r="D110" s="120">
        <v>2.2989372373050898</v>
      </c>
    </row>
    <row r="111" spans="2:4" x14ac:dyDescent="0.25">
      <c r="B111" s="101">
        <f xml:space="preserve"> ROW( co_defaultTemps[[#This Row],[row_id]] ) - ROW( co_defaultTemps[[#Headers],[row_id]] )</f>
        <v>89</v>
      </c>
      <c r="C111" s="17">
        <v>2088</v>
      </c>
      <c r="D111" s="120">
        <v>2.3294448527583498</v>
      </c>
    </row>
    <row r="112" spans="2:4" x14ac:dyDescent="0.25">
      <c r="B112" s="101">
        <f xml:space="preserve"> ROW( co_defaultTemps[[#This Row],[row_id]] ) - ROW( co_defaultTemps[[#Headers],[row_id]] )</f>
        <v>90</v>
      </c>
      <c r="C112" s="17">
        <v>2089</v>
      </c>
      <c r="D112" s="120">
        <v>2.3598546358284702</v>
      </c>
    </row>
    <row r="113" spans="2:4" x14ac:dyDescent="0.2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380</v>
      </c>
    </row>
    <row r="3" spans="2:6" x14ac:dyDescent="0.25">
      <c r="B3" s="92" t="s">
        <v>127</v>
      </c>
      <c r="C3" s="92" t="s">
        <v>58</v>
      </c>
      <c r="D3" s="92" t="s">
        <v>381</v>
      </c>
      <c r="E3" s="92" t="s">
        <v>382</v>
      </c>
      <c r="F3" s="92" t="s">
        <v>364</v>
      </c>
    </row>
    <row r="4" spans="2:6" ht="75" x14ac:dyDescent="0.25">
      <c r="B4" s="93">
        <f xml:space="preserve"> ROW( Readme_sectors[[#This Row],[row_id]] ) - ROW( Readme_sectors[[#Headers],[row_id]] )</f>
        <v>1</v>
      </c>
      <c r="C4" s="92" t="s">
        <v>23</v>
      </c>
      <c r="D4" s="92" t="s">
        <v>24</v>
      </c>
      <c r="E4" s="92" t="s">
        <v>123</v>
      </c>
      <c r="F4" s="94" t="s">
        <v>383</v>
      </c>
    </row>
    <row r="5" spans="2:6" ht="45" x14ac:dyDescent="0.25">
      <c r="B5" s="93">
        <f xml:space="preserve"> ROW( Readme_sectors[[#This Row],[row_id]] ) - ROW( Readme_sectors[[#Headers],[row_id]] )</f>
        <v>2</v>
      </c>
      <c r="C5" s="93" t="s">
        <v>60</v>
      </c>
      <c r="D5" s="92" t="s">
        <v>24</v>
      </c>
      <c r="E5" s="92" t="s">
        <v>123</v>
      </c>
      <c r="F5" s="94" t="s">
        <v>384</v>
      </c>
    </row>
    <row r="8" spans="2:6" x14ac:dyDescent="0.25">
      <c r="B8" t="s">
        <v>385</v>
      </c>
    </row>
    <row r="9" spans="2:6" x14ac:dyDescent="0.25">
      <c r="B9" t="s">
        <v>127</v>
      </c>
      <c r="C9" t="s">
        <v>58</v>
      </c>
      <c r="D9" t="s">
        <v>381</v>
      </c>
      <c r="E9" t="s">
        <v>382</v>
      </c>
    </row>
    <row r="10" spans="2:6" x14ac:dyDescent="0.25">
      <c r="B10" s="2">
        <f xml:space="preserve"> ROW( Readme_adaptations[[#This Row],[row_id]] ) - ROW( Readme_adaptations[[#Headers],[row_id]] )</f>
        <v>1</v>
      </c>
      <c r="C10" t="s">
        <v>23</v>
      </c>
      <c r="D10" t="s">
        <v>24</v>
      </c>
      <c r="E10" t="s">
        <v>123</v>
      </c>
    </row>
    <row r="11" spans="2:6" x14ac:dyDescent="0.25">
      <c r="B11" s="2">
        <f xml:space="preserve"> ROW( Readme_adaptations[[#This Row],[row_id]] ) - ROW( Readme_adaptations[[#Headers],[row_id]] )</f>
        <v>2</v>
      </c>
      <c r="C11" t="s">
        <v>23</v>
      </c>
      <c r="D11" t="s">
        <v>25</v>
      </c>
      <c r="E11" t="s">
        <v>125</v>
      </c>
    </row>
    <row r="12" spans="2:6" x14ac:dyDescent="0.25">
      <c r="B12" s="2">
        <f xml:space="preserve"> ROW( Readme_adaptations[[#This Row],[row_id]] ) - ROW( Readme_adaptations[[#Headers],[row_id]] )</f>
        <v>3</v>
      </c>
      <c r="C12" t="s">
        <v>23</v>
      </c>
      <c r="D12" t="s">
        <v>47</v>
      </c>
      <c r="E12" t="s">
        <v>124</v>
      </c>
    </row>
    <row r="13" spans="2:6" x14ac:dyDescent="0.25">
      <c r="B13" s="2">
        <f xml:space="preserve"> ROW( Readme_adaptations[[#This Row],[row_id]] ) - ROW( Readme_adaptations[[#Headers],[row_id]] )</f>
        <v>4</v>
      </c>
      <c r="C13" s="2" t="s">
        <v>60</v>
      </c>
      <c r="D13" t="s">
        <v>24</v>
      </c>
      <c r="E13" t="s">
        <v>123</v>
      </c>
    </row>
    <row r="14" spans="2:6" x14ac:dyDescent="0.25">
      <c r="B14" s="2">
        <f xml:space="preserve"> ROW( Readme_adaptations[[#This Row],[row_id]] ) - ROW( Readme_adaptations[[#Headers],[row_id]] )</f>
        <v>5</v>
      </c>
      <c r="C14" s="2" t="s">
        <v>60</v>
      </c>
      <c r="D14" t="s">
        <v>25</v>
      </c>
      <c r="E14" t="s">
        <v>126</v>
      </c>
    </row>
    <row r="15" spans="2:6" x14ac:dyDescent="0.2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127</v>
      </c>
      <c r="B1" s="14" t="s">
        <v>160</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2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2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2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2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2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2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2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2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2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2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2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2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2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2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2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2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2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2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2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2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2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2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2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2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2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2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2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2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2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2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2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2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2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2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2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2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2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2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2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2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2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2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2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2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2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2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2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2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2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2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2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2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2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2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2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2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2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2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2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2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2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2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2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2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2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2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2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2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2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2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2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2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2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2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2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2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2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2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2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2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2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2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2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2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2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2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2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2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2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2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2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2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2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2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2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2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2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2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2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2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2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2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2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2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2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2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2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2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2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2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2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2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2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2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2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2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2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2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2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453</v>
      </c>
      <c r="E820" s="16" t="s">
        <v>6</v>
      </c>
      <c r="F820" s="24">
        <v>2010</v>
      </c>
      <c r="G820" s="25">
        <v>8658.7923206378673</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453</v>
      </c>
      <c r="E821" s="16" t="s">
        <v>7</v>
      </c>
      <c r="F821" s="24">
        <v>2010</v>
      </c>
      <c r="G821" s="25">
        <v>9413.7845905261202</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453</v>
      </c>
      <c r="E822" s="16" t="s">
        <v>8</v>
      </c>
      <c r="F822" s="24">
        <v>2010</v>
      </c>
      <c r="G822" s="25">
        <v>5979.8234765776087</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453</v>
      </c>
      <c r="E823" s="16" t="s">
        <v>9</v>
      </c>
      <c r="F823" s="24">
        <v>2010</v>
      </c>
      <c r="G823" s="25">
        <v>7281.1130797242786</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453</v>
      </c>
      <c r="E824" s="16" t="s">
        <v>10</v>
      </c>
      <c r="F824" s="24">
        <v>2010</v>
      </c>
      <c r="G824" s="25">
        <v>8304.678974062359</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453</v>
      </c>
      <c r="E825" s="16" t="s">
        <v>11</v>
      </c>
      <c r="F825" s="24">
        <v>2010</v>
      </c>
      <c r="G825" s="25">
        <v>8121.0106430448941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453</v>
      </c>
      <c r="E826" s="16" t="s">
        <v>12</v>
      </c>
      <c r="F826" s="24">
        <v>2010</v>
      </c>
      <c r="G826" s="25">
        <v>9455.7312129484544</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455</v>
      </c>
      <c r="E827" s="16" t="s">
        <v>6</v>
      </c>
      <c r="F827" s="24">
        <v>2010</v>
      </c>
      <c r="G827" s="25">
        <v>308600.71697237162</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455</v>
      </c>
      <c r="E828" s="16" t="s">
        <v>7</v>
      </c>
      <c r="F828" s="24">
        <v>2010</v>
      </c>
      <c r="G828" s="25">
        <v>276099.55031651491</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455</v>
      </c>
      <c r="E829" s="16" t="s">
        <v>8</v>
      </c>
      <c r="F829" s="24">
        <v>2010</v>
      </c>
      <c r="G829" s="25">
        <v>240544.09465422665</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455</v>
      </c>
      <c r="E830" s="16" t="s">
        <v>9</v>
      </c>
      <c r="F830" s="24">
        <v>2010</v>
      </c>
      <c r="G830" s="25">
        <v>249582.98267865408</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455</v>
      </c>
      <c r="E831" s="16" t="s">
        <v>10</v>
      </c>
      <c r="F831" s="24">
        <v>2010</v>
      </c>
      <c r="G831" s="25">
        <v>291640.23177717323</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455</v>
      </c>
      <c r="E832" s="16" t="s">
        <v>11</v>
      </c>
      <c r="F832" s="24">
        <v>2010</v>
      </c>
      <c r="G832" s="25">
        <v>255067.33507733521</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455</v>
      </c>
      <c r="E833" s="16" t="s">
        <v>12</v>
      </c>
      <c r="F833" s="24">
        <v>2010</v>
      </c>
      <c r="G833" s="25">
        <v>270546.93901391578</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533</v>
      </c>
      <c r="E942" s="16" t="s">
        <v>6</v>
      </c>
      <c r="F942" s="24">
        <v>2010</v>
      </c>
      <c r="G942" s="25">
        <v>1.0020358987493501</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533</v>
      </c>
      <c r="E943" s="16" t="s">
        <v>6</v>
      </c>
      <c r="F943" s="24">
        <v>2011</v>
      </c>
      <c r="G943" s="25">
        <v>1.0016250853338</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533</v>
      </c>
      <c r="E944" s="16" t="s">
        <v>6</v>
      </c>
      <c r="F944" s="24">
        <v>2013</v>
      </c>
      <c r="G944" s="25">
        <v>1.0008034585026999</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533</v>
      </c>
      <c r="E945" s="16" t="s">
        <v>6</v>
      </c>
      <c r="F945" s="24">
        <v>2017</v>
      </c>
      <c r="G945" s="25">
        <v>0.99918158258854906</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533</v>
      </c>
      <c r="E946" s="16" t="s">
        <v>6</v>
      </c>
      <c r="F946" s="24">
        <v>2025</v>
      </c>
      <c r="G946" s="25">
        <v>0.99869212678404595</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533</v>
      </c>
      <c r="E947" s="16" t="s">
        <v>6</v>
      </c>
      <c r="F947" s="24">
        <v>2029</v>
      </c>
      <c r="G947" s="25">
        <v>0.99929112327545699</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533</v>
      </c>
      <c r="E948" s="16" t="s">
        <v>6</v>
      </c>
      <c r="F948" s="24">
        <v>2032</v>
      </c>
      <c r="G948" s="25">
        <v>1.0008918463868299</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533</v>
      </c>
      <c r="E949" s="16" t="s">
        <v>6</v>
      </c>
      <c r="F949" s="24">
        <v>2033</v>
      </c>
      <c r="G949" s="25">
        <v>1.0016483586529601</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533</v>
      </c>
      <c r="E950" s="16" t="s">
        <v>6</v>
      </c>
      <c r="F950" s="24">
        <v>2037</v>
      </c>
      <c r="G950" s="25">
        <v>1.0046663900719801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533</v>
      </c>
      <c r="E951" s="16" t="s">
        <v>6</v>
      </c>
      <c r="F951" s="24">
        <v>2044</v>
      </c>
      <c r="G951" s="25">
        <v>1.00654467386709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533</v>
      </c>
      <c r="E952" s="16" t="s">
        <v>6</v>
      </c>
      <c r="F952" s="24">
        <v>2048</v>
      </c>
      <c r="G952" s="25">
        <v>1.0059066548759701</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533</v>
      </c>
      <c r="E953" s="16" t="s">
        <v>6</v>
      </c>
      <c r="F953" s="24">
        <v>2049</v>
      </c>
      <c r="G953" s="25">
        <v>1.0058421204921499</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533</v>
      </c>
      <c r="E954" s="16" t="s">
        <v>6</v>
      </c>
      <c r="F954" s="24">
        <v>2050</v>
      </c>
      <c r="G954" s="25">
        <v>1.00567909261872</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533</v>
      </c>
      <c r="E955" s="16" t="s">
        <v>6</v>
      </c>
      <c r="F955" s="24">
        <v>2052</v>
      </c>
      <c r="G955" s="25">
        <v>1.00628611696792</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533</v>
      </c>
      <c r="E956" s="16" t="s">
        <v>6</v>
      </c>
      <c r="F956" s="24">
        <v>2055</v>
      </c>
      <c r="G956" s="25">
        <v>1.0073135400992199</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533</v>
      </c>
      <c r="E957" s="16" t="s">
        <v>6</v>
      </c>
      <c r="F957" s="24">
        <v>2059</v>
      </c>
      <c r="G957" s="25">
        <v>1.0085472175636401</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533</v>
      </c>
      <c r="E958" s="16" t="s">
        <v>6</v>
      </c>
      <c r="F958" s="24">
        <v>2061</v>
      </c>
      <c r="G958" s="25">
        <v>1.0094395346549601</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533</v>
      </c>
      <c r="E959" s="16" t="s">
        <v>6</v>
      </c>
      <c r="F959" s="24">
        <v>2062</v>
      </c>
      <c r="G959" s="25">
        <v>1.0100230811650099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533</v>
      </c>
      <c r="E960" s="16" t="s">
        <v>6</v>
      </c>
      <c r="F960" s="24">
        <v>2064</v>
      </c>
      <c r="G960" s="25">
        <v>1.0112933607204599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533</v>
      </c>
      <c r="E961" s="16" t="s">
        <v>6</v>
      </c>
      <c r="F961" s="24">
        <v>2067</v>
      </c>
      <c r="G961" s="25">
        <v>1.01316030650093</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533</v>
      </c>
      <c r="E962" s="16" t="s">
        <v>6</v>
      </c>
      <c r="F962" s="24">
        <v>2071</v>
      </c>
      <c r="G962" s="25">
        <v>1.01502096924015</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533</v>
      </c>
      <c r="E963" s="16" t="s">
        <v>6</v>
      </c>
      <c r="F963" s="24">
        <v>2076</v>
      </c>
      <c r="G963" s="25">
        <v>1.01557782921488</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533</v>
      </c>
      <c r="E964" s="16" t="s">
        <v>6</v>
      </c>
      <c r="F964" s="24">
        <v>2077</v>
      </c>
      <c r="G964" s="25">
        <v>1.0156101322358</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533</v>
      </c>
      <c r="E965" s="16" t="s">
        <v>6</v>
      </c>
      <c r="F965" s="24">
        <v>2081</v>
      </c>
      <c r="G965" s="25">
        <v>1.0164382641791001</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533</v>
      </c>
      <c r="E966" s="16" t="s">
        <v>6</v>
      </c>
      <c r="F966" s="24">
        <v>2082</v>
      </c>
      <c r="G966" s="25">
        <v>1.0166109719049301</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533</v>
      </c>
      <c r="E967" s="16" t="s">
        <v>6</v>
      </c>
      <c r="F967" s="24">
        <v>2087</v>
      </c>
      <c r="G967" s="25">
        <v>1.0184079755161699</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533</v>
      </c>
      <c r="E968" s="16" t="s">
        <v>6</v>
      </c>
      <c r="F968" s="24">
        <v>2091</v>
      </c>
      <c r="G968" s="25">
        <v>1.0203877135305399</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533</v>
      </c>
      <c r="E969" s="16" t="s">
        <v>6</v>
      </c>
      <c r="F969" s="24">
        <v>2300</v>
      </c>
      <c r="G969" s="25">
        <v>1.0203877135305399</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533</v>
      </c>
      <c r="E970" s="16" t="s">
        <v>7</v>
      </c>
      <c r="F970" s="24">
        <v>2010</v>
      </c>
      <c r="G970" s="25">
        <v>1.0085295652211195</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533</v>
      </c>
      <c r="E971" s="16" t="s">
        <v>7</v>
      </c>
      <c r="F971" s="24">
        <v>2011</v>
      </c>
      <c r="G971" s="25">
        <v>1.0068110448954199</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533</v>
      </c>
      <c r="E972" s="16" t="s">
        <v>7</v>
      </c>
      <c r="F972" s="24">
        <v>2013</v>
      </c>
      <c r="G972" s="25">
        <v>1.00337400424402</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533</v>
      </c>
      <c r="E973" s="16" t="s">
        <v>7</v>
      </c>
      <c r="F973" s="24">
        <v>2017</v>
      </c>
      <c r="G973" s="25">
        <v>0.99661113266946699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533</v>
      </c>
      <c r="E974" s="16" t="s">
        <v>7</v>
      </c>
      <c r="F974" s="24">
        <v>2025</v>
      </c>
      <c r="G974" s="25">
        <v>0.98776066481343705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533</v>
      </c>
      <c r="E975" s="16" t="s">
        <v>7</v>
      </c>
      <c r="F975" s="24">
        <v>2029</v>
      </c>
      <c r="G975" s="25">
        <v>0.98433331368784605</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533</v>
      </c>
      <c r="E976" s="16" t="s">
        <v>7</v>
      </c>
      <c r="F976" s="24">
        <v>2032</v>
      </c>
      <c r="G976" s="25">
        <v>0.98379196835581595</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533</v>
      </c>
      <c r="E977" s="16" t="s">
        <v>7</v>
      </c>
      <c r="F977" s="24">
        <v>2033</v>
      </c>
      <c r="G977" s="25">
        <v>0.98391701861770198</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533</v>
      </c>
      <c r="E978" s="16" t="s">
        <v>7</v>
      </c>
      <c r="F978" s="24">
        <v>2037</v>
      </c>
      <c r="G978" s="25">
        <v>0.98445220235822295</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533</v>
      </c>
      <c r="E979" s="16" t="s">
        <v>7</v>
      </c>
      <c r="F979" s="24">
        <v>2044</v>
      </c>
      <c r="G979" s="25">
        <v>0.98135413644813196</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533</v>
      </c>
      <c r="E980" s="16" t="s">
        <v>7</v>
      </c>
      <c r="F980" s="24">
        <v>2048</v>
      </c>
      <c r="G980" s="25">
        <v>0.97831093994011997</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533</v>
      </c>
      <c r="E981" s="16" t="s">
        <v>7</v>
      </c>
      <c r="F981" s="24">
        <v>2049</v>
      </c>
      <c r="G981" s="25">
        <v>0.97752027518008699</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533</v>
      </c>
      <c r="E982" s="16" t="s">
        <v>7</v>
      </c>
      <c r="F982" s="24">
        <v>2050</v>
      </c>
      <c r="G982" s="25">
        <v>0.97669731199290799</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533</v>
      </c>
      <c r="E983" s="16" t="s">
        <v>7</v>
      </c>
      <c r="F983" s="24">
        <v>2052</v>
      </c>
      <c r="G983" s="25">
        <v>0.975345945000891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533</v>
      </c>
      <c r="E984" s="16" t="s">
        <v>7</v>
      </c>
      <c r="F984" s="24">
        <v>2055</v>
      </c>
      <c r="G984" s="25">
        <v>0.97345017624087404</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533</v>
      </c>
      <c r="E985" s="16" t="s">
        <v>7</v>
      </c>
      <c r="F985" s="24">
        <v>2059</v>
      </c>
      <c r="G985" s="25">
        <v>0.97137097748661905</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533</v>
      </c>
      <c r="E986" s="16" t="s">
        <v>7</v>
      </c>
      <c r="F986" s="24">
        <v>2061</v>
      </c>
      <c r="G986" s="25">
        <v>0.97047225784510605</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533</v>
      </c>
      <c r="E987" s="16" t="s">
        <v>7</v>
      </c>
      <c r="F987" s="24">
        <v>2062</v>
      </c>
      <c r="G987" s="25">
        <v>0.97060098441862297</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533</v>
      </c>
      <c r="E988" s="16" t="s">
        <v>7</v>
      </c>
      <c r="F988" s="24">
        <v>2064</v>
      </c>
      <c r="G988" s="25">
        <v>0.97020476528834798</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533</v>
      </c>
      <c r="E989" s="16" t="s">
        <v>7</v>
      </c>
      <c r="F989" s="24">
        <v>2067</v>
      </c>
      <c r="G989" s="25">
        <v>0.97033074958096599</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533</v>
      </c>
      <c r="E990" s="16" t="s">
        <v>7</v>
      </c>
      <c r="F990" s="24">
        <v>2071</v>
      </c>
      <c r="G990" s="25">
        <v>0.96960487115488103</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533</v>
      </c>
      <c r="E991" s="16" t="s">
        <v>7</v>
      </c>
      <c r="F991" s="24">
        <v>2076</v>
      </c>
      <c r="G991" s="25">
        <v>0.96801639787276905</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533</v>
      </c>
      <c r="E992" s="16" t="s">
        <v>7</v>
      </c>
      <c r="F992" s="24">
        <v>2077</v>
      </c>
      <c r="G992" s="25">
        <v>0.96772346599502201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533</v>
      </c>
      <c r="E993" s="16" t="s">
        <v>7</v>
      </c>
      <c r="F993" s="24">
        <v>2081</v>
      </c>
      <c r="G993" s="25">
        <v>0.96685945340602097</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533</v>
      </c>
      <c r="E994" s="16" t="s">
        <v>7</v>
      </c>
      <c r="F994" s="24">
        <v>2082</v>
      </c>
      <c r="G994" s="25">
        <v>0.96694952645844401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533</v>
      </c>
      <c r="E995" s="16" t="s">
        <v>7</v>
      </c>
      <c r="F995" s="24">
        <v>2087</v>
      </c>
      <c r="G995" s="25">
        <v>0.96670340107064801</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533</v>
      </c>
      <c r="E996" s="16" t="s">
        <v>7</v>
      </c>
      <c r="F996" s="24">
        <v>2091</v>
      </c>
      <c r="G996" s="25">
        <v>0.96880700254581997</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533</v>
      </c>
      <c r="E997" s="16" t="s">
        <v>7</v>
      </c>
      <c r="F997" s="24">
        <v>2300</v>
      </c>
      <c r="G997" s="25">
        <v>0.96880700254581997</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533</v>
      </c>
      <c r="E998" s="16" t="s">
        <v>8</v>
      </c>
      <c r="F998" s="24">
        <v>2010</v>
      </c>
      <c r="G998" s="25">
        <v>1.0000078367968801</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533</v>
      </c>
      <c r="E999" s="16" t="s">
        <v>8</v>
      </c>
      <c r="F999" s="24">
        <v>2011</v>
      </c>
      <c r="G999" s="25">
        <v>1.0000085958285301</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533</v>
      </c>
      <c r="E1000" s="16" t="s">
        <v>8</v>
      </c>
      <c r="F1000" s="24">
        <v>2013</v>
      </c>
      <c r="G1000" s="25">
        <v>1.00001011389183</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533</v>
      </c>
      <c r="E1001" s="16" t="s">
        <v>8</v>
      </c>
      <c r="F1001" s="24">
        <v>2017</v>
      </c>
      <c r="G1001" s="25">
        <v>0.99964420282838795</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533</v>
      </c>
      <c r="E1002" s="16" t="s">
        <v>8</v>
      </c>
      <c r="F1002" s="24">
        <v>2025</v>
      </c>
      <c r="G1002" s="25">
        <v>1.00465582883895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533</v>
      </c>
      <c r="E1003" s="16" t="s">
        <v>8</v>
      </c>
      <c r="F1003" s="24">
        <v>2029</v>
      </c>
      <c r="G1003" s="25">
        <v>1.0086880866444901</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533</v>
      </c>
      <c r="E1004" s="16" t="s">
        <v>8</v>
      </c>
      <c r="F1004" s="24">
        <v>2032</v>
      </c>
      <c r="G1004" s="25">
        <v>1.0135005253471701</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533</v>
      </c>
      <c r="E1005" s="16" t="s">
        <v>8</v>
      </c>
      <c r="F1005" s="24">
        <v>2033</v>
      </c>
      <c r="G1005" s="25">
        <v>1.01538550450773</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533</v>
      </c>
      <c r="E1006" s="16" t="s">
        <v>8</v>
      </c>
      <c r="F1006" s="24">
        <v>2037</v>
      </c>
      <c r="G1006" s="25">
        <v>1.0230243417617499</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533</v>
      </c>
      <c r="E1007" s="16" t="s">
        <v>8</v>
      </c>
      <c r="F1007" s="24">
        <v>2044</v>
      </c>
      <c r="G1007" s="25">
        <v>1.02724196452887</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533</v>
      </c>
      <c r="E1008" s="16" t="s">
        <v>8</v>
      </c>
      <c r="F1008" s="24">
        <v>2048</v>
      </c>
      <c r="G1008" s="25">
        <v>1.0257870179404001</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533</v>
      </c>
      <c r="E1009" s="16" t="s">
        <v>8</v>
      </c>
      <c r="F1009" s="24">
        <v>2049</v>
      </c>
      <c r="G1009" s="25">
        <v>1.0255352338748001</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533</v>
      </c>
      <c r="E1010" s="16" t="s">
        <v>8</v>
      </c>
      <c r="F1010" s="24">
        <v>2050</v>
      </c>
      <c r="G1010" s="25">
        <v>1.02524308422616</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533</v>
      </c>
      <c r="E1011" s="16" t="s">
        <v>8</v>
      </c>
      <c r="F1011" s="24">
        <v>2052</v>
      </c>
      <c r="G1011" s="25">
        <v>1.0263472012734001</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533</v>
      </c>
      <c r="E1012" s="16" t="s">
        <v>8</v>
      </c>
      <c r="F1012" s="24">
        <v>2055</v>
      </c>
      <c r="G1012" s="25">
        <v>1.0280543267197599</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533</v>
      </c>
      <c r="E1013" s="16" t="s">
        <v>8</v>
      </c>
      <c r="F1013" s="24">
        <v>2059</v>
      </c>
      <c r="G1013" s="25">
        <v>1.0302932538873699</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533</v>
      </c>
      <c r="E1014" s="16" t="s">
        <v>8</v>
      </c>
      <c r="F1014" s="24">
        <v>2061</v>
      </c>
      <c r="G1014" s="25">
        <v>1.0321688280293999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533</v>
      </c>
      <c r="E1015" s="16" t="s">
        <v>8</v>
      </c>
      <c r="F1015" s="24">
        <v>2062</v>
      </c>
      <c r="G1015" s="25">
        <v>1.03354778328911</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533</v>
      </c>
      <c r="E1016" s="16" t="s">
        <v>8</v>
      </c>
      <c r="F1016" s="24">
        <v>2064</v>
      </c>
      <c r="G1016" s="25">
        <v>1.0361699169257199</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533</v>
      </c>
      <c r="E1017" s="16" t="s">
        <v>8</v>
      </c>
      <c r="F1017" s="24">
        <v>2067</v>
      </c>
      <c r="G1017" s="25">
        <v>1.04009193338484</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533</v>
      </c>
      <c r="E1018" s="16" t="s">
        <v>8</v>
      </c>
      <c r="F1018" s="24">
        <v>2071</v>
      </c>
      <c r="G1018" s="25">
        <v>1.0443365823727899</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533</v>
      </c>
      <c r="E1019" s="16" t="s">
        <v>8</v>
      </c>
      <c r="F1019" s="24">
        <v>2076</v>
      </c>
      <c r="G1019" s="25">
        <v>1.0454022777884</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533</v>
      </c>
      <c r="E1020" s="16" t="s">
        <v>8</v>
      </c>
      <c r="F1020" s="24">
        <v>2077</v>
      </c>
      <c r="G1020" s="25">
        <v>1.0458140054037699</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533</v>
      </c>
      <c r="E1021" s="16" t="s">
        <v>8</v>
      </c>
      <c r="F1021" s="24">
        <v>2081</v>
      </c>
      <c r="G1021" s="25">
        <v>1.0467632740441399</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533</v>
      </c>
      <c r="E1022" s="16" t="s">
        <v>8</v>
      </c>
      <c r="F1022" s="24">
        <v>2082</v>
      </c>
      <c r="G1022" s="25">
        <v>1.04741698034796</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533</v>
      </c>
      <c r="E1023" s="16" t="s">
        <v>8</v>
      </c>
      <c r="F1023" s="24">
        <v>2087</v>
      </c>
      <c r="G1023" s="25">
        <v>1.0495860178745999</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533</v>
      </c>
      <c r="E1024" s="16" t="s">
        <v>8</v>
      </c>
      <c r="F1024" s="24">
        <v>2091</v>
      </c>
      <c r="G1024" s="25">
        <v>1.05142065504116</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533</v>
      </c>
      <c r="E1025" s="16" t="s">
        <v>8</v>
      </c>
      <c r="F1025" s="24">
        <v>2300</v>
      </c>
      <c r="G1025" s="25">
        <v>1.05142065504116</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533</v>
      </c>
      <c r="E1026" s="16" t="s">
        <v>9</v>
      </c>
      <c r="F1026" s="24">
        <v>2010</v>
      </c>
      <c r="G1026" s="25">
        <v>0.99882913356436753</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533</v>
      </c>
      <c r="E1027" s="16" t="s">
        <v>9</v>
      </c>
      <c r="F1027" s="24">
        <v>2011</v>
      </c>
      <c r="G1027" s="25">
        <v>0.99906623206444301</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533</v>
      </c>
      <c r="E1028" s="16" t="s">
        <v>9</v>
      </c>
      <c r="F1028" s="24">
        <v>2013</v>
      </c>
      <c r="G1028" s="25">
        <v>0.99954042906459395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533</v>
      </c>
      <c r="E1029" s="16" t="s">
        <v>9</v>
      </c>
      <c r="F1029" s="24">
        <v>2017</v>
      </c>
      <c r="G1029" s="25">
        <v>1.0003392640217601</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533</v>
      </c>
      <c r="E1030" s="16" t="s">
        <v>9</v>
      </c>
      <c r="F1030" s="24">
        <v>2025</v>
      </c>
      <c r="G1030" s="25">
        <v>1.00702969361898</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533</v>
      </c>
      <c r="E1031" s="16" t="s">
        <v>9</v>
      </c>
      <c r="F1031" s="24">
        <v>2029</v>
      </c>
      <c r="G1031" s="25">
        <v>1.01198125386406</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533</v>
      </c>
      <c r="E1032" s="16" t="s">
        <v>9</v>
      </c>
      <c r="F1032" s="24">
        <v>2032</v>
      </c>
      <c r="G1032" s="25">
        <v>1.01562722552066</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533</v>
      </c>
      <c r="E1033" s="16" t="s">
        <v>9</v>
      </c>
      <c r="F1033" s="24">
        <v>2033</v>
      </c>
      <c r="G1033" s="25">
        <v>1.0168034409089901</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533</v>
      </c>
      <c r="E1034" s="16" t="s">
        <v>9</v>
      </c>
      <c r="F1034" s="24">
        <v>2037</v>
      </c>
      <c r="G1034" s="25">
        <v>1.0216272728389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533</v>
      </c>
      <c r="E1035" s="16" t="s">
        <v>9</v>
      </c>
      <c r="F1035" s="24">
        <v>2044</v>
      </c>
      <c r="G1035" s="25">
        <v>1.0250872851851101</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533</v>
      </c>
      <c r="E1036" s="16" t="s">
        <v>9</v>
      </c>
      <c r="F1036" s="24">
        <v>2048</v>
      </c>
      <c r="G1036" s="25">
        <v>1.0252136353057499</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533</v>
      </c>
      <c r="E1037" s="16" t="s">
        <v>9</v>
      </c>
      <c r="F1037" s="24">
        <v>2049</v>
      </c>
      <c r="G1037" s="25">
        <v>1.02529964815147</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533</v>
      </c>
      <c r="E1038" s="16" t="s">
        <v>9</v>
      </c>
      <c r="F1038" s="24">
        <v>2050</v>
      </c>
      <c r="G1038" s="25">
        <v>1.0253584507847</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533</v>
      </c>
      <c r="E1039" s="16" t="s">
        <v>9</v>
      </c>
      <c r="F1039" s="24">
        <v>2052</v>
      </c>
      <c r="G1039" s="25">
        <v>1.0264975667096801</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533</v>
      </c>
      <c r="E1040" s="16" t="s">
        <v>9</v>
      </c>
      <c r="F1040" s="24">
        <v>2055</v>
      </c>
      <c r="G1040" s="25">
        <v>1.0285381888237899</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533</v>
      </c>
      <c r="E1041" s="16" t="s">
        <v>9</v>
      </c>
      <c r="F1041" s="24">
        <v>2059</v>
      </c>
      <c r="G1041" s="25">
        <v>1.0313609376619299</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533</v>
      </c>
      <c r="E1042" s="16" t="s">
        <v>9</v>
      </c>
      <c r="F1042" s="24">
        <v>2061</v>
      </c>
      <c r="G1042" s="25">
        <v>1.03299370929685</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533</v>
      </c>
      <c r="E1043" s="16" t="s">
        <v>9</v>
      </c>
      <c r="F1043" s="24">
        <v>2062</v>
      </c>
      <c r="G1043" s="25">
        <v>1.03373777107192</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533</v>
      </c>
      <c r="E1044" s="16" t="s">
        <v>9</v>
      </c>
      <c r="F1044" s="24">
        <v>2064</v>
      </c>
      <c r="G1044" s="25">
        <v>1.0354904823858599</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533</v>
      </c>
      <c r="E1045" s="16" t="s">
        <v>9</v>
      </c>
      <c r="F1045" s="24">
        <v>2067</v>
      </c>
      <c r="G1045" s="25">
        <v>1.03810741237284</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533</v>
      </c>
      <c r="E1046" s="16" t="s">
        <v>9</v>
      </c>
      <c r="F1046" s="24">
        <v>2071</v>
      </c>
      <c r="G1046" s="25">
        <v>1.0410335762338501</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533</v>
      </c>
      <c r="E1047" s="16" t="s">
        <v>9</v>
      </c>
      <c r="F1047" s="24">
        <v>2076</v>
      </c>
      <c r="G1047" s="25">
        <v>1.04210334760381</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533</v>
      </c>
      <c r="E1048" s="16" t="s">
        <v>9</v>
      </c>
      <c r="F1048" s="24">
        <v>2077</v>
      </c>
      <c r="G1048" s="25">
        <v>1.0424433761154499</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533</v>
      </c>
      <c r="E1049" s="16" t="s">
        <v>9</v>
      </c>
      <c r="F1049" s="24">
        <v>2081</v>
      </c>
      <c r="G1049" s="25">
        <v>1.0438877072129999</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533</v>
      </c>
      <c r="E1050" s="16" t="s">
        <v>9</v>
      </c>
      <c r="F1050" s="24">
        <v>2082</v>
      </c>
      <c r="G1050" s="25">
        <v>1.04420576736286</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533</v>
      </c>
      <c r="E1051" s="16" t="s">
        <v>9</v>
      </c>
      <c r="F1051" s="24">
        <v>2087</v>
      </c>
      <c r="G1051" s="25">
        <v>1.0480141786611901</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533</v>
      </c>
      <c r="E1052" s="16" t="s">
        <v>9</v>
      </c>
      <c r="F1052" s="24">
        <v>2091</v>
      </c>
      <c r="G1052" s="25">
        <v>1.0510405119896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533</v>
      </c>
      <c r="E1053" s="16" t="s">
        <v>9</v>
      </c>
      <c r="F1053" s="24">
        <v>2300</v>
      </c>
      <c r="G1053" s="25">
        <v>1.0510405119896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533</v>
      </c>
      <c r="E1054" s="16" t="s">
        <v>10</v>
      </c>
      <c r="F1054" s="24">
        <v>2010</v>
      </c>
      <c r="G1054" s="25">
        <v>0.99568521610406646</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533</v>
      </c>
      <c r="E1055" s="16" t="s">
        <v>10</v>
      </c>
      <c r="F1055" s="24">
        <v>2011</v>
      </c>
      <c r="G1055" s="25">
        <v>0.99656007861970297</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533</v>
      </c>
      <c r="E1056" s="16" t="s">
        <v>10</v>
      </c>
      <c r="F1056" s="24">
        <v>2013</v>
      </c>
      <c r="G1056" s="25">
        <v>0.99830980365097599</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533</v>
      </c>
      <c r="E1057" s="16" t="s">
        <v>10</v>
      </c>
      <c r="F1057" s="24">
        <v>2017</v>
      </c>
      <c r="G1057" s="25">
        <v>1.0015728076222301</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533</v>
      </c>
      <c r="E1058" s="16" t="s">
        <v>10</v>
      </c>
      <c r="F1058" s="24">
        <v>2025</v>
      </c>
      <c r="G1058" s="25">
        <v>1.0085809737161899</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533</v>
      </c>
      <c r="E1059" s="16" t="s">
        <v>10</v>
      </c>
      <c r="F1059" s="24">
        <v>2029</v>
      </c>
      <c r="G1059" s="25">
        <v>1.01218398583216</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533</v>
      </c>
      <c r="E1060" s="16" t="s">
        <v>10</v>
      </c>
      <c r="F1060" s="24">
        <v>2032</v>
      </c>
      <c r="G1060" s="25">
        <v>1.0155089547789899</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533</v>
      </c>
      <c r="E1061" s="16" t="s">
        <v>10</v>
      </c>
      <c r="F1061" s="24">
        <v>2033</v>
      </c>
      <c r="G1061" s="25">
        <v>1.01670740152664</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533</v>
      </c>
      <c r="E1062" s="16" t="s">
        <v>10</v>
      </c>
      <c r="F1062" s="24">
        <v>2037</v>
      </c>
      <c r="G1062" s="25">
        <v>1.0213831535865501</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533</v>
      </c>
      <c r="E1063" s="16" t="s">
        <v>10</v>
      </c>
      <c r="F1063" s="24">
        <v>2044</v>
      </c>
      <c r="G1063" s="25">
        <v>1.02749901943804</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533</v>
      </c>
      <c r="E1064" s="16" t="s">
        <v>10</v>
      </c>
      <c r="F1064" s="24">
        <v>2048</v>
      </c>
      <c r="G1064" s="25">
        <v>1.03030262112074</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533</v>
      </c>
      <c r="E1065" s="16" t="s">
        <v>10</v>
      </c>
      <c r="F1065" s="24">
        <v>2049</v>
      </c>
      <c r="G1065" s="25">
        <v>1.0309305511740201</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533</v>
      </c>
      <c r="E1066" s="16" t="s">
        <v>10</v>
      </c>
      <c r="F1066" s="24">
        <v>2050</v>
      </c>
      <c r="G1066" s="25">
        <v>1.03157050559578</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533</v>
      </c>
      <c r="E1067" s="16" t="s">
        <v>10</v>
      </c>
      <c r="F1067" s="24">
        <v>2052</v>
      </c>
      <c r="G1067" s="25">
        <v>1.0325778386592299</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533</v>
      </c>
      <c r="E1068" s="16" t="s">
        <v>10</v>
      </c>
      <c r="F1068" s="24">
        <v>2055</v>
      </c>
      <c r="G1068" s="25">
        <v>1.0337794306372201</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533</v>
      </c>
      <c r="E1069" s="16" t="s">
        <v>10</v>
      </c>
      <c r="F1069" s="24">
        <v>2059</v>
      </c>
      <c r="G1069" s="25">
        <v>1.03567670092655</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533</v>
      </c>
      <c r="E1070" s="16" t="s">
        <v>10</v>
      </c>
      <c r="F1070" s="24">
        <v>2061</v>
      </c>
      <c r="G1070" s="25">
        <v>1.03676479073854</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533</v>
      </c>
      <c r="E1071" s="16" t="s">
        <v>10</v>
      </c>
      <c r="F1071" s="24">
        <v>2062</v>
      </c>
      <c r="G1071" s="25">
        <v>1.0373628457836199</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533</v>
      </c>
      <c r="E1072" s="16" t="s">
        <v>10</v>
      </c>
      <c r="F1072" s="24">
        <v>2064</v>
      </c>
      <c r="G1072" s="25">
        <v>1.0384565275648201</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533</v>
      </c>
      <c r="E1073" s="16" t="s">
        <v>10</v>
      </c>
      <c r="F1073" s="24">
        <v>2067</v>
      </c>
      <c r="G1073" s="25">
        <v>1.0403460498691699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533</v>
      </c>
      <c r="E1074" s="16" t="s">
        <v>10</v>
      </c>
      <c r="F1074" s="24">
        <v>2071</v>
      </c>
      <c r="G1074" s="25">
        <v>1.04265113500066</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533</v>
      </c>
      <c r="E1075" s="16" t="s">
        <v>10</v>
      </c>
      <c r="F1075" s="24">
        <v>2076</v>
      </c>
      <c r="G1075" s="25">
        <v>1.04477079431469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533</v>
      </c>
      <c r="E1076" s="16" t="s">
        <v>10</v>
      </c>
      <c r="F1076" s="24">
        <v>2077</v>
      </c>
      <c r="G1076" s="25">
        <v>1.04517032159898</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533</v>
      </c>
      <c r="E1077" s="16" t="s">
        <v>10</v>
      </c>
      <c r="F1077" s="24">
        <v>2081</v>
      </c>
      <c r="G1077" s="25">
        <v>1.04701360828684</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533</v>
      </c>
      <c r="E1078" s="16" t="s">
        <v>10</v>
      </c>
      <c r="F1078" s="24">
        <v>2082</v>
      </c>
      <c r="G1078" s="25">
        <v>1.0478782752232201</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533</v>
      </c>
      <c r="E1079" s="16" t="s">
        <v>10</v>
      </c>
      <c r="F1079" s="24">
        <v>2087</v>
      </c>
      <c r="G1079" s="25">
        <v>1.05108637273163</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533</v>
      </c>
      <c r="E1080" s="16" t="s">
        <v>10</v>
      </c>
      <c r="F1080" s="24">
        <v>2091</v>
      </c>
      <c r="G1080" s="25">
        <v>1.0539960298960001</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533</v>
      </c>
      <c r="E1081" s="16" t="s">
        <v>10</v>
      </c>
      <c r="F1081" s="24">
        <v>2300</v>
      </c>
      <c r="G1081" s="25">
        <v>1.0539960298960001</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533</v>
      </c>
      <c r="E1082" s="16" t="s">
        <v>11</v>
      </c>
      <c r="F1082" s="24">
        <v>2010</v>
      </c>
      <c r="G1082" s="25">
        <v>0.99467658136172643</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533</v>
      </c>
      <c r="E1083" s="16" t="s">
        <v>11</v>
      </c>
      <c r="F1083" s="24">
        <v>2011</v>
      </c>
      <c r="G1083" s="25">
        <v>0.99576429610908701</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533</v>
      </c>
      <c r="E1084" s="16" t="s">
        <v>11</v>
      </c>
      <c r="F1084" s="24">
        <v>2013</v>
      </c>
      <c r="G1084" s="25">
        <v>0.99793972560380795</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533</v>
      </c>
      <c r="E1085" s="16" t="s">
        <v>11</v>
      </c>
      <c r="F1085" s="24">
        <v>2017</v>
      </c>
      <c r="G1085" s="25">
        <v>1.0017593109285701</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533</v>
      </c>
      <c r="E1086" s="16" t="s">
        <v>11</v>
      </c>
      <c r="F1086" s="24">
        <v>2025</v>
      </c>
      <c r="G1086" s="25">
        <v>1.0113203944098501</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533</v>
      </c>
      <c r="E1087" s="16" t="s">
        <v>11</v>
      </c>
      <c r="F1087" s="24">
        <v>2029</v>
      </c>
      <c r="G1087" s="25">
        <v>1.01638101267742</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533</v>
      </c>
      <c r="E1088" s="16" t="s">
        <v>11</v>
      </c>
      <c r="F1088" s="24">
        <v>2032</v>
      </c>
      <c r="G1088" s="25">
        <v>1.0199277662083901</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533</v>
      </c>
      <c r="E1089" s="16" t="s">
        <v>11</v>
      </c>
      <c r="F1089" s="24">
        <v>2033</v>
      </c>
      <c r="G1089" s="25">
        <v>1.02100930186938</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533</v>
      </c>
      <c r="E1090" s="16" t="s">
        <v>11</v>
      </c>
      <c r="F1090" s="24">
        <v>2037</v>
      </c>
      <c r="G1090" s="25">
        <v>1.0253427524296701</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533</v>
      </c>
      <c r="E1091" s="16" t="s">
        <v>11</v>
      </c>
      <c r="F1091" s="24">
        <v>2044</v>
      </c>
      <c r="G1091" s="25">
        <v>1.0309518804564799</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533</v>
      </c>
      <c r="E1092" s="16" t="s">
        <v>11</v>
      </c>
      <c r="F1092" s="24">
        <v>2048</v>
      </c>
      <c r="G1092" s="25">
        <v>1.03343374460103</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533</v>
      </c>
      <c r="E1093" s="16" t="s">
        <v>11</v>
      </c>
      <c r="F1093" s="24">
        <v>2049</v>
      </c>
      <c r="G1093" s="25">
        <v>1.03406034210395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533</v>
      </c>
      <c r="E1094" s="16" t="s">
        <v>11</v>
      </c>
      <c r="F1094" s="24">
        <v>2050</v>
      </c>
      <c r="G1094" s="25">
        <v>1.03447907059945</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533</v>
      </c>
      <c r="E1095" s="16" t="s">
        <v>11</v>
      </c>
      <c r="F1095" s="24">
        <v>2052</v>
      </c>
      <c r="G1095" s="25">
        <v>1.0360772910421701</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533</v>
      </c>
      <c r="E1096" s="16" t="s">
        <v>11</v>
      </c>
      <c r="F1096" s="24">
        <v>2055</v>
      </c>
      <c r="G1096" s="25">
        <v>1.03811897862057</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533</v>
      </c>
      <c r="E1097" s="16" t="s">
        <v>11</v>
      </c>
      <c r="F1097" s="24">
        <v>2059</v>
      </c>
      <c r="G1097" s="25">
        <v>1.04109988176516</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533</v>
      </c>
      <c r="E1098" s="16" t="s">
        <v>11</v>
      </c>
      <c r="F1098" s="24">
        <v>2061</v>
      </c>
      <c r="G1098" s="25">
        <v>1.04247108769373</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533</v>
      </c>
      <c r="E1099" s="16" t="s">
        <v>11</v>
      </c>
      <c r="F1099" s="24">
        <v>2062</v>
      </c>
      <c r="G1099" s="25">
        <v>1.04281297091589</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533</v>
      </c>
      <c r="E1100" s="16" t="s">
        <v>11</v>
      </c>
      <c r="F1100" s="24">
        <v>2064</v>
      </c>
      <c r="G1100" s="25">
        <v>1.0435186292485299</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533</v>
      </c>
      <c r="E1101" s="16" t="s">
        <v>11</v>
      </c>
      <c r="F1101" s="24">
        <v>2067</v>
      </c>
      <c r="G1101" s="25">
        <v>1.0448510263386801</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533</v>
      </c>
      <c r="E1102" s="16" t="s">
        <v>11</v>
      </c>
      <c r="F1102" s="24">
        <v>2071</v>
      </c>
      <c r="G1102" s="25">
        <v>1.0467764486554101</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533</v>
      </c>
      <c r="E1103" s="16" t="s">
        <v>11</v>
      </c>
      <c r="F1103" s="24">
        <v>2076</v>
      </c>
      <c r="G1103" s="25">
        <v>1.0482886199775101</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533</v>
      </c>
      <c r="E1104" s="16" t="s">
        <v>11</v>
      </c>
      <c r="F1104" s="24">
        <v>2077</v>
      </c>
      <c r="G1104" s="25">
        <v>1.04854107921615</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533</v>
      </c>
      <c r="E1105" s="16" t="s">
        <v>11</v>
      </c>
      <c r="F1105" s="24">
        <v>2081</v>
      </c>
      <c r="G1105" s="25">
        <v>1.05007410869457</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533</v>
      </c>
      <c r="E1106" s="16" t="s">
        <v>11</v>
      </c>
      <c r="F1106" s="24">
        <v>2082</v>
      </c>
      <c r="G1106" s="25">
        <v>1.05105341440398</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533</v>
      </c>
      <c r="E1107" s="16" t="s">
        <v>11</v>
      </c>
      <c r="F1107" s="24">
        <v>2087</v>
      </c>
      <c r="G1107" s="25">
        <v>1.0551764251021001</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533</v>
      </c>
      <c r="E1108" s="16" t="s">
        <v>11</v>
      </c>
      <c r="F1108" s="24">
        <v>2091</v>
      </c>
      <c r="G1108" s="25">
        <v>1.05853553219845</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533</v>
      </c>
      <c r="E1109" s="16" t="s">
        <v>11</v>
      </c>
      <c r="F1109" s="24">
        <v>2300</v>
      </c>
      <c r="G1109" s="25">
        <v>1.05853553219845</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533</v>
      </c>
      <c r="E1110" s="16" t="s">
        <v>12</v>
      </c>
      <c r="F1110" s="24">
        <v>2010</v>
      </c>
      <c r="G1110" s="25">
        <v>0.99508202265015666</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533</v>
      </c>
      <c r="E1111" s="16" t="s">
        <v>12</v>
      </c>
      <c r="F1111" s="24">
        <v>2011</v>
      </c>
      <c r="G1111" s="25">
        <v>0.99608571239503896</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533</v>
      </c>
      <c r="E1112" s="16" t="s">
        <v>12</v>
      </c>
      <c r="F1112" s="24">
        <v>2013</v>
      </c>
      <c r="G1112" s="25">
        <v>0.998093091884803</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533</v>
      </c>
      <c r="E1113" s="16" t="s">
        <v>12</v>
      </c>
      <c r="F1113" s="24">
        <v>2017</v>
      </c>
      <c r="G1113" s="25">
        <v>1.00158088489619</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533</v>
      </c>
      <c r="E1114" s="16" t="s">
        <v>12</v>
      </c>
      <c r="F1114" s="24">
        <v>2025</v>
      </c>
      <c r="G1114" s="25">
        <v>1.01294094326785</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533</v>
      </c>
      <c r="E1115" s="16" t="s">
        <v>12</v>
      </c>
      <c r="F1115" s="24">
        <v>2029</v>
      </c>
      <c r="G1115" s="25">
        <v>1.0195259366946201</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533</v>
      </c>
      <c r="E1116" s="16" t="s">
        <v>12</v>
      </c>
      <c r="F1116" s="24">
        <v>2032</v>
      </c>
      <c r="G1116" s="25">
        <v>1.0245922778789001</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533</v>
      </c>
      <c r="E1117" s="16" t="s">
        <v>12</v>
      </c>
      <c r="F1117" s="24">
        <v>2033</v>
      </c>
      <c r="G1117" s="25">
        <v>1.0263057313645401</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533</v>
      </c>
      <c r="E1118" s="16" t="s">
        <v>12</v>
      </c>
      <c r="F1118" s="24">
        <v>2037</v>
      </c>
      <c r="G1118" s="25">
        <v>1.0328384722180299</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533</v>
      </c>
      <c r="E1119" s="16" t="s">
        <v>12</v>
      </c>
      <c r="F1119" s="24">
        <v>2044</v>
      </c>
      <c r="G1119" s="25">
        <v>1.0390395996821999</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533</v>
      </c>
      <c r="E1120" s="16" t="s">
        <v>12</v>
      </c>
      <c r="F1120" s="24">
        <v>2048</v>
      </c>
      <c r="G1120" s="25">
        <v>1.0409511555854101</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533</v>
      </c>
      <c r="E1121" s="16" t="s">
        <v>12</v>
      </c>
      <c r="F1121" s="24">
        <v>2049</v>
      </c>
      <c r="G1121" s="25">
        <v>1.04129346456116</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533</v>
      </c>
      <c r="E1122" s="16" t="s">
        <v>12</v>
      </c>
      <c r="F1122" s="24">
        <v>2050</v>
      </c>
      <c r="G1122" s="25">
        <v>1.0416147718245701</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533</v>
      </c>
      <c r="E1123" s="16" t="s">
        <v>12</v>
      </c>
      <c r="F1123" s="24">
        <v>2052</v>
      </c>
      <c r="G1123" s="25">
        <v>1.0423598245597201</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533</v>
      </c>
      <c r="E1124" s="16" t="s">
        <v>12</v>
      </c>
      <c r="F1124" s="24">
        <v>2055</v>
      </c>
      <c r="G1124" s="25">
        <v>1.0432027213146799</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533</v>
      </c>
      <c r="E1125" s="16" t="s">
        <v>12</v>
      </c>
      <c r="F1125" s="24">
        <v>2059</v>
      </c>
      <c r="G1125" s="25">
        <v>1.0444052965658699</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533</v>
      </c>
      <c r="E1126" s="16" t="s">
        <v>12</v>
      </c>
      <c r="F1126" s="24">
        <v>2061</v>
      </c>
      <c r="G1126" s="25">
        <v>1.04492359158966</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533</v>
      </c>
      <c r="E1127" s="16" t="s">
        <v>12</v>
      </c>
      <c r="F1127" s="24">
        <v>2062</v>
      </c>
      <c r="G1127" s="25">
        <v>1.0452638143802899</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533</v>
      </c>
      <c r="E1128" s="16" t="s">
        <v>12</v>
      </c>
      <c r="F1128" s="24">
        <v>2064</v>
      </c>
      <c r="G1128" s="25">
        <v>1.04542771494161</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533</v>
      </c>
      <c r="E1129" s="16" t="s">
        <v>12</v>
      </c>
      <c r="F1129" s="24">
        <v>2067</v>
      </c>
      <c r="G1129" s="25">
        <v>1.04588444021676</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533</v>
      </c>
      <c r="E1130" s="16" t="s">
        <v>12</v>
      </c>
      <c r="F1130" s="24">
        <v>2071</v>
      </c>
      <c r="G1130" s="25">
        <v>1.0463075900388601</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533</v>
      </c>
      <c r="E1131" s="16" t="s">
        <v>12</v>
      </c>
      <c r="F1131" s="24">
        <v>2076</v>
      </c>
      <c r="G1131" s="25">
        <v>1.04554446430666</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533</v>
      </c>
      <c r="E1132" s="16" t="s">
        <v>12</v>
      </c>
      <c r="F1132" s="24">
        <v>2077</v>
      </c>
      <c r="G1132" s="25">
        <v>1.0452837059790201</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533</v>
      </c>
      <c r="E1133" s="16" t="s">
        <v>12</v>
      </c>
      <c r="F1133" s="24">
        <v>2081</v>
      </c>
      <c r="G1133" s="25">
        <v>1.0454039226754299</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533</v>
      </c>
      <c r="E1134" s="16" t="s">
        <v>12</v>
      </c>
      <c r="F1134" s="24">
        <v>2082</v>
      </c>
      <c r="G1134" s="25">
        <v>1.04628887550521</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533</v>
      </c>
      <c r="E1135" s="16" t="s">
        <v>12</v>
      </c>
      <c r="F1135" s="24">
        <v>2087</v>
      </c>
      <c r="G1135" s="25">
        <v>1.05006497308035</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533</v>
      </c>
      <c r="E1136" s="16" t="s">
        <v>12</v>
      </c>
      <c r="F1136" s="24">
        <v>2091</v>
      </c>
      <c r="G1136" s="25">
        <v>1.0539505563562901</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533</v>
      </c>
      <c r="E1137" s="16" t="s">
        <v>12</v>
      </c>
      <c r="F1137" s="24">
        <v>2300</v>
      </c>
      <c r="G1137" s="25">
        <v>1.0539505563562901</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535</v>
      </c>
      <c r="E1138" s="16" t="s">
        <v>6</v>
      </c>
      <c r="F1138" s="24">
        <v>2010</v>
      </c>
      <c r="G1138" s="25">
        <v>0.93418127299999998</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535</v>
      </c>
      <c r="E1139" s="16" t="s">
        <v>6</v>
      </c>
      <c r="F1139" s="24">
        <v>2011</v>
      </c>
      <c r="G1139" s="25">
        <v>0.93419951899999998</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535</v>
      </c>
      <c r="E1140" s="16" t="s">
        <v>6</v>
      </c>
      <c r="F1140" s="24">
        <v>2013</v>
      </c>
      <c r="G1140" s="25">
        <v>0.93423601099999998</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535</v>
      </c>
      <c r="E1141" s="16" t="s">
        <v>6</v>
      </c>
      <c r="F1141" s="24">
        <v>2017</v>
      </c>
      <c r="G1141" s="25">
        <v>0.93429851600000002</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535</v>
      </c>
      <c r="E1142" s="16" t="s">
        <v>6</v>
      </c>
      <c r="F1142" s="24">
        <v>2025</v>
      </c>
      <c r="G1142" s="25">
        <v>0.93555535999999995</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535</v>
      </c>
      <c r="E1143" s="16" t="s">
        <v>6</v>
      </c>
      <c r="F1143" s="24">
        <v>2029</v>
      </c>
      <c r="G1143" s="25">
        <v>0.93653127599999997</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535</v>
      </c>
      <c r="E1144" s="16" t="s">
        <v>6</v>
      </c>
      <c r="F1144" s="24">
        <v>2032</v>
      </c>
      <c r="G1144" s="25">
        <v>0.93667117899999996</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535</v>
      </c>
      <c r="E1145" s="16" t="s">
        <v>6</v>
      </c>
      <c r="F1145" s="24">
        <v>2033</v>
      </c>
      <c r="G1145" s="25">
        <v>0.93662178600000001</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535</v>
      </c>
      <c r="E1146" s="16" t="s">
        <v>6</v>
      </c>
      <c r="F1146" s="24">
        <v>2037</v>
      </c>
      <c r="G1146" s="25">
        <v>0.93641610600000003</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535</v>
      </c>
      <c r="E1147" s="16" t="s">
        <v>6</v>
      </c>
      <c r="F1147" s="24">
        <v>2044</v>
      </c>
      <c r="G1147" s="25">
        <v>0.93602754099999996</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535</v>
      </c>
      <c r="E1148" s="16" t="s">
        <v>6</v>
      </c>
      <c r="F1148" s="24">
        <v>2048</v>
      </c>
      <c r="G1148" s="25">
        <v>0.93578946500000004</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535</v>
      </c>
      <c r="E1149" s="16" t="s">
        <v>6</v>
      </c>
      <c r="F1149" s="24">
        <v>2049</v>
      </c>
      <c r="G1149" s="25">
        <v>0.93572917300000003</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535</v>
      </c>
      <c r="E1150" s="16" t="s">
        <v>6</v>
      </c>
      <c r="F1150" s="24">
        <v>2050</v>
      </c>
      <c r="G1150" s="25">
        <v>0.93566943499999999</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535</v>
      </c>
      <c r="E1151" s="16" t="s">
        <v>6</v>
      </c>
      <c r="F1151" s="24">
        <v>2052</v>
      </c>
      <c r="G1151" s="25">
        <v>0.93576332399999995</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535</v>
      </c>
      <c r="E1152" s="16" t="s">
        <v>6</v>
      </c>
      <c r="F1152" s="24">
        <v>2055</v>
      </c>
      <c r="G1152" s="25">
        <v>0.93590362100000002</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535</v>
      </c>
      <c r="E1153" s="16" t="s">
        <v>6</v>
      </c>
      <c r="F1153" s="24">
        <v>2059</v>
      </c>
      <c r="G1153" s="25">
        <v>0.936100555</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535</v>
      </c>
      <c r="E1154" s="16" t="s">
        <v>6</v>
      </c>
      <c r="F1154" s="24">
        <v>2061</v>
      </c>
      <c r="G1154" s="25">
        <v>0.93613225799999999</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535</v>
      </c>
      <c r="E1155" s="16" t="s">
        <v>6</v>
      </c>
      <c r="F1155" s="24">
        <v>2062</v>
      </c>
      <c r="G1155" s="25">
        <v>0.936114789</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535</v>
      </c>
      <c r="E1156" s="16" t="s">
        <v>6</v>
      </c>
      <c r="F1156" s="24">
        <v>2064</v>
      </c>
      <c r="G1156" s="25">
        <v>0.93608037899999996</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535</v>
      </c>
      <c r="E1157" s="16" t="s">
        <v>6</v>
      </c>
      <c r="F1157" s="24">
        <v>2067</v>
      </c>
      <c r="G1157" s="25">
        <v>0.93602506799999996</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535</v>
      </c>
      <c r="E1158" s="16" t="s">
        <v>6</v>
      </c>
      <c r="F1158" s="24">
        <v>2071</v>
      </c>
      <c r="G1158" s="25">
        <v>0.93599686800000004</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535</v>
      </c>
      <c r="E1159" s="16" t="s">
        <v>6</v>
      </c>
      <c r="F1159" s="24">
        <v>2076</v>
      </c>
      <c r="G1159" s="25">
        <v>0.93613701299999996</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535</v>
      </c>
      <c r="E1160" s="16" t="s">
        <v>6</v>
      </c>
      <c r="F1160" s="24">
        <v>2077</v>
      </c>
      <c r="G1160" s="25">
        <v>0.93616478000000003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535</v>
      </c>
      <c r="E1161" s="16" t="s">
        <v>6</v>
      </c>
      <c r="F1161" s="24">
        <v>2081</v>
      </c>
      <c r="G1161" s="25">
        <v>0.93631381300000005</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535</v>
      </c>
      <c r="E1162" s="16" t="s">
        <v>6</v>
      </c>
      <c r="F1162" s="24">
        <v>2082</v>
      </c>
      <c r="G1162" s="25">
        <v>0.936381095</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535</v>
      </c>
      <c r="E1163" s="16" t="s">
        <v>6</v>
      </c>
      <c r="F1163" s="24">
        <v>2087</v>
      </c>
      <c r="G1163" s="25">
        <v>0.93672018700000004</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535</v>
      </c>
      <c r="E1164" s="16" t="s">
        <v>6</v>
      </c>
      <c r="F1164" s="24">
        <v>2091</v>
      </c>
      <c r="G1164" s="25">
        <v>0.93696934865293702</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535</v>
      </c>
      <c r="E1165" s="16" t="s">
        <v>6</v>
      </c>
      <c r="F1165" s="24">
        <v>2300</v>
      </c>
      <c r="G1165" s="25">
        <v>0.93696934865293702</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535</v>
      </c>
      <c r="E1166" s="16" t="s">
        <v>7</v>
      </c>
      <c r="F1166" s="24">
        <v>2010</v>
      </c>
      <c r="G1166" s="25">
        <v>0.93420725950000005</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535</v>
      </c>
      <c r="E1167" s="16" t="s">
        <v>7</v>
      </c>
      <c r="F1167" s="24">
        <v>2011</v>
      </c>
      <c r="G1167" s="25">
        <v>0.93437725100000002</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535</v>
      </c>
      <c r="E1168" s="16" t="s">
        <v>7</v>
      </c>
      <c r="F1168" s="24">
        <v>2013</v>
      </c>
      <c r="G1168" s="25">
        <v>0.93471723399999995</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535</v>
      </c>
      <c r="E1169" s="16" t="s">
        <v>7</v>
      </c>
      <c r="F1169" s="24">
        <v>2017</v>
      </c>
      <c r="G1169" s="25">
        <v>0.935363273</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535</v>
      </c>
      <c r="E1170" s="16" t="s">
        <v>7</v>
      </c>
      <c r="F1170" s="24">
        <v>2025</v>
      </c>
      <c r="G1170" s="25">
        <v>0.93677855600000004</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535</v>
      </c>
      <c r="E1171" s="16" t="s">
        <v>7</v>
      </c>
      <c r="F1171" s="24">
        <v>2029</v>
      </c>
      <c r="G1171" s="25">
        <v>0.93752073700000005</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535</v>
      </c>
      <c r="E1172" s="16" t="s">
        <v>7</v>
      </c>
      <c r="F1172" s="24">
        <v>2032</v>
      </c>
      <c r="G1172" s="25">
        <v>0.93740489599999999</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535</v>
      </c>
      <c r="E1173" s="16" t="s">
        <v>7</v>
      </c>
      <c r="F1173" s="24">
        <v>2033</v>
      </c>
      <c r="G1173" s="25">
        <v>0.93725782199999996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535</v>
      </c>
      <c r="E1174" s="16" t="s">
        <v>7</v>
      </c>
      <c r="F1174" s="24">
        <v>2037</v>
      </c>
      <c r="G1174" s="25">
        <v>0.936672489</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535</v>
      </c>
      <c r="E1175" s="16" t="s">
        <v>7</v>
      </c>
      <c r="F1175" s="24">
        <v>2044</v>
      </c>
      <c r="G1175" s="25">
        <v>0.93599335699999997</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535</v>
      </c>
      <c r="E1176" s="16" t="s">
        <v>7</v>
      </c>
      <c r="F1176" s="24">
        <v>2048</v>
      </c>
      <c r="G1176" s="25">
        <v>0.93574807800000004</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535</v>
      </c>
      <c r="E1177" s="16" t="s">
        <v>7</v>
      </c>
      <c r="F1177" s="24">
        <v>2049</v>
      </c>
      <c r="G1177" s="25">
        <v>0.93568696200000001</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535</v>
      </c>
      <c r="E1178" s="16" t="s">
        <v>7</v>
      </c>
      <c r="F1178" s="24">
        <v>2050</v>
      </c>
      <c r="G1178" s="25">
        <v>0.93562630400000002</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535</v>
      </c>
      <c r="E1179" s="16" t="s">
        <v>7</v>
      </c>
      <c r="F1179" s="24">
        <v>2052</v>
      </c>
      <c r="G1179" s="25">
        <v>0.93564524100000002</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535</v>
      </c>
      <c r="E1180" s="16" t="s">
        <v>7</v>
      </c>
      <c r="F1180" s="24">
        <v>2055</v>
      </c>
      <c r="G1180" s="25">
        <v>0.93567302799999996</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535</v>
      </c>
      <c r="E1181" s="16" t="s">
        <v>7</v>
      </c>
      <c r="F1181" s="24">
        <v>2059</v>
      </c>
      <c r="G1181" s="25">
        <v>0.93571236599999996</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535</v>
      </c>
      <c r="E1182" s="16" t="s">
        <v>7</v>
      </c>
      <c r="F1182" s="24">
        <v>2061</v>
      </c>
      <c r="G1182" s="25">
        <v>0.93569438500000002</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535</v>
      </c>
      <c r="E1183" s="16" t="s">
        <v>7</v>
      </c>
      <c r="F1183" s="24">
        <v>2062</v>
      </c>
      <c r="G1183" s="25">
        <v>0.93566713099999999</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535</v>
      </c>
      <c r="E1184" s="16" t="s">
        <v>7</v>
      </c>
      <c r="F1184" s="24">
        <v>2064</v>
      </c>
      <c r="G1184" s="25">
        <v>0.93561269000000002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535</v>
      </c>
      <c r="E1185" s="16" t="s">
        <v>7</v>
      </c>
      <c r="F1185" s="24">
        <v>2067</v>
      </c>
      <c r="G1185" s="25">
        <v>0.93552850300000001</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535</v>
      </c>
      <c r="E1186" s="16" t="s">
        <v>7</v>
      </c>
      <c r="F1186" s="24">
        <v>2071</v>
      </c>
      <c r="G1186" s="25">
        <v>0.93549215900000005</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535</v>
      </c>
      <c r="E1187" s="16" t="s">
        <v>7</v>
      </c>
      <c r="F1187" s="24">
        <v>2076</v>
      </c>
      <c r="G1187" s="25">
        <v>0.93573010099999998</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535</v>
      </c>
      <c r="E1188" s="16" t="s">
        <v>7</v>
      </c>
      <c r="F1188" s="24">
        <v>2077</v>
      </c>
      <c r="G1188" s="25">
        <v>0.93577663700000002</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535</v>
      </c>
      <c r="E1189" s="16" t="s">
        <v>7</v>
      </c>
      <c r="F1189" s="24">
        <v>2081</v>
      </c>
      <c r="G1189" s="25">
        <v>0.935996473</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535</v>
      </c>
      <c r="E1190" s="16" t="s">
        <v>7</v>
      </c>
      <c r="F1190" s="24">
        <v>2082</v>
      </c>
      <c r="G1190" s="25">
        <v>0.93607741499999997</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535</v>
      </c>
      <c r="E1191" s="16" t="s">
        <v>7</v>
      </c>
      <c r="F1191" s="24">
        <v>2087</v>
      </c>
      <c r="G1191" s="25">
        <v>0.93648129999999996</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535</v>
      </c>
      <c r="E1192" s="16" t="s">
        <v>7</v>
      </c>
      <c r="F1192" s="24">
        <v>2091</v>
      </c>
      <c r="G1192" s="25">
        <v>0.93678564188077096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535</v>
      </c>
      <c r="E1193" s="16" t="s">
        <v>7</v>
      </c>
      <c r="F1193" s="24">
        <v>2300</v>
      </c>
      <c r="G1193" s="25">
        <v>0.93678564188077096</v>
      </c>
    </row>
    <row r="1194" spans="1:7" x14ac:dyDescent="0.2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535</v>
      </c>
      <c r="E1194" s="16" t="s">
        <v>8</v>
      </c>
      <c r="F1194" s="24">
        <v>2010</v>
      </c>
      <c r="G1194" s="25">
        <v>0.93480331049999987</v>
      </c>
    </row>
    <row r="1195" spans="1:7" x14ac:dyDescent="0.2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535</v>
      </c>
      <c r="E1195" s="16" t="s">
        <v>8</v>
      </c>
      <c r="F1195" s="24">
        <v>2011</v>
      </c>
      <c r="G1195" s="25">
        <v>0.93478245699999996</v>
      </c>
    </row>
    <row r="1196" spans="1:7" x14ac:dyDescent="0.2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535</v>
      </c>
      <c r="E1196" s="16" t="s">
        <v>8</v>
      </c>
      <c r="F1196" s="24">
        <v>2013</v>
      </c>
      <c r="G1196" s="25">
        <v>0.93474075000000001</v>
      </c>
    </row>
    <row r="1197" spans="1:7" x14ac:dyDescent="0.2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535</v>
      </c>
      <c r="E1197" s="16" t="s">
        <v>8</v>
      </c>
      <c r="F1197" s="24">
        <v>2017</v>
      </c>
      <c r="G1197" s="25">
        <v>0.93462808500000005</v>
      </c>
    </row>
    <row r="1198" spans="1:7" x14ac:dyDescent="0.2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535</v>
      </c>
      <c r="E1198" s="16" t="s">
        <v>8</v>
      </c>
      <c r="F1198" s="24">
        <v>2025</v>
      </c>
      <c r="G1198" s="25">
        <v>0.93630601700000005</v>
      </c>
    </row>
    <row r="1199" spans="1:7" x14ac:dyDescent="0.2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535</v>
      </c>
      <c r="E1199" s="16" t="s">
        <v>8</v>
      </c>
      <c r="F1199" s="24">
        <v>2029</v>
      </c>
      <c r="G1199" s="25">
        <v>0.93778172699999995</v>
      </c>
    </row>
    <row r="1200" spans="1:7" x14ac:dyDescent="0.2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535</v>
      </c>
      <c r="E1200" s="16" t="s">
        <v>8</v>
      </c>
      <c r="F1200" s="24">
        <v>2032</v>
      </c>
      <c r="G1200" s="25">
        <v>0.93797709600000001</v>
      </c>
    </row>
    <row r="1201" spans="1:7" x14ac:dyDescent="0.2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535</v>
      </c>
      <c r="E1201" s="16" t="s">
        <v>8</v>
      </c>
      <c r="F1201" s="24">
        <v>2033</v>
      </c>
      <c r="G1201" s="25">
        <v>0.93789931699999995</v>
      </c>
    </row>
    <row r="1202" spans="1:7" x14ac:dyDescent="0.2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535</v>
      </c>
      <c r="E1202" s="16" t="s">
        <v>8</v>
      </c>
      <c r="F1202" s="24">
        <v>2037</v>
      </c>
      <c r="G1202" s="25">
        <v>0.93758358500000005</v>
      </c>
    </row>
    <row r="1203" spans="1:7" x14ac:dyDescent="0.2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535</v>
      </c>
      <c r="E1203" s="16" t="s">
        <v>8</v>
      </c>
      <c r="F1203" s="24">
        <v>2044</v>
      </c>
      <c r="G1203" s="25">
        <v>0.93718270599999998</v>
      </c>
    </row>
    <row r="1204" spans="1:7" x14ac:dyDescent="0.2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535</v>
      </c>
      <c r="E1204" s="16" t="s">
        <v>8</v>
      </c>
      <c r="F1204" s="24">
        <v>2048</v>
      </c>
      <c r="G1204" s="25">
        <v>0.93697875200000003</v>
      </c>
    </row>
    <row r="1205" spans="1:7" x14ac:dyDescent="0.2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535</v>
      </c>
      <c r="E1205" s="16" t="s">
        <v>8</v>
      </c>
      <c r="F1205" s="24">
        <v>2049</v>
      </c>
      <c r="G1205" s="25">
        <v>0.936927277</v>
      </c>
    </row>
    <row r="1206" spans="1:7" x14ac:dyDescent="0.2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535</v>
      </c>
      <c r="E1206" s="16" t="s">
        <v>8</v>
      </c>
      <c r="F1206" s="24">
        <v>2050</v>
      </c>
      <c r="G1206" s="25">
        <v>0.93687367799999999</v>
      </c>
    </row>
    <row r="1207" spans="1:7" x14ac:dyDescent="0.2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535</v>
      </c>
      <c r="E1207" s="16" t="s">
        <v>8</v>
      </c>
      <c r="F1207" s="24">
        <v>2052</v>
      </c>
      <c r="G1207" s="25">
        <v>0.93706963200000004</v>
      </c>
    </row>
    <row r="1208" spans="1:7" x14ac:dyDescent="0.2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535</v>
      </c>
      <c r="E1208" s="16" t="s">
        <v>8</v>
      </c>
      <c r="F1208" s="24">
        <v>2055</v>
      </c>
      <c r="G1208" s="25">
        <v>0.93735864800000002</v>
      </c>
    </row>
    <row r="1209" spans="1:7" x14ac:dyDescent="0.2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535</v>
      </c>
      <c r="E1209" s="16" t="s">
        <v>8</v>
      </c>
      <c r="F1209" s="24">
        <v>2059</v>
      </c>
      <c r="G1209" s="25">
        <v>0.93777972399999998</v>
      </c>
    </row>
    <row r="1210" spans="1:7" x14ac:dyDescent="0.2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535</v>
      </c>
      <c r="E1210" s="16" t="s">
        <v>8</v>
      </c>
      <c r="F1210" s="24">
        <v>2061</v>
      </c>
      <c r="G1210" s="25">
        <v>0.93786589499999995</v>
      </c>
    </row>
    <row r="1211" spans="1:7" x14ac:dyDescent="0.2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535</v>
      </c>
      <c r="E1211" s="16" t="s">
        <v>8</v>
      </c>
      <c r="F1211" s="24">
        <v>2062</v>
      </c>
      <c r="G1211" s="25">
        <v>0.93785041400000002</v>
      </c>
    </row>
    <row r="1212" spans="1:7" x14ac:dyDescent="0.2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535</v>
      </c>
      <c r="E1212" s="16" t="s">
        <v>8</v>
      </c>
      <c r="F1212" s="24">
        <v>2064</v>
      </c>
      <c r="G1212" s="25">
        <v>0.93781914099999997</v>
      </c>
    </row>
    <row r="1213" spans="1:7" x14ac:dyDescent="0.2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535</v>
      </c>
      <c r="E1213" s="16" t="s">
        <v>8</v>
      </c>
      <c r="F1213" s="24">
        <v>2067</v>
      </c>
      <c r="G1213" s="25">
        <v>0.93777200599999999</v>
      </c>
    </row>
    <row r="1214" spans="1:7" x14ac:dyDescent="0.2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535</v>
      </c>
      <c r="E1214" s="16" t="s">
        <v>8</v>
      </c>
      <c r="F1214" s="24">
        <v>2071</v>
      </c>
      <c r="G1214" s="25">
        <v>0.93775534800000004</v>
      </c>
    </row>
    <row r="1215" spans="1:7" x14ac:dyDescent="0.2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535</v>
      </c>
      <c r="E1215" s="16" t="s">
        <v>8</v>
      </c>
      <c r="F1215" s="24">
        <v>2076</v>
      </c>
      <c r="G1215" s="25">
        <v>0.93789983799999999</v>
      </c>
    </row>
    <row r="1216" spans="1:7" x14ac:dyDescent="0.2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535</v>
      </c>
      <c r="E1216" s="16" t="s">
        <v>8</v>
      </c>
      <c r="F1216" s="24">
        <v>2077</v>
      </c>
      <c r="G1216" s="25">
        <v>0.93792998999999999</v>
      </c>
    </row>
    <row r="1217" spans="1:7" x14ac:dyDescent="0.2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535</v>
      </c>
      <c r="E1217" s="16" t="s">
        <v>8</v>
      </c>
      <c r="F1217" s="24">
        <v>2081</v>
      </c>
      <c r="G1217" s="25">
        <v>0.93808667099999998</v>
      </c>
    </row>
    <row r="1218" spans="1:7" x14ac:dyDescent="0.2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535</v>
      </c>
      <c r="E1218" s="16" t="s">
        <v>8</v>
      </c>
      <c r="F1218" s="24">
        <v>2082</v>
      </c>
      <c r="G1218" s="25">
        <v>0.93815620099999997</v>
      </c>
    </row>
    <row r="1219" spans="1:7" x14ac:dyDescent="0.2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535</v>
      </c>
      <c r="E1219" s="16" t="s">
        <v>8</v>
      </c>
      <c r="F1219" s="24">
        <v>2087</v>
      </c>
      <c r="G1219" s="25">
        <v>0.93850641300000004</v>
      </c>
    </row>
    <row r="1220" spans="1:7" x14ac:dyDescent="0.2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535</v>
      </c>
      <c r="E1220" s="16" t="s">
        <v>8</v>
      </c>
      <c r="F1220" s="24">
        <v>2091</v>
      </c>
      <c r="G1220" s="25">
        <v>0.938759261009257</v>
      </c>
    </row>
    <row r="1221" spans="1:7" x14ac:dyDescent="0.2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535</v>
      </c>
      <c r="E1221" s="16" t="s">
        <v>8</v>
      </c>
      <c r="F1221" s="24">
        <v>2300</v>
      </c>
      <c r="G1221" s="25">
        <v>0.938759261009257</v>
      </c>
    </row>
    <row r="1222" spans="1:7" x14ac:dyDescent="0.2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535</v>
      </c>
      <c r="E1222" s="16" t="s">
        <v>9</v>
      </c>
      <c r="F1222" s="24">
        <v>2010</v>
      </c>
      <c r="G1222" s="25">
        <v>0.93330461750000004</v>
      </c>
    </row>
    <row r="1223" spans="1:7" x14ac:dyDescent="0.2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535</v>
      </c>
      <c r="E1223" s="16" t="s">
        <v>9</v>
      </c>
      <c r="F1223" s="24">
        <v>2011</v>
      </c>
      <c r="G1223" s="25">
        <v>0.93353595700000003</v>
      </c>
    </row>
    <row r="1224" spans="1:7" x14ac:dyDescent="0.2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535</v>
      </c>
      <c r="E1224" s="16" t="s">
        <v>9</v>
      </c>
      <c r="F1224" s="24">
        <v>2013</v>
      </c>
      <c r="G1224" s="25">
        <v>0.93399863599999999</v>
      </c>
    </row>
    <row r="1225" spans="1:7" x14ac:dyDescent="0.2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535</v>
      </c>
      <c r="E1225" s="16" t="s">
        <v>9</v>
      </c>
      <c r="F1225" s="24">
        <v>2017</v>
      </c>
      <c r="G1225" s="25">
        <v>0.93488496499999996</v>
      </c>
    </row>
    <row r="1226" spans="1:7" x14ac:dyDescent="0.2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535</v>
      </c>
      <c r="E1226" s="16" t="s">
        <v>9</v>
      </c>
      <c r="F1226" s="24">
        <v>2025</v>
      </c>
      <c r="G1226" s="25">
        <v>0.93644254800000004</v>
      </c>
    </row>
    <row r="1227" spans="1:7" x14ac:dyDescent="0.2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535</v>
      </c>
      <c r="E1227" s="16" t="s">
        <v>9</v>
      </c>
      <c r="F1227" s="24">
        <v>2029</v>
      </c>
      <c r="G1227" s="25">
        <v>0.937189143</v>
      </c>
    </row>
    <row r="1228" spans="1:7" x14ac:dyDescent="0.2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535</v>
      </c>
      <c r="E1228" s="16" t="s">
        <v>9</v>
      </c>
      <c r="F1228" s="24">
        <v>2032</v>
      </c>
      <c r="G1228" s="25">
        <v>0.93717529799999999</v>
      </c>
    </row>
    <row r="1229" spans="1:7" x14ac:dyDescent="0.2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535</v>
      </c>
      <c r="E1229" s="16" t="s">
        <v>9</v>
      </c>
      <c r="F1229" s="24">
        <v>2033</v>
      </c>
      <c r="G1229" s="25">
        <v>0.93707756399999997</v>
      </c>
    </row>
    <row r="1230" spans="1:7" x14ac:dyDescent="0.2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535</v>
      </c>
      <c r="E1230" s="16" t="s">
        <v>9</v>
      </c>
      <c r="F1230" s="24">
        <v>2037</v>
      </c>
      <c r="G1230" s="25">
        <v>0.936686185</v>
      </c>
    </row>
    <row r="1231" spans="1:7" x14ac:dyDescent="0.2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535</v>
      </c>
      <c r="E1231" s="16" t="s">
        <v>9</v>
      </c>
      <c r="F1231" s="24">
        <v>2044</v>
      </c>
      <c r="G1231" s="25">
        <v>0.93625290000000005</v>
      </c>
    </row>
    <row r="1232" spans="1:7" x14ac:dyDescent="0.2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535</v>
      </c>
      <c r="E1232" s="16" t="s">
        <v>9</v>
      </c>
      <c r="F1232" s="24">
        <v>2048</v>
      </c>
      <c r="G1232" s="25">
        <v>0.93611719500000001</v>
      </c>
    </row>
    <row r="1233" spans="1:7" x14ac:dyDescent="0.2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535</v>
      </c>
      <c r="E1233" s="16" t="s">
        <v>9</v>
      </c>
      <c r="F1233" s="24">
        <v>2049</v>
      </c>
      <c r="G1233" s="25">
        <v>0.93608435199999995</v>
      </c>
    </row>
    <row r="1234" spans="1:7" x14ac:dyDescent="0.2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535</v>
      </c>
      <c r="E1234" s="16" t="s">
        <v>9</v>
      </c>
      <c r="F1234" s="24">
        <v>2050</v>
      </c>
      <c r="G1234" s="25">
        <v>0.93605020900000002</v>
      </c>
    </row>
    <row r="1235" spans="1:7" x14ac:dyDescent="0.2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535</v>
      </c>
      <c r="E1235" s="16" t="s">
        <v>9</v>
      </c>
      <c r="F1235" s="24">
        <v>2052</v>
      </c>
      <c r="G1235" s="25">
        <v>0.93611082199999995</v>
      </c>
    </row>
    <row r="1236" spans="1:7" x14ac:dyDescent="0.2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535</v>
      </c>
      <c r="E1236" s="16" t="s">
        <v>9</v>
      </c>
      <c r="F1236" s="24">
        <v>2055</v>
      </c>
      <c r="G1236" s="25">
        <v>0.93620020999999998</v>
      </c>
    </row>
    <row r="1237" spans="1:7" x14ac:dyDescent="0.2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535</v>
      </c>
      <c r="E1237" s="16" t="s">
        <v>9</v>
      </c>
      <c r="F1237" s="24">
        <v>2059</v>
      </c>
      <c r="G1237" s="25">
        <v>0.93633414100000001</v>
      </c>
    </row>
    <row r="1238" spans="1:7" x14ac:dyDescent="0.2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535</v>
      </c>
      <c r="E1238" s="16" t="s">
        <v>9</v>
      </c>
      <c r="F1238" s="24">
        <v>2061</v>
      </c>
      <c r="G1238" s="25">
        <v>0.93633142400000002</v>
      </c>
    </row>
    <row r="1239" spans="1:7" x14ac:dyDescent="0.2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535</v>
      </c>
      <c r="E1239" s="16" t="s">
        <v>9</v>
      </c>
      <c r="F1239" s="24">
        <v>2062</v>
      </c>
      <c r="G1239" s="25">
        <v>0.936295408</v>
      </c>
    </row>
    <row r="1240" spans="1:7" x14ac:dyDescent="0.2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535</v>
      </c>
      <c r="E1240" s="16" t="s">
        <v>9</v>
      </c>
      <c r="F1240" s="24">
        <v>2064</v>
      </c>
      <c r="G1240" s="25">
        <v>0.93622494499999998</v>
      </c>
    </row>
    <row r="1241" spans="1:7" x14ac:dyDescent="0.2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535</v>
      </c>
      <c r="E1241" s="16" t="s">
        <v>9</v>
      </c>
      <c r="F1241" s="24">
        <v>2067</v>
      </c>
      <c r="G1241" s="25">
        <v>0.93611856999999998</v>
      </c>
    </row>
    <row r="1242" spans="1:7" x14ac:dyDescent="0.2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535</v>
      </c>
      <c r="E1242" s="16" t="s">
        <v>9</v>
      </c>
      <c r="F1242" s="24">
        <v>2071</v>
      </c>
      <c r="G1242" s="25">
        <v>0.93605880299999999</v>
      </c>
    </row>
    <row r="1243" spans="1:7" x14ac:dyDescent="0.2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535</v>
      </c>
      <c r="E1243" s="16" t="s">
        <v>9</v>
      </c>
      <c r="F1243" s="24">
        <v>2076</v>
      </c>
      <c r="G1243" s="25">
        <v>0.93628555000000002</v>
      </c>
    </row>
    <row r="1244" spans="1:7" x14ac:dyDescent="0.2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535</v>
      </c>
      <c r="E1244" s="16" t="s">
        <v>9</v>
      </c>
      <c r="F1244" s="24">
        <v>2077</v>
      </c>
      <c r="G1244" s="25">
        <v>0.93633159600000004</v>
      </c>
    </row>
    <row r="1245" spans="1:7" x14ac:dyDescent="0.2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535</v>
      </c>
      <c r="E1245" s="16" t="s">
        <v>9</v>
      </c>
      <c r="F1245" s="24">
        <v>2081</v>
      </c>
      <c r="G1245" s="25">
        <v>0.93654976400000001</v>
      </c>
    </row>
    <row r="1246" spans="1:7" x14ac:dyDescent="0.2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535</v>
      </c>
      <c r="E1246" s="16" t="s">
        <v>9</v>
      </c>
      <c r="F1246" s="24">
        <v>2082</v>
      </c>
      <c r="G1246" s="25">
        <v>0.93663098199999995</v>
      </c>
    </row>
    <row r="1247" spans="1:7" x14ac:dyDescent="0.2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535</v>
      </c>
      <c r="E1247" s="16" t="s">
        <v>9</v>
      </c>
      <c r="F1247" s="24">
        <v>2087</v>
      </c>
      <c r="G1247" s="25">
        <v>0.93703787699999996</v>
      </c>
    </row>
    <row r="1248" spans="1:7" x14ac:dyDescent="0.2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535</v>
      </c>
      <c r="E1248" s="16" t="s">
        <v>9</v>
      </c>
      <c r="F1248" s="24">
        <v>2091</v>
      </c>
      <c r="G1248" s="25">
        <v>0.93733440063401396</v>
      </c>
    </row>
    <row r="1249" spans="1:7" x14ac:dyDescent="0.2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535</v>
      </c>
      <c r="E1249" s="16" t="s">
        <v>9</v>
      </c>
      <c r="F1249" s="24">
        <v>2300</v>
      </c>
      <c r="G1249" s="25">
        <v>0.93733440063401396</v>
      </c>
    </row>
    <row r="1250" spans="1:7" x14ac:dyDescent="0.2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535</v>
      </c>
      <c r="E1250" s="16" t="s">
        <v>10</v>
      </c>
      <c r="F1250" s="24">
        <v>2010</v>
      </c>
      <c r="G1250" s="25">
        <v>0.93398487050000001</v>
      </c>
    </row>
    <row r="1251" spans="1:7" x14ac:dyDescent="0.2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535</v>
      </c>
      <c r="E1251" s="16" t="s">
        <v>10</v>
      </c>
      <c r="F1251" s="24">
        <v>2011</v>
      </c>
      <c r="G1251" s="25">
        <v>0.93430822099999999</v>
      </c>
    </row>
    <row r="1252" spans="1:7" x14ac:dyDescent="0.2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535</v>
      </c>
      <c r="E1252" s="16" t="s">
        <v>10</v>
      </c>
      <c r="F1252" s="24">
        <v>2013</v>
      </c>
      <c r="G1252" s="25">
        <v>0.93495492199999997</v>
      </c>
    </row>
    <row r="1253" spans="1:7" x14ac:dyDescent="0.2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535</v>
      </c>
      <c r="E1253" s="16" t="s">
        <v>10</v>
      </c>
      <c r="F1253" s="24">
        <v>2017</v>
      </c>
      <c r="G1253" s="25">
        <v>0.93618539899999997</v>
      </c>
    </row>
    <row r="1254" spans="1:7" x14ac:dyDescent="0.2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535</v>
      </c>
      <c r="E1254" s="16" t="s">
        <v>10</v>
      </c>
      <c r="F1254" s="24">
        <v>2025</v>
      </c>
      <c r="G1254" s="25">
        <v>0.93747787500000002</v>
      </c>
    </row>
    <row r="1255" spans="1:7" x14ac:dyDescent="0.2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535</v>
      </c>
      <c r="E1255" s="16" t="s">
        <v>10</v>
      </c>
      <c r="F1255" s="24">
        <v>2029</v>
      </c>
      <c r="G1255" s="25">
        <v>0.93781891500000003</v>
      </c>
    </row>
    <row r="1256" spans="1:7" x14ac:dyDescent="0.2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535</v>
      </c>
      <c r="E1256" s="16" t="s">
        <v>10</v>
      </c>
      <c r="F1256" s="24">
        <v>2032</v>
      </c>
      <c r="G1256" s="25">
        <v>0.93791954200000005</v>
      </c>
    </row>
    <row r="1257" spans="1:7" x14ac:dyDescent="0.2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535</v>
      </c>
      <c r="E1257" s="16" t="s">
        <v>10</v>
      </c>
      <c r="F1257" s="24">
        <v>2033</v>
      </c>
      <c r="G1257" s="25">
        <v>0.937928333</v>
      </c>
    </row>
    <row r="1258" spans="1:7" x14ac:dyDescent="0.2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535</v>
      </c>
      <c r="E1258" s="16" t="s">
        <v>10</v>
      </c>
      <c r="F1258" s="24">
        <v>2037</v>
      </c>
      <c r="G1258" s="25">
        <v>0.937953233</v>
      </c>
    </row>
    <row r="1259" spans="1:7" x14ac:dyDescent="0.2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535</v>
      </c>
      <c r="E1259" s="16" t="s">
        <v>10</v>
      </c>
      <c r="F1259" s="24">
        <v>2044</v>
      </c>
      <c r="G1259" s="25">
        <v>0.93793922399999996</v>
      </c>
    </row>
    <row r="1260" spans="1:7" x14ac:dyDescent="0.2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535</v>
      </c>
      <c r="E1260" s="16" t="s">
        <v>10</v>
      </c>
      <c r="F1260" s="24">
        <v>2048</v>
      </c>
      <c r="G1260" s="25">
        <v>0.93791443600000002</v>
      </c>
    </row>
    <row r="1261" spans="1:7" x14ac:dyDescent="0.2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535</v>
      </c>
      <c r="E1261" s="16" t="s">
        <v>10</v>
      </c>
      <c r="F1261" s="24">
        <v>2049</v>
      </c>
      <c r="G1261" s="25">
        <v>0.93790825799999999</v>
      </c>
    </row>
    <row r="1262" spans="1:7" x14ac:dyDescent="0.2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535</v>
      </c>
      <c r="E1262" s="16" t="s">
        <v>10</v>
      </c>
      <c r="F1262" s="24">
        <v>2050</v>
      </c>
      <c r="G1262" s="25">
        <v>0.93790216999999998</v>
      </c>
    </row>
    <row r="1263" spans="1:7" x14ac:dyDescent="0.2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535</v>
      </c>
      <c r="E1263" s="16" t="s">
        <v>10</v>
      </c>
      <c r="F1263" s="24">
        <v>2052</v>
      </c>
      <c r="G1263" s="25">
        <v>0.93785322599999998</v>
      </c>
    </row>
    <row r="1264" spans="1:7" x14ac:dyDescent="0.2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535</v>
      </c>
      <c r="E1264" s="16" t="s">
        <v>10</v>
      </c>
      <c r="F1264" s="24">
        <v>2055</v>
      </c>
      <c r="G1264" s="25">
        <v>0.93778104600000001</v>
      </c>
    </row>
    <row r="1265" spans="1:7" x14ac:dyDescent="0.2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535</v>
      </c>
      <c r="E1265" s="16" t="s">
        <v>10</v>
      </c>
      <c r="F1265" s="24">
        <v>2059</v>
      </c>
      <c r="G1265" s="25">
        <v>0.93769330900000003</v>
      </c>
    </row>
    <row r="1266" spans="1:7" x14ac:dyDescent="0.2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535</v>
      </c>
      <c r="E1266" s="16" t="s">
        <v>10</v>
      </c>
      <c r="F1266" s="24">
        <v>2061</v>
      </c>
      <c r="G1266" s="25">
        <v>0.93767573400000004</v>
      </c>
    </row>
    <row r="1267" spans="1:7" x14ac:dyDescent="0.2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535</v>
      </c>
      <c r="E1267" s="16" t="s">
        <v>10</v>
      </c>
      <c r="F1267" s="24">
        <v>2062</v>
      </c>
      <c r="G1267" s="25">
        <v>0.93767973400000004</v>
      </c>
    </row>
    <row r="1268" spans="1:7" x14ac:dyDescent="0.2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535</v>
      </c>
      <c r="E1268" s="16" t="s">
        <v>10</v>
      </c>
      <c r="F1268" s="24">
        <v>2064</v>
      </c>
      <c r="G1268" s="25">
        <v>0.93768727799999996</v>
      </c>
    </row>
    <row r="1269" spans="1:7" x14ac:dyDescent="0.2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535</v>
      </c>
      <c r="E1269" s="16" t="s">
        <v>10</v>
      </c>
      <c r="F1269" s="24">
        <v>2067</v>
      </c>
      <c r="G1269" s="25">
        <v>0.93769776400000004</v>
      </c>
    </row>
    <row r="1270" spans="1:7" x14ac:dyDescent="0.2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535</v>
      </c>
      <c r="E1270" s="16" t="s">
        <v>10</v>
      </c>
      <c r="F1270" s="24">
        <v>2071</v>
      </c>
      <c r="G1270" s="25">
        <v>0.93774759900000004</v>
      </c>
    </row>
    <row r="1271" spans="1:7" x14ac:dyDescent="0.2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535</v>
      </c>
      <c r="E1271" s="16" t="s">
        <v>10</v>
      </c>
      <c r="F1271" s="24">
        <v>2076</v>
      </c>
      <c r="G1271" s="25">
        <v>0.93794379100000003</v>
      </c>
    </row>
    <row r="1272" spans="1:7" x14ac:dyDescent="0.2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535</v>
      </c>
      <c r="E1272" s="16" t="s">
        <v>10</v>
      </c>
      <c r="F1272" s="24">
        <v>2077</v>
      </c>
      <c r="G1272" s="25">
        <v>0.93798287999999996</v>
      </c>
    </row>
    <row r="1273" spans="1:7" x14ac:dyDescent="0.2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535</v>
      </c>
      <c r="E1273" s="16" t="s">
        <v>10</v>
      </c>
      <c r="F1273" s="24">
        <v>2081</v>
      </c>
      <c r="G1273" s="25">
        <v>0.93816065400000004</v>
      </c>
    </row>
    <row r="1274" spans="1:7" x14ac:dyDescent="0.2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535</v>
      </c>
      <c r="E1274" s="16" t="s">
        <v>10</v>
      </c>
      <c r="F1274" s="24">
        <v>2082</v>
      </c>
      <c r="G1274" s="25">
        <v>0.93822153900000005</v>
      </c>
    </row>
    <row r="1275" spans="1:7" x14ac:dyDescent="0.2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535</v>
      </c>
      <c r="E1275" s="16" t="s">
        <v>10</v>
      </c>
      <c r="F1275" s="24">
        <v>2087</v>
      </c>
      <c r="G1275" s="25">
        <v>0.93852707099999999</v>
      </c>
    </row>
    <row r="1276" spans="1:7" x14ac:dyDescent="0.2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535</v>
      </c>
      <c r="E1276" s="16" t="s">
        <v>10</v>
      </c>
      <c r="F1276" s="24">
        <v>2091</v>
      </c>
      <c r="G1276" s="25">
        <v>0.93877872624510095</v>
      </c>
    </row>
    <row r="1277" spans="1:7" x14ac:dyDescent="0.2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535</v>
      </c>
      <c r="E1277" s="16" t="s">
        <v>10</v>
      </c>
      <c r="F1277" s="24">
        <v>2300</v>
      </c>
      <c r="G1277" s="25">
        <v>0.93877872624510095</v>
      </c>
    </row>
    <row r="1278" spans="1:7" x14ac:dyDescent="0.2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535</v>
      </c>
      <c r="E1278" s="16" t="s">
        <v>11</v>
      </c>
      <c r="F1278" s="24">
        <v>2010</v>
      </c>
      <c r="G1278" s="25">
        <v>0.92457310400000015</v>
      </c>
    </row>
    <row r="1279" spans="1:7" x14ac:dyDescent="0.2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535</v>
      </c>
      <c r="E1279" s="16" t="s">
        <v>11</v>
      </c>
      <c r="F1279" s="24">
        <v>2011</v>
      </c>
      <c r="G1279" s="25">
        <v>0.92506605900000005</v>
      </c>
    </row>
    <row r="1280" spans="1:7" x14ac:dyDescent="0.2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535</v>
      </c>
      <c r="E1280" s="16" t="s">
        <v>11</v>
      </c>
      <c r="F1280" s="24">
        <v>2013</v>
      </c>
      <c r="G1280" s="25">
        <v>0.92605196899999997</v>
      </c>
    </row>
    <row r="1281" spans="1:7" x14ac:dyDescent="0.2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535</v>
      </c>
      <c r="E1281" s="16" t="s">
        <v>11</v>
      </c>
      <c r="F1281" s="24">
        <v>2017</v>
      </c>
      <c r="G1281" s="25">
        <v>0.92785706099999998</v>
      </c>
    </row>
    <row r="1282" spans="1:7" x14ac:dyDescent="0.2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535</v>
      </c>
      <c r="E1282" s="16" t="s">
        <v>11</v>
      </c>
      <c r="F1282" s="24">
        <v>2025</v>
      </c>
      <c r="G1282" s="25">
        <v>0.92977268099999999</v>
      </c>
    </row>
    <row r="1283" spans="1:7" x14ac:dyDescent="0.2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535</v>
      </c>
      <c r="E1283" s="16" t="s">
        <v>11</v>
      </c>
      <c r="F1283" s="24">
        <v>2029</v>
      </c>
      <c r="G1283" s="25">
        <v>0.93030529100000003</v>
      </c>
    </row>
    <row r="1284" spans="1:7" x14ac:dyDescent="0.2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535</v>
      </c>
      <c r="E1284" s="16" t="s">
        <v>11</v>
      </c>
      <c r="F1284" s="24">
        <v>2032</v>
      </c>
      <c r="G1284" s="25">
        <v>0.93064461799999998</v>
      </c>
    </row>
    <row r="1285" spans="1:7" x14ac:dyDescent="0.2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535</v>
      </c>
      <c r="E1285" s="16" t="s">
        <v>11</v>
      </c>
      <c r="F1285" s="24">
        <v>2033</v>
      </c>
      <c r="G1285" s="25">
        <v>0.93074827999999998</v>
      </c>
    </row>
    <row r="1286" spans="1:7" x14ac:dyDescent="0.2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535</v>
      </c>
      <c r="E1286" s="16" t="s">
        <v>11</v>
      </c>
      <c r="F1286" s="24">
        <v>2037</v>
      </c>
      <c r="G1286" s="25">
        <v>0.93114296699999999</v>
      </c>
    </row>
    <row r="1287" spans="1:7" x14ac:dyDescent="0.2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535</v>
      </c>
      <c r="E1287" s="16" t="s">
        <v>11</v>
      </c>
      <c r="F1287" s="24">
        <v>2044</v>
      </c>
      <c r="G1287" s="25">
        <v>0.93166017000000001</v>
      </c>
    </row>
    <row r="1288" spans="1:7" x14ac:dyDescent="0.2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535</v>
      </c>
      <c r="E1288" s="16" t="s">
        <v>11</v>
      </c>
      <c r="F1288" s="24">
        <v>2048</v>
      </c>
      <c r="G1288" s="25">
        <v>0.93188215500000005</v>
      </c>
    </row>
    <row r="1289" spans="1:7" x14ac:dyDescent="0.2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535</v>
      </c>
      <c r="E1289" s="16" t="s">
        <v>11</v>
      </c>
      <c r="F1289" s="24">
        <v>2049</v>
      </c>
      <c r="G1289" s="25">
        <v>0.93193548999999998</v>
      </c>
    </row>
    <row r="1290" spans="1:7" x14ac:dyDescent="0.2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535</v>
      </c>
      <c r="E1290" s="16" t="s">
        <v>11</v>
      </c>
      <c r="F1290" s="24">
        <v>2050</v>
      </c>
      <c r="G1290" s="25">
        <v>0.93198818900000002</v>
      </c>
    </row>
    <row r="1291" spans="1:7" x14ac:dyDescent="0.2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535</v>
      </c>
      <c r="E1291" s="16" t="s">
        <v>11</v>
      </c>
      <c r="F1291" s="24">
        <v>2052</v>
      </c>
      <c r="G1291" s="25">
        <v>0.93205494700000002</v>
      </c>
    </row>
    <row r="1292" spans="1:7" x14ac:dyDescent="0.2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535</v>
      </c>
      <c r="E1292" s="16" t="s">
        <v>11</v>
      </c>
      <c r="F1292" s="24">
        <v>2055</v>
      </c>
      <c r="G1292" s="25">
        <v>0.93215202699999999</v>
      </c>
    </row>
    <row r="1293" spans="1:7" x14ac:dyDescent="0.2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535</v>
      </c>
      <c r="E1293" s="16" t="s">
        <v>11</v>
      </c>
      <c r="F1293" s="24">
        <v>2059</v>
      </c>
      <c r="G1293" s="25">
        <v>0.93228816400000003</v>
      </c>
    </row>
    <row r="1294" spans="1:7" x14ac:dyDescent="0.2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535</v>
      </c>
      <c r="E1294" s="16" t="s">
        <v>11</v>
      </c>
      <c r="F1294" s="24">
        <v>2061</v>
      </c>
      <c r="G1294" s="25">
        <v>0.93238550600000003</v>
      </c>
    </row>
    <row r="1295" spans="1:7" x14ac:dyDescent="0.2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535</v>
      </c>
      <c r="E1295" s="16" t="s">
        <v>11</v>
      </c>
      <c r="F1295" s="24">
        <v>2062</v>
      </c>
      <c r="G1295" s="25">
        <v>0.93244899800000003</v>
      </c>
    </row>
    <row r="1296" spans="1:7" x14ac:dyDescent="0.2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535</v>
      </c>
      <c r="E1296" s="16" t="s">
        <v>11</v>
      </c>
      <c r="F1296" s="24">
        <v>2064</v>
      </c>
      <c r="G1296" s="25">
        <v>0.93257463500000004</v>
      </c>
    </row>
    <row r="1297" spans="1:7" x14ac:dyDescent="0.2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535</v>
      </c>
      <c r="E1297" s="16" t="s">
        <v>11</v>
      </c>
      <c r="F1297" s="24">
        <v>2067</v>
      </c>
      <c r="G1297" s="25">
        <v>0.93275857600000001</v>
      </c>
    </row>
    <row r="1298" spans="1:7" x14ac:dyDescent="0.2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535</v>
      </c>
      <c r="E1298" s="16" t="s">
        <v>11</v>
      </c>
      <c r="F1298" s="24">
        <v>2071</v>
      </c>
      <c r="G1298" s="25">
        <v>0.93302732799999999</v>
      </c>
    </row>
    <row r="1299" spans="1:7" x14ac:dyDescent="0.2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535</v>
      </c>
      <c r="E1299" s="16" t="s">
        <v>11</v>
      </c>
      <c r="F1299" s="24">
        <v>2076</v>
      </c>
      <c r="G1299" s="25">
        <v>0.93346119299999997</v>
      </c>
    </row>
    <row r="1300" spans="1:7" x14ac:dyDescent="0.2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535</v>
      </c>
      <c r="E1300" s="16" t="s">
        <v>11</v>
      </c>
      <c r="F1300" s="24">
        <v>2077</v>
      </c>
      <c r="G1300" s="25">
        <v>0.93354591600000003</v>
      </c>
    </row>
    <row r="1301" spans="1:7" x14ac:dyDescent="0.2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535</v>
      </c>
      <c r="E1301" s="16" t="s">
        <v>11</v>
      </c>
      <c r="F1301" s="24">
        <v>2081</v>
      </c>
      <c r="G1301" s="25">
        <v>0.93391423100000004</v>
      </c>
    </row>
    <row r="1302" spans="1:7" x14ac:dyDescent="0.2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535</v>
      </c>
      <c r="E1302" s="16" t="s">
        <v>11</v>
      </c>
      <c r="F1302" s="24">
        <v>2082</v>
      </c>
      <c r="G1302" s="25">
        <v>0.93403106899999999</v>
      </c>
    </row>
    <row r="1303" spans="1:7" x14ac:dyDescent="0.2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535</v>
      </c>
      <c r="E1303" s="16" t="s">
        <v>11</v>
      </c>
      <c r="F1303" s="24">
        <v>2087</v>
      </c>
      <c r="G1303" s="25">
        <v>0.93460578400000005</v>
      </c>
    </row>
    <row r="1304" spans="1:7" x14ac:dyDescent="0.2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535</v>
      </c>
      <c r="E1304" s="16" t="s">
        <v>11</v>
      </c>
      <c r="F1304" s="24">
        <v>2091</v>
      </c>
      <c r="G1304" s="25">
        <v>0.93506487741661104</v>
      </c>
    </row>
    <row r="1305" spans="1:7" x14ac:dyDescent="0.2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535</v>
      </c>
      <c r="E1305" s="16" t="s">
        <v>11</v>
      </c>
      <c r="F1305" s="24">
        <v>2300</v>
      </c>
      <c r="G1305" s="25">
        <v>0.93506487741661104</v>
      </c>
    </row>
    <row r="1306" spans="1:7" x14ac:dyDescent="0.2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535</v>
      </c>
      <c r="E1306" s="16" t="s">
        <v>12</v>
      </c>
      <c r="F1306" s="24">
        <v>2010</v>
      </c>
      <c r="G1306" s="25">
        <v>0.92364952550000012</v>
      </c>
    </row>
    <row r="1307" spans="1:7" x14ac:dyDescent="0.2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535</v>
      </c>
      <c r="E1307" s="16" t="s">
        <v>12</v>
      </c>
      <c r="F1307" s="24">
        <v>2011</v>
      </c>
      <c r="G1307" s="25">
        <v>0.92421947599999998</v>
      </c>
    </row>
    <row r="1308" spans="1:7" x14ac:dyDescent="0.2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535</v>
      </c>
      <c r="E1308" s="16" t="s">
        <v>12</v>
      </c>
      <c r="F1308" s="24">
        <v>2013</v>
      </c>
      <c r="G1308" s="25">
        <v>0.92535937700000004</v>
      </c>
    </row>
    <row r="1309" spans="1:7" x14ac:dyDescent="0.2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535</v>
      </c>
      <c r="E1309" s="16" t="s">
        <v>12</v>
      </c>
      <c r="F1309" s="24">
        <v>2017</v>
      </c>
      <c r="G1309" s="25">
        <v>0.92749802699999995</v>
      </c>
    </row>
    <row r="1310" spans="1:7" x14ac:dyDescent="0.2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535</v>
      </c>
      <c r="E1310" s="16" t="s">
        <v>12</v>
      </c>
      <c r="F1310" s="24">
        <v>2025</v>
      </c>
      <c r="G1310" s="25">
        <v>0.93005248200000001</v>
      </c>
    </row>
    <row r="1311" spans="1:7" x14ac:dyDescent="0.2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535</v>
      </c>
      <c r="E1311" s="16" t="s">
        <v>12</v>
      </c>
      <c r="F1311" s="24">
        <v>2029</v>
      </c>
      <c r="G1311" s="25">
        <v>0.93084014999999998</v>
      </c>
    </row>
    <row r="1312" spans="1:7" x14ac:dyDescent="0.2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535</v>
      </c>
      <c r="E1312" s="16" t="s">
        <v>12</v>
      </c>
      <c r="F1312" s="24">
        <v>2032</v>
      </c>
      <c r="G1312" s="25">
        <v>0.93094176799999995</v>
      </c>
    </row>
    <row r="1313" spans="1:7" x14ac:dyDescent="0.2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535</v>
      </c>
      <c r="E1313" s="16" t="s">
        <v>12</v>
      </c>
      <c r="F1313" s="24">
        <v>2033</v>
      </c>
      <c r="G1313" s="25">
        <v>0.93089935599999996</v>
      </c>
    </row>
    <row r="1314" spans="1:7" x14ac:dyDescent="0.2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535</v>
      </c>
      <c r="E1314" s="16" t="s">
        <v>12</v>
      </c>
      <c r="F1314" s="24">
        <v>2037</v>
      </c>
      <c r="G1314" s="25">
        <v>0.93073139100000002</v>
      </c>
    </row>
    <row r="1315" spans="1:7" x14ac:dyDescent="0.2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535</v>
      </c>
      <c r="E1315" s="16" t="s">
        <v>12</v>
      </c>
      <c r="F1315" s="24">
        <v>2044</v>
      </c>
      <c r="G1315" s="25">
        <v>0.93095013900000001</v>
      </c>
    </row>
    <row r="1316" spans="1:7" x14ac:dyDescent="0.2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535</v>
      </c>
      <c r="E1316" s="16" t="s">
        <v>12</v>
      </c>
      <c r="F1316" s="24">
        <v>2048</v>
      </c>
      <c r="G1316" s="25">
        <v>0.93127688399999997</v>
      </c>
    </row>
    <row r="1317" spans="1:7" x14ac:dyDescent="0.2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535</v>
      </c>
      <c r="E1317" s="16" t="s">
        <v>12</v>
      </c>
      <c r="F1317" s="24">
        <v>2049</v>
      </c>
      <c r="G1317" s="25">
        <v>0.93135625799999999</v>
      </c>
    </row>
    <row r="1318" spans="1:7" x14ac:dyDescent="0.2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535</v>
      </c>
      <c r="E1318" s="16" t="s">
        <v>12</v>
      </c>
      <c r="F1318" s="24">
        <v>2050</v>
      </c>
      <c r="G1318" s="25">
        <v>0.93143453700000001</v>
      </c>
    </row>
    <row r="1319" spans="1:7" x14ac:dyDescent="0.2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535</v>
      </c>
      <c r="E1319" s="16" t="s">
        <v>12</v>
      </c>
      <c r="F1319" s="24">
        <v>2052</v>
      </c>
      <c r="G1319" s="25">
        <v>0.93147559700000004</v>
      </c>
    </row>
    <row r="1320" spans="1:7" x14ac:dyDescent="0.2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535</v>
      </c>
      <c r="E1320" s="16" t="s">
        <v>12</v>
      </c>
      <c r="F1320" s="24">
        <v>2055</v>
      </c>
      <c r="G1320" s="25">
        <v>0.93153523999999999</v>
      </c>
    </row>
    <row r="1321" spans="1:7" x14ac:dyDescent="0.2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535</v>
      </c>
      <c r="E1321" s="16" t="s">
        <v>12</v>
      </c>
      <c r="F1321" s="24">
        <v>2059</v>
      </c>
      <c r="G1321" s="25">
        <v>0.93161003200000003</v>
      </c>
    </row>
    <row r="1322" spans="1:7" x14ac:dyDescent="0.2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535</v>
      </c>
      <c r="E1322" s="16" t="s">
        <v>12</v>
      </c>
      <c r="F1322" s="24">
        <v>2061</v>
      </c>
      <c r="G1322" s="25">
        <v>0.93163435699999997</v>
      </c>
    </row>
    <row r="1323" spans="1:7" x14ac:dyDescent="0.2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535</v>
      </c>
      <c r="E1323" s="16" t="s">
        <v>12</v>
      </c>
      <c r="F1323" s="24">
        <v>2062</v>
      </c>
      <c r="G1323" s="25">
        <v>0.93164050700000001</v>
      </c>
    </row>
    <row r="1324" spans="1:7" x14ac:dyDescent="0.2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535</v>
      </c>
      <c r="E1324" s="16" t="s">
        <v>12</v>
      </c>
      <c r="F1324" s="24">
        <v>2064</v>
      </c>
      <c r="G1324" s="25">
        <v>0.93165251100000002</v>
      </c>
    </row>
    <row r="1325" spans="1:7" x14ac:dyDescent="0.2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535</v>
      </c>
      <c r="E1325" s="16" t="s">
        <v>12</v>
      </c>
      <c r="F1325" s="24">
        <v>2067</v>
      </c>
      <c r="G1325" s="25">
        <v>0.93166899299999995</v>
      </c>
    </row>
    <row r="1326" spans="1:7" x14ac:dyDescent="0.2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535</v>
      </c>
      <c r="E1326" s="16" t="s">
        <v>12</v>
      </c>
      <c r="F1326" s="24">
        <v>2071</v>
      </c>
      <c r="G1326" s="25">
        <v>0.93179395600000003</v>
      </c>
    </row>
    <row r="1327" spans="1:7" x14ac:dyDescent="0.2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535</v>
      </c>
      <c r="E1327" s="16" t="s">
        <v>12</v>
      </c>
      <c r="F1327" s="24">
        <v>2076</v>
      </c>
      <c r="G1327" s="25">
        <v>0.93232603700000005</v>
      </c>
    </row>
    <row r="1328" spans="1:7" x14ac:dyDescent="0.2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535</v>
      </c>
      <c r="E1328" s="16" t="s">
        <v>12</v>
      </c>
      <c r="F1328" s="24">
        <v>2077</v>
      </c>
      <c r="G1328" s="25">
        <v>0.932429748</v>
      </c>
    </row>
    <row r="1329" spans="1:7" x14ac:dyDescent="0.2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535</v>
      </c>
      <c r="E1329" s="16" t="s">
        <v>12</v>
      </c>
      <c r="F1329" s="24">
        <v>2081</v>
      </c>
      <c r="G1329" s="25">
        <v>0.93286594199999995</v>
      </c>
    </row>
    <row r="1330" spans="1:7" x14ac:dyDescent="0.2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535</v>
      </c>
      <c r="E1330" s="16" t="s">
        <v>12</v>
      </c>
      <c r="F1330" s="24">
        <v>2082</v>
      </c>
      <c r="G1330" s="25">
        <v>0.93299521299999999</v>
      </c>
    </row>
    <row r="1331" spans="1:7" x14ac:dyDescent="0.2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535</v>
      </c>
      <c r="E1331" s="16" t="s">
        <v>12</v>
      </c>
      <c r="F1331" s="24">
        <v>2087</v>
      </c>
      <c r="G1331" s="25">
        <v>0.93362943700000001</v>
      </c>
    </row>
    <row r="1332" spans="1:7" x14ac:dyDescent="0.2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535</v>
      </c>
      <c r="E1332" s="16" t="s">
        <v>12</v>
      </c>
      <c r="F1332" s="24">
        <v>2091</v>
      </c>
      <c r="G1332" s="25">
        <v>0.93412493335368196</v>
      </c>
    </row>
    <row r="1333" spans="1:7" x14ac:dyDescent="0.2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535</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127</v>
      </c>
      <c r="B1" s="22" t="s">
        <v>213</v>
      </c>
      <c r="C1" s="7" t="s">
        <v>475</v>
      </c>
      <c r="D1" s="7" t="s">
        <v>222</v>
      </c>
      <c r="E1" s="7" t="s">
        <v>214</v>
      </c>
      <c r="F1" s="22" t="s">
        <v>223</v>
      </c>
      <c r="G1" s="7" t="s">
        <v>265</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2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2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2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2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2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2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2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651</v>
      </c>
      <c r="C247" s="33" t="s">
        <v>479</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651</v>
      </c>
      <c r="C248" s="33" t="s">
        <v>479</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651</v>
      </c>
      <c r="C249" s="33" t="s">
        <v>479</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651</v>
      </c>
      <c r="C250" s="33" t="s">
        <v>479</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651</v>
      </c>
      <c r="C251" s="33" t="s">
        <v>479</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651</v>
      </c>
      <c r="C252" s="33" t="s">
        <v>479</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651</v>
      </c>
      <c r="C253" s="33" t="s">
        <v>479</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651</v>
      </c>
      <c r="C254" s="33" t="s">
        <v>479</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651</v>
      </c>
      <c r="C255" s="33" t="s">
        <v>479</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651</v>
      </c>
      <c r="C256" s="33" t="s">
        <v>479</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651</v>
      </c>
      <c r="C257" s="33" t="s">
        <v>479</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651</v>
      </c>
      <c r="C258" s="33" t="s">
        <v>479</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651</v>
      </c>
      <c r="C259" s="33" t="s">
        <v>479</v>
      </c>
      <c r="D259" s="34"/>
      <c r="E259" s="33"/>
      <c r="F259" s="32" t="s">
        <v>477</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651</v>
      </c>
      <c r="C260" s="33" t="s">
        <v>479</v>
      </c>
      <c r="D260" s="34"/>
      <c r="E260" s="33"/>
      <c r="F260" s="32" t="s">
        <v>477</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651</v>
      </c>
      <c r="C261" s="33" t="s">
        <v>479</v>
      </c>
      <c r="D261" s="34"/>
      <c r="E261" s="33"/>
      <c r="F261" s="32" t="s">
        <v>477</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651</v>
      </c>
      <c r="C262" s="33" t="s">
        <v>479</v>
      </c>
      <c r="D262" s="34"/>
      <c r="E262" s="33"/>
      <c r="F262" s="32" t="s">
        <v>477</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651</v>
      </c>
      <c r="C263" s="33" t="s">
        <v>479</v>
      </c>
      <c r="D263" s="34"/>
      <c r="E263" s="33"/>
      <c r="F263" s="32" t="s">
        <v>477</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651</v>
      </c>
      <c r="C264" s="33" t="s">
        <v>479</v>
      </c>
      <c r="D264" s="34"/>
      <c r="E264" s="33"/>
      <c r="F264" s="32" t="s">
        <v>477</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651</v>
      </c>
      <c r="C265" s="33" t="s">
        <v>479</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651</v>
      </c>
      <c r="C266" s="33" t="s">
        <v>479</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651</v>
      </c>
      <c r="C267" s="33" t="s">
        <v>479</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651</v>
      </c>
      <c r="C268" s="33" t="s">
        <v>479</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651</v>
      </c>
      <c r="C269" s="33" t="s">
        <v>479</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651</v>
      </c>
      <c r="C270" s="33" t="s">
        <v>479</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651</v>
      </c>
      <c r="C271" s="33" t="s">
        <v>479</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651</v>
      </c>
      <c r="C272" s="33" t="s">
        <v>479</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651</v>
      </c>
      <c r="C273" s="33" t="s">
        <v>479</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651</v>
      </c>
      <c r="C274" s="33" t="s">
        <v>479</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651</v>
      </c>
      <c r="C275" s="33" t="s">
        <v>479</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651</v>
      </c>
      <c r="C276" s="33" t="s">
        <v>479</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651</v>
      </c>
      <c r="C277" s="33" t="s">
        <v>479</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651</v>
      </c>
      <c r="C278" s="33" t="s">
        <v>479</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651</v>
      </c>
      <c r="C279" s="33" t="s">
        <v>479</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651</v>
      </c>
      <c r="C280" s="33" t="s">
        <v>479</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651</v>
      </c>
      <c r="C281" s="33" t="s">
        <v>479</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651</v>
      </c>
      <c r="C282" s="33" t="s">
        <v>479</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651</v>
      </c>
      <c r="C283" s="33" t="s">
        <v>479</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651</v>
      </c>
      <c r="C284" s="33" t="s">
        <v>479</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651</v>
      </c>
      <c r="C285" s="33" t="s">
        <v>479</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651</v>
      </c>
      <c r="C286" s="33" t="s">
        <v>479</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651</v>
      </c>
      <c r="C287" s="33" t="s">
        <v>479</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651</v>
      </c>
      <c r="C288" s="33" t="s">
        <v>479</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651</v>
      </c>
      <c r="C289" s="33" t="s">
        <v>478</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651</v>
      </c>
      <c r="C290" s="33" t="s">
        <v>478</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651</v>
      </c>
      <c r="C291" s="33" t="s">
        <v>478</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651</v>
      </c>
      <c r="C292" s="33" t="s">
        <v>478</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651</v>
      </c>
      <c r="C293" s="33" t="s">
        <v>478</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651</v>
      </c>
      <c r="C294" s="33" t="s">
        <v>478</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651</v>
      </c>
      <c r="C295" s="33" t="s">
        <v>478</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651</v>
      </c>
      <c r="C296" s="33" t="s">
        <v>478</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651</v>
      </c>
      <c r="C297" s="33" t="s">
        <v>478</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651</v>
      </c>
      <c r="C298" s="33" t="s">
        <v>478</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651</v>
      </c>
      <c r="C299" s="33" t="s">
        <v>478</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651</v>
      </c>
      <c r="C300" s="33" t="s">
        <v>478</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651</v>
      </c>
      <c r="C301" s="33" t="s">
        <v>478</v>
      </c>
      <c r="D301" s="34"/>
      <c r="E301" s="33"/>
      <c r="F301" s="32" t="s">
        <v>477</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651</v>
      </c>
      <c r="C302" s="33" t="s">
        <v>478</v>
      </c>
      <c r="D302" s="34"/>
      <c r="E302" s="33"/>
      <c r="F302" s="32" t="s">
        <v>477</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651</v>
      </c>
      <c r="C303" s="33" t="s">
        <v>478</v>
      </c>
      <c r="D303" s="34"/>
      <c r="E303" s="33"/>
      <c r="F303" s="32" t="s">
        <v>477</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651</v>
      </c>
      <c r="C304" s="33" t="s">
        <v>478</v>
      </c>
      <c r="D304" s="34"/>
      <c r="E304" s="33"/>
      <c r="F304" s="32" t="s">
        <v>477</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651</v>
      </c>
      <c r="C305" s="33" t="s">
        <v>478</v>
      </c>
      <c r="D305" s="34"/>
      <c r="E305" s="33"/>
      <c r="F305" s="32" t="s">
        <v>477</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651</v>
      </c>
      <c r="C306" s="33" t="s">
        <v>478</v>
      </c>
      <c r="D306" s="34"/>
      <c r="E306" s="33"/>
      <c r="F306" s="32" t="s">
        <v>477</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651</v>
      </c>
      <c r="C307" s="33" t="s">
        <v>478</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651</v>
      </c>
      <c r="C308" s="33" t="s">
        <v>478</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651</v>
      </c>
      <c r="C309" s="33" t="s">
        <v>478</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651</v>
      </c>
      <c r="C310" s="33" t="s">
        <v>478</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651</v>
      </c>
      <c r="C311" s="33" t="s">
        <v>478</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651</v>
      </c>
      <c r="C312" s="33" t="s">
        <v>478</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651</v>
      </c>
      <c r="C313" s="33" t="s">
        <v>478</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651</v>
      </c>
      <c r="C314" s="33" t="s">
        <v>478</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651</v>
      </c>
      <c r="C315" s="33" t="s">
        <v>478</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651</v>
      </c>
      <c r="C316" s="33" t="s">
        <v>478</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651</v>
      </c>
      <c r="C317" s="33" t="s">
        <v>478</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651</v>
      </c>
      <c r="C318" s="33" t="s">
        <v>478</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651</v>
      </c>
      <c r="C319" s="33" t="s">
        <v>478</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651</v>
      </c>
      <c r="C320" s="33" t="s">
        <v>478</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651</v>
      </c>
      <c r="C321" s="33" t="s">
        <v>478</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651</v>
      </c>
      <c r="C322" s="33" t="s">
        <v>478</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651</v>
      </c>
      <c r="C323" s="33" t="s">
        <v>478</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651</v>
      </c>
      <c r="C324" s="33" t="s">
        <v>478</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651</v>
      </c>
      <c r="C325" s="33" t="s">
        <v>478</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651</v>
      </c>
      <c r="C326" s="33" t="s">
        <v>478</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651</v>
      </c>
      <c r="C327" s="33" t="s">
        <v>478</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651</v>
      </c>
      <c r="C328" s="33" t="s">
        <v>478</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651</v>
      </c>
      <c r="C329" s="33" t="s">
        <v>478</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651</v>
      </c>
      <c r="C330" s="33" t="s">
        <v>478</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651</v>
      </c>
      <c r="C331" s="33" t="s">
        <v>476</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651</v>
      </c>
      <c r="C332" s="33" t="s">
        <v>476</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651</v>
      </c>
      <c r="C333" s="33" t="s">
        <v>476</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651</v>
      </c>
      <c r="C334" s="33" t="s">
        <v>476</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651</v>
      </c>
      <c r="C335" s="33" t="s">
        <v>476</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651</v>
      </c>
      <c r="C336" s="33" t="s">
        <v>476</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651</v>
      </c>
      <c r="C337" s="33" t="s">
        <v>476</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651</v>
      </c>
      <c r="C338" s="33" t="s">
        <v>476</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651</v>
      </c>
      <c r="C339" s="33" t="s">
        <v>476</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651</v>
      </c>
      <c r="C340" s="33" t="s">
        <v>476</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651</v>
      </c>
      <c r="C341" s="33" t="s">
        <v>476</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651</v>
      </c>
      <c r="C342" s="33" t="s">
        <v>476</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651</v>
      </c>
      <c r="C343" s="33" t="s">
        <v>476</v>
      </c>
      <c r="D343" s="34"/>
      <c r="E343" s="33"/>
      <c r="F343" s="32" t="s">
        <v>477</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651</v>
      </c>
      <c r="C344" s="33" t="s">
        <v>476</v>
      </c>
      <c r="D344" s="34"/>
      <c r="E344" s="33"/>
      <c r="F344" s="32" t="s">
        <v>477</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651</v>
      </c>
      <c r="C345" s="33" t="s">
        <v>476</v>
      </c>
      <c r="D345" s="34"/>
      <c r="E345" s="33"/>
      <c r="F345" s="32" t="s">
        <v>477</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651</v>
      </c>
      <c r="C346" s="33" t="s">
        <v>476</v>
      </c>
      <c r="D346" s="34"/>
      <c r="E346" s="33"/>
      <c r="F346" s="32" t="s">
        <v>477</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651</v>
      </c>
      <c r="C347" s="33" t="s">
        <v>476</v>
      </c>
      <c r="D347" s="34"/>
      <c r="E347" s="33"/>
      <c r="F347" s="32" t="s">
        <v>477</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651</v>
      </c>
      <c r="C348" s="33" t="s">
        <v>476</v>
      </c>
      <c r="D348" s="34"/>
      <c r="E348" s="33"/>
      <c r="F348" s="32" t="s">
        <v>477</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651</v>
      </c>
      <c r="C349" s="33" t="s">
        <v>476</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651</v>
      </c>
      <c r="C350" s="33" t="s">
        <v>476</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651</v>
      </c>
      <c r="C351" s="33" t="s">
        <v>476</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651</v>
      </c>
      <c r="C352" s="33" t="s">
        <v>476</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651</v>
      </c>
      <c r="C353" s="33" t="s">
        <v>476</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651</v>
      </c>
      <c r="C354" s="33" t="s">
        <v>476</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651</v>
      </c>
      <c r="C355" s="33" t="s">
        <v>476</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651</v>
      </c>
      <c r="C356" s="33" t="s">
        <v>476</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651</v>
      </c>
      <c r="C357" s="33" t="s">
        <v>476</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651</v>
      </c>
      <c r="C358" s="33" t="s">
        <v>476</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651</v>
      </c>
      <c r="C359" s="33" t="s">
        <v>476</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651</v>
      </c>
      <c r="C360" s="33" t="s">
        <v>476</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651</v>
      </c>
      <c r="C361" s="33" t="s">
        <v>476</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651</v>
      </c>
      <c r="C362" s="33" t="s">
        <v>476</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651</v>
      </c>
      <c r="C363" s="33" t="s">
        <v>476</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651</v>
      </c>
      <c r="C364" s="33" t="s">
        <v>476</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651</v>
      </c>
      <c r="C365" s="33" t="s">
        <v>476</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651</v>
      </c>
      <c r="C366" s="33" t="s">
        <v>476</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651</v>
      </c>
      <c r="C367" s="33" t="s">
        <v>476</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651</v>
      </c>
      <c r="C368" s="33" t="s">
        <v>476</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651</v>
      </c>
      <c r="C369" s="33" t="s">
        <v>476</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651</v>
      </c>
      <c r="C370" s="33" t="s">
        <v>476</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651</v>
      </c>
      <c r="C371" s="33" t="s">
        <v>476</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651</v>
      </c>
      <c r="C372" s="33" t="s">
        <v>476</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457</v>
      </c>
      <c r="C373" s="33" t="s">
        <v>442</v>
      </c>
      <c r="D373" t="s">
        <v>443</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457</v>
      </c>
      <c r="C374" s="33" t="s">
        <v>442</v>
      </c>
      <c r="D374" t="s">
        <v>443</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457</v>
      </c>
      <c r="C375" s="33" t="s">
        <v>442</v>
      </c>
      <c r="D375" t="s">
        <v>443</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457</v>
      </c>
      <c r="C376" s="33" t="s">
        <v>442</v>
      </c>
      <c r="D376" t="s">
        <v>443</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457</v>
      </c>
      <c r="C377" s="33" t="s">
        <v>442</v>
      </c>
      <c r="D377" t="s">
        <v>443</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457</v>
      </c>
      <c r="C378" s="33" t="s">
        <v>442</v>
      </c>
      <c r="D378" t="s">
        <v>443</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457</v>
      </c>
      <c r="C379" s="33" t="s">
        <v>442</v>
      </c>
      <c r="D379" t="s">
        <v>443</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457</v>
      </c>
      <c r="C380" s="33" t="s">
        <v>442</v>
      </c>
      <c r="D380" t="s">
        <v>443</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457</v>
      </c>
      <c r="C381" s="33" t="s">
        <v>442</v>
      </c>
      <c r="D381" t="s">
        <v>443</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457</v>
      </c>
      <c r="C382" s="33" t="s">
        <v>442</v>
      </c>
      <c r="D382" t="s">
        <v>443</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457</v>
      </c>
      <c r="C383" s="33" t="s">
        <v>442</v>
      </c>
      <c r="D383" t="s">
        <v>443</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457</v>
      </c>
      <c r="C384" s="33" t="s">
        <v>442</v>
      </c>
      <c r="D384" t="s">
        <v>443</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457</v>
      </c>
      <c r="C385" s="33" t="s">
        <v>442</v>
      </c>
      <c r="D385" t="s">
        <v>443</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457</v>
      </c>
      <c r="C386" s="33" t="s">
        <v>442</v>
      </c>
      <c r="D386" t="s">
        <v>443</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457</v>
      </c>
      <c r="C387" s="33" t="s">
        <v>442</v>
      </c>
      <c r="D387" t="s">
        <v>443</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457</v>
      </c>
      <c r="C388" s="33" t="s">
        <v>442</v>
      </c>
      <c r="D388" t="s">
        <v>443</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457</v>
      </c>
      <c r="C389" s="33" t="s">
        <v>442</v>
      </c>
      <c r="D389" t="s">
        <v>443</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457</v>
      </c>
      <c r="C390" s="33" t="s">
        <v>442</v>
      </c>
      <c r="D390" t="s">
        <v>443</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457</v>
      </c>
      <c r="C391" s="33" t="s">
        <v>442</v>
      </c>
      <c r="D391" t="s">
        <v>443</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457</v>
      </c>
      <c r="C392" s="33" t="s">
        <v>442</v>
      </c>
      <c r="D392" t="s">
        <v>443</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457</v>
      </c>
      <c r="C393" s="33" t="s">
        <v>442</v>
      </c>
      <c r="D393" t="s">
        <v>443</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457</v>
      </c>
      <c r="C394" s="33" t="s">
        <v>442</v>
      </c>
      <c r="D394" t="s">
        <v>443</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457</v>
      </c>
      <c r="C395" s="33" t="s">
        <v>442</v>
      </c>
      <c r="D395" t="s">
        <v>443</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457</v>
      </c>
      <c r="C396" s="33" t="s">
        <v>442</v>
      </c>
      <c r="D396" t="s">
        <v>443</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457</v>
      </c>
      <c r="C397" s="33" t="s">
        <v>442</v>
      </c>
      <c r="D397" t="s">
        <v>443</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457</v>
      </c>
      <c r="C398" s="33" t="s">
        <v>442</v>
      </c>
      <c r="D398" t="s">
        <v>443</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457</v>
      </c>
      <c r="C399" s="33" t="s">
        <v>442</v>
      </c>
      <c r="D399" t="s">
        <v>443</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457</v>
      </c>
      <c r="C400" s="33" t="s">
        <v>442</v>
      </c>
      <c r="D400" t="s">
        <v>443</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457</v>
      </c>
      <c r="C401" s="33" t="s">
        <v>442</v>
      </c>
      <c r="D401" t="s">
        <v>443</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457</v>
      </c>
      <c r="C402" s="33" t="s">
        <v>442</v>
      </c>
      <c r="D402" t="s">
        <v>443</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457</v>
      </c>
      <c r="C403" s="33" t="s">
        <v>442</v>
      </c>
      <c r="D403" t="s">
        <v>443</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457</v>
      </c>
      <c r="C404" s="33" t="s">
        <v>442</v>
      </c>
      <c r="D404" t="s">
        <v>444</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457</v>
      </c>
      <c r="C405" s="33" t="s">
        <v>442</v>
      </c>
      <c r="D405" t="s">
        <v>444</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457</v>
      </c>
      <c r="C406" s="33" t="s">
        <v>442</v>
      </c>
      <c r="D406" t="s">
        <v>444</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457</v>
      </c>
      <c r="C407" s="33" t="s">
        <v>442</v>
      </c>
      <c r="D407" t="s">
        <v>444</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457</v>
      </c>
      <c r="C408" s="33" t="s">
        <v>442</v>
      </c>
      <c r="D408" t="s">
        <v>444</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457</v>
      </c>
      <c r="C409" s="33" t="s">
        <v>442</v>
      </c>
      <c r="D409" t="s">
        <v>444</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457</v>
      </c>
      <c r="C410" s="33" t="s">
        <v>442</v>
      </c>
      <c r="D410" t="s">
        <v>444</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457</v>
      </c>
      <c r="C411" s="33" t="s">
        <v>442</v>
      </c>
      <c r="D411" t="s">
        <v>444</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457</v>
      </c>
      <c r="C412" s="33" t="s">
        <v>442</v>
      </c>
      <c r="D412" t="s">
        <v>444</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457</v>
      </c>
      <c r="C413" s="33" t="s">
        <v>442</v>
      </c>
      <c r="D413" t="s">
        <v>444</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457</v>
      </c>
      <c r="C414" s="33" t="s">
        <v>442</v>
      </c>
      <c r="D414" t="s">
        <v>444</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457</v>
      </c>
      <c r="C415" s="33" t="s">
        <v>442</v>
      </c>
      <c r="D415" t="s">
        <v>444</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457</v>
      </c>
      <c r="C416" s="33" t="s">
        <v>442</v>
      </c>
      <c r="D416" t="s">
        <v>444</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457</v>
      </c>
      <c r="C417" s="33" t="s">
        <v>442</v>
      </c>
      <c r="D417" t="s">
        <v>444</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457</v>
      </c>
      <c r="C418" s="33" t="s">
        <v>442</v>
      </c>
      <c r="D418" t="s">
        <v>444</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457</v>
      </c>
      <c r="C419" s="33" t="s">
        <v>442</v>
      </c>
      <c r="D419" t="s">
        <v>444</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457</v>
      </c>
      <c r="C420" s="33" t="s">
        <v>442</v>
      </c>
      <c r="D420" t="s">
        <v>444</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457</v>
      </c>
      <c r="C421" s="33" t="s">
        <v>442</v>
      </c>
      <c r="D421" t="s">
        <v>444</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457</v>
      </c>
      <c r="C422" s="33" t="s">
        <v>442</v>
      </c>
      <c r="D422" t="s">
        <v>444</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457</v>
      </c>
      <c r="C423" s="33" t="s">
        <v>442</v>
      </c>
      <c r="D423" t="s">
        <v>444</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457</v>
      </c>
      <c r="C424" s="33" t="s">
        <v>442</v>
      </c>
      <c r="D424" t="s">
        <v>444</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457</v>
      </c>
      <c r="C425" s="33" t="s">
        <v>442</v>
      </c>
      <c r="D425" t="s">
        <v>444</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457</v>
      </c>
      <c r="C426" s="33" t="s">
        <v>442</v>
      </c>
      <c r="D426" t="s">
        <v>444</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457</v>
      </c>
      <c r="C427" s="33" t="s">
        <v>442</v>
      </c>
      <c r="D427" t="s">
        <v>444</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457</v>
      </c>
      <c r="C428" s="33" t="s">
        <v>442</v>
      </c>
      <c r="D428" t="s">
        <v>444</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457</v>
      </c>
      <c r="C429" s="33" t="s">
        <v>442</v>
      </c>
      <c r="D429" t="s">
        <v>444</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457</v>
      </c>
      <c r="C430" s="33" t="s">
        <v>442</v>
      </c>
      <c r="D430" t="s">
        <v>444</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457</v>
      </c>
      <c r="C431" s="33" t="s">
        <v>442</v>
      </c>
      <c r="D431" t="s">
        <v>444</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457</v>
      </c>
      <c r="C432" s="33" t="s">
        <v>442</v>
      </c>
      <c r="D432" t="s">
        <v>444</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457</v>
      </c>
      <c r="C433" s="33" t="s">
        <v>442</v>
      </c>
      <c r="D433" t="s">
        <v>444</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457</v>
      </c>
      <c r="C434" s="33" t="s">
        <v>442</v>
      </c>
      <c r="D434" t="s">
        <v>444</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457</v>
      </c>
      <c r="C435" s="33" t="s">
        <v>442</v>
      </c>
      <c r="D435" t="s">
        <v>445</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457</v>
      </c>
      <c r="C436" s="33" t="s">
        <v>442</v>
      </c>
      <c r="D436" t="s">
        <v>445</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457</v>
      </c>
      <c r="C437" s="33" t="s">
        <v>442</v>
      </c>
      <c r="D437" t="s">
        <v>445</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457</v>
      </c>
      <c r="C438" s="33" t="s">
        <v>442</v>
      </c>
      <c r="D438" t="s">
        <v>445</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457</v>
      </c>
      <c r="C439" s="33" t="s">
        <v>442</v>
      </c>
      <c r="D439" t="s">
        <v>445</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457</v>
      </c>
      <c r="C440" s="33" t="s">
        <v>442</v>
      </c>
      <c r="D440" t="s">
        <v>445</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457</v>
      </c>
      <c r="C441" s="33" t="s">
        <v>442</v>
      </c>
      <c r="D441" t="s">
        <v>445</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457</v>
      </c>
      <c r="C442" s="33" t="s">
        <v>442</v>
      </c>
      <c r="D442" t="s">
        <v>445</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457</v>
      </c>
      <c r="C443" s="33" t="s">
        <v>442</v>
      </c>
      <c r="D443" t="s">
        <v>445</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457</v>
      </c>
      <c r="C444" s="33" t="s">
        <v>442</v>
      </c>
      <c r="D444" t="s">
        <v>445</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457</v>
      </c>
      <c r="C445" s="33" t="s">
        <v>442</v>
      </c>
      <c r="D445" t="s">
        <v>445</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457</v>
      </c>
      <c r="C446" s="33" t="s">
        <v>442</v>
      </c>
      <c r="D446" t="s">
        <v>445</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457</v>
      </c>
      <c r="C447" s="33" t="s">
        <v>442</v>
      </c>
      <c r="D447" t="s">
        <v>445</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457</v>
      </c>
      <c r="C448" s="33" t="s">
        <v>442</v>
      </c>
      <c r="D448" t="s">
        <v>445</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457</v>
      </c>
      <c r="C449" s="33" t="s">
        <v>442</v>
      </c>
      <c r="D449" t="s">
        <v>445</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457</v>
      </c>
      <c r="C450" s="33" t="s">
        <v>442</v>
      </c>
      <c r="D450" t="s">
        <v>445</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457</v>
      </c>
      <c r="C451" s="33" t="s">
        <v>442</v>
      </c>
      <c r="D451" t="s">
        <v>445</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457</v>
      </c>
      <c r="C452" s="33" t="s">
        <v>442</v>
      </c>
      <c r="D452" t="s">
        <v>445</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457</v>
      </c>
      <c r="C453" s="33" t="s">
        <v>442</v>
      </c>
      <c r="D453" t="s">
        <v>445</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457</v>
      </c>
      <c r="C454" s="33" t="s">
        <v>442</v>
      </c>
      <c r="D454" t="s">
        <v>445</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457</v>
      </c>
      <c r="C455" s="33" t="s">
        <v>442</v>
      </c>
      <c r="D455" t="s">
        <v>445</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457</v>
      </c>
      <c r="C456" s="33" t="s">
        <v>442</v>
      </c>
      <c r="D456" t="s">
        <v>445</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457</v>
      </c>
      <c r="C457" s="33" t="s">
        <v>442</v>
      </c>
      <c r="D457" t="s">
        <v>445</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457</v>
      </c>
      <c r="C458" s="33" t="s">
        <v>442</v>
      </c>
      <c r="D458" t="s">
        <v>445</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457</v>
      </c>
      <c r="C459" s="33" t="s">
        <v>442</v>
      </c>
      <c r="D459" t="s">
        <v>445</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457</v>
      </c>
      <c r="C460" s="33" t="s">
        <v>442</v>
      </c>
      <c r="D460" t="s">
        <v>445</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457</v>
      </c>
      <c r="C461" s="33" t="s">
        <v>442</v>
      </c>
      <c r="D461" t="s">
        <v>445</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457</v>
      </c>
      <c r="C462" s="33" t="s">
        <v>442</v>
      </c>
      <c r="D462" t="s">
        <v>445</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457</v>
      </c>
      <c r="C463" s="33" t="s">
        <v>442</v>
      </c>
      <c r="D463" t="s">
        <v>445</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457</v>
      </c>
      <c r="C464" s="33" t="s">
        <v>442</v>
      </c>
      <c r="D464" t="s">
        <v>445</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457</v>
      </c>
      <c r="C465" s="33" t="s">
        <v>442</v>
      </c>
      <c r="D465" t="s">
        <v>445</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457</v>
      </c>
      <c r="C466" s="33" t="s">
        <v>442</v>
      </c>
      <c r="D466" t="s">
        <v>446</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457</v>
      </c>
      <c r="C467" s="33" t="s">
        <v>442</v>
      </c>
      <c r="D467" t="s">
        <v>446</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457</v>
      </c>
      <c r="C468" s="33" t="s">
        <v>442</v>
      </c>
      <c r="D468" t="s">
        <v>446</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457</v>
      </c>
      <c r="C469" s="33" t="s">
        <v>442</v>
      </c>
      <c r="D469" t="s">
        <v>446</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457</v>
      </c>
      <c r="C470" s="33" t="s">
        <v>442</v>
      </c>
      <c r="D470" t="s">
        <v>446</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457</v>
      </c>
      <c r="C471" s="33" t="s">
        <v>442</v>
      </c>
      <c r="D471" t="s">
        <v>446</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457</v>
      </c>
      <c r="C472" s="33" t="s">
        <v>442</v>
      </c>
      <c r="D472" t="s">
        <v>446</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457</v>
      </c>
      <c r="C473" s="33" t="s">
        <v>442</v>
      </c>
      <c r="D473" t="s">
        <v>446</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457</v>
      </c>
      <c r="C474" s="33" t="s">
        <v>442</v>
      </c>
      <c r="D474" t="s">
        <v>446</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457</v>
      </c>
      <c r="C475" s="33" t="s">
        <v>442</v>
      </c>
      <c r="D475" t="s">
        <v>446</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457</v>
      </c>
      <c r="C476" s="33" t="s">
        <v>442</v>
      </c>
      <c r="D476" t="s">
        <v>446</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457</v>
      </c>
      <c r="C477" s="33" t="s">
        <v>442</v>
      </c>
      <c r="D477" t="s">
        <v>446</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457</v>
      </c>
      <c r="C478" s="33" t="s">
        <v>442</v>
      </c>
      <c r="D478" t="s">
        <v>446</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457</v>
      </c>
      <c r="C479" s="33" t="s">
        <v>442</v>
      </c>
      <c r="D479" t="s">
        <v>446</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457</v>
      </c>
      <c r="C480" s="33" t="s">
        <v>442</v>
      </c>
      <c r="D480" t="s">
        <v>446</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457</v>
      </c>
      <c r="C481" s="33" t="s">
        <v>442</v>
      </c>
      <c r="D481" t="s">
        <v>446</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457</v>
      </c>
      <c r="C482" s="33" t="s">
        <v>442</v>
      </c>
      <c r="D482" t="s">
        <v>446</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457</v>
      </c>
      <c r="C483" s="33" t="s">
        <v>442</v>
      </c>
      <c r="D483" t="s">
        <v>446</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457</v>
      </c>
      <c r="C484" s="33" t="s">
        <v>442</v>
      </c>
      <c r="D484" t="s">
        <v>446</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457</v>
      </c>
      <c r="C485" s="33" t="s">
        <v>442</v>
      </c>
      <c r="D485" t="s">
        <v>446</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457</v>
      </c>
      <c r="C486" s="33" t="s">
        <v>442</v>
      </c>
      <c r="D486" t="s">
        <v>446</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457</v>
      </c>
      <c r="C487" s="33" t="s">
        <v>442</v>
      </c>
      <c r="D487" t="s">
        <v>446</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457</v>
      </c>
      <c r="C488" s="33" t="s">
        <v>442</v>
      </c>
      <c r="D488" t="s">
        <v>446</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457</v>
      </c>
      <c r="C489" s="33" t="s">
        <v>442</v>
      </c>
      <c r="D489" t="s">
        <v>446</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457</v>
      </c>
      <c r="C490" s="33" t="s">
        <v>442</v>
      </c>
      <c r="D490" t="s">
        <v>446</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457</v>
      </c>
      <c r="C491" s="33" t="s">
        <v>442</v>
      </c>
      <c r="D491" t="s">
        <v>446</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457</v>
      </c>
      <c r="C492" s="33" t="s">
        <v>442</v>
      </c>
      <c r="D492" t="s">
        <v>446</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457</v>
      </c>
      <c r="C493" s="33" t="s">
        <v>442</v>
      </c>
      <c r="D493" t="s">
        <v>446</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457</v>
      </c>
      <c r="C494" s="33" t="s">
        <v>442</v>
      </c>
      <c r="D494" t="s">
        <v>446</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457</v>
      </c>
      <c r="C495" s="33" t="s">
        <v>442</v>
      </c>
      <c r="D495" t="s">
        <v>446</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457</v>
      </c>
      <c r="C496" s="33" t="s">
        <v>442</v>
      </c>
      <c r="D496" t="s">
        <v>446</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457</v>
      </c>
      <c r="C497" s="33" t="s">
        <v>441</v>
      </c>
      <c r="D497" t="s">
        <v>443</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457</v>
      </c>
      <c r="C498" s="33" t="s">
        <v>441</v>
      </c>
      <c r="D498" t="s">
        <v>443</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457</v>
      </c>
      <c r="C499" s="33" t="s">
        <v>441</v>
      </c>
      <c r="D499" t="s">
        <v>443</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457</v>
      </c>
      <c r="C500" s="33" t="s">
        <v>441</v>
      </c>
      <c r="D500" t="s">
        <v>443</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457</v>
      </c>
      <c r="C501" s="33" t="s">
        <v>441</v>
      </c>
      <c r="D501" t="s">
        <v>443</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457</v>
      </c>
      <c r="C502" s="33" t="s">
        <v>441</v>
      </c>
      <c r="D502" t="s">
        <v>443</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457</v>
      </c>
      <c r="C503" s="33" t="s">
        <v>441</v>
      </c>
      <c r="D503" t="s">
        <v>443</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457</v>
      </c>
      <c r="C504" s="33" t="s">
        <v>441</v>
      </c>
      <c r="D504" t="s">
        <v>443</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457</v>
      </c>
      <c r="C505" s="33" t="s">
        <v>441</v>
      </c>
      <c r="D505" t="s">
        <v>443</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457</v>
      </c>
      <c r="C506" s="33" t="s">
        <v>441</v>
      </c>
      <c r="D506" t="s">
        <v>443</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457</v>
      </c>
      <c r="C507" s="33" t="s">
        <v>441</v>
      </c>
      <c r="D507" t="s">
        <v>443</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457</v>
      </c>
      <c r="C508" s="33" t="s">
        <v>441</v>
      </c>
      <c r="D508" t="s">
        <v>443</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457</v>
      </c>
      <c r="C509" s="33" t="s">
        <v>441</v>
      </c>
      <c r="D509" t="s">
        <v>443</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457</v>
      </c>
      <c r="C510" s="33" t="s">
        <v>441</v>
      </c>
      <c r="D510" t="s">
        <v>443</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457</v>
      </c>
      <c r="C511" s="33" t="s">
        <v>441</v>
      </c>
      <c r="D511" t="s">
        <v>443</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457</v>
      </c>
      <c r="C512" s="33" t="s">
        <v>441</v>
      </c>
      <c r="D512" t="s">
        <v>443</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457</v>
      </c>
      <c r="C513" s="33" t="s">
        <v>441</v>
      </c>
      <c r="D513" t="s">
        <v>443</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457</v>
      </c>
      <c r="C514" s="33" t="s">
        <v>441</v>
      </c>
      <c r="D514" t="s">
        <v>443</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457</v>
      </c>
      <c r="C515" s="33" t="s">
        <v>441</v>
      </c>
      <c r="D515" t="s">
        <v>443</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457</v>
      </c>
      <c r="C516" s="33" t="s">
        <v>441</v>
      </c>
      <c r="D516" t="s">
        <v>443</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457</v>
      </c>
      <c r="C517" s="33" t="s">
        <v>441</v>
      </c>
      <c r="D517" t="s">
        <v>443</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457</v>
      </c>
      <c r="C518" s="33" t="s">
        <v>441</v>
      </c>
      <c r="D518" t="s">
        <v>443</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457</v>
      </c>
      <c r="C519" s="33" t="s">
        <v>441</v>
      </c>
      <c r="D519" t="s">
        <v>443</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457</v>
      </c>
      <c r="C520" s="33" t="s">
        <v>441</v>
      </c>
      <c r="D520" t="s">
        <v>443</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457</v>
      </c>
      <c r="C521" s="33" t="s">
        <v>441</v>
      </c>
      <c r="D521" t="s">
        <v>443</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457</v>
      </c>
      <c r="C522" s="33" t="s">
        <v>441</v>
      </c>
      <c r="D522" t="s">
        <v>443</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457</v>
      </c>
      <c r="C523" s="33" t="s">
        <v>441</v>
      </c>
      <c r="D523" t="s">
        <v>443</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457</v>
      </c>
      <c r="C524" s="33" t="s">
        <v>441</v>
      </c>
      <c r="D524" t="s">
        <v>443</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457</v>
      </c>
      <c r="C525" s="33" t="s">
        <v>441</v>
      </c>
      <c r="D525" t="s">
        <v>443</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457</v>
      </c>
      <c r="C526" s="33" t="s">
        <v>441</v>
      </c>
      <c r="D526" t="s">
        <v>443</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457</v>
      </c>
      <c r="C527" s="33" t="s">
        <v>441</v>
      </c>
      <c r="D527" t="s">
        <v>443</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457</v>
      </c>
      <c r="C528" s="33" t="s">
        <v>441</v>
      </c>
      <c r="D528" t="s">
        <v>444</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457</v>
      </c>
      <c r="C529" s="33" t="s">
        <v>441</v>
      </c>
      <c r="D529" t="s">
        <v>444</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457</v>
      </c>
      <c r="C530" s="33" t="s">
        <v>441</v>
      </c>
      <c r="D530" t="s">
        <v>444</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457</v>
      </c>
      <c r="C531" s="33" t="s">
        <v>441</v>
      </c>
      <c r="D531" t="s">
        <v>444</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457</v>
      </c>
      <c r="C532" s="33" t="s">
        <v>441</v>
      </c>
      <c r="D532" t="s">
        <v>444</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457</v>
      </c>
      <c r="C533" s="33" t="s">
        <v>441</v>
      </c>
      <c r="D533" t="s">
        <v>444</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457</v>
      </c>
      <c r="C534" s="33" t="s">
        <v>441</v>
      </c>
      <c r="D534" t="s">
        <v>444</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457</v>
      </c>
      <c r="C535" s="33" t="s">
        <v>441</v>
      </c>
      <c r="D535" t="s">
        <v>444</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457</v>
      </c>
      <c r="C536" s="33" t="s">
        <v>441</v>
      </c>
      <c r="D536" t="s">
        <v>444</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457</v>
      </c>
      <c r="C537" s="33" t="s">
        <v>441</v>
      </c>
      <c r="D537" t="s">
        <v>444</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457</v>
      </c>
      <c r="C538" s="33" t="s">
        <v>441</v>
      </c>
      <c r="D538" t="s">
        <v>444</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457</v>
      </c>
      <c r="C539" s="33" t="s">
        <v>441</v>
      </c>
      <c r="D539" t="s">
        <v>444</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457</v>
      </c>
      <c r="C540" s="33" t="s">
        <v>441</v>
      </c>
      <c r="D540" t="s">
        <v>444</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457</v>
      </c>
      <c r="C541" s="33" t="s">
        <v>441</v>
      </c>
      <c r="D541" t="s">
        <v>444</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457</v>
      </c>
      <c r="C542" s="33" t="s">
        <v>441</v>
      </c>
      <c r="D542" t="s">
        <v>444</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457</v>
      </c>
      <c r="C543" s="33" t="s">
        <v>441</v>
      </c>
      <c r="D543" t="s">
        <v>444</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457</v>
      </c>
      <c r="C544" s="33" t="s">
        <v>441</v>
      </c>
      <c r="D544" t="s">
        <v>444</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457</v>
      </c>
      <c r="C545" s="33" t="s">
        <v>441</v>
      </c>
      <c r="D545" t="s">
        <v>444</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457</v>
      </c>
      <c r="C546" s="33" t="s">
        <v>441</v>
      </c>
      <c r="D546" t="s">
        <v>444</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457</v>
      </c>
      <c r="C547" s="33" t="s">
        <v>441</v>
      </c>
      <c r="D547" t="s">
        <v>444</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457</v>
      </c>
      <c r="C548" s="33" t="s">
        <v>441</v>
      </c>
      <c r="D548" t="s">
        <v>444</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457</v>
      </c>
      <c r="C549" s="33" t="s">
        <v>441</v>
      </c>
      <c r="D549" t="s">
        <v>444</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457</v>
      </c>
      <c r="C550" s="33" t="s">
        <v>441</v>
      </c>
      <c r="D550" t="s">
        <v>444</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457</v>
      </c>
      <c r="C551" s="33" t="s">
        <v>441</v>
      </c>
      <c r="D551" t="s">
        <v>444</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457</v>
      </c>
      <c r="C552" s="33" t="s">
        <v>441</v>
      </c>
      <c r="D552" t="s">
        <v>444</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457</v>
      </c>
      <c r="C553" s="33" t="s">
        <v>441</v>
      </c>
      <c r="D553" t="s">
        <v>444</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457</v>
      </c>
      <c r="C554" s="33" t="s">
        <v>441</v>
      </c>
      <c r="D554" t="s">
        <v>444</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457</v>
      </c>
      <c r="C555" s="33" t="s">
        <v>441</v>
      </c>
      <c r="D555" t="s">
        <v>444</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457</v>
      </c>
      <c r="C556" s="33" t="s">
        <v>441</v>
      </c>
      <c r="D556" t="s">
        <v>444</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457</v>
      </c>
      <c r="C557" s="33" t="s">
        <v>441</v>
      </c>
      <c r="D557" t="s">
        <v>444</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457</v>
      </c>
      <c r="C558" s="33" t="s">
        <v>441</v>
      </c>
      <c r="D558" t="s">
        <v>444</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457</v>
      </c>
      <c r="C559" s="33" t="s">
        <v>441</v>
      </c>
      <c r="D559" t="s">
        <v>445</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457</v>
      </c>
      <c r="C560" s="33" t="s">
        <v>441</v>
      </c>
      <c r="D560" t="s">
        <v>445</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457</v>
      </c>
      <c r="C561" s="33" t="s">
        <v>441</v>
      </c>
      <c r="D561" t="s">
        <v>445</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457</v>
      </c>
      <c r="C562" s="33" t="s">
        <v>441</v>
      </c>
      <c r="D562" t="s">
        <v>445</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457</v>
      </c>
      <c r="C563" s="33" t="s">
        <v>441</v>
      </c>
      <c r="D563" t="s">
        <v>445</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457</v>
      </c>
      <c r="C564" s="33" t="s">
        <v>441</v>
      </c>
      <c r="D564" t="s">
        <v>445</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457</v>
      </c>
      <c r="C565" s="33" t="s">
        <v>441</v>
      </c>
      <c r="D565" t="s">
        <v>445</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457</v>
      </c>
      <c r="C566" s="33" t="s">
        <v>441</v>
      </c>
      <c r="D566" t="s">
        <v>445</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457</v>
      </c>
      <c r="C567" s="33" t="s">
        <v>441</v>
      </c>
      <c r="D567" t="s">
        <v>445</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457</v>
      </c>
      <c r="C568" s="33" t="s">
        <v>441</v>
      </c>
      <c r="D568" t="s">
        <v>445</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457</v>
      </c>
      <c r="C569" s="33" t="s">
        <v>441</v>
      </c>
      <c r="D569" t="s">
        <v>445</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457</v>
      </c>
      <c r="C570" s="33" t="s">
        <v>441</v>
      </c>
      <c r="D570" t="s">
        <v>445</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457</v>
      </c>
      <c r="C571" s="33" t="s">
        <v>441</v>
      </c>
      <c r="D571" t="s">
        <v>445</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457</v>
      </c>
      <c r="C572" s="33" t="s">
        <v>441</v>
      </c>
      <c r="D572" t="s">
        <v>445</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457</v>
      </c>
      <c r="C573" s="33" t="s">
        <v>441</v>
      </c>
      <c r="D573" t="s">
        <v>445</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457</v>
      </c>
      <c r="C574" s="33" t="s">
        <v>441</v>
      </c>
      <c r="D574" t="s">
        <v>445</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457</v>
      </c>
      <c r="C575" s="33" t="s">
        <v>441</v>
      </c>
      <c r="D575" t="s">
        <v>445</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457</v>
      </c>
      <c r="C576" s="33" t="s">
        <v>441</v>
      </c>
      <c r="D576" t="s">
        <v>445</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457</v>
      </c>
      <c r="C577" s="33" t="s">
        <v>441</v>
      </c>
      <c r="D577" t="s">
        <v>445</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457</v>
      </c>
      <c r="C578" s="33" t="s">
        <v>441</v>
      </c>
      <c r="D578" t="s">
        <v>445</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457</v>
      </c>
      <c r="C579" s="33" t="s">
        <v>441</v>
      </c>
      <c r="D579" t="s">
        <v>445</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457</v>
      </c>
      <c r="C580" s="33" t="s">
        <v>441</v>
      </c>
      <c r="D580" t="s">
        <v>445</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457</v>
      </c>
      <c r="C581" s="33" t="s">
        <v>441</v>
      </c>
      <c r="D581" t="s">
        <v>445</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457</v>
      </c>
      <c r="C582" s="33" t="s">
        <v>441</v>
      </c>
      <c r="D582" t="s">
        <v>445</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457</v>
      </c>
      <c r="C583" s="33" t="s">
        <v>441</v>
      </c>
      <c r="D583" t="s">
        <v>445</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457</v>
      </c>
      <c r="C584" s="33" t="s">
        <v>441</v>
      </c>
      <c r="D584" t="s">
        <v>445</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457</v>
      </c>
      <c r="C585" s="33" t="s">
        <v>441</v>
      </c>
      <c r="D585" t="s">
        <v>445</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457</v>
      </c>
      <c r="C586" s="33" t="s">
        <v>441</v>
      </c>
      <c r="D586" t="s">
        <v>445</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457</v>
      </c>
      <c r="C587" s="33" t="s">
        <v>441</v>
      </c>
      <c r="D587" t="s">
        <v>445</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457</v>
      </c>
      <c r="C588" s="33" t="s">
        <v>441</v>
      </c>
      <c r="D588" t="s">
        <v>445</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457</v>
      </c>
      <c r="C589" s="33" t="s">
        <v>441</v>
      </c>
      <c r="D589" t="s">
        <v>445</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457</v>
      </c>
      <c r="C590" s="33" t="s">
        <v>441</v>
      </c>
      <c r="D590" t="s">
        <v>446</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457</v>
      </c>
      <c r="C591" s="33" t="s">
        <v>441</v>
      </c>
      <c r="D591" t="s">
        <v>446</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457</v>
      </c>
      <c r="C592" s="33" t="s">
        <v>441</v>
      </c>
      <c r="D592" t="s">
        <v>446</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457</v>
      </c>
      <c r="C593" s="33" t="s">
        <v>441</v>
      </c>
      <c r="D593" t="s">
        <v>446</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457</v>
      </c>
      <c r="C594" s="33" t="s">
        <v>441</v>
      </c>
      <c r="D594" t="s">
        <v>446</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457</v>
      </c>
      <c r="C595" s="33" t="s">
        <v>441</v>
      </c>
      <c r="D595" t="s">
        <v>446</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457</v>
      </c>
      <c r="C596" s="33" t="s">
        <v>441</v>
      </c>
      <c r="D596" t="s">
        <v>446</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457</v>
      </c>
      <c r="C597" s="33" t="s">
        <v>441</v>
      </c>
      <c r="D597" t="s">
        <v>446</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457</v>
      </c>
      <c r="C598" s="33" t="s">
        <v>441</v>
      </c>
      <c r="D598" t="s">
        <v>446</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457</v>
      </c>
      <c r="C599" s="33" t="s">
        <v>441</v>
      </c>
      <c r="D599" t="s">
        <v>446</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457</v>
      </c>
      <c r="C600" s="33" t="s">
        <v>441</v>
      </c>
      <c r="D600" t="s">
        <v>446</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457</v>
      </c>
      <c r="C601" s="33" t="s">
        <v>441</v>
      </c>
      <c r="D601" t="s">
        <v>446</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457</v>
      </c>
      <c r="C602" s="33" t="s">
        <v>441</v>
      </c>
      <c r="D602" t="s">
        <v>446</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457</v>
      </c>
      <c r="C603" s="33" t="s">
        <v>441</v>
      </c>
      <c r="D603" t="s">
        <v>446</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457</v>
      </c>
      <c r="C604" s="33" t="s">
        <v>441</v>
      </c>
      <c r="D604" t="s">
        <v>446</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457</v>
      </c>
      <c r="C605" s="33" t="s">
        <v>441</v>
      </c>
      <c r="D605" t="s">
        <v>446</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457</v>
      </c>
      <c r="C606" s="33" t="s">
        <v>441</v>
      </c>
      <c r="D606" t="s">
        <v>446</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457</v>
      </c>
      <c r="C607" s="33" t="s">
        <v>441</v>
      </c>
      <c r="D607" t="s">
        <v>446</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457</v>
      </c>
      <c r="C608" s="33" t="s">
        <v>441</v>
      </c>
      <c r="D608" t="s">
        <v>446</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457</v>
      </c>
      <c r="C609" s="33" t="s">
        <v>441</v>
      </c>
      <c r="D609" t="s">
        <v>446</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457</v>
      </c>
      <c r="C610" s="33" t="s">
        <v>441</v>
      </c>
      <c r="D610" t="s">
        <v>446</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457</v>
      </c>
      <c r="C611" s="33" t="s">
        <v>441</v>
      </c>
      <c r="D611" t="s">
        <v>446</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457</v>
      </c>
      <c r="C612" s="33" t="s">
        <v>441</v>
      </c>
      <c r="D612" t="s">
        <v>446</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457</v>
      </c>
      <c r="C613" s="33" t="s">
        <v>441</v>
      </c>
      <c r="D613" t="s">
        <v>446</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457</v>
      </c>
      <c r="C614" s="33" t="s">
        <v>441</v>
      </c>
      <c r="D614" t="s">
        <v>446</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457</v>
      </c>
      <c r="C615" s="33" t="s">
        <v>441</v>
      </c>
      <c r="D615" t="s">
        <v>446</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457</v>
      </c>
      <c r="C616" s="33" t="s">
        <v>441</v>
      </c>
      <c r="D616" t="s">
        <v>446</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457</v>
      </c>
      <c r="C617" s="33" t="s">
        <v>441</v>
      </c>
      <c r="D617" t="s">
        <v>446</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457</v>
      </c>
      <c r="C618" s="33" t="s">
        <v>441</v>
      </c>
      <c r="D618" t="s">
        <v>446</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457</v>
      </c>
      <c r="C619" s="33" t="s">
        <v>441</v>
      </c>
      <c r="D619" t="s">
        <v>446</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457</v>
      </c>
      <c r="C620" s="33" t="s">
        <v>441</v>
      </c>
      <c r="D620" t="s">
        <v>446</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458</v>
      </c>
      <c r="C621" s="33" t="s">
        <v>40</v>
      </c>
      <c r="D621" t="s">
        <v>451</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458</v>
      </c>
      <c r="C622" s="33" t="s">
        <v>40</v>
      </c>
      <c r="D622" t="s">
        <v>451</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458</v>
      </c>
      <c r="C623" s="33" t="s">
        <v>40</v>
      </c>
      <c r="D623" t="s">
        <v>451</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458</v>
      </c>
      <c r="C624" s="33" t="s">
        <v>40</v>
      </c>
      <c r="D624" t="s">
        <v>451</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458</v>
      </c>
      <c r="C625" s="33" t="s">
        <v>40</v>
      </c>
      <c r="D625" t="s">
        <v>451</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458</v>
      </c>
      <c r="C626" s="33" t="s">
        <v>40</v>
      </c>
      <c r="D626" t="s">
        <v>451</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458</v>
      </c>
      <c r="C627" s="33" t="s">
        <v>40</v>
      </c>
      <c r="D627" t="s">
        <v>451</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458</v>
      </c>
      <c r="C628" s="33" t="s">
        <v>40</v>
      </c>
      <c r="D628" t="s">
        <v>451</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458</v>
      </c>
      <c r="C629" s="33" t="s">
        <v>40</v>
      </c>
      <c r="D629" t="s">
        <v>451</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458</v>
      </c>
      <c r="C630" s="33" t="s">
        <v>40</v>
      </c>
      <c r="D630" t="s">
        <v>451</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458</v>
      </c>
      <c r="C631" s="33" t="s">
        <v>40</v>
      </c>
      <c r="D631" t="s">
        <v>451</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458</v>
      </c>
      <c r="C632" s="33" t="s">
        <v>40</v>
      </c>
      <c r="D632" t="s">
        <v>451</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458</v>
      </c>
      <c r="C633" s="33" t="s">
        <v>40</v>
      </c>
      <c r="D633" t="s">
        <v>451</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458</v>
      </c>
      <c r="C634" s="33" t="s">
        <v>40</v>
      </c>
      <c r="D634" t="s">
        <v>451</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458</v>
      </c>
      <c r="C635" s="33" t="s">
        <v>40</v>
      </c>
      <c r="D635" t="s">
        <v>451</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458</v>
      </c>
      <c r="C636" s="33" t="s">
        <v>40</v>
      </c>
      <c r="D636" t="s">
        <v>451</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458</v>
      </c>
      <c r="C637" s="33" t="s">
        <v>40</v>
      </c>
      <c r="D637" t="s">
        <v>451</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458</v>
      </c>
      <c r="C638" s="33" t="s">
        <v>40</v>
      </c>
      <c r="D638" t="s">
        <v>451</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458</v>
      </c>
      <c r="C639" s="33" t="s">
        <v>40</v>
      </c>
      <c r="D639" t="s">
        <v>451</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458</v>
      </c>
      <c r="C640" s="33" t="s">
        <v>40</v>
      </c>
      <c r="D640" t="s">
        <v>451</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458</v>
      </c>
      <c r="C641" s="33" t="s">
        <v>40</v>
      </c>
      <c r="D641" t="s">
        <v>451</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458</v>
      </c>
      <c r="C642" s="33" t="s">
        <v>40</v>
      </c>
      <c r="D642" t="s">
        <v>451</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458</v>
      </c>
      <c r="C643" s="33" t="s">
        <v>40</v>
      </c>
      <c r="D643" t="s">
        <v>451</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458</v>
      </c>
      <c r="C644" s="33" t="s">
        <v>40</v>
      </c>
      <c r="D644" t="s">
        <v>451</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458</v>
      </c>
      <c r="C645" s="33" t="s">
        <v>40</v>
      </c>
      <c r="D645" t="s">
        <v>451</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458</v>
      </c>
      <c r="C646" s="33" t="s">
        <v>40</v>
      </c>
      <c r="D646" t="s">
        <v>451</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458</v>
      </c>
      <c r="C647" s="33" t="s">
        <v>40</v>
      </c>
      <c r="D647" t="s">
        <v>451</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458</v>
      </c>
      <c r="C648" s="33" t="s">
        <v>40</v>
      </c>
      <c r="D648" t="s">
        <v>451</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458</v>
      </c>
      <c r="C649" s="33" t="s">
        <v>40</v>
      </c>
      <c r="D649" t="s">
        <v>451</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458</v>
      </c>
      <c r="C650" s="33" t="s">
        <v>40</v>
      </c>
      <c r="D650" t="s">
        <v>451</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458</v>
      </c>
      <c r="C651" s="33" t="s">
        <v>40</v>
      </c>
      <c r="D651" t="s">
        <v>451</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458</v>
      </c>
      <c r="C652" s="33" t="s">
        <v>40</v>
      </c>
      <c r="D652" t="s">
        <v>452</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458</v>
      </c>
      <c r="C653" s="33" t="s">
        <v>40</v>
      </c>
      <c r="D653" t="s">
        <v>452</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458</v>
      </c>
      <c r="C654" s="33" t="s">
        <v>40</v>
      </c>
      <c r="D654" t="s">
        <v>452</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458</v>
      </c>
      <c r="C655" s="33" t="s">
        <v>40</v>
      </c>
      <c r="D655" t="s">
        <v>452</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458</v>
      </c>
      <c r="C656" s="33" t="s">
        <v>40</v>
      </c>
      <c r="D656" t="s">
        <v>452</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458</v>
      </c>
      <c r="C657" s="33" t="s">
        <v>40</v>
      </c>
      <c r="D657" t="s">
        <v>452</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458</v>
      </c>
      <c r="C658" s="33" t="s">
        <v>40</v>
      </c>
      <c r="D658" t="s">
        <v>452</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458</v>
      </c>
      <c r="C659" s="33" t="s">
        <v>40</v>
      </c>
      <c r="D659" t="s">
        <v>452</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458</v>
      </c>
      <c r="C660" s="33" t="s">
        <v>40</v>
      </c>
      <c r="D660" t="s">
        <v>452</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458</v>
      </c>
      <c r="C661" s="33" t="s">
        <v>40</v>
      </c>
      <c r="D661" t="s">
        <v>452</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458</v>
      </c>
      <c r="C662" s="33" t="s">
        <v>40</v>
      </c>
      <c r="D662" t="s">
        <v>452</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458</v>
      </c>
      <c r="C663" s="33" t="s">
        <v>40</v>
      </c>
      <c r="D663" t="s">
        <v>452</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458</v>
      </c>
      <c r="C664" s="33" t="s">
        <v>40</v>
      </c>
      <c r="D664" t="s">
        <v>452</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458</v>
      </c>
      <c r="C665" s="33" t="s">
        <v>40</v>
      </c>
      <c r="D665" t="s">
        <v>452</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458</v>
      </c>
      <c r="C666" s="33" t="s">
        <v>40</v>
      </c>
      <c r="D666" t="s">
        <v>452</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458</v>
      </c>
      <c r="C667" s="33" t="s">
        <v>40</v>
      </c>
      <c r="D667" t="s">
        <v>452</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458</v>
      </c>
      <c r="C668" s="33" t="s">
        <v>40</v>
      </c>
      <c r="D668" t="s">
        <v>452</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458</v>
      </c>
      <c r="C669" s="33" t="s">
        <v>40</v>
      </c>
      <c r="D669" t="s">
        <v>452</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458</v>
      </c>
      <c r="C670" s="33" t="s">
        <v>40</v>
      </c>
      <c r="D670" t="s">
        <v>452</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458</v>
      </c>
      <c r="C671" s="33" t="s">
        <v>40</v>
      </c>
      <c r="D671" t="s">
        <v>452</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458</v>
      </c>
      <c r="C672" s="33" t="s">
        <v>40</v>
      </c>
      <c r="D672" t="s">
        <v>452</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458</v>
      </c>
      <c r="C673" s="33" t="s">
        <v>40</v>
      </c>
      <c r="D673" t="s">
        <v>452</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458</v>
      </c>
      <c r="C674" s="33" t="s">
        <v>40</v>
      </c>
      <c r="D674" t="s">
        <v>452</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458</v>
      </c>
      <c r="C675" s="33" t="s">
        <v>40</v>
      </c>
      <c r="D675" t="s">
        <v>452</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458</v>
      </c>
      <c r="C676" s="33" t="s">
        <v>40</v>
      </c>
      <c r="D676" t="s">
        <v>452</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458</v>
      </c>
      <c r="C677" s="33" t="s">
        <v>40</v>
      </c>
      <c r="D677" t="s">
        <v>452</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458</v>
      </c>
      <c r="C678" s="33" t="s">
        <v>40</v>
      </c>
      <c r="D678" t="s">
        <v>452</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458</v>
      </c>
      <c r="C679" s="33" t="s">
        <v>40</v>
      </c>
      <c r="D679" t="s">
        <v>452</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458</v>
      </c>
      <c r="C680" s="33" t="s">
        <v>40</v>
      </c>
      <c r="D680" t="s">
        <v>452</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458</v>
      </c>
      <c r="C681" s="33" t="s">
        <v>40</v>
      </c>
      <c r="D681" t="s">
        <v>452</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458</v>
      </c>
      <c r="C682" s="33" t="s">
        <v>40</v>
      </c>
      <c r="D682" t="s">
        <v>452</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652</v>
      </c>
      <c r="C683" s="33" t="s">
        <v>479</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652</v>
      </c>
      <c r="C684" s="33" t="s">
        <v>479</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652</v>
      </c>
      <c r="C685" s="33" t="s">
        <v>479</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652</v>
      </c>
      <c r="C686" s="33" t="s">
        <v>479</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652</v>
      </c>
      <c r="C687" s="33" t="s">
        <v>479</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652</v>
      </c>
      <c r="C688" s="33" t="s">
        <v>479</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652</v>
      </c>
      <c r="C689" s="33" t="s">
        <v>479</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652</v>
      </c>
      <c r="C690" s="33" t="s">
        <v>479</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652</v>
      </c>
      <c r="C691" s="33" t="s">
        <v>479</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652</v>
      </c>
      <c r="C692" s="33" t="s">
        <v>479</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652</v>
      </c>
      <c r="C693" s="33" t="s">
        <v>479</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652</v>
      </c>
      <c r="C694" s="33" t="s">
        <v>479</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652</v>
      </c>
      <c r="C695" s="33" t="s">
        <v>479</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652</v>
      </c>
      <c r="C696" s="33" t="s">
        <v>479</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652</v>
      </c>
      <c r="C697" s="33" t="s">
        <v>479</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652</v>
      </c>
      <c r="C698" s="33" t="s">
        <v>479</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652</v>
      </c>
      <c r="C699" s="33" t="s">
        <v>479</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652</v>
      </c>
      <c r="C700" s="33" t="s">
        <v>479</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652</v>
      </c>
      <c r="C701" s="33" t="s">
        <v>479</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652</v>
      </c>
      <c r="C702" s="33" t="s">
        <v>479</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652</v>
      </c>
      <c r="C703" s="33" t="s">
        <v>479</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652</v>
      </c>
      <c r="C704" s="33" t="s">
        <v>479</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652</v>
      </c>
      <c r="C705" s="33" t="s">
        <v>479</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652</v>
      </c>
      <c r="C706" s="33" t="s">
        <v>479</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652</v>
      </c>
      <c r="C707" s="33" t="s">
        <v>479</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652</v>
      </c>
      <c r="C708" s="33" t="s">
        <v>479</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652</v>
      </c>
      <c r="C709" s="33" t="s">
        <v>479</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652</v>
      </c>
      <c r="C710" s="33" t="s">
        <v>479</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652</v>
      </c>
      <c r="C711" s="33" t="s">
        <v>479</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652</v>
      </c>
      <c r="C712" s="33" t="s">
        <v>479</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652</v>
      </c>
      <c r="C713" s="33" t="s">
        <v>479</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652</v>
      </c>
      <c r="C714" s="33" t="s">
        <v>478</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652</v>
      </c>
      <c r="C715" s="33" t="s">
        <v>478</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652</v>
      </c>
      <c r="C716" s="33" t="s">
        <v>478</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652</v>
      </c>
      <c r="C717" s="33" t="s">
        <v>478</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652</v>
      </c>
      <c r="C718" s="33" t="s">
        <v>478</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652</v>
      </c>
      <c r="C719" s="33" t="s">
        <v>478</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652</v>
      </c>
      <c r="C720" s="33" t="s">
        <v>478</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652</v>
      </c>
      <c r="C721" s="33" t="s">
        <v>478</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652</v>
      </c>
      <c r="C722" s="33" t="s">
        <v>478</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652</v>
      </c>
      <c r="C723" s="33" t="s">
        <v>478</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652</v>
      </c>
      <c r="C724" s="33" t="s">
        <v>478</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652</v>
      </c>
      <c r="C725" s="33" t="s">
        <v>478</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652</v>
      </c>
      <c r="C726" s="33" t="s">
        <v>478</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652</v>
      </c>
      <c r="C727" s="33" t="s">
        <v>478</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652</v>
      </c>
      <c r="C728" s="33" t="s">
        <v>478</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652</v>
      </c>
      <c r="C729" s="33" t="s">
        <v>478</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652</v>
      </c>
      <c r="C730" s="33" t="s">
        <v>478</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652</v>
      </c>
      <c r="C731" s="33" t="s">
        <v>478</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652</v>
      </c>
      <c r="C732" s="33" t="s">
        <v>478</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652</v>
      </c>
      <c r="C733" s="33" t="s">
        <v>478</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652</v>
      </c>
      <c r="C734" s="33" t="s">
        <v>478</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652</v>
      </c>
      <c r="C735" s="33" t="s">
        <v>478</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652</v>
      </c>
      <c r="C736" s="33" t="s">
        <v>478</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652</v>
      </c>
      <c r="C737" s="33" t="s">
        <v>478</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652</v>
      </c>
      <c r="C738" s="33" t="s">
        <v>478</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652</v>
      </c>
      <c r="C739" s="33" t="s">
        <v>478</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652</v>
      </c>
      <c r="C740" s="33" t="s">
        <v>478</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652</v>
      </c>
      <c r="C741" s="33" t="s">
        <v>478</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652</v>
      </c>
      <c r="C742" s="33" t="s">
        <v>478</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652</v>
      </c>
      <c r="C743" s="33" t="s">
        <v>478</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652</v>
      </c>
      <c r="C744" s="33" t="s">
        <v>478</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652</v>
      </c>
      <c r="C745" s="33" t="s">
        <v>484</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652</v>
      </c>
      <c r="C746" s="33" t="s">
        <v>484</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652</v>
      </c>
      <c r="C747" s="33" t="s">
        <v>484</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652</v>
      </c>
      <c r="C748" s="33" t="s">
        <v>484</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652</v>
      </c>
      <c r="C749" s="33" t="s">
        <v>484</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652</v>
      </c>
      <c r="C750" s="33" t="s">
        <v>484</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652</v>
      </c>
      <c r="C751" s="33" t="s">
        <v>484</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652</v>
      </c>
      <c r="C752" s="33" t="s">
        <v>484</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652</v>
      </c>
      <c r="C753" s="33" t="s">
        <v>484</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652</v>
      </c>
      <c r="C754" s="33" t="s">
        <v>484</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652</v>
      </c>
      <c r="C755" s="33" t="s">
        <v>484</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652</v>
      </c>
      <c r="C756" s="33" t="s">
        <v>484</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652</v>
      </c>
      <c r="C757" s="33" t="s">
        <v>484</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652</v>
      </c>
      <c r="C758" s="33" t="s">
        <v>484</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652</v>
      </c>
      <c r="C759" s="33" t="s">
        <v>484</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652</v>
      </c>
      <c r="C760" s="33" t="s">
        <v>484</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652</v>
      </c>
      <c r="C761" s="33" t="s">
        <v>484</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652</v>
      </c>
      <c r="C762" s="33" t="s">
        <v>484</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652</v>
      </c>
      <c r="C763" s="33" t="s">
        <v>484</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652</v>
      </c>
      <c r="C764" s="33" t="s">
        <v>484</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652</v>
      </c>
      <c r="C765" s="33" t="s">
        <v>484</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652</v>
      </c>
      <c r="C766" s="33" t="s">
        <v>484</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652</v>
      </c>
      <c r="C767" s="33" t="s">
        <v>484</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652</v>
      </c>
      <c r="C768" s="33" t="s">
        <v>484</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652</v>
      </c>
      <c r="C769" s="33" t="s">
        <v>484</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652</v>
      </c>
      <c r="C770" s="33" t="s">
        <v>484</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652</v>
      </c>
      <c r="C771" s="33" t="s">
        <v>484</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652</v>
      </c>
      <c r="C772" s="33" t="s">
        <v>484</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652</v>
      </c>
      <c r="C773" s="33" t="s">
        <v>484</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652</v>
      </c>
      <c r="C774" s="33" t="s">
        <v>484</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652</v>
      </c>
      <c r="C775" s="33" t="s">
        <v>484</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373</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373</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373</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373</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373</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373</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373</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653</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653</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653</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653</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653</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653</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653</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653</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653</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653</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653</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653</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653</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653</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653</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653</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653</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653</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653</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653</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653</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653</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653</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653</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653</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653</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653</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653</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653</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653</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653</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526</v>
      </c>
      <c r="C2480" s="33" t="s">
        <v>40</v>
      </c>
      <c r="D2480" s="34" t="s">
        <v>529</v>
      </c>
      <c r="E2480" s="33" t="s">
        <v>531</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526</v>
      </c>
      <c r="C2481" s="33" t="s">
        <v>40</v>
      </c>
      <c r="D2481" s="34" t="s">
        <v>529</v>
      </c>
      <c r="E2481" s="33" t="s">
        <v>531</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526</v>
      </c>
      <c r="C2482" s="33" t="s">
        <v>40</v>
      </c>
      <c r="D2482" s="34" t="s">
        <v>529</v>
      </c>
      <c r="E2482" s="33" t="s">
        <v>531</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526</v>
      </c>
      <c r="C2483" s="33" t="s">
        <v>40</v>
      </c>
      <c r="D2483" s="34" t="s">
        <v>529</v>
      </c>
      <c r="E2483" s="33" t="s">
        <v>531</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526</v>
      </c>
      <c r="C2484" s="33" t="s">
        <v>40</v>
      </c>
      <c r="D2484" s="34" t="s">
        <v>529</v>
      </c>
      <c r="E2484" s="33" t="s">
        <v>531</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526</v>
      </c>
      <c r="C2485" s="33" t="s">
        <v>40</v>
      </c>
      <c r="D2485" s="34" t="s">
        <v>529</v>
      </c>
      <c r="E2485" s="33" t="s">
        <v>531</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526</v>
      </c>
      <c r="C2486" s="33" t="s">
        <v>40</v>
      </c>
      <c r="D2486" s="34" t="s">
        <v>529</v>
      </c>
      <c r="E2486" s="33" t="s">
        <v>531</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526</v>
      </c>
      <c r="C2487" s="33" t="s">
        <v>40</v>
      </c>
      <c r="D2487" s="34" t="s">
        <v>529</v>
      </c>
      <c r="E2487" s="33" t="s">
        <v>531</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526</v>
      </c>
      <c r="C2488" s="33" t="s">
        <v>40</v>
      </c>
      <c r="D2488" s="34" t="s">
        <v>529</v>
      </c>
      <c r="E2488" s="33" t="s">
        <v>531</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526</v>
      </c>
      <c r="C2489" s="33" t="s">
        <v>40</v>
      </c>
      <c r="D2489" s="34" t="s">
        <v>529</v>
      </c>
      <c r="E2489" s="33" t="s">
        <v>531</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526</v>
      </c>
      <c r="C2490" s="33" t="s">
        <v>40</v>
      </c>
      <c r="D2490" s="34" t="s">
        <v>529</v>
      </c>
      <c r="E2490" s="33" t="s">
        <v>531</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526</v>
      </c>
      <c r="C2491" s="33" t="s">
        <v>40</v>
      </c>
      <c r="D2491" s="34" t="s">
        <v>529</v>
      </c>
      <c r="E2491" s="33" t="s">
        <v>531</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526</v>
      </c>
      <c r="C2492" s="33" t="s">
        <v>40</v>
      </c>
      <c r="D2492" s="34" t="s">
        <v>529</v>
      </c>
      <c r="E2492" s="33" t="s">
        <v>531</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526</v>
      </c>
      <c r="C2493" s="33" t="s">
        <v>40</v>
      </c>
      <c r="D2493" s="34" t="s">
        <v>529</v>
      </c>
      <c r="E2493" s="33" t="s">
        <v>531</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526</v>
      </c>
      <c r="C2494" s="33" t="s">
        <v>40</v>
      </c>
      <c r="D2494" s="34" t="s">
        <v>529</v>
      </c>
      <c r="E2494" s="33" t="s">
        <v>531</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526</v>
      </c>
      <c r="C2495" s="33" t="s">
        <v>40</v>
      </c>
      <c r="D2495" s="34" t="s">
        <v>529</v>
      </c>
      <c r="E2495" s="33" t="s">
        <v>531</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526</v>
      </c>
      <c r="C2496" s="33" t="s">
        <v>40</v>
      </c>
      <c r="D2496" s="34" t="s">
        <v>529</v>
      </c>
      <c r="E2496" s="33" t="s">
        <v>531</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526</v>
      </c>
      <c r="C2497" s="33" t="s">
        <v>40</v>
      </c>
      <c r="D2497" s="34" t="s">
        <v>529</v>
      </c>
      <c r="E2497" s="33" t="s">
        <v>531</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526</v>
      </c>
      <c r="C2498" s="33" t="s">
        <v>40</v>
      </c>
      <c r="D2498" s="34" t="s">
        <v>529</v>
      </c>
      <c r="E2498" s="33" t="s">
        <v>531</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526</v>
      </c>
      <c r="C2499" s="33" t="s">
        <v>40</v>
      </c>
      <c r="D2499" s="34" t="s">
        <v>529</v>
      </c>
      <c r="E2499" s="33" t="s">
        <v>531</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526</v>
      </c>
      <c r="C2500" s="33" t="s">
        <v>40</v>
      </c>
      <c r="D2500" s="34" t="s">
        <v>529</v>
      </c>
      <c r="E2500" s="33" t="s">
        <v>531</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526</v>
      </c>
      <c r="C2501" s="33" t="s">
        <v>40</v>
      </c>
      <c r="D2501" s="34" t="s">
        <v>529</v>
      </c>
      <c r="E2501" s="33" t="s">
        <v>531</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526</v>
      </c>
      <c r="C2502" s="33" t="s">
        <v>40</v>
      </c>
      <c r="D2502" s="34" t="s">
        <v>529</v>
      </c>
      <c r="E2502" s="33" t="s">
        <v>531</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526</v>
      </c>
      <c r="C2503" s="33" t="s">
        <v>40</v>
      </c>
      <c r="D2503" s="34" t="s">
        <v>529</v>
      </c>
      <c r="E2503" s="33" t="s">
        <v>531</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526</v>
      </c>
      <c r="C2504" s="33" t="s">
        <v>40</v>
      </c>
      <c r="D2504" s="34" t="s">
        <v>529</v>
      </c>
      <c r="E2504" s="33" t="s">
        <v>531</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526</v>
      </c>
      <c r="C2505" s="33" t="s">
        <v>40</v>
      </c>
      <c r="D2505" s="34" t="s">
        <v>529</v>
      </c>
      <c r="E2505" s="33" t="s">
        <v>531</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526</v>
      </c>
      <c r="C2506" s="33" t="s">
        <v>40</v>
      </c>
      <c r="D2506" s="34" t="s">
        <v>529</v>
      </c>
      <c r="E2506" s="33" t="s">
        <v>531</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526</v>
      </c>
      <c r="C2507" s="33" t="s">
        <v>40</v>
      </c>
      <c r="D2507" s="34" t="s">
        <v>529</v>
      </c>
      <c r="E2507" s="33" t="s">
        <v>531</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526</v>
      </c>
      <c r="C2508" s="33" t="s">
        <v>40</v>
      </c>
      <c r="D2508" s="34" t="s">
        <v>529</v>
      </c>
      <c r="E2508" s="33" t="s">
        <v>531</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526</v>
      </c>
      <c r="C2509" s="33" t="s">
        <v>40</v>
      </c>
      <c r="D2509" s="34" t="s">
        <v>529</v>
      </c>
      <c r="E2509" s="33" t="s">
        <v>531</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526</v>
      </c>
      <c r="C2510" s="33" t="s">
        <v>40</v>
      </c>
      <c r="D2510" s="34" t="s">
        <v>529</v>
      </c>
      <c r="E2510" s="33" t="s">
        <v>531</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526</v>
      </c>
      <c r="C2511" s="33" t="s">
        <v>40</v>
      </c>
      <c r="D2511" s="34" t="s">
        <v>530</v>
      </c>
      <c r="E2511" s="33" t="s">
        <v>531</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526</v>
      </c>
      <c r="C2512" s="33" t="s">
        <v>40</v>
      </c>
      <c r="D2512" s="34" t="s">
        <v>530</v>
      </c>
      <c r="E2512" s="33" t="s">
        <v>531</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526</v>
      </c>
      <c r="C2513" s="33" t="s">
        <v>40</v>
      </c>
      <c r="D2513" s="34" t="s">
        <v>530</v>
      </c>
      <c r="E2513" s="33" t="s">
        <v>531</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526</v>
      </c>
      <c r="C2514" s="33" t="s">
        <v>40</v>
      </c>
      <c r="D2514" s="34" t="s">
        <v>530</v>
      </c>
      <c r="E2514" s="33" t="s">
        <v>531</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526</v>
      </c>
      <c r="C2515" s="33" t="s">
        <v>40</v>
      </c>
      <c r="D2515" s="34" t="s">
        <v>530</v>
      </c>
      <c r="E2515" s="33" t="s">
        <v>531</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526</v>
      </c>
      <c r="C2516" s="33" t="s">
        <v>40</v>
      </c>
      <c r="D2516" s="34" t="s">
        <v>530</v>
      </c>
      <c r="E2516" s="33" t="s">
        <v>531</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526</v>
      </c>
      <c r="C2517" s="33" t="s">
        <v>40</v>
      </c>
      <c r="D2517" s="34" t="s">
        <v>530</v>
      </c>
      <c r="E2517" s="33" t="s">
        <v>531</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526</v>
      </c>
      <c r="C2518" s="33" t="s">
        <v>40</v>
      </c>
      <c r="D2518" s="34" t="s">
        <v>530</v>
      </c>
      <c r="E2518" s="33" t="s">
        <v>531</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526</v>
      </c>
      <c r="C2519" s="33" t="s">
        <v>40</v>
      </c>
      <c r="D2519" s="34" t="s">
        <v>530</v>
      </c>
      <c r="E2519" s="33" t="s">
        <v>531</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526</v>
      </c>
      <c r="C2520" s="33" t="s">
        <v>40</v>
      </c>
      <c r="D2520" s="34" t="s">
        <v>530</v>
      </c>
      <c r="E2520" s="33" t="s">
        <v>531</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526</v>
      </c>
      <c r="C2521" s="33" t="s">
        <v>40</v>
      </c>
      <c r="D2521" s="34" t="s">
        <v>530</v>
      </c>
      <c r="E2521" s="33" t="s">
        <v>531</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526</v>
      </c>
      <c r="C2522" s="33" t="s">
        <v>40</v>
      </c>
      <c r="D2522" s="34" t="s">
        <v>530</v>
      </c>
      <c r="E2522" s="33" t="s">
        <v>531</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526</v>
      </c>
      <c r="C2523" s="33" t="s">
        <v>40</v>
      </c>
      <c r="D2523" s="34" t="s">
        <v>530</v>
      </c>
      <c r="E2523" s="33" t="s">
        <v>531</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526</v>
      </c>
      <c r="C2524" s="33" t="s">
        <v>40</v>
      </c>
      <c r="D2524" s="34" t="s">
        <v>530</v>
      </c>
      <c r="E2524" s="33" t="s">
        <v>531</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526</v>
      </c>
      <c r="C2525" s="33" t="s">
        <v>40</v>
      </c>
      <c r="D2525" s="34" t="s">
        <v>530</v>
      </c>
      <c r="E2525" s="33" t="s">
        <v>531</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526</v>
      </c>
      <c r="C2526" s="33" t="s">
        <v>40</v>
      </c>
      <c r="D2526" s="34" t="s">
        <v>530</v>
      </c>
      <c r="E2526" s="33" t="s">
        <v>531</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526</v>
      </c>
      <c r="C2527" s="33" t="s">
        <v>40</v>
      </c>
      <c r="D2527" s="34" t="s">
        <v>530</v>
      </c>
      <c r="E2527" s="33" t="s">
        <v>531</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526</v>
      </c>
      <c r="C2528" s="33" t="s">
        <v>40</v>
      </c>
      <c r="D2528" s="34" t="s">
        <v>530</v>
      </c>
      <c r="E2528" s="33" t="s">
        <v>531</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526</v>
      </c>
      <c r="C2529" s="33" t="s">
        <v>40</v>
      </c>
      <c r="D2529" s="34" t="s">
        <v>530</v>
      </c>
      <c r="E2529" s="33" t="s">
        <v>531</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526</v>
      </c>
      <c r="C2530" s="33" t="s">
        <v>40</v>
      </c>
      <c r="D2530" s="34" t="s">
        <v>530</v>
      </c>
      <c r="E2530" s="33" t="s">
        <v>531</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526</v>
      </c>
      <c r="C2531" s="33" t="s">
        <v>40</v>
      </c>
      <c r="D2531" s="34" t="s">
        <v>530</v>
      </c>
      <c r="E2531" s="33" t="s">
        <v>531</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526</v>
      </c>
      <c r="C2532" s="33" t="s">
        <v>40</v>
      </c>
      <c r="D2532" s="34" t="s">
        <v>530</v>
      </c>
      <c r="E2532" s="33" t="s">
        <v>531</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526</v>
      </c>
      <c r="C2533" s="33" t="s">
        <v>40</v>
      </c>
      <c r="D2533" s="34" t="s">
        <v>530</v>
      </c>
      <c r="E2533" s="33" t="s">
        <v>531</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526</v>
      </c>
      <c r="C2534" s="33" t="s">
        <v>40</v>
      </c>
      <c r="D2534" s="34" t="s">
        <v>530</v>
      </c>
      <c r="E2534" s="33" t="s">
        <v>531</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526</v>
      </c>
      <c r="C2535" s="33" t="s">
        <v>40</v>
      </c>
      <c r="D2535" s="34" t="s">
        <v>530</v>
      </c>
      <c r="E2535" s="33" t="s">
        <v>531</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526</v>
      </c>
      <c r="C2536" s="33" t="s">
        <v>40</v>
      </c>
      <c r="D2536" s="34" t="s">
        <v>530</v>
      </c>
      <c r="E2536" s="33" t="s">
        <v>531</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526</v>
      </c>
      <c r="C2537" s="33" t="s">
        <v>40</v>
      </c>
      <c r="D2537" s="34" t="s">
        <v>530</v>
      </c>
      <c r="E2537" s="33" t="s">
        <v>531</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526</v>
      </c>
      <c r="C2538" s="33" t="s">
        <v>40</v>
      </c>
      <c r="D2538" s="34" t="s">
        <v>530</v>
      </c>
      <c r="E2538" s="33" t="s">
        <v>531</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526</v>
      </c>
      <c r="C2539" s="33" t="s">
        <v>40</v>
      </c>
      <c r="D2539" s="34" t="s">
        <v>530</v>
      </c>
      <c r="E2539" s="33" t="s">
        <v>531</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526</v>
      </c>
      <c r="C2540" s="33" t="s">
        <v>40</v>
      </c>
      <c r="D2540" s="34" t="s">
        <v>530</v>
      </c>
      <c r="E2540" s="33" t="s">
        <v>531</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526</v>
      </c>
      <c r="C2541" s="33" t="s">
        <v>40</v>
      </c>
      <c r="D2541" s="34" t="s">
        <v>530</v>
      </c>
      <c r="E2541" s="33" t="s">
        <v>531</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526</v>
      </c>
      <c r="C2542" s="33" t="s">
        <v>40</v>
      </c>
      <c r="D2542" s="34" t="s">
        <v>115</v>
      </c>
      <c r="E2542" s="33" t="s">
        <v>531</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526</v>
      </c>
      <c r="C2543" s="33" t="s">
        <v>40</v>
      </c>
      <c r="D2543" s="34" t="s">
        <v>115</v>
      </c>
      <c r="E2543" s="33" t="s">
        <v>531</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526</v>
      </c>
      <c r="C2544" s="33" t="s">
        <v>40</v>
      </c>
      <c r="D2544" s="34" t="s">
        <v>115</v>
      </c>
      <c r="E2544" s="33" t="s">
        <v>531</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526</v>
      </c>
      <c r="C2545" s="33" t="s">
        <v>40</v>
      </c>
      <c r="D2545" s="34" t="s">
        <v>115</v>
      </c>
      <c r="E2545" s="33" t="s">
        <v>531</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526</v>
      </c>
      <c r="C2546" s="33" t="s">
        <v>40</v>
      </c>
      <c r="D2546" s="34" t="s">
        <v>115</v>
      </c>
      <c r="E2546" s="33" t="s">
        <v>531</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526</v>
      </c>
      <c r="C2547" s="33" t="s">
        <v>40</v>
      </c>
      <c r="D2547" s="34" t="s">
        <v>115</v>
      </c>
      <c r="E2547" s="33" t="s">
        <v>531</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526</v>
      </c>
      <c r="C2548" s="33" t="s">
        <v>40</v>
      </c>
      <c r="D2548" s="34" t="s">
        <v>115</v>
      </c>
      <c r="E2548" s="33" t="s">
        <v>531</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526</v>
      </c>
      <c r="C2549" s="33" t="s">
        <v>40</v>
      </c>
      <c r="D2549" s="34" t="s">
        <v>115</v>
      </c>
      <c r="E2549" s="33" t="s">
        <v>531</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526</v>
      </c>
      <c r="C2550" s="33" t="s">
        <v>40</v>
      </c>
      <c r="D2550" s="34" t="s">
        <v>115</v>
      </c>
      <c r="E2550" s="33" t="s">
        <v>531</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526</v>
      </c>
      <c r="C2551" s="33" t="s">
        <v>40</v>
      </c>
      <c r="D2551" s="34" t="s">
        <v>115</v>
      </c>
      <c r="E2551" s="33" t="s">
        <v>531</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526</v>
      </c>
      <c r="C2552" s="33" t="s">
        <v>40</v>
      </c>
      <c r="D2552" s="34" t="s">
        <v>115</v>
      </c>
      <c r="E2552" s="33" t="s">
        <v>531</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526</v>
      </c>
      <c r="C2553" s="33" t="s">
        <v>40</v>
      </c>
      <c r="D2553" s="34" t="s">
        <v>115</v>
      </c>
      <c r="E2553" s="33" t="s">
        <v>531</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526</v>
      </c>
      <c r="C2554" s="33" t="s">
        <v>40</v>
      </c>
      <c r="D2554" s="34" t="s">
        <v>115</v>
      </c>
      <c r="E2554" s="33" t="s">
        <v>531</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526</v>
      </c>
      <c r="C2555" s="33" t="s">
        <v>40</v>
      </c>
      <c r="D2555" s="34" t="s">
        <v>115</v>
      </c>
      <c r="E2555" s="33" t="s">
        <v>531</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526</v>
      </c>
      <c r="C2556" s="33" t="s">
        <v>40</v>
      </c>
      <c r="D2556" s="34" t="s">
        <v>115</v>
      </c>
      <c r="E2556" s="33" t="s">
        <v>531</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526</v>
      </c>
      <c r="C2557" s="33" t="s">
        <v>40</v>
      </c>
      <c r="D2557" s="34" t="s">
        <v>115</v>
      </c>
      <c r="E2557" s="33" t="s">
        <v>531</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526</v>
      </c>
      <c r="C2558" s="33" t="s">
        <v>40</v>
      </c>
      <c r="D2558" s="34" t="s">
        <v>115</v>
      </c>
      <c r="E2558" s="33" t="s">
        <v>531</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526</v>
      </c>
      <c r="C2559" s="33" t="s">
        <v>40</v>
      </c>
      <c r="D2559" s="34" t="s">
        <v>115</v>
      </c>
      <c r="E2559" s="33" t="s">
        <v>531</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526</v>
      </c>
      <c r="C2560" s="33" t="s">
        <v>40</v>
      </c>
      <c r="D2560" s="34" t="s">
        <v>115</v>
      </c>
      <c r="E2560" s="33" t="s">
        <v>531</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526</v>
      </c>
      <c r="C2561" s="33" t="s">
        <v>40</v>
      </c>
      <c r="D2561" s="34" t="s">
        <v>115</v>
      </c>
      <c r="E2561" s="33" t="s">
        <v>531</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526</v>
      </c>
      <c r="C2562" s="33" t="s">
        <v>40</v>
      </c>
      <c r="D2562" s="34" t="s">
        <v>115</v>
      </c>
      <c r="E2562" s="33" t="s">
        <v>531</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526</v>
      </c>
      <c r="C2563" s="33" t="s">
        <v>40</v>
      </c>
      <c r="D2563" s="34" t="s">
        <v>115</v>
      </c>
      <c r="E2563" s="33" t="s">
        <v>531</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526</v>
      </c>
      <c r="C2564" s="33" t="s">
        <v>40</v>
      </c>
      <c r="D2564" s="34" t="s">
        <v>115</v>
      </c>
      <c r="E2564" s="33" t="s">
        <v>531</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526</v>
      </c>
      <c r="C2565" s="33" t="s">
        <v>40</v>
      </c>
      <c r="D2565" s="34" t="s">
        <v>115</v>
      </c>
      <c r="E2565" s="33" t="s">
        <v>531</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526</v>
      </c>
      <c r="C2566" s="33" t="s">
        <v>40</v>
      </c>
      <c r="D2566" s="34" t="s">
        <v>115</v>
      </c>
      <c r="E2566" s="33" t="s">
        <v>531</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526</v>
      </c>
      <c r="C2567" s="33" t="s">
        <v>40</v>
      </c>
      <c r="D2567" s="34" t="s">
        <v>115</v>
      </c>
      <c r="E2567" s="33" t="s">
        <v>531</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526</v>
      </c>
      <c r="C2568" s="33" t="s">
        <v>40</v>
      </c>
      <c r="D2568" s="34" t="s">
        <v>115</v>
      </c>
      <c r="E2568" s="33" t="s">
        <v>531</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526</v>
      </c>
      <c r="C2569" s="33" t="s">
        <v>40</v>
      </c>
      <c r="D2569" s="34" t="s">
        <v>115</v>
      </c>
      <c r="E2569" s="33" t="s">
        <v>531</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526</v>
      </c>
      <c r="C2570" s="33" t="s">
        <v>40</v>
      </c>
      <c r="D2570" s="34" t="s">
        <v>115</v>
      </c>
      <c r="E2570" s="33" t="s">
        <v>531</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526</v>
      </c>
      <c r="C2571" s="33" t="s">
        <v>40</v>
      </c>
      <c r="D2571" s="34" t="s">
        <v>115</v>
      </c>
      <c r="E2571" s="33" t="s">
        <v>531</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526</v>
      </c>
      <c r="C2572" s="33" t="s">
        <v>40</v>
      </c>
      <c r="D2572" s="34" t="s">
        <v>115</v>
      </c>
      <c r="E2572" s="33" t="s">
        <v>531</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374</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374</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374</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374</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374</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374</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374</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374</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374</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374</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374</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374</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374</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374</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374</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374</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374</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374</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374</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374</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374</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374</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374</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374</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374</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374</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374</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374</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374</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374</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374</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374</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374</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374</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374</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374</v>
      </c>
      <c r="C2762" s="33" t="s">
        <v>40</v>
      </c>
      <c r="D2762" s="34"/>
      <c r="E2762" s="33"/>
      <c r="F2762" s="32" t="s">
        <v>375</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374</v>
      </c>
      <c r="C2763" s="33" t="s">
        <v>40</v>
      </c>
      <c r="D2763" s="34"/>
      <c r="E2763" s="33"/>
      <c r="F2763" s="32" t="s">
        <v>375</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374</v>
      </c>
      <c r="C2764" s="33" t="s">
        <v>40</v>
      </c>
      <c r="D2764" s="34"/>
      <c r="E2764" s="33"/>
      <c r="F2764" s="32" t="s">
        <v>375</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374</v>
      </c>
      <c r="C2765" s="33" t="s">
        <v>40</v>
      </c>
      <c r="D2765" s="34"/>
      <c r="E2765" s="33"/>
      <c r="F2765" s="32" t="s">
        <v>375</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374</v>
      </c>
      <c r="C2766" s="33" t="s">
        <v>40</v>
      </c>
      <c r="D2766" s="34"/>
      <c r="E2766" s="33"/>
      <c r="F2766" s="32" t="s">
        <v>375</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374</v>
      </c>
      <c r="C2767" s="33" t="s">
        <v>40</v>
      </c>
      <c r="D2767" s="34"/>
      <c r="E2767" s="33"/>
      <c r="F2767" s="32" t="s">
        <v>376</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374</v>
      </c>
      <c r="C2768" s="33" t="s">
        <v>40</v>
      </c>
      <c r="D2768" s="34"/>
      <c r="E2768" s="33"/>
      <c r="F2768" s="32" t="s">
        <v>376</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127</v>
      </c>
      <c r="B1" t="s">
        <v>70</v>
      </c>
      <c r="C1" t="s">
        <v>386</v>
      </c>
      <c r="D1" t="s">
        <v>387</v>
      </c>
      <c r="E1" t="s">
        <v>388</v>
      </c>
      <c r="F1" t="s">
        <v>389</v>
      </c>
      <c r="G1" t="s">
        <v>390</v>
      </c>
      <c r="H1" t="s">
        <v>391</v>
      </c>
      <c r="I1" t="s">
        <v>392</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127</v>
      </c>
      <c r="B1" s="95" t="s">
        <v>70</v>
      </c>
      <c r="C1" s="95" t="s">
        <v>213</v>
      </c>
      <c r="D1" s="95" t="s">
        <v>475</v>
      </c>
      <c r="E1" s="95" t="s">
        <v>222</v>
      </c>
      <c r="F1" s="95" t="s">
        <v>214</v>
      </c>
      <c r="G1" s="95" t="s">
        <v>393</v>
      </c>
      <c r="H1" s="95" t="s">
        <v>394</v>
      </c>
      <c r="I1" s="95" t="s">
        <v>395</v>
      </c>
      <c r="J1" s="95" t="s">
        <v>396</v>
      </c>
      <c r="K1" s="95" t="s">
        <v>397</v>
      </c>
      <c r="L1" s="95" t="s">
        <v>398</v>
      </c>
      <c r="M1" s="95" t="s">
        <v>399</v>
      </c>
      <c r="N1" s="95" t="s">
        <v>400</v>
      </c>
      <c r="O1" s="95" t="s">
        <v>401</v>
      </c>
      <c r="P1" s="95" t="s">
        <v>402</v>
      </c>
      <c r="Q1" s="95" t="s">
        <v>403</v>
      </c>
      <c r="R1" s="95" t="s">
        <v>404</v>
      </c>
      <c r="S1" s="95" t="s">
        <v>405</v>
      </c>
      <c r="T1" s="95" t="s">
        <v>406</v>
      </c>
      <c r="U1" s="95" t="s">
        <v>407</v>
      </c>
      <c r="V1" s="95" t="s">
        <v>408</v>
      </c>
      <c r="W1" s="95" t="s">
        <v>409</v>
      </c>
      <c r="X1" s="95" t="s">
        <v>410</v>
      </c>
      <c r="Y1" s="95" t="s">
        <v>411</v>
      </c>
      <c r="Z1" s="95" t="s">
        <v>412</v>
      </c>
      <c r="AA1" s="95" t="s">
        <v>413</v>
      </c>
      <c r="AB1" s="95" t="s">
        <v>414</v>
      </c>
      <c r="AC1" s="95" t="s">
        <v>415</v>
      </c>
      <c r="AD1" s="95" t="s">
        <v>416</v>
      </c>
      <c r="AE1" s="95" t="s">
        <v>417</v>
      </c>
      <c r="AF1" s="95" t="s">
        <v>418</v>
      </c>
      <c r="AG1" s="95" t="s">
        <v>419</v>
      </c>
      <c r="AH1" s="95" t="s">
        <v>420</v>
      </c>
      <c r="AI1" s="95" t="s">
        <v>421</v>
      </c>
      <c r="AJ1" s="95" t="s">
        <v>422</v>
      </c>
      <c r="AK1" s="95" t="s">
        <v>423</v>
      </c>
      <c r="AL1" s="95" t="s">
        <v>424</v>
      </c>
      <c r="AM1" s="95" t="s">
        <v>425</v>
      </c>
      <c r="AN1" s="95" t="s">
        <v>426</v>
      </c>
      <c r="AO1" s="95" t="s">
        <v>427</v>
      </c>
      <c r="AP1" s="95" t="s">
        <v>428</v>
      </c>
      <c r="AQ1" s="95" t="s">
        <v>429</v>
      </c>
      <c r="AR1" s="95" t="s">
        <v>430</v>
      </c>
      <c r="AS1" s="95" t="s">
        <v>431</v>
      </c>
      <c r="AT1" s="95" t="s">
        <v>432</v>
      </c>
      <c r="AU1" s="95" t="s">
        <v>433</v>
      </c>
      <c r="AV1" s="95" t="s">
        <v>434</v>
      </c>
    </row>
    <row r="2" spans="1:48" x14ac:dyDescent="0.2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2024-01-05T20:05:13Z</dcterms:modified>
</cp:coreProperties>
</file>