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updateLinks="never" codeName="ThisWorkbook" defaultThemeVersion="166925"/>
  <xr:revisionPtr revIDLastSave="0" documentId="13_ncr:1_{7F4AAD11-F359-4325-9E71-645A1153A561}"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scalarData!$E$1:$G$1193</definedName>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5" i="24" l="1"/>
  <c r="B206" i="24"/>
  <c r="K205" i="24" a="1"/>
  <c r="K205" i="24" s="1"/>
  <c r="K206" i="24" a="1"/>
  <c r="K206" i="24" s="1"/>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2" i="24" l="1" a="1"/>
  <c r="D332" i="24" s="1"/>
  <c r="D333" i="24" a="1"/>
  <c r="D333" i="24" s="1"/>
  <c r="B22" i="43"/>
  <c r="B333" i="24"/>
  <c r="B332" i="24"/>
  <c r="F21" i="43"/>
  <c r="B21" i="43"/>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A1180" i="44"/>
  <c r="A1181" i="44"/>
  <c r="A1182" i="44"/>
  <c r="A1183" i="44"/>
  <c r="A1184" i="44"/>
  <c r="A1185" i="44"/>
  <c r="A1186" i="44"/>
  <c r="A1187" i="44"/>
  <c r="A1188" i="44"/>
  <c r="A1189" i="44"/>
  <c r="A1190" i="44"/>
  <c r="A1191" i="44"/>
  <c r="A1192" i="44"/>
  <c r="A1193" i="44"/>
  <c r="B1180" i="44"/>
  <c r="B1181" i="44"/>
  <c r="B1182" i="44"/>
  <c r="B1183" i="44"/>
  <c r="B1184" i="44"/>
  <c r="B1185" i="44"/>
  <c r="B1186" i="44"/>
  <c r="B1187" i="44"/>
  <c r="B1188" i="44"/>
  <c r="B1189" i="44"/>
  <c r="B1190" i="44"/>
  <c r="B1191" i="44"/>
  <c r="B1192" i="44"/>
  <c r="B1193" i="44"/>
  <c r="C1180" i="44"/>
  <c r="C1181" i="44"/>
  <c r="C1182" i="44"/>
  <c r="C1183" i="44"/>
  <c r="C1184" i="44"/>
  <c r="C1185" i="44"/>
  <c r="C1186" i="44"/>
  <c r="C1187" i="44"/>
  <c r="C1188" i="44"/>
  <c r="C1189" i="44"/>
  <c r="C1190" i="44"/>
  <c r="C1191" i="44"/>
  <c r="C1192" i="44"/>
  <c r="C1193" i="44"/>
  <c r="A1153" i="44"/>
  <c r="B1153" i="44"/>
  <c r="C1153" i="44"/>
  <c r="A1126" i="44"/>
  <c r="B1126" i="44"/>
  <c r="C1126" i="44"/>
  <c r="A1099" i="44"/>
  <c r="B1099" i="44"/>
  <c r="C1099" i="44"/>
  <c r="A1072" i="44"/>
  <c r="B1072" i="44"/>
  <c r="C1072" i="44"/>
  <c r="A1045" i="44"/>
  <c r="B1045" i="44"/>
  <c r="C1045" i="44"/>
  <c r="A1018" i="44"/>
  <c r="B1018" i="44"/>
  <c r="C1018" i="44"/>
  <c r="A991" i="44"/>
  <c r="B991" i="44"/>
  <c r="C991" i="44"/>
  <c r="A1164" i="44"/>
  <c r="B1164" i="44"/>
  <c r="C1164" i="44"/>
  <c r="A1132" i="44"/>
  <c r="B1132" i="44"/>
  <c r="C1132" i="44"/>
  <c r="A1104" i="44"/>
  <c r="B1104" i="44"/>
  <c r="C1104" i="44"/>
  <c r="A1076" i="44"/>
  <c r="B1076" i="44"/>
  <c r="C1076" i="44"/>
  <c r="A1048" i="44"/>
  <c r="B1048" i="44"/>
  <c r="C1048" i="44"/>
  <c r="A1020" i="44"/>
  <c r="B1020" i="44"/>
  <c r="C1020" i="44"/>
  <c r="A992" i="44"/>
  <c r="B992" i="44"/>
  <c r="C992" i="44"/>
  <c r="A964" i="44"/>
  <c r="B964" i="44"/>
  <c r="C964" i="44"/>
  <c r="A937" i="44"/>
  <c r="B937" i="44"/>
  <c r="C937" i="44"/>
  <c r="A910" i="44"/>
  <c r="B910" i="44"/>
  <c r="C910" i="44"/>
  <c r="A883" i="44"/>
  <c r="B883" i="44"/>
  <c r="C883" i="44"/>
  <c r="A856" i="44"/>
  <c r="B856" i="44"/>
  <c r="C856" i="44"/>
  <c r="A829" i="44"/>
  <c r="B829" i="44"/>
  <c r="C829" i="44"/>
  <c r="A802" i="44"/>
  <c r="B802" i="44"/>
  <c r="C802" i="44"/>
  <c r="B208" i="24"/>
  <c r="K208" i="24" a="1"/>
  <c r="K208" i="24" s="1"/>
  <c r="B993"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9"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6" i="44"/>
  <c r="A1047"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3" i="44"/>
  <c r="A1074" i="44"/>
  <c r="A1075"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5" i="44"/>
  <c r="A1166" i="44"/>
  <c r="A1167" i="44"/>
  <c r="A1168" i="44"/>
  <c r="A1169" i="44"/>
  <c r="A1170" i="44"/>
  <c r="A1171" i="44"/>
  <c r="A1172" i="44"/>
  <c r="A1173" i="44"/>
  <c r="A1174" i="44"/>
  <c r="A1175" i="44"/>
  <c r="A1176" i="44"/>
  <c r="A1177" i="44"/>
  <c r="A1178" i="44"/>
  <c r="A1179"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9"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6" i="44"/>
  <c r="B1047"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3" i="44"/>
  <c r="B1074" i="44"/>
  <c r="B1075"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5" i="44"/>
  <c r="B1166" i="44"/>
  <c r="B1167" i="44"/>
  <c r="B1168" i="44"/>
  <c r="B1169" i="44"/>
  <c r="B1170" i="44"/>
  <c r="B1171" i="44"/>
  <c r="B1172" i="44"/>
  <c r="B1173" i="44"/>
  <c r="B1174" i="44"/>
  <c r="B1175" i="44"/>
  <c r="B1176" i="44"/>
  <c r="B1177" i="44"/>
  <c r="B1178" i="44"/>
  <c r="B1179"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9"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6" i="44"/>
  <c r="C1047"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3" i="44"/>
  <c r="C1074" i="44"/>
  <c r="C1075"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5" i="44"/>
  <c r="C1166" i="44"/>
  <c r="C1167" i="44"/>
  <c r="C1168" i="44"/>
  <c r="C1169" i="44"/>
  <c r="C1170" i="44"/>
  <c r="C1171" i="44"/>
  <c r="C1172" i="44"/>
  <c r="C1173" i="44"/>
  <c r="C1174" i="44"/>
  <c r="C1175" i="44"/>
  <c r="C1176" i="44"/>
  <c r="C1177" i="44"/>
  <c r="C1178" i="44"/>
  <c r="C1179" i="44"/>
  <c r="C14" i="24"/>
  <c r="C13" i="24"/>
  <c r="K22" i="43" a="1"/>
  <c r="G22" i="43" a="1"/>
  <c r="J22" i="43" a="1"/>
  <c r="K21" i="43" a="1"/>
  <c r="H21" i="43"/>
  <c r="H22" i="43"/>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803" i="44"/>
  <c r="A804" i="44"/>
  <c r="A805" i="44"/>
  <c r="A806" i="44"/>
  <c r="A807" i="44"/>
  <c r="A808" i="44"/>
  <c r="A809" i="44"/>
  <c r="A810" i="44"/>
  <c r="A811" i="44"/>
  <c r="A812" i="44"/>
  <c r="A813" i="44"/>
  <c r="A814" i="44"/>
  <c r="A815" i="44"/>
  <c r="A816" i="44"/>
  <c r="A817" i="44"/>
  <c r="A818" i="44"/>
  <c r="A819" i="44"/>
  <c r="A820" i="44"/>
  <c r="A821" i="44"/>
  <c r="A822" i="44"/>
  <c r="A823" i="44"/>
  <c r="A824" i="44"/>
  <c r="A825" i="44"/>
  <c r="A826" i="44"/>
  <c r="A827" i="44"/>
  <c r="A828"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8" i="44"/>
  <c r="A939" i="44"/>
  <c r="A940" i="44"/>
  <c r="A941" i="44"/>
  <c r="A942" i="44"/>
  <c r="A943" i="44"/>
  <c r="A944" i="44"/>
  <c r="A945" i="44"/>
  <c r="A946" i="44"/>
  <c r="A947" i="44"/>
  <c r="A948" i="44"/>
  <c r="A949" i="44"/>
  <c r="A950" i="44"/>
  <c r="A951" i="44"/>
  <c r="A952" i="44"/>
  <c r="A953" i="44"/>
  <c r="A954" i="44"/>
  <c r="A955" i="44"/>
  <c r="A956" i="44"/>
  <c r="A957" i="44"/>
  <c r="A958" i="44"/>
  <c r="A959" i="44"/>
  <c r="A960" i="44"/>
  <c r="A961" i="44"/>
  <c r="A962" i="44"/>
  <c r="A963" i="44"/>
  <c r="A965" i="44"/>
  <c r="A966" i="44"/>
  <c r="A967" i="44"/>
  <c r="A968" i="44"/>
  <c r="A969" i="44"/>
  <c r="A970" i="44"/>
  <c r="A971" i="44"/>
  <c r="A972" i="44"/>
  <c r="A973" i="44"/>
  <c r="A974" i="44"/>
  <c r="A975" i="44"/>
  <c r="A976" i="44"/>
  <c r="A977" i="44"/>
  <c r="A978" i="44"/>
  <c r="A979" i="44"/>
  <c r="A980" i="44"/>
  <c r="A981" i="44"/>
  <c r="A982" i="44"/>
  <c r="A983" i="44"/>
  <c r="A984" i="44"/>
  <c r="A985" i="44"/>
  <c r="A986" i="44"/>
  <c r="A987" i="44"/>
  <c r="A988" i="44"/>
  <c r="A989" i="44"/>
  <c r="A990" i="44"/>
  <c r="B803" i="44"/>
  <c r="B804" i="44"/>
  <c r="B805" i="44"/>
  <c r="B806" i="44"/>
  <c r="B807" i="44"/>
  <c r="B808" i="44"/>
  <c r="B809" i="44"/>
  <c r="B810" i="44"/>
  <c r="B811" i="44"/>
  <c r="B812" i="44"/>
  <c r="B813" i="44"/>
  <c r="B814" i="44"/>
  <c r="B815" i="44"/>
  <c r="B816" i="44"/>
  <c r="B817" i="44"/>
  <c r="B818" i="44"/>
  <c r="B819" i="44"/>
  <c r="B820" i="44"/>
  <c r="B821" i="44"/>
  <c r="B822" i="44"/>
  <c r="B823" i="44"/>
  <c r="B824" i="44"/>
  <c r="B825" i="44"/>
  <c r="B826" i="44"/>
  <c r="B827" i="44"/>
  <c r="B828"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8" i="44"/>
  <c r="B939" i="44"/>
  <c r="B940" i="44"/>
  <c r="B941" i="44"/>
  <c r="B942" i="44"/>
  <c r="B943" i="44"/>
  <c r="B944" i="44"/>
  <c r="B945" i="44"/>
  <c r="B946" i="44"/>
  <c r="B947" i="44"/>
  <c r="B948" i="44"/>
  <c r="B949" i="44"/>
  <c r="B950" i="44"/>
  <c r="B951" i="44"/>
  <c r="B952" i="44"/>
  <c r="B953" i="44"/>
  <c r="B954" i="44"/>
  <c r="B955" i="44"/>
  <c r="B956" i="44"/>
  <c r="B957" i="44"/>
  <c r="B958" i="44"/>
  <c r="B959" i="44"/>
  <c r="B960" i="44"/>
  <c r="B961" i="44"/>
  <c r="B962" i="44"/>
  <c r="B963" i="44"/>
  <c r="B965" i="44"/>
  <c r="B966" i="44"/>
  <c r="B967" i="44"/>
  <c r="B968" i="44"/>
  <c r="B969" i="44"/>
  <c r="B970" i="44"/>
  <c r="B971" i="44"/>
  <c r="B972" i="44"/>
  <c r="B973" i="44"/>
  <c r="B974" i="44"/>
  <c r="B975" i="44"/>
  <c r="B976" i="44"/>
  <c r="B977" i="44"/>
  <c r="B978" i="44"/>
  <c r="B979" i="44"/>
  <c r="B980" i="44"/>
  <c r="B981" i="44"/>
  <c r="B982" i="44"/>
  <c r="B983" i="44"/>
  <c r="B984" i="44"/>
  <c r="B985" i="44"/>
  <c r="B986" i="44"/>
  <c r="B987" i="44"/>
  <c r="B988" i="44"/>
  <c r="B989" i="44"/>
  <c r="B990" i="44"/>
  <c r="C803" i="44"/>
  <c r="C804" i="44"/>
  <c r="C805" i="44"/>
  <c r="C806" i="44"/>
  <c r="C807" i="44"/>
  <c r="C808" i="44"/>
  <c r="C809" i="44"/>
  <c r="C810" i="44"/>
  <c r="C811" i="44"/>
  <c r="C812" i="44"/>
  <c r="C813" i="44"/>
  <c r="C814" i="44"/>
  <c r="C815" i="44"/>
  <c r="C816" i="44"/>
  <c r="C817" i="44"/>
  <c r="C818" i="44"/>
  <c r="C819" i="44"/>
  <c r="C820" i="44"/>
  <c r="C821" i="44"/>
  <c r="C822" i="44"/>
  <c r="C823" i="44"/>
  <c r="C824" i="44"/>
  <c r="C825" i="44"/>
  <c r="C826" i="44"/>
  <c r="C827" i="44"/>
  <c r="C828"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8" i="44"/>
  <c r="C939" i="44"/>
  <c r="C940" i="44"/>
  <c r="C941" i="44"/>
  <c r="C942" i="44"/>
  <c r="C943" i="44"/>
  <c r="C944" i="44"/>
  <c r="C945" i="44"/>
  <c r="C946" i="44"/>
  <c r="C947" i="44"/>
  <c r="C948" i="44"/>
  <c r="C949" i="44"/>
  <c r="C950" i="44"/>
  <c r="C951" i="44"/>
  <c r="C952" i="44"/>
  <c r="C953" i="44"/>
  <c r="C954" i="44"/>
  <c r="C955" i="44"/>
  <c r="C956" i="44"/>
  <c r="C957" i="44"/>
  <c r="C958" i="44"/>
  <c r="C959" i="44"/>
  <c r="C960" i="44"/>
  <c r="C961" i="44"/>
  <c r="C962" i="44"/>
  <c r="C963" i="44"/>
  <c r="C965" i="44"/>
  <c r="C966" i="44"/>
  <c r="C967" i="44"/>
  <c r="C968" i="44"/>
  <c r="C969" i="44"/>
  <c r="C970" i="44"/>
  <c r="C971" i="44"/>
  <c r="C972" i="44"/>
  <c r="C973" i="44"/>
  <c r="C974" i="44"/>
  <c r="C975" i="44"/>
  <c r="C976" i="44"/>
  <c r="C977" i="44"/>
  <c r="C978" i="44"/>
  <c r="C979" i="44"/>
  <c r="C980" i="44"/>
  <c r="C981" i="44"/>
  <c r="C982" i="44"/>
  <c r="C983" i="44"/>
  <c r="C984" i="44"/>
  <c r="C985" i="44"/>
  <c r="C986" i="44"/>
  <c r="C987" i="44"/>
  <c r="C988" i="44"/>
  <c r="C989" i="44"/>
  <c r="C990" i="44"/>
  <c r="B207" i="24"/>
  <c r="K207" i="24" a="1"/>
  <c r="K207"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35" i="24"/>
  <c r="J21" i="43" a="1"/>
  <c r="G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H20" i="43"/>
  <c r="J20" i="43" a="1"/>
  <c r="J23" i="24"/>
  <c r="I20" i="43" l="1"/>
  <c r="J20" i="43"/>
  <c r="L20" i="43" s="1"/>
  <c r="B701" i="44"/>
  <c r="B702" i="44"/>
  <c r="B703" i="44"/>
  <c r="B704" i="44"/>
  <c r="B705" i="44"/>
  <c r="B706" i="44"/>
  <c r="B707" i="44"/>
  <c r="B708" i="44"/>
  <c r="B709" i="44"/>
  <c r="B710" i="44"/>
  <c r="B711" i="44"/>
  <c r="B712" i="44"/>
  <c r="B713" i="44"/>
  <c r="B714" i="44"/>
  <c r="A709" i="44"/>
  <c r="A710" i="44"/>
  <c r="A711" i="44"/>
  <c r="A712" i="44"/>
  <c r="A713" i="44"/>
  <c r="A714" i="44"/>
  <c r="C709" i="44"/>
  <c r="C710" i="44"/>
  <c r="C711" i="44"/>
  <c r="C712" i="44"/>
  <c r="C713" i="44"/>
  <c r="C714" i="44"/>
  <c r="A708" i="44"/>
  <c r="C708" i="44"/>
  <c r="A702" i="44"/>
  <c r="A703" i="44"/>
  <c r="A704" i="44"/>
  <c r="A705" i="44"/>
  <c r="A706" i="44"/>
  <c r="A707" i="44"/>
  <c r="C702" i="44"/>
  <c r="C703" i="44"/>
  <c r="C704" i="44"/>
  <c r="C705" i="44"/>
  <c r="C706" i="44"/>
  <c r="C707" i="44"/>
  <c r="A701" i="44"/>
  <c r="C701"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G19" i="43" a="1"/>
  <c r="J26" i="24"/>
  <c r="J34" i="24"/>
  <c r="H8" i="43"/>
  <c r="K8" i="43" a="1"/>
  <c r="K18" i="43" a="1"/>
  <c r="J24" i="24"/>
  <c r="G18" i="43" a="1"/>
  <c r="N34" i="24" l="1" a="1"/>
  <c r="N34" i="24" s="1"/>
  <c r="G19" i="43"/>
  <c r="K19" i="43"/>
  <c r="G18" i="43"/>
  <c r="K18" i="43"/>
  <c r="K8" i="43"/>
  <c r="H19" i="43"/>
  <c r="J19" i="43" a="1"/>
  <c r="G8" i="43" a="1"/>
  <c r="H18" i="43"/>
  <c r="J18" i="43" a="1"/>
  <c r="J8" i="43" a="1"/>
  <c r="J8" i="43" l="1"/>
  <c r="L8" i="43" s="1"/>
  <c r="I18" i="43"/>
  <c r="I19" i="43"/>
  <c r="G8" i="43"/>
  <c r="I8" i="43" s="1"/>
  <c r="J19" i="43"/>
  <c r="L19" i="43" s="1"/>
  <c r="J18" i="43"/>
  <c r="L18" i="43" s="1"/>
  <c r="P44" i="24" a="1"/>
  <c r="P44" i="24" s="1"/>
  <c r="M44" i="24" a="1"/>
  <c r="M44" i="24" s="1"/>
  <c r="L44" i="24" a="1"/>
  <c r="L44" i="24" s="1"/>
  <c r="B243" i="24"/>
  <c r="F243" i="24"/>
  <c r="G243"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3"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4" i="24"/>
  <c r="F244" i="24"/>
  <c r="G244"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4" i="24" l="1"/>
  <c r="F268" i="24" l="1"/>
  <c r="F269" i="24"/>
  <c r="F270" i="24"/>
  <c r="F271" i="24"/>
  <c r="G268" i="24"/>
  <c r="G269" i="24"/>
  <c r="G270" i="24"/>
  <c r="G271" i="24"/>
  <c r="B17" i="43"/>
  <c r="F17" i="43"/>
  <c r="J268" i="24"/>
  <c r="J269" i="24"/>
  <c r="J270" i="24"/>
  <c r="J271" i="24"/>
  <c r="B271" i="24"/>
  <c r="B270" i="24"/>
  <c r="B269" i="24"/>
  <c r="B268" i="24"/>
  <c r="C12" i="24"/>
  <c r="C6" i="24"/>
  <c r="K17" i="43" a="1"/>
  <c r="C7" i="24"/>
  <c r="C11" i="24"/>
  <c r="C3" i="24"/>
  <c r="C10" i="24"/>
  <c r="G17" i="43" a="1"/>
  <c r="C8" i="24"/>
  <c r="C9" i="24"/>
  <c r="K17" i="43" l="1"/>
  <c r="G17" i="43"/>
  <c r="H17" i="43"/>
  <c r="C2" i="24"/>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3" i="24" a="1"/>
  <c r="K203" i="24" s="1"/>
  <c r="K200" i="24" a="1"/>
  <c r="K200" i="24" s="1"/>
  <c r="K202" i="24" a="1"/>
  <c r="K202" i="24" s="1"/>
  <c r="K204" i="24" a="1"/>
  <c r="K204" i="24" s="1"/>
  <c r="K201" i="24" a="1"/>
  <c r="K201" i="24" s="1"/>
  <c r="K194" i="24" a="1"/>
  <c r="K194" i="24" s="1"/>
  <c r="K195" i="24" a="1"/>
  <c r="K195" i="24" s="1"/>
  <c r="K180" i="24" a="1"/>
  <c r="K180" i="24" s="1"/>
  <c r="K176" i="24" a="1"/>
  <c r="K176" i="24" s="1"/>
  <c r="K178" i="24" a="1"/>
  <c r="K178" i="24" s="1"/>
  <c r="K177" i="24" a="1"/>
  <c r="K177" i="24" s="1"/>
  <c r="K197" i="24" a="1"/>
  <c r="K197" i="24" s="1"/>
  <c r="K196" i="24" a="1"/>
  <c r="K196" i="24" s="1"/>
  <c r="K198" i="24" a="1"/>
  <c r="K198" i="24" s="1"/>
  <c r="K199" i="24" a="1"/>
  <c r="K199" i="24" s="1"/>
  <c r="A565" i="44" l="1"/>
  <c r="A566" i="44"/>
  <c r="A567" i="44"/>
  <c r="A568" i="44"/>
  <c r="A569" i="44"/>
  <c r="A570" i="44"/>
  <c r="A571" i="44"/>
  <c r="A572" i="44"/>
  <c r="A573" i="44"/>
  <c r="A574" i="44"/>
  <c r="A575" i="44"/>
  <c r="A576" i="44"/>
  <c r="A577" i="44"/>
  <c r="A578" i="44"/>
  <c r="A579" i="44"/>
  <c r="A580" i="44"/>
  <c r="A581" i="44"/>
  <c r="A582" i="44"/>
  <c r="A583" i="44"/>
  <c r="A584" i="44"/>
  <c r="A585" i="44"/>
  <c r="A586" i="44"/>
  <c r="A587" i="44"/>
  <c r="A588" i="44"/>
  <c r="A589" i="44"/>
  <c r="A590" i="44"/>
  <c r="A591" i="44"/>
  <c r="A592" i="44"/>
  <c r="A593" i="44"/>
  <c r="A594" i="44"/>
  <c r="A595" i="44"/>
  <c r="A596" i="44"/>
  <c r="A597" i="44"/>
  <c r="A598" i="44"/>
  <c r="A599" i="44"/>
  <c r="A600" i="44"/>
  <c r="A601" i="44"/>
  <c r="A602" i="44"/>
  <c r="A603" i="44"/>
  <c r="A604" i="44"/>
  <c r="A605" i="44"/>
  <c r="A606" i="44"/>
  <c r="A607" i="44"/>
  <c r="A608" i="44"/>
  <c r="A609" i="44"/>
  <c r="A610" i="44"/>
  <c r="A611" i="44"/>
  <c r="A612" i="44"/>
  <c r="A613" i="44"/>
  <c r="A614" i="44"/>
  <c r="A615" i="44"/>
  <c r="A616" i="44"/>
  <c r="A617" i="44"/>
  <c r="A618" i="44"/>
  <c r="A619" i="44"/>
  <c r="A620" i="44"/>
  <c r="A621" i="44"/>
  <c r="A622" i="44"/>
  <c r="A623" i="44"/>
  <c r="A624" i="44"/>
  <c r="A625" i="44"/>
  <c r="A626" i="44"/>
  <c r="A627" i="44"/>
  <c r="A628" i="44"/>
  <c r="A629" i="44"/>
  <c r="A630" i="44"/>
  <c r="A631" i="44"/>
  <c r="A632" i="44"/>
  <c r="A633" i="44"/>
  <c r="A634" i="44"/>
  <c r="A635" i="44"/>
  <c r="A636" i="44"/>
  <c r="A637" i="44"/>
  <c r="A638" i="44"/>
  <c r="A639" i="44"/>
  <c r="A640" i="44"/>
  <c r="A641" i="44"/>
  <c r="A642" i="44"/>
  <c r="A643" i="44"/>
  <c r="A644" i="44"/>
  <c r="A645" i="44"/>
  <c r="A646" i="44"/>
  <c r="A647" i="44"/>
  <c r="A648" i="44"/>
  <c r="A649" i="44"/>
  <c r="A650" i="44"/>
  <c r="A651" i="44"/>
  <c r="A652" i="44"/>
  <c r="A653" i="44"/>
  <c r="A654" i="44"/>
  <c r="A655" i="44"/>
  <c r="A656" i="44"/>
  <c r="A657" i="44"/>
  <c r="A658" i="44"/>
  <c r="A659" i="44"/>
  <c r="A660" i="44"/>
  <c r="A661" i="44"/>
  <c r="A662" i="44"/>
  <c r="A663" i="44"/>
  <c r="A664" i="44"/>
  <c r="A665" i="44"/>
  <c r="A666" i="44"/>
  <c r="A667" i="44"/>
  <c r="A668" i="44"/>
  <c r="A669" i="44"/>
  <c r="A670" i="44"/>
  <c r="A671" i="44"/>
  <c r="A672" i="44"/>
  <c r="A673" i="44"/>
  <c r="A674" i="44"/>
  <c r="A675" i="44"/>
  <c r="A676" i="44"/>
  <c r="A677" i="44"/>
  <c r="A678" i="44"/>
  <c r="A679" i="44"/>
  <c r="A680" i="44"/>
  <c r="A681" i="44"/>
  <c r="A682" i="44"/>
  <c r="A683" i="44"/>
  <c r="A684" i="44"/>
  <c r="A685" i="44"/>
  <c r="A686" i="44"/>
  <c r="A687" i="44"/>
  <c r="A688" i="44"/>
  <c r="A689" i="44"/>
  <c r="A690" i="44"/>
  <c r="A691" i="44"/>
  <c r="A692" i="44"/>
  <c r="A693" i="44"/>
  <c r="A694" i="44"/>
  <c r="A695" i="44"/>
  <c r="A696" i="44"/>
  <c r="A697" i="44"/>
  <c r="A698" i="44"/>
  <c r="A699" i="44"/>
  <c r="A700"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681" i="44"/>
  <c r="B682" i="44"/>
  <c r="B683" i="44"/>
  <c r="B684" i="44"/>
  <c r="B685" i="44"/>
  <c r="B686" i="44"/>
  <c r="B687" i="44"/>
  <c r="B688" i="44"/>
  <c r="B689" i="44"/>
  <c r="B690" i="44"/>
  <c r="B691" i="44"/>
  <c r="B692" i="44"/>
  <c r="B693" i="44"/>
  <c r="B694" i="44"/>
  <c r="B695" i="44"/>
  <c r="B696" i="44"/>
  <c r="B697" i="44"/>
  <c r="B698" i="44"/>
  <c r="B699" i="44"/>
  <c r="B700"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681" i="44"/>
  <c r="C682" i="44"/>
  <c r="C683" i="44"/>
  <c r="C684" i="44"/>
  <c r="C685" i="44"/>
  <c r="C686" i="44"/>
  <c r="C687" i="44"/>
  <c r="C688" i="44"/>
  <c r="C689" i="44"/>
  <c r="C690" i="44"/>
  <c r="C691" i="44"/>
  <c r="C692" i="44"/>
  <c r="C693" i="44"/>
  <c r="C694" i="44"/>
  <c r="C695" i="44"/>
  <c r="C696" i="44"/>
  <c r="C697" i="44"/>
  <c r="C698" i="44"/>
  <c r="C699" i="44"/>
  <c r="C700" i="44"/>
  <c r="B199"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7" i="24" l="1"/>
  <c r="H238" i="24"/>
  <c r="H239" i="24"/>
  <c r="H240" i="24"/>
  <c r="H241" i="24"/>
  <c r="H242" i="24"/>
  <c r="F237" i="24"/>
  <c r="F238" i="24"/>
  <c r="F239" i="24"/>
  <c r="F240" i="24"/>
  <c r="F241" i="24"/>
  <c r="F242" i="24"/>
  <c r="F245" i="24"/>
  <c r="H245" i="24" s="1"/>
  <c r="F246" i="24"/>
  <c r="H246" i="24" s="1"/>
  <c r="F247" i="24"/>
  <c r="H247" i="24" s="1"/>
  <c r="F248" i="24"/>
  <c r="H248" i="24" s="1"/>
  <c r="F249" i="24"/>
  <c r="H249" i="24" s="1"/>
  <c r="F250" i="24"/>
  <c r="H250"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563" i="44"/>
  <c r="B563" i="44"/>
  <c r="C563" i="44"/>
  <c r="A564" i="44"/>
  <c r="B564" i="44"/>
  <c r="C564" i="44"/>
  <c r="B183" i="24"/>
  <c r="B190" i="24"/>
  <c r="A560" i="44"/>
  <c r="A561" i="44"/>
  <c r="A562" i="44"/>
  <c r="B560" i="44"/>
  <c r="B561" i="44"/>
  <c r="B562" i="44"/>
  <c r="C560" i="44"/>
  <c r="C561" i="44"/>
  <c r="C562" i="44"/>
  <c r="B157" i="24"/>
  <c r="B156" i="24"/>
  <c r="Q157" i="24"/>
  <c r="Q156" i="24"/>
  <c r="B197" i="24"/>
  <c r="B196" i="24"/>
  <c r="B198"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30" i="24" l="1" a="1"/>
  <c r="N230" i="24" s="1"/>
  <c r="N231" i="24" a="1"/>
  <c r="N231"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J16" i="43" a="1"/>
  <c r="K16" i="43" a="1"/>
  <c r="J16" i="43" l="1"/>
  <c r="M16" i="43" s="1" a="1"/>
  <c r="M16" i="43" s="1"/>
  <c r="K16" i="43"/>
  <c r="B245" i="24"/>
  <c r="B246" i="24"/>
  <c r="B247" i="24"/>
  <c r="B248" i="24"/>
  <c r="B249" i="24"/>
  <c r="B250" i="24"/>
  <c r="G245" i="24"/>
  <c r="G246" i="24"/>
  <c r="G247" i="24"/>
  <c r="G248" i="24"/>
  <c r="G249" i="24"/>
  <c r="G250"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6" i="24"/>
  <c r="B215" i="24"/>
  <c r="B214" i="24"/>
  <c r="K15" i="43" a="1"/>
  <c r="J15" i="43" a="1"/>
  <c r="J15" i="43" l="1"/>
  <c r="M15" i="43" s="1"/>
  <c r="K15" i="43"/>
  <c r="B177" i="24"/>
  <c r="B195" i="24"/>
  <c r="B201" i="24"/>
  <c r="B188"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C5" i="24"/>
  <c r="J13" i="43" a="1"/>
  <c r="J29" i="24"/>
  <c r="J27" i="24"/>
  <c r="J43" i="24"/>
  <c r="J37" i="24"/>
  <c r="J42" i="24"/>
  <c r="J28" i="24"/>
  <c r="J21" i="24"/>
  <c r="J33" i="24"/>
  <c r="K14" i="43" a="1"/>
  <c r="J38" i="24"/>
  <c r="J45" i="24"/>
  <c r="J36" i="24"/>
  <c r="J39" i="24"/>
  <c r="G14" i="43" a="1"/>
  <c r="J31" i="24"/>
  <c r="K13" i="43" a="1"/>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4" i="24" a="1"/>
  <c r="I45" i="24" a="1"/>
  <c r="I31" i="24" a="1"/>
  <c r="I22" i="24" a="1"/>
  <c r="I33" i="24" a="1"/>
  <c r="I36" i="24" a="1"/>
  <c r="I38" i="24" a="1"/>
  <c r="I41" i="24" a="1"/>
  <c r="I26" i="24" a="1"/>
  <c r="I43" i="24" a="1"/>
  <c r="I23" i="24" a="1"/>
  <c r="I29" i="24" a="1"/>
  <c r="I24" i="24" a="1"/>
  <c r="I44" i="24" a="1"/>
  <c r="I21" i="24" a="1"/>
  <c r="I25" i="24" a="1"/>
  <c r="I37" i="24" a="1"/>
  <c r="I30" i="24" a="1"/>
  <c r="I39" i="24" a="1"/>
  <c r="I35" i="24" a="1"/>
  <c r="I28" i="24" a="1"/>
  <c r="I42" i="24" a="1"/>
  <c r="I40" i="24" a="1"/>
  <c r="I32" i="24" a="1"/>
  <c r="I27"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545" i="44"/>
  <c r="C546" i="44"/>
  <c r="C547" i="44"/>
  <c r="C548" i="44"/>
  <c r="C549" i="44"/>
  <c r="C550" i="44"/>
  <c r="C551" i="44"/>
  <c r="C552" i="44"/>
  <c r="C553" i="44"/>
  <c r="C554" i="44"/>
  <c r="C555" i="44"/>
  <c r="C556" i="44"/>
  <c r="C557" i="44"/>
  <c r="C558" i="44"/>
  <c r="C559"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545" i="44"/>
  <c r="B546" i="44"/>
  <c r="B547" i="44"/>
  <c r="B548" i="44"/>
  <c r="B549" i="44"/>
  <c r="B550" i="44"/>
  <c r="B551" i="44"/>
  <c r="B552" i="44"/>
  <c r="B553" i="44"/>
  <c r="B554" i="44"/>
  <c r="B555" i="44"/>
  <c r="B556" i="44"/>
  <c r="B557" i="44"/>
  <c r="B558" i="44"/>
  <c r="B559"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76" i="24"/>
  <c r="B178" i="24"/>
  <c r="B203" i="24"/>
  <c r="B200" i="24"/>
  <c r="B202" i="24"/>
  <c r="B204" i="24"/>
  <c r="F4" i="43"/>
  <c r="F5" i="43"/>
  <c r="F6" i="43"/>
  <c r="F7" i="43"/>
  <c r="B7" i="43"/>
  <c r="B4" i="46"/>
  <c r="B5" i="46"/>
  <c r="B6" i="46"/>
  <c r="B7" i="46"/>
  <c r="B8" i="46"/>
  <c r="B9" i="46"/>
  <c r="B10" i="46"/>
  <c r="B11" i="46"/>
  <c r="B12" i="46"/>
  <c r="B13" i="46"/>
  <c r="B14" i="46"/>
  <c r="B15" i="46"/>
  <c r="B16" i="46"/>
  <c r="B17" i="46"/>
  <c r="B18" i="46"/>
  <c r="B19" i="46"/>
  <c r="B20" i="46"/>
  <c r="G11" i="43" a="1"/>
  <c r="K9" i="43" a="1"/>
  <c r="K11" i="43" a="1"/>
  <c r="G10" i="43" a="1"/>
  <c r="G9" i="43" a="1"/>
  <c r="K10" i="43" a="1"/>
  <c r="K7" i="43" a="1"/>
  <c r="K12" i="43" a="1"/>
  <c r="G4" i="43" a="1"/>
  <c r="G12" i="43" a="1"/>
  <c r="G7" i="43" a="1"/>
  <c r="G5" i="43" a="1"/>
  <c r="G6"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4" i="43" a="1"/>
  <c r="H7" i="43"/>
  <c r="J10" i="43" a="1"/>
  <c r="J5" i="43" a="1"/>
  <c r="J12" i="43" a="1"/>
  <c r="J7" i="43" a="1"/>
  <c r="J6" i="43" a="1"/>
  <c r="J11" i="43" a="1"/>
  <c r="J9"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426" i="44" l="1"/>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B5" i="43" l="1"/>
  <c r="K5" i="43" a="1"/>
  <c r="K5" i="43" l="1"/>
  <c r="L5" i="43" s="1"/>
  <c r="A553" i="44" l="1"/>
  <c r="A554" i="44"/>
  <c r="A555" i="44"/>
  <c r="A556" i="44"/>
  <c r="A557" i="44"/>
  <c r="A558" i="44"/>
  <c r="A559" i="44"/>
  <c r="A545" i="44"/>
  <c r="A547" i="44"/>
  <c r="A548" i="44"/>
  <c r="A549" i="44"/>
  <c r="A550" i="44"/>
  <c r="A551" i="44"/>
  <c r="A552" i="44"/>
  <c r="A546"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2" i="24" l="1"/>
  <c r="D223" i="24"/>
  <c r="B224" i="24"/>
  <c r="B223" i="24"/>
  <c r="B222" i="24"/>
  <c r="B192" i="24" l="1"/>
  <c r="B184" i="24"/>
  <c r="B175" i="24"/>
  <c r="H12" i="43"/>
  <c r="I12" i="43" l="1"/>
  <c r="B169" i="24" l="1"/>
  <c r="B167" i="24"/>
  <c r="B168" i="24"/>
  <c r="B151" i="24"/>
  <c r="B154" i="24"/>
  <c r="B150" i="24"/>
  <c r="B153" i="24"/>
  <c r="B152" i="24"/>
  <c r="B141" i="24"/>
  <c r="B142" i="24"/>
  <c r="E256" i="24"/>
  <c r="E257" i="24"/>
  <c r="E258" i="24"/>
  <c r="E259" i="24"/>
  <c r="E260" i="24"/>
  <c r="E261" i="24"/>
  <c r="E262" i="24"/>
  <c r="D256" i="24"/>
  <c r="D257" i="24"/>
  <c r="D258" i="24"/>
  <c r="D259" i="24"/>
  <c r="D260" i="24"/>
  <c r="D261" i="24"/>
  <c r="D262" i="24"/>
  <c r="K26" i="24" a="1"/>
  <c r="K30" i="24" a="1"/>
  <c r="K35" i="24" a="1"/>
  <c r="K38" i="24" a="1"/>
  <c r="K22" i="24" a="1"/>
  <c r="K25" i="24" a="1"/>
  <c r="K37" i="24" a="1"/>
  <c r="K21" i="24" a="1"/>
  <c r="K42" i="24" a="1"/>
  <c r="K33" i="24" a="1"/>
  <c r="K32" i="24" a="1"/>
  <c r="K44" i="24" a="1"/>
  <c r="K40" i="24" a="1"/>
  <c r="K43" i="24" a="1"/>
  <c r="K27" i="24" a="1"/>
  <c r="K31" i="24" a="1"/>
  <c r="K45" i="24" a="1"/>
  <c r="K39" i="24" a="1"/>
  <c r="H11" i="43"/>
  <c r="K29" i="24" a="1"/>
  <c r="K36" i="24" a="1"/>
  <c r="K34" i="24" a="1"/>
  <c r="K41" i="24" a="1"/>
  <c r="K28" i="24" a="1"/>
  <c r="K24"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23" i="24" a="1"/>
  <c r="K6" i="43" a="1"/>
  <c r="K23" i="24" l="1"/>
  <c r="I6" i="43"/>
  <c r="K6" i="43"/>
  <c r="L6" i="43" s="1"/>
  <c r="B4" i="43"/>
  <c r="K4" i="43" a="1"/>
  <c r="K4" i="43" l="1"/>
  <c r="L4" i="43" s="1"/>
  <c r="B50" i="24"/>
  <c r="B56" i="24"/>
  <c r="B57" i="24"/>
  <c r="B59" i="24"/>
  <c r="B230" i="24"/>
  <c r="B231" i="24"/>
  <c r="B237" i="24"/>
  <c r="B238" i="24"/>
  <c r="B239" i="24"/>
  <c r="B240" i="24"/>
  <c r="B241" i="24"/>
  <c r="B242" i="24"/>
  <c r="B256" i="24"/>
  <c r="B257" i="24"/>
  <c r="B258" i="24"/>
  <c r="B259" i="24"/>
  <c r="B260" i="24"/>
  <c r="B261" i="24"/>
  <c r="B262" i="24"/>
  <c r="H16" i="43"/>
  <c r="H4" i="43"/>
  <c r="H10" i="43"/>
  <c r="H13" i="43"/>
  <c r="H14" i="43"/>
  <c r="I16" i="43" l="1"/>
  <c r="I13" i="43"/>
  <c r="I14" i="43"/>
  <c r="I10" i="43"/>
  <c r="I4" i="43"/>
  <c r="G238" i="24"/>
  <c r="G237" i="24"/>
  <c r="G240" i="24"/>
  <c r="G239" i="24"/>
  <c r="G242" i="24"/>
  <c r="G24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9"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9"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6"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7"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7"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7"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<sst xmlns="http://schemas.openxmlformats.org/spreadsheetml/2006/main" count="17214" uniqueCount="672">
  <si>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</si>
  <si>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</si>
  <si>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</si>
  <si>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</si>
  <si>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</si>
  <si>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</si>
  <si>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</si>
  <si>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</si>
  <si>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</si>
  <si>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</si>
  <si>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</si>
  <si>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</si>
  <si>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</si>
  <si>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</si>
  <si>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</si>
  <si>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</si>
  <si>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</si>
  <si>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</si>
  <si>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</si>
  <si>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</si>
  <si>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</si>
  <si>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</si>
  <si>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</si>
  <si>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</si>
  <si>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</si>
  <si>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</si>
  <si>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</si>
  <si>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</si>
  <si>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</si>
  <si>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</si>
  <si>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</si>
  <si>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</si>
  <si>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</si>
  <si>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</si>
  <si>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</si>
  <si>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</si>
  <si>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</si>
  <si>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</si>
  <si>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</si>
  <si>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</si>
  <si>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</si>
  <si>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</si>
  <si>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</si>
  <si>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</si>
  <si>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</si>
  <si>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</si>
  <si>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</si>
  <si>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</si>
  <si>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</si>
  <si>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</si>
  <si>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</si>
  <si>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</si>
  <si>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</si>
  <si>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</si>
  <si>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</si>
  <si>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</si>
  <si>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</si>
  <si>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</si>
  <si>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</si>
  <si>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</si>
  <si>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</si>
  <si>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</si>
  <si>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</si>
  <si>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</si>
  <si>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</si>
  <si>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</si>
  <si>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</si>
  <si>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</si>
  <si>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</si>
  <si>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</si>
  <si>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</si>
  <si>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</si>
  <si>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</si>
  <si>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</si>
  <si>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</si>
  <si>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</si>
  <si>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</si>
  <si>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</si>
  <si>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</si>
  <si>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</si>
  <si>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</si>
  <si>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</si>
  <si>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</si>
  <si>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</si>
  <si>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</si>
  <si>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</si>
  <si>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</si>
  <si>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</si>
  <si>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</si>
  <si>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</si>
  <si>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</si>
  <si>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</si>
  <si>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</si>
  <si>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</si>
  <si>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</si>
  <si>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</si>
  <si>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</si>
  <si>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</si>
  <si>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</si>
  <si>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</si>
  <si>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</si>
  <si>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</si>
  <si>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</si>
  <si>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</si>
  <si>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</si>
  <si>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</si>
  <si>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</si>
  <si>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</si>
  <si>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</si>
  <si>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</si>
  <si>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</si>
  <si>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</si>
  <si>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</si>
  <si>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</si>
  <si>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</si>
  <si>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</si>
  <si>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</si>
  <si>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</si>
  <si>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</si>
  <si>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</si>
  <si>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</si>
  <si>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</si>
  <si>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</si>
  <si>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</si>
  <si>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</si>
  <si>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</si>
  <si>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</si>
  <si>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</si>
  <si>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</si>
  <si>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</si>
  <si>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</si>
  <si>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</si>
  <si>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</si>
  <si>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</si>
  <si>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</si>
  <si>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</si>
  <si>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</si>
  <si>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</si>
  <si>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</si>
  <si>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</si>
  <si>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</si>
  <si>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</si>
  <si>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</si>
  <si>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</si>
  <si>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</si>
  <si>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</si>
  <si>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</si>
  <si>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</si>
  <si>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</si>
  <si>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</si>
  <si>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</si>
  <si>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</si>
  <si>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</si>
  <si>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</si>
  <si>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</si>
  <si>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</si>
  <si>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</si>
  <si>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</si>
  <si>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</si>
  <si>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</si>
  <si>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</si>
  <si>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</si>
  <si>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</si>
  <si>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</si>
  <si>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</si>
  <si>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</si>
  <si>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</si>
  <si>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</si>
  <si>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</si>
  <si>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</si>
  <si>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</si>
  <si>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</si>
  <si>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</si>
  <si>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</si>
  <si>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</si>
  <si>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</si>
  <si>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</si>
  <si>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</si>
  <si>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</si>
  <si>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</si>
  <si>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</si>
  <si>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</si>
  <si>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</si>
  <si>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</si>
  <si>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</si>
  <si>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</si>
  <si>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</si>
  <si>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</si>
  <si>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</si>
  <si>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</si>
  <si>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</si>
  <si>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</si>
  <si>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</si>
  <si>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</si>
  <si>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</si>
  <si>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</si>
  <si>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</si>
  <si>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</si>
  <si>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</si>
  <si>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</si>
  <si>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</si>
  <si>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</si>
  <si>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</si>
  <si>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</si>
  <si>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</si>
  <si>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</si>
  <si>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</si>
  <si>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</si>
  <si>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</si>
  <si>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</si>
  <si>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</si>
  <si>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</si>
  <si>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</si>
  <si>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</si>
  <si>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</si>
  <si>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</si>
  <si>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</si>
  <si>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</si>
  <si>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</si>
  <si>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</si>
  <si>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</si>
  <si>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</si>
  <si>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</si>
  <si>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</si>
  <si>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</si>
  <si>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</si>
  <si>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</si>
  <si>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</si>
  <si>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</si>
  <si>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</si>
  <si>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</si>
  <si>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</si>
  <si>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</si>
  <si>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</si>
  <si>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</si>
  <si>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</si>
  <si>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</si>
  <si>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</si>
  <si>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</si>
  <si>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</si>
  <si>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</si>
  <si>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</si>
  <si>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</si>
  <si>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</si>
  <si>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</si>
  <si>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</si>
  <si>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</si>
  <si>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</si>
  <si>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</si>
  <si>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</si>
  <si>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</si>
  <si>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</si>
  <si>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</si>
  <si>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</si>
  <si>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</si>
  <si>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</si>
  <si>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</si>
  <si>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</si>
  <si>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</si>
  <si>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</si>
  <si>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</si>
  <si>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</si>
  <si>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</si>
  <si>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</si>
  <si>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</si>
  <si>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</si>
  <si>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</si>
  <si>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</si>
  <si>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</si>
  <si>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</si>
  <si>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</si>
  <si>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</si>
  <si>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</si>
  <si>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</si>
  <si>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</si>
  <si>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</si>
  <si>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</si>
  <si>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</si>
  <si>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</si>
  <si>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</si>
  <si>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</si>
  <si>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</si>
  <si>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</si>
  <si>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</si>
  <si>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</si>
  <si>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</si>
  <si>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</si>
  <si>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</si>
  <si>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</si>
  <si>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</si>
  <si>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</si>
  <si>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</si>
  <si>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</si>
  <si>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</si>
  <si>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</si>
  <si>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</si>
  <si>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</si>
  <si>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</si>
  <si>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</si>
  <si>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</si>
  <si>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</si>
  <si>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</si>
  <si>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</si>
  <si>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</si>
  <si>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</si>
  <si>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</si>
  <si>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</si>
  <si>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</si>
  <si>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</si>
  <si>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</si>
  <si>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</si>
  <si>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</si>
  <si>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</si>
  <si>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</si>
  <si>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</si>
  <si>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</si>
  <si>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</si>
  <si>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</si>
  <si>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</si>
  <si>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</si>
  <si>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</si>
  <si>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</si>
  <si>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</si>
  <si>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</si>
  <si>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</si>
  <si>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</si>
  <si>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</si>
  <si>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</si>
  <si>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</si>
  <si>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</si>
  <si>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</si>
  <si>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</si>
  <si>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</si>
  <si>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</si>
  <si>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</si>
  <si>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</si>
  <si>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</si>
  <si>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</si>
  <si>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</si>
  <si>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</si>
  <si>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</si>
  <si>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</si>
  <si>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</si>
  <si>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</si>
  <si>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</si>
  <si>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</si>
  <si>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</si>
  <si>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</si>
  <si>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</si>
  <si>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</si>
  <si>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</si>
  <si>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</si>
  <si>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</si>
  <si>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</si>
  <si>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</si>
  <si>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</si>
  <si>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</si>
  <si>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</si>
  <si>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</si>
  <si>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</si>
  <si>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</si>
  <si>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</si>
  <si>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</si>
  <si>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</si>
  <si>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</si>
  <si>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</si>
  <si>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</si>
  <si>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</si>
  <si>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</si>
  <si>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</si>
  <si>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</si>
  <si>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</si>
  <si>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</si>
  <si>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</si>
  <si>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</si>
  <si>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</si>
  <si>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</si>
  <si>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</si>
  <si>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</si>
  <si>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</si>
  <si>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</si>
  <si>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</si>
  <si>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</si>
  <si>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</si>
  <si>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</si>
  <si>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</si>
  <si>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</si>
  <si>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</si>
  <si>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</si>
  <si>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</si>
  <si>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</si>
  <si>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</si>
  <si>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</si>
  <si>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</si>
  <si>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</si>
  <si>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</si>
  <si>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</si>
  <si>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</si>
  <si>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</si>
  <si>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</si>
  <si>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</si>
  <si>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</si>
  <si>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</si>
  <si>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</si>
  <si>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</si>
  <si>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</si>
  <si>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</si>
  <si>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</si>
  <si>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</si>
  <si>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</si>
  <si>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</si>
  <si>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</si>
  <si>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</si>
  <si>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</si>
  <si>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</si>
  <si>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</si>
  <si>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</si>
  <si>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</si>
  <si>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</si>
  <si>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</si>
  <si>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</si>
  <si>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</si>
  <si>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</si>
  <si>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</si>
  <si>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</si>
  <si>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</si>
  <si>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</si>
  <si>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</si>
  <si>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</si>
  <si>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</si>
  <si>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</si>
  <si>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</si>
  <si>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</si>
  <si>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</si>
  <si>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</si>
  <si>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</si>
  <si>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</si>
  <si>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</si>
  <si>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</si>
  <si>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</si>
  <si>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</si>
  <si>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</si>
  <si>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</si>
  <si>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</si>
  <si>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</si>
  <si>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</si>
  <si>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</si>
  <si>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</si>
  <si>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</si>
  <si>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</si>
  <si>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</si>
  <si>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</si>
  <si>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</si>
  <si>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</si>
  <si>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</si>
  <si>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</si>
  <si>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</si>
  <si>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</si>
  <si>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</si>
  <si>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</si>
  <si>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</si>
  <si>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</si>
  <si>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</si>
  <si>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</si>
  <si>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</si>
  <si>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</si>
  <si>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</si>
  <si>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</si>
  <si>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</si>
  <si>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</si>
  <si>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</si>
  <si>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</si>
  <si>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</si>
  <si>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</si>
  <si>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</si>
  <si>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</si>
  <si>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</si>
  <si>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</si>
  <si>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</si>
  <si>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</si>
  <si>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</si>
  <si>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</si>
  <si>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</si>
  <si>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</si>
  <si>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</si>
  <si>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</si>
  <si>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</si>
  <si>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</si>
  <si>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</si>
  <si>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</si>
  <si>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</si>
  <si>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</si>
  <si>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</si>
  <si>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</si>
  <si>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</si>
  <si>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</si>
  <si>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</si>
  <si>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</si>
  <si>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</si>
  <si>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</si>
  <si>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</si>
  <si>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</si>
  <si>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</si>
  <si>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</si>
  <si>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</si>
  <si>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</si>
  <si>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</si>
  <si>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</si>
  <si>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</si>
  <si>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</si>
  <si>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</si>
  <si>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</si>
  <si>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</si>
  <si>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</si>
  <si>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</si>
  <si>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</si>
  <si>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</si>
  <si>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</si>
  <si>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</si>
  <si>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</si>
  <si>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</si>
  <si>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</si>
  <si>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</si>
  <si>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</si>
  <si>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</si>
  <si>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</si>
  <si>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</si>
  <si>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</si>
  <si>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</si>
  <si>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</si>
  <si>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</si>
  <si>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</si>
  <si>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</si>
  <si>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</si>
  <si>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</si>
  <si>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</si>
  <si>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</si>
  <si>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</si>
  <si>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</si>
  <si>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</si>
  <si>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</si>
  <si>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</si>
  <si>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</si>
  <si>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</si>
  <si>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</si>
  <si>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</si>
  <si>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</si>
  <si>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</si>
  <si>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</si>
  <si>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</si>
  <si>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</si>
  <si>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</si>
  <si>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</si>
  <si>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</si>
  <si>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</si>
  <si>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</si>
  <si>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</si>
  <si>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</si>
  <si>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</si>
  <si>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</si>
  <si>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</si>
  <si>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</si>
  <si>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</si>
  <si>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</si>
  <si>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</si>
  <si>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</si>
  <si>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</si>
  <si>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</si>
  <si>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</si>
  <si>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</si>
  <si>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</si>
  <si>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</si>
  <si>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</si>
  <si>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</si>
  <si>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</si>
  <si>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</si>
  <si>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</si>
  <si>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</si>
  <si>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</si>
  <si>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</si>
  <si>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</si>
  <si>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</si>
  <si>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</si>
  <si>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</si>
  <si>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</si>
  <si>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</si>
  <si>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</si>
  <si>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</si>
  <si>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</si>
  <si>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</si>
  <si>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</si>
  <si>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</si>
  <si>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</si>
  <si>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</si>
  <si>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</si>
  <si>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</si>
  <si>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</si>
  <si>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</si>
  <si>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</si>
  <si>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</si>
  <si>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</si>
  <si>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</si>
  <si>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</si>
  <si>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</si>
  <si>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</si>
  <si>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</si>
  <si>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</si>
  <si>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</si>
  <si>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</si>
  <si>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</si>
  <si>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</si>
  <si>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</si>
  <si>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</si>
  <si>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</si>
  <si>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</si>
  <si>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</si>
  <si>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</si>
  <si>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</si>
  <si>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</si>
  <si>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</si>
  <si>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</si>
  <si>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</si>
  <si>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</si>
  <si>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</si>
  <si>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</si>
  <si>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</si>
  <si>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</si>
  <si>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</si>
  <si>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</si>
  <si>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</si>
  <si>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</si>
  <si>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</si>
  <si>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</si>
  <si>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</si>
  <si>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</si>
  <si>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</si>
  <si>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</si>
  <si>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</si>
  <si>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</si>
  <si>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</si>
  <si>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</si>
  <si>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</si>
  <si>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</si>
  <si>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</si>
  <si>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</si>
  <si>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</si>
  <si>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</si>
  <si>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</si>
  <si>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</si>
  <si>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</si>
  <si>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</si>
  <si>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</si>
  <si>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</si>
  <si>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</si>
  <si>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</si>
  <si>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</si>
  <si>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</si>
  <si>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</si>
  <si>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</si>
  <si>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</si>
  <si>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</si>
  <si>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</si>
  <si>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</si>
  <si>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</si>
  <si>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</si>
  <si>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</si>
  <si>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</si>
  <si>
    <t>SWDust_65plus</t>
  </si>
  <si>
    <t>SWDust_30plus</t>
  </si>
  <si>
    <t>SWDust 65+ Population Proportion Adjustment Factor</t>
  </si>
  <si>
    <t>SWDust 30+ Population Proportion Adjustment Factor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</si>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</sst>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9:N231"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5:E262"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6:H250"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8" totalsRowShown="0" headerRowDxfId="186" dataDxfId="185">
  <sortState xmlns:xlrd2="http://schemas.microsoft.com/office/spreadsheetml/2017/richdata2" ref="B175:K204">
    <sortCondition ref="E175:E204"/>
    <sortCondition ref="C175:C204"/>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7:L271"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6:F325"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31:J333"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193" totalsRowShown="0" headerRowDxfId="86" dataDxfId="85">
  <autoFilter ref="A1:G1193" xr:uid="{E9B767FF-FD4A-47EB-A1BE-8DA7BBC209F8}"/>
  <sortState xmlns:xlrd2="http://schemas.microsoft.com/office/spreadsheetml/2017/richdata2" ref="A2:G559">
    <sortCondition ref="B2:B559"/>
    <sortCondition ref="D2:D559"/>
    <sortCondition ref="E2:E559"/>
    <sortCondition ref="F2:F559"/>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9" dT="2021-02-11T17:01:11.40" personId="{00000000-0000-0000-0000-000000000000}" id="{74E8C379-DF77-4FAE-8C13-4D0000C68271}">
    <text>Year when change and impacts are zero</text>
  </threadedComment>
  <threadedComment ref="K229" dT="2021-02-15T18:58:52.31" personId="{00000000-0000-0000-0000-000000000000}" id="{984021BA-DD3F-4758-AAFF-698CBFB1E97F}">
    <text>Maximum value to extrapolate to, for models that go up to the maximum output value.</text>
  </threadedComment>
  <threadedComment ref="D236" dT="2023-12-08T22:41:08.83" personId="{00000000-0000-0000-0000-000000000000}" id="{A0D64BDD-1681-4C8F-9929-C1898D0603B0}">
    <text>Max extrapolation temperature</text>
  </threadedComment>
  <threadedComment ref="F267" dT="2021-03-30T17:50:58.78" personId="{00000000-0000-0000-0000-000000000000}" id="{A6091107-2825-473E-BBBE-411522F90494}">
    <text>Name of argument to import_inputs</text>
  </threadedComment>
  <threadedComment ref="G267" dT="2021-03-30T17:49:55.46" personId="{00000000-0000-0000-0000-000000000000}" id="{A03B3CB5-A1AE-46DC-B1DB-A9148D8693C3}">
    <text>Name of list element name of input to tempBin</text>
  </threadedComment>
  <threadedComment ref="L267"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4.5" outlineLevelRow="1" x14ac:dyDescent="0.35"/>
  <cols>
    <col min="2" max="2" width="15.1796875" bestFit="1" customWidth="1"/>
    <col min="3" max="3" width="137.26953125" customWidth="1"/>
  </cols>
  <sheetData>
    <row r="9" spans="2:3" x14ac:dyDescent="0.35">
      <c r="B9" s="86" t="s">
        <v>78</v>
      </c>
      <c r="C9" s="86" t="s">
        <v>359</v>
      </c>
    </row>
    <row r="10" spans="2:3" ht="29.25" customHeight="1" x14ac:dyDescent="0.35">
      <c r="B10" s="122" t="s">
        <v>83</v>
      </c>
      <c r="C10" s="85" t="s">
        <v>362</v>
      </c>
    </row>
    <row r="11" spans="2:3" ht="32.25" customHeight="1" x14ac:dyDescent="0.35">
      <c r="B11" s="123" t="s">
        <v>261</v>
      </c>
      <c r="C11" s="121" t="s">
        <v>365</v>
      </c>
    </row>
    <row r="12" spans="2:3" ht="15" customHeight="1" collapsed="1" x14ac:dyDescent="0.35">
      <c r="B12" s="122" t="s">
        <v>174</v>
      </c>
      <c r="C12" s="85" t="s">
        <v>361</v>
      </c>
    </row>
    <row r="13" spans="2:3" ht="15" hidden="1" customHeight="1" outlineLevel="1" collapsed="1" x14ac:dyDescent="0.35">
      <c r="B13" s="122"/>
      <c r="C13" s="87" t="s">
        <v>360</v>
      </c>
    </row>
    <row r="14" spans="2:3" ht="15" hidden="1" customHeight="1" outlineLevel="1" x14ac:dyDescent="0.35">
      <c r="B14" s="123"/>
      <c r="C14" s="84" t="s">
        <v>126</v>
      </c>
    </row>
    <row r="15" spans="2:3" ht="15" hidden="1" customHeight="1" outlineLevel="1" x14ac:dyDescent="0.35">
      <c r="B15" s="123"/>
      <c r="C15" t="s">
        <v>70</v>
      </c>
    </row>
    <row r="16" spans="2:3" ht="45" hidden="1" customHeight="1" outlineLevel="1" x14ac:dyDescent="0.35">
      <c r="B16" s="123"/>
      <c r="C16" s="84" t="s">
        <v>167</v>
      </c>
    </row>
    <row r="17" spans="2:3" ht="45" hidden="1" customHeight="1" outlineLevel="1" x14ac:dyDescent="0.35">
      <c r="B17" s="123"/>
      <c r="C17" t="s">
        <v>194</v>
      </c>
    </row>
    <row r="18" spans="2:3" ht="45" hidden="1" customHeight="1" outlineLevel="1" x14ac:dyDescent="0.35">
      <c r="B18" s="123"/>
      <c r="C18" s="84" t="s">
        <v>168</v>
      </c>
    </row>
    <row r="19" spans="2:3" ht="45" hidden="1" customHeight="1" outlineLevel="1" x14ac:dyDescent="0.35">
      <c r="B19" s="123"/>
      <c r="C19" t="s">
        <v>169</v>
      </c>
    </row>
    <row r="20" spans="2:3" ht="45" hidden="1" customHeight="1" outlineLevel="1" x14ac:dyDescent="0.35">
      <c r="B20" s="123"/>
      <c r="C20" s="84" t="s">
        <v>232</v>
      </c>
    </row>
    <row r="21" spans="2:3" ht="45" hidden="1" customHeight="1" outlineLevel="1" x14ac:dyDescent="0.35">
      <c r="B21" s="123"/>
      <c r="C21" t="s">
        <v>170</v>
      </c>
    </row>
    <row r="22" spans="2:3" ht="45" hidden="1" customHeight="1" outlineLevel="1" x14ac:dyDescent="0.35">
      <c r="B22" s="123"/>
      <c r="C22" s="84" t="s">
        <v>171</v>
      </c>
    </row>
    <row r="23" spans="2:3" ht="45" hidden="1" customHeight="1" outlineLevel="1" x14ac:dyDescent="0.35">
      <c r="B23" s="123"/>
      <c r="C23" t="s">
        <v>233</v>
      </c>
    </row>
    <row r="24" spans="2:3" ht="45" hidden="1" customHeight="1" outlineLevel="1" x14ac:dyDescent="0.35">
      <c r="B24" s="123"/>
      <c r="C24" s="84" t="s">
        <v>172</v>
      </c>
    </row>
    <row r="25" spans="2:3" ht="30.75" customHeight="1" collapsed="1" x14ac:dyDescent="0.35">
      <c r="B25" s="123" t="s">
        <v>180</v>
      </c>
      <c r="C25" s="19" t="s">
        <v>364</v>
      </c>
    </row>
    <row r="26" spans="2:3" ht="15" hidden="1" customHeight="1" outlineLevel="1" collapsed="1" x14ac:dyDescent="0.35">
      <c r="B26" s="123"/>
      <c r="C26" s="87" t="s">
        <v>360</v>
      </c>
    </row>
    <row r="27" spans="2:3" ht="15" hidden="1" customHeight="1" outlineLevel="1" x14ac:dyDescent="0.35">
      <c r="B27" s="123"/>
      <c r="C27" s="84" t="s">
        <v>126</v>
      </c>
    </row>
    <row r="28" spans="2:3" ht="15" hidden="1" customHeight="1" outlineLevel="1" x14ac:dyDescent="0.35">
      <c r="B28" s="123"/>
      <c r="C28" t="s">
        <v>158</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237</v>
      </c>
      <c r="C34" s="85" t="s">
        <v>363</v>
      </c>
    </row>
    <row r="35" spans="2:3" hidden="1" outlineLevel="1" collapsed="1" x14ac:dyDescent="0.35">
      <c r="B35" s="84"/>
      <c r="C35" s="87" t="s">
        <v>360</v>
      </c>
    </row>
    <row r="36" spans="2:3" hidden="1" outlineLevel="1" x14ac:dyDescent="0.35">
      <c r="C36" s="84" t="s">
        <v>126</v>
      </c>
    </row>
    <row r="37" spans="2:3" hidden="1" outlineLevel="1" x14ac:dyDescent="0.35">
      <c r="C37" t="s">
        <v>73</v>
      </c>
    </row>
    <row r="38" spans="2:3" hidden="1" outlineLevel="1" x14ac:dyDescent="0.35">
      <c r="C38" s="84" t="s">
        <v>210</v>
      </c>
    </row>
    <row r="39" spans="2:3" hidden="1" outlineLevel="1" x14ac:dyDescent="0.35">
      <c r="C39" t="s">
        <v>220</v>
      </c>
    </row>
    <row r="40" spans="2:3" hidden="1" outlineLevel="1" x14ac:dyDescent="0.35">
      <c r="C40" s="84" t="s">
        <v>262</v>
      </c>
    </row>
    <row r="41" spans="2:3" hidden="1" outlineLevel="1" x14ac:dyDescent="0.35">
      <c r="C41" t="s">
        <v>211</v>
      </c>
    </row>
    <row r="42" spans="2:3" hidden="1" outlineLevel="1" x14ac:dyDescent="0.35">
      <c r="C42" s="89" t="s">
        <v>212</v>
      </c>
    </row>
    <row r="43" spans="2:3" hidden="1" outlineLevel="1" x14ac:dyDescent="0.35">
      <c r="C43" t="s">
        <v>219</v>
      </c>
    </row>
    <row r="44" spans="2:3" hidden="1" outlineLevel="1" x14ac:dyDescent="0.35">
      <c r="C44" s="84" t="s">
        <v>213</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7"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101</v>
      </c>
      <c r="H3" s="30" t="s">
        <v>79</v>
      </c>
      <c r="I3" s="30" t="s">
        <v>100</v>
      </c>
      <c r="J3" s="30" t="s">
        <v>214</v>
      </c>
      <c r="K3" s="30" t="s">
        <v>215</v>
      </c>
      <c r="L3" s="30" t="s">
        <v>216</v>
      </c>
      <c r="M3" s="30" t="s">
        <v>224</v>
      </c>
      <c r="N3" s="11" t="s">
        <v>67</v>
      </c>
    </row>
    <row r="4" spans="1:14" ht="21" x14ac:dyDescent="0.35">
      <c r="B4" s="6">
        <f xml:space="preserve"> ROW( doc_tablesList[[#This Row],[ID]] ) - ROW(doc_tablesList[[#Headers],[ID]] )</f>
        <v>1</v>
      </c>
      <c r="C4" s="13" t="s">
        <v>81</v>
      </c>
      <c r="D4" s="53">
        <v>1</v>
      </c>
      <c r="E4" s="13" t="s">
        <v>261</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460</v>
      </c>
    </row>
    <row r="5" spans="1:14" x14ac:dyDescent="0.35">
      <c r="B5" s="6">
        <f xml:space="preserve"> ROW( doc_tablesList[[#This Row],[ID]] ) - ROW(doc_tablesList[[#Headers],[ID]] )</f>
        <v>2</v>
      </c>
      <c r="C5" s="13" t="s">
        <v>181</v>
      </c>
      <c r="D5" s="53">
        <v>1</v>
      </c>
      <c r="E5" s="13" t="s">
        <v>180</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1192</v>
      </c>
      <c r="I5" s="57">
        <f ca="1" xml:space="preserve"> doc_tablesList[[#This Row],[Number of Data Rows]] + doc_tablesList[[#This Row],[Header Row]]</f>
        <v>1193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198</v>
      </c>
      <c r="D6" s="53">
        <v>1</v>
      </c>
      <c r="E6" s="13" t="s">
        <v>237</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244</v>
      </c>
    </row>
    <row r="7" spans="1:14" x14ac:dyDescent="0.35">
      <c r="B7" s="6">
        <f xml:space="preserve"> ROW( doc_tablesList[[#This Row],[ID]] ) - ROW(doc_tablesList[[#Headers],[ID]] )</f>
        <v>4</v>
      </c>
      <c r="C7" s="13" t="s">
        <v>173</v>
      </c>
      <c r="D7" s="53">
        <v>1</v>
      </c>
      <c r="E7" s="13" t="s">
        <v>174</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175</v>
      </c>
    </row>
    <row r="8" spans="1:14" x14ac:dyDescent="0.35">
      <c r="B8" s="6">
        <f xml:space="preserve"> ROW( doc_tablesList[[#This Row],[ID]] ) - ROW(doc_tablesList[[#Headers],[ID]] )</f>
        <v>5</v>
      </c>
      <c r="C8" s="13" t="s">
        <v>431</v>
      </c>
      <c r="D8" s="53">
        <v>1</v>
      </c>
      <c r="E8" s="13" t="s">
        <v>174</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520</v>
      </c>
    </row>
    <row r="9" spans="1:14" x14ac:dyDescent="0.35">
      <c r="B9" s="6">
        <f xml:space="preserve"> ROW( doc_tablesList[[#This Row],[ID]] ) - ROW(doc_tablesList[[#Headers],[ID]] )</f>
        <v>6</v>
      </c>
      <c r="C9" s="13" t="s">
        <v>458</v>
      </c>
      <c r="D9" s="53">
        <v>1</v>
      </c>
      <c r="E9" s="13" t="s">
        <v>261</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459</v>
      </c>
    </row>
    <row r="10" spans="1:14" x14ac:dyDescent="0.35">
      <c r="B10" s="6">
        <f xml:space="preserve"> ROW( doc_tablesList[[#This Row],[ID]] ) - ROW(doc_tablesList[[#Headers],[ID]] )</f>
        <v>7</v>
      </c>
      <c r="C10" s="13" t="s">
        <v>182</v>
      </c>
      <c r="D10" s="53">
        <v>1</v>
      </c>
      <c r="E10" s="13" t="s">
        <v>261</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227</v>
      </c>
    </row>
    <row r="11" spans="1:14" x14ac:dyDescent="0.35">
      <c r="B11" s="6">
        <f xml:space="preserve"> ROW( doc_tablesList[[#This Row],[ID]] ) - ROW(doc_tablesList[[#Headers],[ID]] )</f>
        <v>8</v>
      </c>
      <c r="C11" s="13" t="s">
        <v>183</v>
      </c>
      <c r="D11" s="53">
        <v>1</v>
      </c>
      <c r="E11" s="13" t="s">
        <v>261</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226</v>
      </c>
    </row>
    <row r="12" spans="1:14" x14ac:dyDescent="0.35">
      <c r="B12" s="6">
        <f xml:space="preserve"> ROW( doc_tablesList[[#This Row],[ID]] ) - ROW(doc_tablesList[[#Headers],[ID]] )</f>
        <v>9</v>
      </c>
      <c r="C12" s="13" t="s">
        <v>184</v>
      </c>
      <c r="D12" s="53">
        <v>1</v>
      </c>
      <c r="E12" s="13" t="s">
        <v>261</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34</v>
      </c>
      <c r="I12" s="57">
        <f ca="1" xml:space="preserve"> doc_tablesList[[#This Row],[Number of Data Rows]] + doc_tablesList[[#This Row],[Header Row]]</f>
        <v>208</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228</v>
      </c>
    </row>
    <row r="13" spans="1:14" x14ac:dyDescent="0.35">
      <c r="B13" s="6">
        <f xml:space="preserve"> ROW( doc_tablesList[[#This Row],[ID]] ) - ROW(doc_tablesList[[#Headers],[ID]] )</f>
        <v>10</v>
      </c>
      <c r="C13" s="13" t="s">
        <v>80</v>
      </c>
      <c r="D13" s="53">
        <v>1</v>
      </c>
      <c r="E13" s="13" t="s">
        <v>261</v>
      </c>
      <c r="F13" s="53" t="str">
        <f t="shared" si="1"/>
        <v>row_id</v>
      </c>
      <c r="G13" s="57" cm="1">
        <f t="array" aca="1" ref="G13" ca="1" xml:space="preserve"> INDEX( ROW( INDIRECT( _xlfn.TEXTJOIN( "", , doc_tablesList[[#This Row],[Table Name]], "[[#Headers],[", doc_tablesList[[#This Row],[ID_columnName]], "]]" ) ) ), 1 )</f>
        <v>255</v>
      </c>
      <c r="H13" s="57">
        <f ca="1" xml:space="preserve"> MAX( INDIRECT( _xlfn.TEXTJOIN( "", , doc_tablesList[[#This Row],[Table Name]], "[", doc_tablesList[[#This Row],[ID_columnName]], "]" ) ) )</f>
        <v>7</v>
      </c>
      <c r="I13" s="57">
        <f ca="1" xml:space="preserve"> doc_tablesList[[#This Row],[Number of Data Rows]] + doc_tablesList[[#This Row],[Header Row]]</f>
        <v>262</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229</v>
      </c>
    </row>
    <row r="14" spans="1:14" x14ac:dyDescent="0.35">
      <c r="B14" s="6">
        <f xml:space="preserve"> ROW( doc_tablesList[[#This Row],[ID]] ) - ROW(doc_tablesList[[#Headers],[ID]] )</f>
        <v>11</v>
      </c>
      <c r="C14" s="13" t="s">
        <v>259</v>
      </c>
      <c r="D14" s="53">
        <v>1</v>
      </c>
      <c r="E14" s="13" t="s">
        <v>261</v>
      </c>
      <c r="F14" s="53" t="str">
        <f t="shared" si="1"/>
        <v>row_id</v>
      </c>
      <c r="G14" s="57" cm="1">
        <f t="array" aca="1" ref="G14" ca="1" xml:space="preserve"> INDEX( ROW( INDIRECT( _xlfn.TEXTJOIN( "", , doc_tablesList[[#This Row],[Table Name]], "[[#Headers],[", doc_tablesList[[#This Row],[ID_columnName]], "]]" ) ) ), 1 )</f>
        <v>236</v>
      </c>
      <c r="H14" s="57">
        <f ca="1" xml:space="preserve"> MAX( INDIRECT( _xlfn.TEXTJOIN( "", , doc_tablesList[[#This Row],[Table Name]], "[", doc_tablesList[[#This Row],[ID_columnName]], "]" ) ) )</f>
        <v>14</v>
      </c>
      <c r="I14" s="57">
        <f ca="1" xml:space="preserve"> doc_tablesList[[#This Row],[Number of Data Rows]] + doc_tablesList[[#This Row],[Header Row]]</f>
        <v>250</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230</v>
      </c>
    </row>
    <row r="15" spans="1:14" x14ac:dyDescent="0.35">
      <c r="B15" s="6">
        <f xml:space="preserve"> ROW( doc_tablesList[[#This Row],[ID]] ) - ROW(doc_tablesList[[#Headers],[ID]] )</f>
        <v>12</v>
      </c>
      <c r="C15" s="13" t="s">
        <v>208</v>
      </c>
      <c r="D15" s="53">
        <v>1</v>
      </c>
      <c r="E15" s="13" t="s">
        <v>261</v>
      </c>
      <c r="F15" s="53" t="str">
        <f t="shared" ref="F15:F20" si="2" xml:space="preserve"> "row_id"</f>
        <v>row_id</v>
      </c>
      <c r="G15" s="57" cm="1">
        <f t="array" aca="1" ref="G15" ca="1" xml:space="preserve"> INDEX( ROW( INDIRECT( _xlfn.TEXTJOIN( "", , doc_tablesList[[#This Row],[Table Name]], "[[#Headers],[", doc_tablesList[[#This Row],[ID_columnName]], "]]" ) ) ), 1 )</f>
        <v>213</v>
      </c>
      <c r="H15" s="57">
        <f ca="1" xml:space="preserve"> MAX( INDIRECT( _xlfn.TEXTJOIN( "", , doc_tablesList[[#This Row],[Table Name]], "[", doc_tablesList[[#This Row],[ID_columnName]], "]" ) ) )</f>
        <v>3</v>
      </c>
      <c r="I15" s="57">
        <f ca="1" xml:space="preserve"> doc_tablesList[[#This Row],[Number of Data Rows]] + doc_tablesList[[#This Row],[Header Row]]</f>
        <v>216</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231</v>
      </c>
    </row>
    <row r="16" spans="1:14" x14ac:dyDescent="0.35">
      <c r="B16" s="6">
        <f xml:space="preserve"> ROW( doc_tablesList[[#This Row],[ID]] ) - ROW(doc_tablesList[[#Headers],[ID]] )</f>
        <v>13</v>
      </c>
      <c r="C16" s="13" t="s">
        <v>260</v>
      </c>
      <c r="D16" s="53">
        <v>1</v>
      </c>
      <c r="E16" s="13" t="s">
        <v>261</v>
      </c>
      <c r="F16" s="53" t="str">
        <f t="shared" si="2"/>
        <v>row_id</v>
      </c>
      <c r="G16" s="57" cm="1">
        <f t="array" aca="1" ref="G16" ca="1" xml:space="preserve"> INDEX( ROW( INDIRECT( _xlfn.TEXTJOIN( "", , doc_tablesList[[#This Row],[Table Name]], "[[#Headers],[", doc_tablesList[[#This Row],[ID_columnName]], "]]" ) ) ), 1 )</f>
        <v>229</v>
      </c>
      <c r="H16" s="57">
        <f ca="1" xml:space="preserve"> MAX( INDIRECT( _xlfn.TEXTJOIN( "", , doc_tablesList[[#This Row],[Table Name]], "[", doc_tablesList[[#This Row],[ID_columnName]], "]" ) ) )</f>
        <v>2</v>
      </c>
      <c r="I16" s="57">
        <f ca="1" xml:space="preserve"> doc_tablesList[[#This Row],[Number of Data Rows]] + doc_tablesList[[#This Row],[Header Row]]</f>
        <v>231</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290</v>
      </c>
    </row>
    <row r="17" spans="2:14" x14ac:dyDescent="0.35">
      <c r="B17" s="6">
        <f xml:space="preserve"> ROW( doc_tablesList[[#This Row],[ID]] ) - ROW(doc_tablesList[[#Headers],[ID]] )</f>
        <v>14</v>
      </c>
      <c r="C17" s="13" t="s">
        <v>354</v>
      </c>
      <c r="D17" s="53">
        <v>1</v>
      </c>
      <c r="E17" s="13" t="s">
        <v>261</v>
      </c>
      <c r="F17" s="53" t="str">
        <f t="shared" si="2"/>
        <v>row_id</v>
      </c>
      <c r="G17" s="57" cm="1">
        <f t="array" aca="1" ref="G17" ca="1" xml:space="preserve"> INDEX( ROW( INDIRECT( _xlfn.TEXTJOIN( "", , doc_tablesList[[#This Row],[Table Name]], "[[#Headers],[", doc_tablesList[[#This Row],[ID_columnName]], "]]" ) ) ), 1 )</f>
        <v>267</v>
      </c>
      <c r="H17" s="57">
        <f ca="1" xml:space="preserve"> MAX( INDIRECT( _xlfn.TEXTJOIN( "", , doc_tablesList[[#This Row],[Table Name]], "[", doc_tablesList[[#This Row],[ID_columnName]], "]" ) ) )</f>
        <v>4</v>
      </c>
      <c r="I17" s="57">
        <f ca="1" xml:space="preserve"> doc_tablesList[[#This Row],[Number of Data Rows]] + doc_tablesList[[#This Row],[Header Row]]</f>
        <v>271</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355</v>
      </c>
    </row>
    <row r="18" spans="2:14" x14ac:dyDescent="0.35">
      <c r="B18" s="6">
        <f xml:space="preserve"> ROW( doc_tablesList[[#This Row],[ID]] ) - ROW(doc_tablesList[[#Headers],[ID]] )</f>
        <v>15</v>
      </c>
      <c r="C18" s="13" t="s">
        <v>353</v>
      </c>
      <c r="D18" s="53">
        <v>1</v>
      </c>
      <c r="E18" s="13" t="s">
        <v>353</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518</v>
      </c>
    </row>
    <row r="19" spans="2:14" x14ac:dyDescent="0.35">
      <c r="B19" s="6">
        <f xml:space="preserve"> ROW( doc_tablesList[[#This Row],[ID]] ) - ROW(doc_tablesList[[#Headers],[ID]] )</f>
        <v>16</v>
      </c>
      <c r="C19" s="13" t="s">
        <v>432</v>
      </c>
      <c r="D19" s="53">
        <v>1</v>
      </c>
      <c r="E19" s="13" t="s">
        <v>432</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519</v>
      </c>
    </row>
    <row r="20" spans="2:14" x14ac:dyDescent="0.35">
      <c r="B20" s="6">
        <f xml:space="preserve"> ROW( doc_tablesList[[#This Row],[ID]] ) - ROW(doc_tablesList[[#Headers],[ID]] )</f>
        <v>17</v>
      </c>
      <c r="C20" s="13" t="s">
        <v>516</v>
      </c>
      <c r="D20" s="53">
        <v>1</v>
      </c>
      <c r="E20" s="13" t="s">
        <v>516</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517</v>
      </c>
    </row>
    <row r="21" spans="2:14" x14ac:dyDescent="0.35">
      <c r="B21" s="6">
        <f xml:space="preserve"> ROW( doc_tablesList[[#This Row],[ID]] ) - ROW(doc_tablesList[[#Headers],[ID]] )</f>
        <v>18</v>
      </c>
      <c r="C21" s="13" t="s">
        <v>635</v>
      </c>
      <c r="D21" s="53">
        <v>1</v>
      </c>
      <c r="E21" s="13" t="s">
        <v>261</v>
      </c>
      <c r="F21" s="53" t="str">
        <f xml:space="preserve"> "row_id"</f>
        <v>row_id</v>
      </c>
      <c r="G21" s="57" cm="1">
        <f t="array" aca="1" ref="G21" ca="1" xml:space="preserve"> INDEX( ROW( INDIRECT( _xlfn.TEXTJOIN( "", , doc_tablesList[[#This Row],[Table Name]], "[[#Headers],[", doc_tablesList[[#This Row],[ID_columnName]], "]]" ) ) ), 1 )</f>
        <v>276</v>
      </c>
      <c r="H21" s="57">
        <f ca="1" xml:space="preserve"> MAX( INDIRECT( _xlfn.TEXTJOIN( "", , doc_tablesList[[#This Row],[Table Name]], "[", doc_tablesList[[#This Row],[ID_columnName]], "]" ) ) )</f>
        <v>49</v>
      </c>
      <c r="I21" s="57">
        <f ca="1" xml:space="preserve"> doc_tablesList[[#This Row],[Number of Data Rows]] + doc_tablesList[[#This Row],[Header Row]]</f>
        <v>325</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636</v>
      </c>
    </row>
    <row r="22" spans="2:14" x14ac:dyDescent="0.35">
      <c r="B22" s="6">
        <f xml:space="preserve"> ROW( doc_tablesList[[#This Row],[ID]] ) - ROW(doc_tablesList[[#Headers],[ID]] )</f>
        <v>19</v>
      </c>
      <c r="C22" s="13" t="s">
        <v>644</v>
      </c>
      <c r="D22" s="53">
        <v>1</v>
      </c>
      <c r="E22" s="13" t="s">
        <v>261</v>
      </c>
      <c r="F22" s="53" t="s">
        <v>126</v>
      </c>
      <c r="G22" s="57" cm="1">
        <f t="array" aca="1" ref="G22" ca="1" xml:space="preserve"> INDEX( ROW( INDIRECT( _xlfn.TEXTJOIN( "", , doc_tablesList[[#This Row],[Table Name]], "[[#Headers],[", doc_tablesList[[#This Row],[ID_columnName]], "]]" ) ) ), 1 )</f>
        <v>331</v>
      </c>
      <c r="H22" s="57">
        <f ca="1" xml:space="preserve"> MAX( INDIRECT( _xlfn.TEXTJOIN( "", , doc_tablesList[[#This Row],[Table Name]], "[", doc_tablesList[[#This Row],[ID_columnName]], "]" ) ) )</f>
        <v>2</v>
      </c>
      <c r="I22" s="57">
        <f ca="1" xml:space="preserve"> doc_tablesList[[#This Row],[Number of Data Rows]] + doc_tablesList[[#This Row],[Header Row]]</f>
        <v>333</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645</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126</v>
      </c>
      <c r="C3" s="11" t="s">
        <v>77</v>
      </c>
      <c r="D3" s="30" t="s">
        <v>484</v>
      </c>
      <c r="E3" s="11" t="s">
        <v>485</v>
      </c>
    </row>
    <row r="4" spans="1:5" x14ac:dyDescent="0.35">
      <c r="B4" s="6">
        <f xml:space="preserve"> ROW( testDev[[#This Row],[row_id]] ) - ROW(testDev[[#Headers],[row_id]] )</f>
        <v>1</v>
      </c>
      <c r="C4" s="13" t="s">
        <v>81</v>
      </c>
      <c r="D4" s="53" t="s">
        <v>486</v>
      </c>
      <c r="E4" s="77" t="s">
        <v>487</v>
      </c>
    </row>
    <row r="5" spans="1:5" ht="31.5" x14ac:dyDescent="0.35">
      <c r="B5" s="6">
        <f xml:space="preserve"> ROW( testDev[[#This Row],[row_id]] ) - ROW(testDev[[#Headers],[row_id]] )</f>
        <v>2</v>
      </c>
      <c r="C5" s="13" t="s">
        <v>181</v>
      </c>
      <c r="D5" s="53" t="s">
        <v>488</v>
      </c>
      <c r="E5" s="77" t="s">
        <v>489</v>
      </c>
    </row>
    <row r="6" spans="1:5" ht="42" x14ac:dyDescent="0.35">
      <c r="B6" s="6">
        <f xml:space="preserve"> ROW( testDev[[#This Row],[row_id]] ) - ROW(testDev[[#Headers],[row_id]] )</f>
        <v>3</v>
      </c>
      <c r="C6" s="13" t="s">
        <v>198</v>
      </c>
      <c r="D6" s="53" t="s">
        <v>486</v>
      </c>
      <c r="E6" s="77" t="s">
        <v>490</v>
      </c>
    </row>
    <row r="7" spans="1:5" x14ac:dyDescent="0.35">
      <c r="B7" s="6">
        <f xml:space="preserve"> ROW( testDev[[#This Row],[row_id]] ) - ROW(testDev[[#Headers],[row_id]] )</f>
        <v>4</v>
      </c>
      <c r="C7" s="13" t="s">
        <v>173</v>
      </c>
      <c r="D7" s="53" t="s">
        <v>491</v>
      </c>
      <c r="E7" s="77" t="s">
        <v>492</v>
      </c>
    </row>
    <row r="8" spans="1:5" x14ac:dyDescent="0.35">
      <c r="B8" s="6">
        <f xml:space="preserve"> ROW( testDev[[#This Row],[row_id]] ) - ROW(testDev[[#Headers],[row_id]] )</f>
        <v>5</v>
      </c>
      <c r="C8" s="13" t="s">
        <v>431</v>
      </c>
      <c r="D8" s="53" t="s">
        <v>491</v>
      </c>
      <c r="E8" s="77" t="s">
        <v>492</v>
      </c>
    </row>
    <row r="9" spans="1:5" x14ac:dyDescent="0.35">
      <c r="B9" s="6">
        <f xml:space="preserve"> ROW( testDev[[#This Row],[row_id]] ) - ROW(testDev[[#Headers],[row_id]] )</f>
        <v>6</v>
      </c>
      <c r="C9" s="13" t="s">
        <v>458</v>
      </c>
      <c r="D9" s="53" t="s">
        <v>486</v>
      </c>
      <c r="E9" s="77" t="s">
        <v>493</v>
      </c>
    </row>
    <row r="10" spans="1:5" x14ac:dyDescent="0.35">
      <c r="B10" s="6">
        <f xml:space="preserve"> ROW( testDev[[#This Row],[row_id]] ) - ROW(testDev[[#Headers],[row_id]] )</f>
        <v>7</v>
      </c>
      <c r="C10" s="13" t="s">
        <v>182</v>
      </c>
      <c r="D10" s="53" t="s">
        <v>486</v>
      </c>
      <c r="E10" s="77" t="s">
        <v>494</v>
      </c>
    </row>
    <row r="11" spans="1:5" ht="21" x14ac:dyDescent="0.35">
      <c r="B11" s="6">
        <f xml:space="preserve"> ROW( testDev[[#This Row],[row_id]] ) - ROW(testDev[[#Headers],[row_id]] )</f>
        <v>8</v>
      </c>
      <c r="C11" s="13" t="s">
        <v>183</v>
      </c>
      <c r="D11" s="53" t="s">
        <v>486</v>
      </c>
      <c r="E11" s="77" t="s">
        <v>495</v>
      </c>
    </row>
    <row r="12" spans="1:5" ht="21" x14ac:dyDescent="0.35">
      <c r="B12" s="6">
        <f xml:space="preserve"> ROW( testDev[[#This Row],[row_id]] ) - ROW(testDev[[#Headers],[row_id]] )</f>
        <v>9</v>
      </c>
      <c r="C12" s="13" t="s">
        <v>184</v>
      </c>
      <c r="D12" s="53" t="s">
        <v>488</v>
      </c>
      <c r="E12" s="77" t="s">
        <v>496</v>
      </c>
    </row>
    <row r="13" spans="1:5" x14ac:dyDescent="0.35">
      <c r="B13" s="6">
        <f xml:space="preserve"> ROW( testDev[[#This Row],[row_id]] ) - ROW(testDev[[#Headers],[row_id]] )</f>
        <v>10</v>
      </c>
      <c r="C13" s="13" t="s">
        <v>80</v>
      </c>
      <c r="D13" s="53" t="s">
        <v>491</v>
      </c>
      <c r="E13" s="77" t="s">
        <v>492</v>
      </c>
    </row>
    <row r="14" spans="1:5" x14ac:dyDescent="0.35">
      <c r="B14" s="6">
        <f xml:space="preserve"> ROW( testDev[[#This Row],[row_id]] ) - ROW(testDev[[#Headers],[row_id]] )</f>
        <v>11</v>
      </c>
      <c r="C14" s="13" t="s">
        <v>259</v>
      </c>
      <c r="D14" s="53" t="s">
        <v>488</v>
      </c>
      <c r="E14" s="77" t="s">
        <v>497</v>
      </c>
    </row>
    <row r="15" spans="1:5" ht="21" x14ac:dyDescent="0.35">
      <c r="B15" s="6">
        <f xml:space="preserve"> ROW( testDev[[#This Row],[row_id]] ) - ROW(testDev[[#Headers],[row_id]] )</f>
        <v>12</v>
      </c>
      <c r="C15" s="13" t="s">
        <v>208</v>
      </c>
      <c r="D15" s="53" t="s">
        <v>491</v>
      </c>
      <c r="E15" s="77" t="s">
        <v>498</v>
      </c>
    </row>
    <row r="16" spans="1:5" x14ac:dyDescent="0.35">
      <c r="B16" s="6">
        <f xml:space="preserve"> ROW( testDev[[#This Row],[row_id]] ) - ROW(testDev[[#Headers],[row_id]] )</f>
        <v>13</v>
      </c>
      <c r="C16" s="13" t="s">
        <v>260</v>
      </c>
      <c r="D16" s="53" t="s">
        <v>491</v>
      </c>
      <c r="E16" s="77" t="s">
        <v>499</v>
      </c>
    </row>
    <row r="17" spans="2:5" x14ac:dyDescent="0.35">
      <c r="B17" s="6">
        <f xml:space="preserve"> ROW( testDev[[#This Row],[row_id]] ) - ROW(testDev[[#Headers],[row_id]] )</f>
        <v>14</v>
      </c>
      <c r="C17" s="13" t="s">
        <v>354</v>
      </c>
      <c r="D17" s="53" t="s">
        <v>491</v>
      </c>
      <c r="E17" s="77" t="s">
        <v>492</v>
      </c>
    </row>
    <row r="18" spans="2:5" x14ac:dyDescent="0.35">
      <c r="B18" s="6">
        <f xml:space="preserve"> ROW( testDev[[#This Row],[row_id]] ) - ROW(testDev[[#Headers],[row_id]] )</f>
        <v>15</v>
      </c>
      <c r="C18" s="13" t="s">
        <v>353</v>
      </c>
      <c r="D18" s="53" t="s">
        <v>491</v>
      </c>
      <c r="E18" s="77" t="s">
        <v>500</v>
      </c>
    </row>
    <row r="19" spans="2:5" ht="42" x14ac:dyDescent="0.35">
      <c r="B19" s="6">
        <f xml:space="preserve"> ROW( testDev[[#This Row],[row_id]] ) - ROW(testDev[[#Headers],[row_id]] )</f>
        <v>16</v>
      </c>
      <c r="C19" s="13" t="s">
        <v>432</v>
      </c>
      <c r="D19" s="53" t="s">
        <v>488</v>
      </c>
      <c r="E19" s="77" t="s">
        <v>501</v>
      </c>
    </row>
    <row r="20" spans="2:5" x14ac:dyDescent="0.35">
      <c r="B20" s="6">
        <f xml:space="preserve"> ROW( testDev[[#This Row],[row_id]] ) - ROW(testDev[[#Headers],[row_id]] )</f>
        <v>17</v>
      </c>
      <c r="C20" s="13" t="s">
        <v>502</v>
      </c>
      <c r="D20" s="53" t="s">
        <v>486</v>
      </c>
      <c r="E20" s="77" t="s">
        <v>503</v>
      </c>
    </row>
    <row r="21" spans="2:5" ht="21" x14ac:dyDescent="0.35">
      <c r="B21" s="6">
        <f xml:space="preserve"> ROW( testDev[[#This Row],[row_id]] ) - ROW(testDev[[#Headers],[row_id]] )</f>
        <v>18</v>
      </c>
      <c r="C21" s="13" t="s">
        <v>504</v>
      </c>
      <c r="D21" s="53" t="s">
        <v>491</v>
      </c>
      <c r="E21" s="77" t="s">
        <v>505</v>
      </c>
    </row>
    <row r="22" spans="2:5" x14ac:dyDescent="0.35">
      <c r="B22" s="6">
        <f xml:space="preserve"> ROW( testDev[[#This Row],[row_id]] ) - ROW(testDev[[#Headers],[row_id]] )</f>
        <v>19</v>
      </c>
      <c r="C22" s="13" t="s">
        <v>506</v>
      </c>
      <c r="D22" s="53" t="s">
        <v>486</v>
      </c>
      <c r="E22" s="77" t="s">
        <v>507</v>
      </c>
    </row>
    <row r="23" spans="2:5" x14ac:dyDescent="0.35">
      <c r="B23" s="6">
        <f xml:space="preserve"> ROW( testDev[[#This Row],[row_id]] ) - ROW(testDev[[#Headers],[row_id]] )</f>
        <v>20</v>
      </c>
      <c r="C23" s="13" t="s">
        <v>508</v>
      </c>
      <c r="D23" s="53" t="s">
        <v>491</v>
      </c>
      <c r="E23" s="77" t="s">
        <v>492</v>
      </c>
    </row>
    <row r="24" spans="2:5" x14ac:dyDescent="0.35">
      <c r="B24" s="6">
        <f xml:space="preserve"> ROW( testDev[[#This Row],[row_id]] ) - ROW(testDev[[#Headers],[row_id]] )</f>
        <v>21</v>
      </c>
      <c r="C24" s="13" t="s">
        <v>509</v>
      </c>
      <c r="D24" s="53" t="s">
        <v>491</v>
      </c>
      <c r="E24" s="77" t="s">
        <v>492</v>
      </c>
    </row>
    <row r="25" spans="2:5" x14ac:dyDescent="0.35">
      <c r="B25" s="6">
        <f xml:space="preserve"> ROW( testDev[[#This Row],[row_id]] ) - ROW(testDev[[#Headers],[row_id]] )</f>
        <v>22</v>
      </c>
      <c r="C25" s="13" t="s">
        <v>510</v>
      </c>
      <c r="D25" s="53" t="s">
        <v>491</v>
      </c>
      <c r="E25" s="77" t="s">
        <v>492</v>
      </c>
    </row>
    <row r="26" spans="2:5" x14ac:dyDescent="0.35">
      <c r="B26" s="6">
        <f xml:space="preserve"> ROW( testDev[[#This Row],[row_id]] ) - ROW(testDev[[#Headers],[row_id]] )</f>
        <v>23</v>
      </c>
      <c r="C26" s="13" t="s">
        <v>511</v>
      </c>
      <c r="D26" s="53" t="s">
        <v>491</v>
      </c>
      <c r="E26" s="77" t="s">
        <v>492</v>
      </c>
    </row>
    <row r="27" spans="2:5" ht="42" x14ac:dyDescent="0.35">
      <c r="B27" s="6">
        <f xml:space="preserve"> ROW( testDev[[#This Row],[row_id]] ) - ROW(testDev[[#Headers],[row_id]] )</f>
        <v>24</v>
      </c>
      <c r="C27" s="13" t="s">
        <v>512</v>
      </c>
      <c r="D27" s="53" t="s">
        <v>488</v>
      </c>
      <c r="E27" s="77" t="s">
        <v>513</v>
      </c>
    </row>
    <row r="28" spans="2:5" ht="21" x14ac:dyDescent="0.35">
      <c r="B28" s="6">
        <f xml:space="preserve"> ROW( testDev[[#This Row],[row_id]] ) - ROW(testDev[[#Headers],[row_id]] )</f>
        <v>25</v>
      </c>
      <c r="C28" s="13" t="s">
        <v>514</v>
      </c>
      <c r="D28" s="53" t="s">
        <v>486</v>
      </c>
      <c r="E28" s="77" t="s">
        <v>515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abSelected="1" topLeftCell="A262" zoomScale="90" zoomScaleNormal="90" workbookViewId="0">
      <pane xSplit="3" topLeftCell="D1" activePane="topRight" state="frozen"/>
      <selection pane="topRight" activeCell="G279" sqref="G279"/>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8" width="18.54296875" style="3" customWidth="1"/>
    <col min="9" max="9" width="27.26953125" style="3" customWidth="1"/>
    <col min="10" max="21" width="18.54296875" style="3" customWidth="1"/>
    <col min="22" max="22" width="17" style="3" customWidth="1"/>
    <col min="23" max="16384" width="8.7265625" style="3"/>
  </cols>
  <sheetData>
    <row r="1" spans="1:21" ht="14.5" x14ac:dyDescent="0.35">
      <c r="A1" s="42"/>
      <c r="B1" s="43" t="s">
        <v>315</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326</v>
      </c>
    </row>
    <row r="3" spans="1:21" x14ac:dyDescent="0.3">
      <c r="C3" s="79" t="str">
        <f ca="1" xml:space="preserve"> OFFSET( INDIRECT( ADDRESS( ROW( co_impactYears[[#Headers],[row_id]] ), COLUMN( co_impactYears[[#Headers],[row_id]] ), , , ) ), -2, , 1, 1 )</f>
        <v>Impact Year Estimates</v>
      </c>
      <c r="D3" s="3" t="s">
        <v>327</v>
      </c>
    </row>
    <row r="4" spans="1:21" x14ac:dyDescent="0.3">
      <c r="C4" s="79" t="str">
        <f ca="1" xml:space="preserve"> OFFSET( INDIRECT( ADDRESS( ROW( co_variants[[#Headers],[row_id]] ), COLUMN( co_variants[[#Headers],[row_id]] ), , , ) ), -4, , 1, 1 )</f>
        <v>Variants Table</v>
      </c>
      <c r="D4" s="3" t="s">
        <v>328</v>
      </c>
    </row>
    <row r="5" spans="1:21" x14ac:dyDescent="0.3">
      <c r="C5" s="79" t="str">
        <f ca="1" xml:space="preserve"> OFFSET( INDIRECT( ADDRESS( ROW( co_impactTypes[[#Headers],[row_id]] ), COLUMN( co_impactTypes[[#Headers],[row_id]] ), , , ) ), -2, , 1, 1 )</f>
        <v>Impact Types</v>
      </c>
      <c r="D5" s="3" t="s">
        <v>329</v>
      </c>
    </row>
    <row r="6" spans="1:21" x14ac:dyDescent="0.3">
      <c r="C6" s="79" t="str">
        <f ca="1" xml:space="preserve"> OFFSET( INDIRECT( ADDRESS( ROW( co_scalarInfo[[#Headers],[row_id]] ), COLUMN( co_scalarInfo[[#Headers],[row_id]] ), , , ) ), -2, , 1, 1 )</f>
        <v>Scalar Information</v>
      </c>
      <c r="D6" s="3" t="s">
        <v>330</v>
      </c>
    </row>
    <row r="7" spans="1:21" x14ac:dyDescent="0.3">
      <c r="C7" s="79" t="str">
        <f ca="1" xml:space="preserve"> OFFSET( INDIRECT( ADDRESS( ROW( co_econMultipliers[[#Headers],[row_id]] ), COLUMN( co_econMultipliers[[#Headers],[row_id]] ), , , ) ), -2, , 1, 1 )</f>
        <v>Economic Multipliers</v>
      </c>
      <c r="D7" s="3" t="s">
        <v>331</v>
      </c>
    </row>
    <row r="8" spans="1:21" x14ac:dyDescent="0.3">
      <c r="C8" s="79" t="str">
        <f ca="1" xml:space="preserve"> OFFSET( INDIRECT( ADDRESS( ROW( co_constants[[#Headers],[row_id]] ), COLUMN( co_constants[[#Headers],[row_id]] ), , , ) ), -2, , 1, 1 )</f>
        <v>Constants</v>
      </c>
      <c r="D8" s="3" t="s">
        <v>321</v>
      </c>
    </row>
    <row r="9" spans="1:21" x14ac:dyDescent="0.3">
      <c r="C9" s="79" t="str">
        <f ca="1" xml:space="preserve"> OFFSET( INDIRECT( ADDRESS( ROW( co_modelTypes[[#Headers],[row_id]] ), COLUMN( co_modelTypes[[#Headers],[row_id]] ), , , ) ), -2, , 1, 1 )</f>
        <v>Model Types</v>
      </c>
      <c r="D9" s="3" t="s">
        <v>322</v>
      </c>
    </row>
    <row r="10" spans="1:21" x14ac:dyDescent="0.3">
      <c r="C10" s="79" t="str">
        <f ca="1" xml:space="preserve"> OFFSET( INDIRECT( ADDRESS( ROW( co_models[[#Headers],[row_id]] ), COLUMN( co_models[[#Headers],[row_id]] ), , , ) ), -2, , 1, 1 )</f>
        <v>Binning Models</v>
      </c>
      <c r="D10" s="3" t="s">
        <v>323</v>
      </c>
    </row>
    <row r="11" spans="1:21" x14ac:dyDescent="0.3">
      <c r="C11" s="79" t="str">
        <f ca="1" xml:space="preserve"> OFFSET( INDIRECT( ADDRESS( ROW( co_regions[[#Headers],[row_id]] ), COLUMN( co_regions[[#Headers],[row_id]] ), , , ) ), -2, , 1, 1 )</f>
        <v>Regions</v>
      </c>
      <c r="D11" s="3" t="s">
        <v>332</v>
      </c>
    </row>
    <row r="12" spans="1:21" x14ac:dyDescent="0.3">
      <c r="C12" s="79" t="str">
        <f ca="1" xml:space="preserve"> OFFSET( INDIRECT( ADDRESS( ROW( co_inputScenarioInfo[[#Headers],[row_id]] ), COLUMN( co_inputScenarioInfo[[#Headers],[row_id]] ), , , ) ), -2, , 1, 1 )</f>
        <v>Input Scenario Information</v>
      </c>
      <c r="D12" s="3" t="s">
        <v>356</v>
      </c>
    </row>
    <row r="13" spans="1:21" x14ac:dyDescent="0.3">
      <c r="C13" s="79" t="str">
        <f ca="1" xml:space="preserve"> OFFSET( INDIRECT( ADDRESS( ROW( co_states[[#Headers],[row_id]] ), COLUMN( co_states[[#Headers],[row_id]] ), , , ) ), -2, , 1, 1 )</f>
        <v>States</v>
      </c>
      <c r="D13" s="3" t="s">
        <v>634</v>
      </c>
    </row>
    <row r="14" spans="1:21" x14ac:dyDescent="0.3">
      <c r="C14" s="79" t="str">
        <f ca="1" xml:space="preserve"> OFFSET( INDIRECT( ADDRESS( ROW( co_slrScalars[[#Headers],[row_id]] ), COLUMN( co_slrScalars[[#Headers],[row_id]] ), , , ) ), -3, , 1, 1 )</f>
        <v>SLR Scalars</v>
      </c>
      <c r="D14" s="3" t="s">
        <v>643</v>
      </c>
    </row>
    <row r="16" spans="1:21" ht="21" x14ac:dyDescent="0.3">
      <c r="C16" s="83" t="s">
        <v>314</v>
      </c>
      <c r="D16" s="80" t="s">
        <v>320</v>
      </c>
      <c r="E16" s="81" t="s">
        <v>306</v>
      </c>
      <c r="F16" s="82" t="s">
        <v>313</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126</v>
      </c>
      <c r="C20" s="45" t="s">
        <v>58</v>
      </c>
      <c r="D20" s="44" t="s">
        <v>85</v>
      </c>
      <c r="E20" s="46" t="s">
        <v>107</v>
      </c>
      <c r="F20" s="46" t="s">
        <v>185</v>
      </c>
      <c r="G20" s="46" t="s">
        <v>637</v>
      </c>
      <c r="H20" s="46" t="s">
        <v>325</v>
      </c>
      <c r="I20" s="46" t="s">
        <v>468</v>
      </c>
      <c r="J20" s="46" t="s">
        <v>176</v>
      </c>
      <c r="K20" s="46" t="s">
        <v>177</v>
      </c>
      <c r="L20" s="46" t="s">
        <v>469</v>
      </c>
      <c r="M20" s="46" t="s">
        <v>265</v>
      </c>
      <c r="N20" s="46" t="s">
        <v>266</v>
      </c>
      <c r="O20" s="46" t="s">
        <v>267</v>
      </c>
      <c r="P20" s="46" t="s">
        <v>268</v>
      </c>
      <c r="Q20" s="46" t="s">
        <v>312</v>
      </c>
    </row>
    <row r="21" spans="1:21" ht="21" x14ac:dyDescent="0.3">
      <c r="B21" s="112">
        <f xml:space="preserve"> ROW( co_sectors[[#This Row],[row_id]] ) - ROW( co_sectors[[#Headers],[row_id]] )</f>
        <v>1</v>
      </c>
      <c r="C21" s="113" t="s">
        <v>102</v>
      </c>
      <c r="D21" s="49" t="s">
        <v>652</v>
      </c>
      <c r="E21" s="26">
        <v>1</v>
      </c>
      <c r="F21" s="29" t="s">
        <v>164</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295</v>
      </c>
      <c r="D22" s="50" t="s">
        <v>297</v>
      </c>
      <c r="E22" s="27">
        <v>1</v>
      </c>
      <c r="F22" s="30" t="s">
        <v>164</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1" x14ac:dyDescent="0.3">
      <c r="B23" s="116">
        <f xml:space="preserve"> ROW( co_sectors[[#This Row],[row_id]] ) - ROW( co_sectors[[#Headers],[row_id]] )</f>
        <v>3</v>
      </c>
      <c r="C23" s="113" t="s">
        <v>646</v>
      </c>
      <c r="D23" s="49" t="s">
        <v>649</v>
      </c>
      <c r="E23" s="26">
        <v>1</v>
      </c>
      <c r="F23" s="30" t="s">
        <v>164</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452</v>
      </c>
      <c r="D24" s="49" t="s">
        <v>454</v>
      </c>
      <c r="E24" s="26">
        <v>1</v>
      </c>
      <c r="F24" s="30" t="s">
        <v>164</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453</v>
      </c>
      <c r="D25" s="49" t="s">
        <v>455</v>
      </c>
      <c r="E25" s="26">
        <v>1</v>
      </c>
      <c r="F25" s="29" t="s">
        <v>164</v>
      </c>
      <c r="G25" s="29">
        <v>1</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1" x14ac:dyDescent="0.3">
      <c r="B26" s="116">
        <f xml:space="preserve"> ROW( co_sectors[[#This Row],[row_id]] ) - ROW( co_sectors[[#Headers],[row_id]] )</f>
        <v>6</v>
      </c>
      <c r="C26" s="117" t="s">
        <v>647</v>
      </c>
      <c r="D26" s="107" t="s">
        <v>650</v>
      </c>
      <c r="E26" s="108">
        <v>1</v>
      </c>
      <c r="F26" s="103" t="s">
        <v>164</v>
      </c>
      <c r="G26" s="103">
        <v>1</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1" x14ac:dyDescent="0.3">
      <c r="B27" s="116">
        <f xml:space="preserve"> ROW( co_sectors[[#This Row],[row_id]] ) - ROW( co_sectors[[#Headers],[row_id]] )</f>
        <v>7</v>
      </c>
      <c r="C27" s="113" t="s">
        <v>23</v>
      </c>
      <c r="D27" s="49" t="s">
        <v>37</v>
      </c>
      <c r="E27" s="26">
        <v>1</v>
      </c>
      <c r="F27" s="30" t="s">
        <v>163</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294</v>
      </c>
      <c r="E28" s="27">
        <v>1</v>
      </c>
      <c r="F28" s="29" t="s">
        <v>164</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1" x14ac:dyDescent="0.3">
      <c r="B29" s="116">
        <f xml:space="preserve"> ROW( co_sectors[[#This Row],[row_id]] ) - ROW( co_sectors[[#Headers],[row_id]] )</f>
        <v>9</v>
      </c>
      <c r="C29" s="118" t="s">
        <v>292</v>
      </c>
      <c r="D29" s="49" t="s">
        <v>291</v>
      </c>
      <c r="E29" s="27">
        <v>1</v>
      </c>
      <c r="F29" s="29" t="s">
        <v>164</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3">
      <c r="B30" s="116">
        <f xml:space="preserve"> ROW( co_sectors[[#This Row],[row_id]] ) - ROW( co_sectors[[#Headers],[row_id]] )</f>
        <v>10</v>
      </c>
      <c r="C30" s="113" t="s">
        <v>17</v>
      </c>
      <c r="D30" s="49" t="s">
        <v>38</v>
      </c>
      <c r="E30" s="26">
        <v>1</v>
      </c>
      <c r="F30" s="29" t="s">
        <v>164</v>
      </c>
      <c r="G30" s="29">
        <v>1</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31.5" x14ac:dyDescent="0.3">
      <c r="B31" s="116">
        <f xml:space="preserve"> ROW( co_sectors[[#This Row],[row_id]] ) - ROW( co_sectors[[#Headers],[row_id]] )</f>
        <v>11</v>
      </c>
      <c r="C31" s="113" t="s">
        <v>60</v>
      </c>
      <c r="D31" s="49" t="s">
        <v>651</v>
      </c>
      <c r="E31" s="26">
        <v>1</v>
      </c>
      <c r="F31" s="30" t="s">
        <v>163</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366</v>
      </c>
      <c r="E32" s="26">
        <v>1</v>
      </c>
      <c r="F32" s="30" t="s">
        <v>164</v>
      </c>
      <c r="G32" s="30">
        <v>1</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164</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434</v>
      </c>
      <c r="E34" s="108">
        <v>1</v>
      </c>
      <c r="F34" s="103" t="s">
        <v>164</v>
      </c>
      <c r="G34" s="103">
        <v>1</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648</v>
      </c>
      <c r="D35" s="49" t="s">
        <v>648</v>
      </c>
      <c r="E35" s="27">
        <v>1</v>
      </c>
      <c r="F35" s="30" t="s">
        <v>164</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1" x14ac:dyDescent="0.3">
      <c r="B36" s="114">
        <f xml:space="preserve"> ROW( co_sectors[[#This Row],[row_id]] ) - ROW( co_sectors[[#Headers],[row_id]] )</f>
        <v>16</v>
      </c>
      <c r="C36" s="115" t="s">
        <v>48</v>
      </c>
      <c r="D36" s="50" t="s">
        <v>48</v>
      </c>
      <c r="E36" s="27">
        <v>1</v>
      </c>
      <c r="F36" s="29" t="s">
        <v>164</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1" x14ac:dyDescent="0.3">
      <c r="B37" s="116">
        <f xml:space="preserve"> ROW( co_sectors[[#This Row],[row_id]] ) - ROW( co_sectors[[#Headers],[row_id]] )</f>
        <v>17</v>
      </c>
      <c r="C37" s="113" t="s">
        <v>55</v>
      </c>
      <c r="D37" s="49" t="s">
        <v>55</v>
      </c>
      <c r="E37" s="28">
        <v>1</v>
      </c>
      <c r="F37" s="29" t="s">
        <v>164</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164</v>
      </c>
      <c r="G38" s="29">
        <v>1</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164</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273</v>
      </c>
      <c r="D40" s="50" t="s">
        <v>274</v>
      </c>
      <c r="E40" s="28">
        <v>1</v>
      </c>
      <c r="F40" s="30" t="s">
        <v>164</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521</v>
      </c>
      <c r="D41" s="49" t="s">
        <v>653</v>
      </c>
      <c r="E41" s="27">
        <v>1</v>
      </c>
      <c r="F41" s="30" t="s">
        <v>164</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164</v>
      </c>
      <c r="G42" s="29">
        <v>1</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108</v>
      </c>
      <c r="D43" s="50" t="s">
        <v>108</v>
      </c>
      <c r="E43" s="27">
        <v>1</v>
      </c>
      <c r="F43" s="29" t="s">
        <v>164</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369</v>
      </c>
      <c r="D44" s="49" t="s">
        <v>372</v>
      </c>
      <c r="E44" s="27">
        <v>1</v>
      </c>
      <c r="F44" s="30" t="s">
        <v>164</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164</v>
      </c>
      <c r="G45" s="29">
        <v>1</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317</v>
      </c>
      <c r="C47" s="43"/>
      <c r="D47" s="43"/>
      <c r="E47" s="43"/>
      <c r="F47" s="43"/>
      <c r="G47" s="43"/>
      <c r="H47" s="43"/>
      <c r="I47" s="43"/>
      <c r="J47" s="43"/>
      <c r="K47" s="43"/>
      <c r="L47" s="43"/>
      <c r="M47" s="43"/>
      <c r="N47" s="43"/>
      <c r="O47" s="43"/>
      <c r="P47" s="43"/>
      <c r="Q47" s="43"/>
      <c r="R47" s="43"/>
      <c r="S47" s="43"/>
      <c r="T47" s="43"/>
      <c r="U47" s="43"/>
    </row>
    <row r="49" spans="2:6" x14ac:dyDescent="0.3">
      <c r="B49" s="55" t="s">
        <v>126</v>
      </c>
      <c r="C49" s="55" t="s">
        <v>58</v>
      </c>
      <c r="D49" s="57" t="s">
        <v>40</v>
      </c>
      <c r="E49" s="30" t="s">
        <v>192</v>
      </c>
      <c r="F49" s="57" t="s">
        <v>193</v>
      </c>
    </row>
    <row r="50" spans="2:6" x14ac:dyDescent="0.3">
      <c r="B50" s="6">
        <f xml:space="preserve"> ROW( co_impactYears[[#This Row],[row_id]] ) - ROW(co_impactYears[[#Headers],[row_id]] )</f>
        <v>1</v>
      </c>
      <c r="C50" s="13" t="s">
        <v>102</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295</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646</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452</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453</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647</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292</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648</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273</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521</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108</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369</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461</v>
      </c>
      <c r="C76" s="43"/>
      <c r="D76" s="43"/>
      <c r="E76" s="43"/>
      <c r="F76" s="43"/>
      <c r="G76" s="43"/>
      <c r="H76" s="43"/>
      <c r="I76" s="43"/>
      <c r="J76" s="43"/>
      <c r="K76" s="43"/>
      <c r="L76" s="43"/>
      <c r="M76" s="43"/>
      <c r="N76" s="43"/>
      <c r="O76" s="43"/>
      <c r="P76" s="43"/>
      <c r="Q76" s="43"/>
      <c r="R76" s="43"/>
      <c r="S76" s="43"/>
      <c r="T76" s="43"/>
      <c r="U76" s="43"/>
    </row>
    <row r="77" spans="1:21" x14ac:dyDescent="0.3">
      <c r="B77" s="4" t="s">
        <v>462</v>
      </c>
      <c r="C77" s="4"/>
      <c r="D77" s="4"/>
      <c r="E77" s="21"/>
      <c r="F77" s="4"/>
      <c r="G77" s="4"/>
      <c r="H77" s="4"/>
      <c r="I77" s="4"/>
      <c r="J77" s="4"/>
      <c r="K77" s="4"/>
    </row>
    <row r="78" spans="1:21" x14ac:dyDescent="0.3">
      <c r="B78" s="4" t="s">
        <v>463</v>
      </c>
      <c r="C78" s="4"/>
      <c r="D78" s="4"/>
      <c r="E78" s="21"/>
      <c r="F78" s="4"/>
      <c r="G78" s="4"/>
      <c r="H78" s="4"/>
      <c r="I78" s="4"/>
      <c r="J78" s="4"/>
      <c r="K78" s="4"/>
    </row>
    <row r="79" spans="1:21" x14ac:dyDescent="0.3">
      <c r="B79" s="4" t="s">
        <v>464</v>
      </c>
      <c r="C79" s="4"/>
      <c r="D79" s="4"/>
      <c r="E79" s="21"/>
      <c r="F79" s="4"/>
      <c r="G79" s="4"/>
      <c r="H79" s="4"/>
      <c r="I79" s="4"/>
      <c r="J79" s="4"/>
      <c r="K79" s="4"/>
    </row>
    <row r="80" spans="1:21" ht="14.5" x14ac:dyDescent="0.35">
      <c r="B80" s="72" t="s">
        <v>126</v>
      </c>
      <c r="C80" s="72" t="s">
        <v>58</v>
      </c>
      <c r="D80" s="72" t="s">
        <v>465</v>
      </c>
      <c r="E80" s="72" t="s">
        <v>466</v>
      </c>
      <c r="F80" s="75" t="s">
        <v>467</v>
      </c>
      <c r="G80" s="57" t="s">
        <v>307</v>
      </c>
      <c r="H80" s="57" t="s">
        <v>308</v>
      </c>
      <c r="I80" s="55" t="s">
        <v>141</v>
      </c>
      <c r="J80" s="57" t="s">
        <v>209</v>
      </c>
      <c r="K80" s="55" t="s">
        <v>478</v>
      </c>
      <c r="L80" s="7"/>
      <c r="M80" s="7"/>
      <c r="N80" s="7"/>
      <c r="O80" s="7"/>
      <c r="P80" s="7"/>
      <c r="Q80" s="7"/>
    </row>
    <row r="81" spans="2:15" ht="14.5" x14ac:dyDescent="0.35">
      <c r="B81" s="6">
        <f xml:space="preserve"> ROW( co_variants[[#This Row],[row_id]] ) - ROW( co_variants[[#Headers],[row_id]] )</f>
        <v>1</v>
      </c>
      <c r="C81" s="13" t="s">
        <v>102</v>
      </c>
      <c r="D81" s="52" t="s">
        <v>119</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102</v>
      </c>
      <c r="D82" s="52" t="s">
        <v>235</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295</v>
      </c>
      <c r="D83" s="52" t="s">
        <v>40</v>
      </c>
      <c r="E83" s="77" t="s">
        <v>217</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646</v>
      </c>
      <c r="D84" s="52" t="s">
        <v>475</v>
      </c>
      <c r="E84" s="77" t="s">
        <v>471</v>
      </c>
      <c r="F84" s="106" t="s">
        <v>471</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646</v>
      </c>
      <c r="D85" s="52" t="s">
        <v>476</v>
      </c>
      <c r="E85" s="77" t="s">
        <v>482</v>
      </c>
      <c r="F85" s="106" t="s">
        <v>473</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646</v>
      </c>
      <c r="D86" s="52" t="s">
        <v>477</v>
      </c>
      <c r="E86" s="77" t="s">
        <v>483</v>
      </c>
      <c r="F86" s="106" t="s">
        <v>474</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452</v>
      </c>
      <c r="D87" s="77" t="s">
        <v>437</v>
      </c>
      <c r="E87" s="77" t="s">
        <v>443</v>
      </c>
      <c r="F87" s="77" t="s">
        <v>437</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452</v>
      </c>
      <c r="D88" s="77" t="s">
        <v>436</v>
      </c>
      <c r="E88" s="77" t="s">
        <v>444</v>
      </c>
      <c r="F88" s="77" t="s">
        <v>436</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453</v>
      </c>
      <c r="D89" s="52" t="s">
        <v>40</v>
      </c>
      <c r="E89" s="77" t="s">
        <v>217</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647</v>
      </c>
      <c r="D90" s="52" t="s">
        <v>480</v>
      </c>
      <c r="E90" s="77" t="s">
        <v>479</v>
      </c>
      <c r="F90" s="77" t="s">
        <v>479</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647</v>
      </c>
      <c r="D91" s="52" t="s">
        <v>476</v>
      </c>
      <c r="E91" s="77" t="s">
        <v>482</v>
      </c>
      <c r="F91" s="77" t="s">
        <v>473</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647</v>
      </c>
      <c r="D92" s="52" t="s">
        <v>477</v>
      </c>
      <c r="E92" s="77" t="s">
        <v>483</v>
      </c>
      <c r="F92" s="77" t="s">
        <v>474</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532</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123</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124</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217</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292</v>
      </c>
      <c r="D97" s="52" t="s">
        <v>532</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292</v>
      </c>
      <c r="D98" s="52" t="s">
        <v>123</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292</v>
      </c>
      <c r="D99" s="52" t="s">
        <v>124</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120</v>
      </c>
      <c r="E100" s="77" t="s">
        <v>218</v>
      </c>
      <c r="F100" s="106" t="s">
        <v>120</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532</v>
      </c>
      <c r="E101" s="77" t="s">
        <v>24</v>
      </c>
      <c r="F101" s="106" t="s">
        <v>122</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121</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532</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125</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217</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217</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217</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648</v>
      </c>
      <c r="D108" s="52" t="s">
        <v>40</v>
      </c>
      <c r="E108" s="77" t="s">
        <v>217</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532</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123</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124</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532</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123</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124</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217</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217</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273</v>
      </c>
      <c r="D117" s="52" t="s">
        <v>40</v>
      </c>
      <c r="E117" s="77" t="s">
        <v>217</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521</v>
      </c>
      <c r="D118" s="52" t="s">
        <v>40</v>
      </c>
      <c r="E118" s="77" t="s">
        <v>217</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217</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108</v>
      </c>
      <c r="D120" s="52" t="s">
        <v>40</v>
      </c>
      <c r="E120" s="77" t="s">
        <v>217</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369</v>
      </c>
      <c r="D121" s="52" t="s">
        <v>40</v>
      </c>
      <c r="E121" s="77" t="s">
        <v>217</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217</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445</v>
      </c>
    </row>
    <row r="126" spans="1:21" x14ac:dyDescent="0.3">
      <c r="B126" s="55" t="s">
        <v>126</v>
      </c>
      <c r="C126" s="55" t="s">
        <v>58</v>
      </c>
      <c r="D126" s="55" t="s">
        <v>221</v>
      </c>
      <c r="E126" s="56" t="s">
        <v>222</v>
      </c>
      <c r="F126" s="55" t="s">
        <v>225</v>
      </c>
      <c r="G126" s="55" t="s">
        <v>223</v>
      </c>
      <c r="H126" s="55" t="s">
        <v>309</v>
      </c>
      <c r="I126" s="55" t="s">
        <v>138</v>
      </c>
      <c r="J126" s="55" t="s">
        <v>140</v>
      </c>
      <c r="K126" s="55" t="s">
        <v>141</v>
      </c>
      <c r="L126" s="55" t="s">
        <v>99</v>
      </c>
      <c r="M126" s="55" t="s">
        <v>207</v>
      </c>
      <c r="N126" s="57" t="s">
        <v>109</v>
      </c>
      <c r="O126" s="57" t="s">
        <v>110</v>
      </c>
      <c r="P126" s="57" t="s">
        <v>111</v>
      </c>
      <c r="Q126" s="57" t="s">
        <v>112</v>
      </c>
      <c r="R126" s="57" t="s">
        <v>209</v>
      </c>
      <c r="S126" s="57" t="s">
        <v>302</v>
      </c>
      <c r="T126" s="57" t="s">
        <v>303</v>
      </c>
      <c r="U126" s="57" t="s">
        <v>304</v>
      </c>
    </row>
    <row r="127" spans="1:21" x14ac:dyDescent="0.3">
      <c r="B127" s="6">
        <f xml:space="preserve"> ROW( co_impactTypes[[#This Row],[row_id]] ) - ROW(co_impactTypes[[#Headers],[row_id]] )</f>
        <v>1</v>
      </c>
      <c r="C127" s="13" t="s">
        <v>102</v>
      </c>
      <c r="D127" s="54" t="s">
        <v>145</v>
      </c>
      <c r="E127" s="77" t="s">
        <v>103</v>
      </c>
      <c r="F127" s="109" t="s">
        <v>103</v>
      </c>
      <c r="G127" s="58" t="s">
        <v>145</v>
      </c>
      <c r="H127" s="54" t="s">
        <v>310</v>
      </c>
      <c r="I127" s="54" t="s">
        <v>89</v>
      </c>
      <c r="J127" s="54" t="s">
        <v>94</v>
      </c>
      <c r="K127" s="54" t="s">
        <v>94</v>
      </c>
      <c r="L127" s="54" t="s">
        <v>132</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102</v>
      </c>
      <c r="D128" s="54" t="s">
        <v>146</v>
      </c>
      <c r="E128" s="77" t="s">
        <v>104</v>
      </c>
      <c r="F128" s="109" t="s">
        <v>104</v>
      </c>
      <c r="G128" s="58" t="s">
        <v>146</v>
      </c>
      <c r="H128" s="54" t="s">
        <v>310</v>
      </c>
      <c r="I128" s="54" t="s">
        <v>89</v>
      </c>
      <c r="J128" s="54" t="s">
        <v>94</v>
      </c>
      <c r="K128" s="54" t="s">
        <v>94</v>
      </c>
      <c r="L128" s="54" t="s">
        <v>132</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295</v>
      </c>
      <c r="D129" s="54" t="s">
        <v>40</v>
      </c>
      <c r="E129" s="77" t="s">
        <v>217</v>
      </c>
      <c r="F129" s="109"/>
      <c r="G129" s="58" t="s">
        <v>296</v>
      </c>
      <c r="H129" s="54" t="s">
        <v>654</v>
      </c>
      <c r="I129" s="54" t="s">
        <v>299</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6">
        <f xml:space="preserve"> ROW( co_impactTypes[[#This Row],[row_id]] ) - ROW(co_impactTypes[[#Headers],[row_id]] )</f>
        <v>4</v>
      </c>
      <c r="C130" s="13" t="s">
        <v>646</v>
      </c>
      <c r="D130" s="54" t="s">
        <v>40</v>
      </c>
      <c r="E130" s="77" t="s">
        <v>217</v>
      </c>
      <c r="F130" s="109"/>
      <c r="G130" s="58" t="s">
        <v>481</v>
      </c>
      <c r="H130" s="54" t="s">
        <v>310</v>
      </c>
      <c r="I130" s="54" t="s">
        <v>89</v>
      </c>
      <c r="J130" s="54" t="s">
        <v>94</v>
      </c>
      <c r="K130" s="54" t="s">
        <v>94</v>
      </c>
      <c r="L130" s="54" t="s">
        <v>132</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452</v>
      </c>
      <c r="D131" s="54" t="s">
        <v>438</v>
      </c>
      <c r="E131" s="54" t="s">
        <v>438</v>
      </c>
      <c r="F131" s="54" t="s">
        <v>438</v>
      </c>
      <c r="G131" s="58" t="s">
        <v>442</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452</v>
      </c>
      <c r="D132" s="54" t="s">
        <v>439</v>
      </c>
      <c r="E132" s="54" t="s">
        <v>439</v>
      </c>
      <c r="F132" s="54" t="s">
        <v>439</v>
      </c>
      <c r="G132" s="58" t="s">
        <v>442</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452</v>
      </c>
      <c r="D133" s="54" t="s">
        <v>440</v>
      </c>
      <c r="E133" s="54" t="s">
        <v>440</v>
      </c>
      <c r="F133" s="54" t="s">
        <v>440</v>
      </c>
      <c r="G133" s="58" t="s">
        <v>442</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452</v>
      </c>
      <c r="D134" s="54" t="s">
        <v>441</v>
      </c>
      <c r="E134" s="54" t="s">
        <v>441</v>
      </c>
      <c r="F134" s="54" t="s">
        <v>441</v>
      </c>
      <c r="G134" s="58" t="s">
        <v>442</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453</v>
      </c>
      <c r="D135" s="54" t="s">
        <v>446</v>
      </c>
      <c r="E135" s="58" t="s">
        <v>446</v>
      </c>
      <c r="F135" s="109" t="s">
        <v>446</v>
      </c>
      <c r="G135" s="58" t="s">
        <v>456</v>
      </c>
      <c r="H135" s="54" t="s">
        <v>457</v>
      </c>
      <c r="I135" s="54" t="s">
        <v>94</v>
      </c>
      <c r="J135" s="54" t="s">
        <v>94</v>
      </c>
      <c r="K135" s="54" t="s">
        <v>94</v>
      </c>
      <c r="L135" s="54" t="s">
        <v>448</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453</v>
      </c>
      <c r="D136" s="54" t="s">
        <v>447</v>
      </c>
      <c r="E136" s="58" t="s">
        <v>447</v>
      </c>
      <c r="F136" s="109" t="s">
        <v>447</v>
      </c>
      <c r="G136" s="58" t="s">
        <v>456</v>
      </c>
      <c r="H136" s="54" t="s">
        <v>457</v>
      </c>
      <c r="I136" s="54" t="s">
        <v>94</v>
      </c>
      <c r="J136" s="54" t="s">
        <v>94</v>
      </c>
      <c r="K136" s="54" t="s">
        <v>94</v>
      </c>
      <c r="L136" s="54" t="s">
        <v>450</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647</v>
      </c>
      <c r="D137" s="54" t="s">
        <v>40</v>
      </c>
      <c r="E137" s="77" t="s">
        <v>217</v>
      </c>
      <c r="F137" s="109"/>
      <c r="G137" s="58" t="s">
        <v>114</v>
      </c>
      <c r="H137" s="54" t="s">
        <v>310</v>
      </c>
      <c r="I137" s="54" t="s">
        <v>89</v>
      </c>
      <c r="J137" s="54" t="s">
        <v>94</v>
      </c>
      <c r="K137" s="54" t="s">
        <v>94</v>
      </c>
      <c r="L137" s="54" t="s">
        <v>132</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217</v>
      </c>
      <c r="F138" s="77" t="s">
        <v>217</v>
      </c>
      <c r="G138" s="58" t="s">
        <v>148</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217</v>
      </c>
      <c r="F139" s="109"/>
      <c r="G139" s="58" t="s">
        <v>286</v>
      </c>
      <c r="H139" s="54" t="s">
        <v>40</v>
      </c>
      <c r="I139" s="54" t="s">
        <v>94</v>
      </c>
      <c r="J139" s="54" t="s">
        <v>94</v>
      </c>
      <c r="K139" s="54" t="s">
        <v>98</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292</v>
      </c>
      <c r="D140" s="54" t="s">
        <v>40</v>
      </c>
      <c r="E140" s="77" t="s">
        <v>217</v>
      </c>
      <c r="F140" s="109"/>
      <c r="G140" s="61" t="s">
        <v>271</v>
      </c>
      <c r="H140" s="54" t="s">
        <v>40</v>
      </c>
      <c r="I140" s="54" t="s">
        <v>94</v>
      </c>
      <c r="J140" s="51" t="s">
        <v>94</v>
      </c>
      <c r="K140" s="51" t="s">
        <v>293</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155</v>
      </c>
      <c r="H141" s="54" t="s">
        <v>310</v>
      </c>
      <c r="I141" s="54" t="s">
        <v>89</v>
      </c>
      <c r="J141" s="54" t="s">
        <v>96</v>
      </c>
      <c r="K141" s="54" t="s">
        <v>94</v>
      </c>
      <c r="L141" s="54" t="s">
        <v>132</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156</v>
      </c>
      <c r="H142" s="54" t="s">
        <v>310</v>
      </c>
      <c r="I142" s="54" t="s">
        <v>89</v>
      </c>
      <c r="J142" s="54" t="s">
        <v>96</v>
      </c>
      <c r="K142" s="54" t="s">
        <v>94</v>
      </c>
      <c r="L142" s="54" t="s">
        <v>132</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217</v>
      </c>
      <c r="F143" s="77" t="s">
        <v>217</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217</v>
      </c>
      <c r="F144" s="109"/>
      <c r="G144" s="58" t="s">
        <v>367</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149</v>
      </c>
      <c r="F145" s="109"/>
      <c r="G145" s="58" t="s">
        <v>152</v>
      </c>
      <c r="H145" s="54" t="s">
        <v>655</v>
      </c>
      <c r="I145" s="54" t="s">
        <v>106</v>
      </c>
      <c r="J145" s="54" t="s">
        <v>94</v>
      </c>
      <c r="K145" s="54" t="s">
        <v>94</v>
      </c>
      <c r="L145" s="54" t="s">
        <v>300</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6">
        <f xml:space="preserve"> ROW( co_impactTypes[[#This Row],[row_id]] ) - ROW(co_impactTypes[[#Headers],[row_id]] )</f>
        <v>20</v>
      </c>
      <c r="C146" s="13" t="s">
        <v>61</v>
      </c>
      <c r="D146" s="54" t="s">
        <v>40</v>
      </c>
      <c r="E146" s="77" t="s">
        <v>217</v>
      </c>
      <c r="F146" s="109"/>
      <c r="G146" s="58" t="s">
        <v>435</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648</v>
      </c>
      <c r="D147" s="54" t="s">
        <v>40</v>
      </c>
      <c r="E147" s="77" t="s">
        <v>217</v>
      </c>
      <c r="F147" s="109"/>
      <c r="G147" s="58" t="s">
        <v>527</v>
      </c>
      <c r="H147" s="54" t="s">
        <v>310</v>
      </c>
      <c r="I147" s="54" t="s">
        <v>89</v>
      </c>
      <c r="J147" s="54" t="s">
        <v>530</v>
      </c>
      <c r="K147" s="54" t="s">
        <v>528</v>
      </c>
      <c r="L147" s="54" t="s">
        <v>132</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217</v>
      </c>
      <c r="F148" s="109"/>
      <c r="G148" s="61" t="s">
        <v>150</v>
      </c>
      <c r="H148" s="54" t="s">
        <v>54</v>
      </c>
      <c r="I148" s="54" t="s">
        <v>74</v>
      </c>
      <c r="J148" s="51" t="s">
        <v>94</v>
      </c>
      <c r="K148" s="51" t="s">
        <v>127</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6">
        <f xml:space="preserve"> ROW( co_impactTypes[[#This Row],[row_id]] ) - ROW(co_impactTypes[[#Headers],[row_id]] )</f>
        <v>23</v>
      </c>
      <c r="C149" s="13" t="s">
        <v>55</v>
      </c>
      <c r="D149" s="54" t="s">
        <v>40</v>
      </c>
      <c r="E149" s="77" t="s">
        <v>217</v>
      </c>
      <c r="F149" s="109"/>
      <c r="G149" s="61" t="s">
        <v>153</v>
      </c>
      <c r="H149" s="54" t="s">
        <v>142</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1" x14ac:dyDescent="0.3">
      <c r="B150" s="6">
        <f xml:space="preserve"> ROW( co_impactTypes[[#This Row],[row_id]] ) - ROW(co_impactTypes[[#Headers],[row_id]] )</f>
        <v>24</v>
      </c>
      <c r="C150" s="13" t="s">
        <v>22</v>
      </c>
      <c r="D150" s="54" t="s">
        <v>272</v>
      </c>
      <c r="E150" s="77" t="s">
        <v>34</v>
      </c>
      <c r="F150" s="109" t="s">
        <v>34</v>
      </c>
      <c r="G150" s="58" t="s">
        <v>53</v>
      </c>
      <c r="H150" s="54" t="s">
        <v>656</v>
      </c>
      <c r="I150" s="54" t="s">
        <v>89</v>
      </c>
      <c r="J150" s="54" t="s">
        <v>667</v>
      </c>
      <c r="K150" s="54" t="s">
        <v>94</v>
      </c>
      <c r="L150" s="54" t="s">
        <v>134</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656</v>
      </c>
      <c r="I151" s="54" t="s">
        <v>89</v>
      </c>
      <c r="J151" s="54" t="s">
        <v>667</v>
      </c>
      <c r="K151" s="54" t="s">
        <v>94</v>
      </c>
      <c r="L151" s="54" t="s">
        <v>134</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310</v>
      </c>
      <c r="I152" s="54" t="s">
        <v>89</v>
      </c>
      <c r="J152" s="54" t="s">
        <v>668</v>
      </c>
      <c r="K152" s="54" t="s">
        <v>94</v>
      </c>
      <c r="L152" s="54" t="s">
        <v>132</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656</v>
      </c>
      <c r="I153" s="54" t="s">
        <v>89</v>
      </c>
      <c r="J153" s="54" t="s">
        <v>667</v>
      </c>
      <c r="K153" s="54" t="s">
        <v>94</v>
      </c>
      <c r="L153" s="54" t="s">
        <v>135</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154</v>
      </c>
      <c r="H154" s="54" t="s">
        <v>657</v>
      </c>
      <c r="I154" s="54" t="s">
        <v>89</v>
      </c>
      <c r="J154" s="54" t="s">
        <v>94</v>
      </c>
      <c r="K154" s="54" t="s">
        <v>94</v>
      </c>
      <c r="L154" s="54" t="s">
        <v>157</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217</v>
      </c>
      <c r="F155" s="109"/>
      <c r="G155" s="58" t="s">
        <v>285</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273</v>
      </c>
      <c r="D156" s="54" t="s">
        <v>284</v>
      </c>
      <c r="E156" s="77" t="s">
        <v>149</v>
      </c>
      <c r="F156" s="109" t="s">
        <v>284</v>
      </c>
      <c r="G156" s="58" t="s">
        <v>284</v>
      </c>
      <c r="H156" s="54" t="s">
        <v>658</v>
      </c>
      <c r="I156" s="54" t="s">
        <v>89</v>
      </c>
      <c r="J156" s="54" t="s">
        <v>279</v>
      </c>
      <c r="K156" s="54" t="s">
        <v>94</v>
      </c>
      <c r="L156" s="54" t="s">
        <v>280</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273</v>
      </c>
      <c r="D157" s="54" t="s">
        <v>115</v>
      </c>
      <c r="E157" s="109" t="s">
        <v>115</v>
      </c>
      <c r="F157" s="109" t="s">
        <v>115</v>
      </c>
      <c r="G157" s="58" t="s">
        <v>115</v>
      </c>
      <c r="H157" s="54" t="s">
        <v>659</v>
      </c>
      <c r="I157" s="54" t="s">
        <v>89</v>
      </c>
      <c r="J157" s="54" t="s">
        <v>301</v>
      </c>
      <c r="K157" s="54" t="s">
        <v>94</v>
      </c>
      <c r="L157" s="54" t="s">
        <v>281</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273</v>
      </c>
      <c r="D158" s="54" t="s">
        <v>114</v>
      </c>
      <c r="E158" s="109" t="s">
        <v>114</v>
      </c>
      <c r="F158" s="109" t="s">
        <v>114</v>
      </c>
      <c r="G158" s="58" t="s">
        <v>114</v>
      </c>
      <c r="H158" s="54" t="s">
        <v>310</v>
      </c>
      <c r="I158" s="54" t="s">
        <v>89</v>
      </c>
      <c r="J158" s="54" t="s">
        <v>278</v>
      </c>
      <c r="K158" s="54" t="s">
        <v>94</v>
      </c>
      <c r="L158" s="54" t="s">
        <v>132</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521</v>
      </c>
      <c r="D159" s="54" t="s">
        <v>522</v>
      </c>
      <c r="E159" s="77" t="s">
        <v>524</v>
      </c>
      <c r="F159" s="109" t="s">
        <v>524</v>
      </c>
      <c r="G159" s="58" t="s">
        <v>522</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521</v>
      </c>
      <c r="D160" s="54" t="s">
        <v>523</v>
      </c>
      <c r="E160" s="77" t="s">
        <v>525</v>
      </c>
      <c r="F160" s="109" t="s">
        <v>525</v>
      </c>
      <c r="G160" s="58" t="s">
        <v>523</v>
      </c>
      <c r="H160" s="54" t="s">
        <v>658</v>
      </c>
      <c r="I160" s="54" t="s">
        <v>94</v>
      </c>
      <c r="J160" s="54" t="s">
        <v>94</v>
      </c>
      <c r="K160" s="54" t="s">
        <v>94</v>
      </c>
      <c r="L160" s="54" t="s">
        <v>280</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521</v>
      </c>
      <c r="D161" s="54" t="s">
        <v>114</v>
      </c>
      <c r="E161" s="77" t="s">
        <v>114</v>
      </c>
      <c r="F161" s="109" t="s">
        <v>114</v>
      </c>
      <c r="G161" s="58" t="s">
        <v>114</v>
      </c>
      <c r="H161" s="54" t="s">
        <v>310</v>
      </c>
      <c r="I161" s="54" t="s">
        <v>94</v>
      </c>
      <c r="J161" s="54" t="s">
        <v>94</v>
      </c>
      <c r="K161" s="54" t="s">
        <v>94</v>
      </c>
      <c r="L161" s="54" t="s">
        <v>132</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217</v>
      </c>
      <c r="F162" s="109"/>
      <c r="G162" s="58" t="s">
        <v>151</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108</v>
      </c>
      <c r="D163" s="54" t="s">
        <v>115</v>
      </c>
      <c r="E163" s="77" t="s">
        <v>115</v>
      </c>
      <c r="F163" s="109" t="s">
        <v>115</v>
      </c>
      <c r="G163" s="58" t="s">
        <v>115</v>
      </c>
      <c r="H163" s="54" t="s">
        <v>659</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108</v>
      </c>
      <c r="D164" s="54" t="s">
        <v>114</v>
      </c>
      <c r="E164" s="77" t="s">
        <v>114</v>
      </c>
      <c r="F164" s="109" t="s">
        <v>114</v>
      </c>
      <c r="G164" s="58" t="s">
        <v>114</v>
      </c>
      <c r="H164" s="54" t="s">
        <v>310</v>
      </c>
      <c r="I164" s="54" t="s">
        <v>89</v>
      </c>
      <c r="J164" s="54" t="s">
        <v>94</v>
      </c>
      <c r="K164" s="54" t="s">
        <v>94</v>
      </c>
      <c r="L164" s="54" t="s">
        <v>132</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108</v>
      </c>
      <c r="D165" s="54" t="s">
        <v>147</v>
      </c>
      <c r="E165" s="77" t="s">
        <v>118</v>
      </c>
      <c r="F165" s="109" t="s">
        <v>147</v>
      </c>
      <c r="G165" s="58" t="s">
        <v>147</v>
      </c>
      <c r="H165" s="54" t="s">
        <v>311</v>
      </c>
      <c r="I165" s="54" t="s">
        <v>94</v>
      </c>
      <c r="J165" s="54" t="s">
        <v>94</v>
      </c>
      <c r="K165" s="54" t="s">
        <v>94</v>
      </c>
      <c r="L165" s="54" t="s">
        <v>117</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369</v>
      </c>
      <c r="D166" s="54" t="s">
        <v>40</v>
      </c>
      <c r="E166" s="77" t="s">
        <v>217</v>
      </c>
      <c r="F166" s="109"/>
      <c r="G166" s="58" t="s">
        <v>373</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287</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288</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289</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433</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126</v>
      </c>
      <c r="C174" s="55" t="s">
        <v>92</v>
      </c>
      <c r="D174" s="55" t="s">
        <v>91</v>
      </c>
      <c r="E174" s="57" t="s">
        <v>158</v>
      </c>
      <c r="F174" s="57" t="s">
        <v>186</v>
      </c>
      <c r="G174" s="57" t="s">
        <v>187</v>
      </c>
      <c r="H174" s="57" t="s">
        <v>162</v>
      </c>
      <c r="I174" s="57" t="s">
        <v>199</v>
      </c>
      <c r="J174" s="55" t="s">
        <v>178</v>
      </c>
      <c r="K174" s="55" t="s">
        <v>305</v>
      </c>
      <c r="R174" s="7"/>
      <c r="S174" s="7"/>
      <c r="T174" s="7"/>
    </row>
    <row r="175" spans="1:21" ht="21" x14ac:dyDescent="0.35">
      <c r="B175" s="11">
        <f xml:space="preserve"> ROW( co_scalarInfo[[#This Row],[row_id]] ) - ROW( co_scalarInfo[[#Headers],[row_id]] )</f>
        <v>1</v>
      </c>
      <c r="C175" s="52" t="s">
        <v>98</v>
      </c>
      <c r="D175" s="52" t="s">
        <v>97</v>
      </c>
      <c r="E175" s="128" t="s">
        <v>160</v>
      </c>
      <c r="F175" s="128" t="s">
        <v>190</v>
      </c>
      <c r="G175" s="128" t="s">
        <v>189</v>
      </c>
      <c r="H175" s="128">
        <v>2015</v>
      </c>
      <c r="I175" s="129" t="s">
        <v>200</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293</v>
      </c>
      <c r="D176" s="52" t="s">
        <v>143</v>
      </c>
      <c r="E176" s="128" t="s">
        <v>160</v>
      </c>
      <c r="F176" s="128" t="s">
        <v>190</v>
      </c>
      <c r="G176" s="128" t="s">
        <v>189</v>
      </c>
      <c r="H176" s="130" t="s">
        <v>236</v>
      </c>
      <c r="I176" s="129" t="s">
        <v>200</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205</v>
      </c>
      <c r="E177" s="128" t="s">
        <v>160</v>
      </c>
      <c r="F177" s="128" t="s">
        <v>131</v>
      </c>
      <c r="G177" s="128" t="s">
        <v>188</v>
      </c>
      <c r="H177" s="128" t="s">
        <v>40</v>
      </c>
      <c r="I177" s="129" t="s">
        <v>202</v>
      </c>
      <c r="J177" s="63" t="s">
        <v>206</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127</v>
      </c>
      <c r="D178" s="52" t="s">
        <v>144</v>
      </c>
      <c r="E178" s="128" t="s">
        <v>160</v>
      </c>
      <c r="F178" s="128" t="s">
        <v>190</v>
      </c>
      <c r="G178" s="128" t="s">
        <v>188</v>
      </c>
      <c r="H178" s="130" t="s">
        <v>236</v>
      </c>
      <c r="I178" s="129" t="s">
        <v>200</v>
      </c>
      <c r="J178" s="63"/>
      <c r="K178" s="63" cm="1">
        <f t="array" ref="K178" xml:space="preserve"> SUMPRODUCT( --( co_scalarInfo[[#This Row],[scalarName]] = scalarDataframe[scalarName] ) )</f>
        <v>20</v>
      </c>
      <c r="R178"/>
      <c r="S178"/>
      <c r="T178"/>
    </row>
    <row r="179" spans="2:20" ht="21" x14ac:dyDescent="0.35">
      <c r="B179" s="11">
        <f xml:space="preserve"> ROW( co_scalarInfo[[#This Row],[row_id]] ) - ROW( co_scalarInfo[[#Headers],[row_id]] )</f>
        <v>5</v>
      </c>
      <c r="C179" s="58" t="s">
        <v>75</v>
      </c>
      <c r="D179" s="52" t="s">
        <v>666</v>
      </c>
      <c r="E179" s="128" t="s">
        <v>160</v>
      </c>
      <c r="F179" s="128" t="s">
        <v>190</v>
      </c>
      <c r="G179" s="128" t="s">
        <v>188</v>
      </c>
      <c r="H179" s="130" t="s">
        <v>236</v>
      </c>
      <c r="I179" s="129"/>
      <c r="J179" s="63"/>
      <c r="K179" s="63" cm="1">
        <f t="array" ref="K179" xml:space="preserve"> SUMPRODUCT( --( co_scalarInfo[[#This Row],[scalarName]] = scalarDataframe[scalarName] ) )</f>
        <v>157</v>
      </c>
      <c r="R179"/>
      <c r="S179"/>
      <c r="T179"/>
    </row>
    <row r="180" spans="2:20" ht="31.5" x14ac:dyDescent="0.35">
      <c r="B180" s="11">
        <f xml:space="preserve"> ROW( co_scalarInfo[[#This Row],[row_id]] ) - ROW( co_scalarInfo[[#Headers],[row_id]] )</f>
        <v>6</v>
      </c>
      <c r="C180" s="58" t="s">
        <v>660</v>
      </c>
      <c r="D180" s="52" t="s">
        <v>661</v>
      </c>
      <c r="E180" s="128" t="s">
        <v>160</v>
      </c>
      <c r="F180" s="128" t="s">
        <v>190</v>
      </c>
      <c r="G180" s="128" t="s">
        <v>189</v>
      </c>
      <c r="H180" s="130" t="s">
        <v>236</v>
      </c>
      <c r="I180" s="129" t="s">
        <v>200</v>
      </c>
      <c r="J180" s="63" t="s">
        <v>191</v>
      </c>
      <c r="K180" s="63" cm="1">
        <f t="array" ref="K180" xml:space="preserve"> SUMPRODUCT( --( co_scalarInfo[[#This Row],[scalarName]] = scalarDataframe[scalarName] ) )</f>
        <v>0</v>
      </c>
      <c r="R180"/>
      <c r="S180"/>
      <c r="T180"/>
    </row>
    <row r="181" spans="2:20" ht="31.5" x14ac:dyDescent="0.35">
      <c r="B181" s="11">
        <f xml:space="preserve"> ROW( co_scalarInfo[[#This Row],[row_id]] ) - ROW( co_scalarInfo[[#Headers],[row_id]] )</f>
        <v>7</v>
      </c>
      <c r="C181" s="58" t="s">
        <v>662</v>
      </c>
      <c r="D181" s="52" t="s">
        <v>663</v>
      </c>
      <c r="E181" s="128" t="s">
        <v>160</v>
      </c>
      <c r="F181" s="128" t="s">
        <v>190</v>
      </c>
      <c r="G181" s="128" t="s">
        <v>189</v>
      </c>
      <c r="H181" s="130" t="s">
        <v>236</v>
      </c>
      <c r="I181" s="129"/>
      <c r="J181" s="63"/>
      <c r="K181" s="63" cm="1">
        <f t="array" ref="K181" xml:space="preserve"> SUMPRODUCT( --( co_scalarInfo[[#This Row],[scalarName]] = scalarDataframe[scalarName] ) )</f>
        <v>0</v>
      </c>
      <c r="R181"/>
      <c r="S181"/>
      <c r="T181"/>
    </row>
    <row r="182" spans="2:20" ht="31.5" x14ac:dyDescent="0.35">
      <c r="B182" s="11">
        <f xml:space="preserve"> ROW( co_scalarInfo[[#This Row],[row_id]] ) - ROW( co_scalarInfo[[#Headers],[row_id]] )</f>
        <v>8</v>
      </c>
      <c r="C182" s="58" t="s">
        <v>664</v>
      </c>
      <c r="D182" s="52" t="s">
        <v>665</v>
      </c>
      <c r="E182" s="128" t="s">
        <v>160</v>
      </c>
      <c r="F182" s="128" t="s">
        <v>190</v>
      </c>
      <c r="G182" s="128" t="s">
        <v>189</v>
      </c>
      <c r="H182" s="130" t="s">
        <v>236</v>
      </c>
      <c r="I182" s="129"/>
      <c r="J182" s="63"/>
      <c r="K182" s="63" cm="1">
        <f t="array" ref="K182" xml:space="preserve"> SUMPRODUCT( --( co_scalarInfo[[#This Row],[scalarName]] = scalarDataframe[scalarName] ) )</f>
        <v>0</v>
      </c>
      <c r="R182"/>
      <c r="S182"/>
      <c r="T182"/>
    </row>
    <row r="183" spans="2:20" ht="14.5" x14ac:dyDescent="0.35">
      <c r="B183" s="11">
        <f xml:space="preserve"> ROW( co_scalarInfo[[#This Row],[row_id]] ) - ROW( co_scalarInfo[[#Headers],[row_id]] )</f>
        <v>9</v>
      </c>
      <c r="C183" s="58" t="s">
        <v>280</v>
      </c>
      <c r="D183" s="52" t="s">
        <v>282</v>
      </c>
      <c r="E183" s="128" t="s">
        <v>159</v>
      </c>
      <c r="F183" s="128" t="s">
        <v>131</v>
      </c>
      <c r="G183" s="128" t="s">
        <v>188</v>
      </c>
      <c r="H183" s="130" t="s">
        <v>236</v>
      </c>
      <c r="I183" s="129" t="s">
        <v>200</v>
      </c>
      <c r="J183" s="63"/>
      <c r="K183" s="63" cm="1">
        <f t="array" ref="K183" xml:space="preserve"> SUMPRODUCT( --( co_scalarInfo[[#This Row],[scalarName]] = scalarDataframe[scalarName] ) )</f>
        <v>1</v>
      </c>
      <c r="R183"/>
      <c r="S183"/>
      <c r="T183"/>
    </row>
    <row r="184" spans="2:20" ht="14.5" x14ac:dyDescent="0.35">
      <c r="B184" s="11">
        <f xml:space="preserve"> ROW( co_scalarInfo[[#This Row],[row_id]] ) - ROW( co_scalarInfo[[#Headers],[row_id]] )</f>
        <v>10</v>
      </c>
      <c r="C184" s="52" t="s">
        <v>300</v>
      </c>
      <c r="D184" s="52" t="s">
        <v>113</v>
      </c>
      <c r="E184" s="128" t="s">
        <v>159</v>
      </c>
      <c r="F184" s="128" t="s">
        <v>131</v>
      </c>
      <c r="G184" s="128" t="s">
        <v>188</v>
      </c>
      <c r="H184" s="130">
        <v>2010</v>
      </c>
      <c r="I184" s="129" t="s">
        <v>200</v>
      </c>
      <c r="J184" s="63"/>
      <c r="K184" s="63" cm="1">
        <f t="array" ref="K184" xml:space="preserve"> SUMPRODUCT( --( co_scalarInfo[[#This Row],[scalarName]] = scalarDataframe[scalarName] ) )</f>
        <v>1</v>
      </c>
      <c r="R184"/>
      <c r="S184"/>
      <c r="T184"/>
    </row>
    <row r="185" spans="2:20" ht="21" x14ac:dyDescent="0.35">
      <c r="B185" s="11">
        <f xml:space="preserve"> ROW( co_scalarInfo[[#This Row],[row_id]] ) - ROW( co_scalarInfo[[#Headers],[row_id]] )</f>
        <v>11</v>
      </c>
      <c r="C185" s="58" t="s">
        <v>157</v>
      </c>
      <c r="D185" s="52" t="s">
        <v>137</v>
      </c>
      <c r="E185" s="128" t="s">
        <v>159</v>
      </c>
      <c r="F185" s="128" t="s">
        <v>131</v>
      </c>
      <c r="G185" s="128" t="s">
        <v>188</v>
      </c>
      <c r="H185" s="128">
        <v>2010</v>
      </c>
      <c r="I185" s="129" t="s">
        <v>200</v>
      </c>
      <c r="J185" s="63"/>
      <c r="K185" s="63" cm="1">
        <f t="array" ref="K185" xml:space="preserve"> SUMPRODUCT( --( co_scalarInfo[[#This Row],[scalarName]] = scalarDataframe[scalarName] ) )</f>
        <v>1</v>
      </c>
      <c r="R185"/>
      <c r="S185"/>
      <c r="T185"/>
    </row>
    <row r="186" spans="2:20" ht="21" x14ac:dyDescent="0.3">
      <c r="B186" s="11">
        <f xml:space="preserve"> ROW( co_scalarInfo[[#This Row],[row_id]] ) - ROW( co_scalarInfo[[#Headers],[row_id]] )</f>
        <v>12</v>
      </c>
      <c r="C186" s="58" t="s">
        <v>134</v>
      </c>
      <c r="D186" s="52" t="s">
        <v>133</v>
      </c>
      <c r="E186" s="128" t="s">
        <v>159</v>
      </c>
      <c r="F186" s="128" t="s">
        <v>131</v>
      </c>
      <c r="G186" s="128" t="s">
        <v>188</v>
      </c>
      <c r="H186" s="128">
        <v>2010</v>
      </c>
      <c r="I186" s="129" t="s">
        <v>200</v>
      </c>
      <c r="J186" s="63"/>
      <c r="K186" s="63" cm="1">
        <f t="array" ref="K186" xml:space="preserve"> SUMPRODUCT( --( co_scalarInfo[[#This Row],[scalarName]] = scalarDataframe[scalarName] ) )</f>
        <v>1</v>
      </c>
    </row>
    <row r="187" spans="2:20" ht="21" x14ac:dyDescent="0.3">
      <c r="B187" s="11">
        <f xml:space="preserve"> ROW( co_scalarInfo[[#This Row],[row_id]] ) - ROW( co_scalarInfo[[#Headers],[row_id]] )</f>
        <v>13</v>
      </c>
      <c r="C187" s="58" t="s">
        <v>135</v>
      </c>
      <c r="D187" s="52" t="s">
        <v>136</v>
      </c>
      <c r="E187" s="128" t="s">
        <v>159</v>
      </c>
      <c r="F187" s="128" t="s">
        <v>131</v>
      </c>
      <c r="G187" s="128" t="s">
        <v>188</v>
      </c>
      <c r="H187" s="128">
        <v>2010</v>
      </c>
      <c r="I187" s="129" t="s">
        <v>200</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94</v>
      </c>
      <c r="D188" s="52" t="s">
        <v>205</v>
      </c>
      <c r="E188" s="128" t="s">
        <v>159</v>
      </c>
      <c r="F188" s="128" t="s">
        <v>131</v>
      </c>
      <c r="G188" s="128" t="s">
        <v>188</v>
      </c>
      <c r="H188" s="128" t="s">
        <v>40</v>
      </c>
      <c r="I188" s="129" t="s">
        <v>202</v>
      </c>
      <c r="J188" s="63" t="s">
        <v>206</v>
      </c>
      <c r="K188" s="63" cm="1">
        <f t="array" ref="K188" xml:space="preserve"> SUMPRODUCT( --( co_scalarInfo[[#This Row],[scalarName]] = scalarDataframe[scalarName] ) )</f>
        <v>0</v>
      </c>
    </row>
    <row r="189" spans="2:20" x14ac:dyDescent="0.3">
      <c r="B189" s="11">
        <f xml:space="preserve"> ROW( co_scalarInfo[[#This Row],[row_id]] ) - ROW( co_scalarInfo[[#Headers],[row_id]] )</f>
        <v>15</v>
      </c>
      <c r="C189" s="58" t="s">
        <v>448</v>
      </c>
      <c r="D189" s="52" t="s">
        <v>449</v>
      </c>
      <c r="E189" s="128" t="s">
        <v>159</v>
      </c>
      <c r="F189" s="128" t="s">
        <v>131</v>
      </c>
      <c r="G189" s="128" t="s">
        <v>189</v>
      </c>
      <c r="H189" s="130">
        <v>2015</v>
      </c>
      <c r="I189" s="129"/>
      <c r="J189" s="63"/>
      <c r="K189" s="63" cm="1">
        <f t="array" ref="K189" xml:space="preserve"> SUMPRODUCT( --( co_scalarInfo[[#This Row],[scalarName]] = scalarDataframe[scalarName] ) )</f>
        <v>7</v>
      </c>
    </row>
    <row r="190" spans="2:20" ht="21" x14ac:dyDescent="0.3">
      <c r="B190" s="11">
        <f xml:space="preserve"> ROW( co_scalarInfo[[#This Row],[row_id]] ) - ROW( co_scalarInfo[[#Headers],[row_id]] )</f>
        <v>16</v>
      </c>
      <c r="C190" s="58" t="s">
        <v>281</v>
      </c>
      <c r="D190" s="52" t="s">
        <v>283</v>
      </c>
      <c r="E190" s="128" t="s">
        <v>159</v>
      </c>
      <c r="F190" s="128" t="s">
        <v>131</v>
      </c>
      <c r="G190" s="128" t="s">
        <v>188</v>
      </c>
      <c r="H190" s="130" t="s">
        <v>236</v>
      </c>
      <c r="I190" s="129" t="s">
        <v>200</v>
      </c>
      <c r="J190" s="63"/>
      <c r="K190" s="63" cm="1">
        <f t="array" ref="K190" xml:space="preserve"> SUMPRODUCT( --( co_scalarInfo[[#This Row],[scalarName]] = scalarDataframe[scalarName] ) )</f>
        <v>1</v>
      </c>
    </row>
    <row r="191" spans="2:20" x14ac:dyDescent="0.3">
      <c r="B191" s="11">
        <f xml:space="preserve"> ROW( co_scalarInfo[[#This Row],[row_id]] ) - ROW( co_scalarInfo[[#Headers],[row_id]] )</f>
        <v>17</v>
      </c>
      <c r="C191" s="58" t="s">
        <v>450</v>
      </c>
      <c r="D191" s="52" t="s">
        <v>451</v>
      </c>
      <c r="E191" s="128" t="s">
        <v>159</v>
      </c>
      <c r="F191" s="128" t="s">
        <v>131</v>
      </c>
      <c r="G191" s="128" t="s">
        <v>189</v>
      </c>
      <c r="H191" s="130">
        <v>2015</v>
      </c>
      <c r="I191" s="129"/>
      <c r="J191" s="63"/>
      <c r="K191" s="63" cm="1">
        <f t="array" ref="K191" xml:space="preserve"> SUMPRODUCT( --( co_scalarInfo[[#This Row],[scalarName]] = scalarDataframe[scalarName] ) )</f>
        <v>7</v>
      </c>
    </row>
    <row r="192" spans="2:20" x14ac:dyDescent="0.3">
      <c r="B192" s="11">
        <f xml:space="preserve"> ROW( co_scalarInfo[[#This Row],[row_id]] ) - ROW( co_scalarInfo[[#Headers],[row_id]] )</f>
        <v>18</v>
      </c>
      <c r="C192" s="52" t="s">
        <v>132</v>
      </c>
      <c r="D192" s="52" t="s">
        <v>18</v>
      </c>
      <c r="E192" s="128" t="s">
        <v>159</v>
      </c>
      <c r="F192" s="128" t="s">
        <v>131</v>
      </c>
      <c r="G192" s="128" t="s">
        <v>188</v>
      </c>
      <c r="H192" s="128">
        <v>2010</v>
      </c>
      <c r="I192" s="129" t="s">
        <v>200</v>
      </c>
      <c r="J192" s="63"/>
      <c r="K192" s="63" cm="1">
        <f t="array" ref="K192" xml:space="preserve"> SUMPRODUCT( --( co_scalarInfo[[#This Row],[scalarName]] = scalarDataframe[scalarName] ) )</f>
        <v>1</v>
      </c>
    </row>
    <row r="193" spans="2:11" x14ac:dyDescent="0.3">
      <c r="B193" s="11">
        <f xml:space="preserve"> ROW( co_scalarInfo[[#This Row],[row_id]] ) - ROW( co_scalarInfo[[#Headers],[row_id]] )</f>
        <v>19</v>
      </c>
      <c r="C193" s="58" t="s">
        <v>117</v>
      </c>
      <c r="D193" s="52" t="s">
        <v>116</v>
      </c>
      <c r="E193" s="128" t="s">
        <v>159</v>
      </c>
      <c r="F193" s="128" t="s">
        <v>131</v>
      </c>
      <c r="G193" s="128" t="s">
        <v>189</v>
      </c>
      <c r="H193" s="130">
        <v>2010</v>
      </c>
      <c r="I193" s="129" t="s">
        <v>200</v>
      </c>
      <c r="J193" s="63"/>
      <c r="K193" s="63" cm="1">
        <f t="array" ref="K193" xml:space="preserve"> SUMPRODUCT( --( co_scalarInfo[[#This Row],[scalarName]] = scalarDataframe[scalarName] ) )</f>
        <v>7</v>
      </c>
    </row>
    <row r="194" spans="2:11" x14ac:dyDescent="0.3">
      <c r="B194" s="11">
        <f xml:space="preserve"> ROW( co_scalarInfo[[#This Row],[row_id]] ) - ROW( co_scalarInfo[[#Headers],[row_id]] )</f>
        <v>20</v>
      </c>
      <c r="C194" s="58" t="s">
        <v>96</v>
      </c>
      <c r="D194" s="52" t="s">
        <v>139</v>
      </c>
      <c r="E194" s="128" t="s">
        <v>179</v>
      </c>
      <c r="F194" s="128" t="s">
        <v>190</v>
      </c>
      <c r="G194" s="128" t="s">
        <v>189</v>
      </c>
      <c r="H194" s="130" t="s">
        <v>236</v>
      </c>
      <c r="I194" s="129" t="s">
        <v>200</v>
      </c>
      <c r="J194" s="63"/>
      <c r="K194" s="63" cm="1">
        <f t="array" ref="K194" xml:space="preserve"> SUMPRODUCT( --( co_scalarInfo[[#This Row],[scalarName]] = scalarDataframe[scalarName] ) )</f>
        <v>42</v>
      </c>
    </row>
    <row r="195" spans="2:11" x14ac:dyDescent="0.3">
      <c r="B195" s="11">
        <f xml:space="preserve"> ROW( co_scalarInfo[[#This Row],[row_id]] ) - ROW( co_scalarInfo[[#Headers],[row_id]] )</f>
        <v>21</v>
      </c>
      <c r="C195" s="58" t="s">
        <v>94</v>
      </c>
      <c r="D195" s="52" t="s">
        <v>205</v>
      </c>
      <c r="E195" s="128" t="s">
        <v>179</v>
      </c>
      <c r="F195" s="128" t="s">
        <v>131</v>
      </c>
      <c r="G195" s="128" t="s">
        <v>188</v>
      </c>
      <c r="H195" s="128" t="s">
        <v>40</v>
      </c>
      <c r="I195" s="129" t="s">
        <v>202</v>
      </c>
      <c r="J195" s="63" t="s">
        <v>206</v>
      </c>
      <c r="K195" s="63" cm="1">
        <f t="array" ref="K195" xml:space="preserve"> SUMPRODUCT( --( co_scalarInfo[[#This Row],[scalarName]] = scalarDataframe[scalarName] ) )</f>
        <v>0</v>
      </c>
    </row>
    <row r="196" spans="2:11" ht="21" x14ac:dyDescent="0.3">
      <c r="B196" s="11">
        <f xml:space="preserve"> ROW( co_scalarInfo[[#This Row],[row_id]] ) - ROW( co_scalarInfo[[#Headers],[row_id]] )</f>
        <v>22</v>
      </c>
      <c r="C196" s="58" t="s">
        <v>301</v>
      </c>
      <c r="D196" s="52" t="s">
        <v>276</v>
      </c>
      <c r="E196" s="128" t="s">
        <v>179</v>
      </c>
      <c r="F196" s="128" t="s">
        <v>131</v>
      </c>
      <c r="G196" s="128" t="s">
        <v>188</v>
      </c>
      <c r="H196" s="130" t="s">
        <v>236</v>
      </c>
      <c r="I196" s="129" t="s">
        <v>200</v>
      </c>
      <c r="J196" s="63"/>
      <c r="K196" s="63" cm="1">
        <f t="array" ref="K196" xml:space="preserve"> SUMPRODUCT( --( co_scalarInfo[[#This Row],[scalarName]] = scalarDataframe[scalarName] ) )</f>
        <v>1</v>
      </c>
    </row>
    <row r="197" spans="2:11" ht="21" x14ac:dyDescent="0.3">
      <c r="B197" s="11">
        <f xml:space="preserve"> ROW( co_scalarInfo[[#This Row],[row_id]] ) - ROW( co_scalarInfo[[#Headers],[row_id]] )</f>
        <v>23</v>
      </c>
      <c r="C197" s="58" t="s">
        <v>278</v>
      </c>
      <c r="D197" s="52" t="s">
        <v>275</v>
      </c>
      <c r="E197" s="128" t="s">
        <v>179</v>
      </c>
      <c r="F197" s="128" t="s">
        <v>131</v>
      </c>
      <c r="G197" s="128" t="s">
        <v>188</v>
      </c>
      <c r="H197" s="130" t="s">
        <v>236</v>
      </c>
      <c r="I197" s="129" t="s">
        <v>200</v>
      </c>
      <c r="J197" s="63"/>
      <c r="K197" s="63" cm="1">
        <f t="array" ref="K197" xml:space="preserve"> SUMPRODUCT( --( co_scalarInfo[[#This Row],[scalarName]] = scalarDataframe[scalarName] ) )</f>
        <v>1</v>
      </c>
    </row>
    <row r="198" spans="2:11" ht="21" x14ac:dyDescent="0.3">
      <c r="B198" s="11">
        <f xml:space="preserve"> ROW( co_scalarInfo[[#This Row],[row_id]] ) - ROW( co_scalarInfo[[#Headers],[row_id]] )</f>
        <v>24</v>
      </c>
      <c r="C198" s="58" t="s">
        <v>279</v>
      </c>
      <c r="D198" s="52" t="s">
        <v>277</v>
      </c>
      <c r="E198" s="128" t="s">
        <v>179</v>
      </c>
      <c r="F198" s="128" t="s">
        <v>131</v>
      </c>
      <c r="G198" s="128" t="s">
        <v>188</v>
      </c>
      <c r="H198" s="130" t="s">
        <v>236</v>
      </c>
      <c r="I198" s="129" t="s">
        <v>200</v>
      </c>
      <c r="J198" s="63"/>
      <c r="K198" s="63" cm="1">
        <f t="array" ref="K198" xml:space="preserve"> SUMPRODUCT( --( co_scalarInfo[[#This Row],[scalarName]] = scalarDataframe[scalarName] ) )</f>
        <v>1</v>
      </c>
    </row>
    <row r="199" spans="2:11" x14ac:dyDescent="0.3">
      <c r="B199" s="11">
        <f xml:space="preserve"> ROW( co_scalarInfo[[#This Row],[row_id]] ) - ROW( co_scalarInfo[[#Headers],[row_id]] )</f>
        <v>25</v>
      </c>
      <c r="C199" s="58" t="s">
        <v>299</v>
      </c>
      <c r="D199" s="52" t="s">
        <v>298</v>
      </c>
      <c r="E199" s="128" t="s">
        <v>161</v>
      </c>
      <c r="F199" s="128" t="s">
        <v>190</v>
      </c>
      <c r="G199" s="128" t="s">
        <v>189</v>
      </c>
      <c r="H199" s="130" t="s">
        <v>236</v>
      </c>
      <c r="I199" s="129" t="s">
        <v>200</v>
      </c>
      <c r="J199" s="63"/>
      <c r="K199" s="63" cm="1">
        <f t="array" ref="K199" xml:space="preserve"> SUMPRODUCT( --( co_scalarInfo[[#This Row],[scalarName]] = scalarDataframe[scalarName] ) )</f>
        <v>136</v>
      </c>
    </row>
    <row r="200" spans="2:11" x14ac:dyDescent="0.3">
      <c r="B200" s="11">
        <f xml:space="preserve"> ROW( co_scalarInfo[[#This Row],[row_id]] ) - ROW( co_scalarInfo[[#Headers],[row_id]] )</f>
        <v>26</v>
      </c>
      <c r="C200" s="58" t="s">
        <v>106</v>
      </c>
      <c r="D200" s="52" t="s">
        <v>105</v>
      </c>
      <c r="E200" s="128" t="s">
        <v>161</v>
      </c>
      <c r="F200" s="128" t="s">
        <v>190</v>
      </c>
      <c r="G200" s="128" t="s">
        <v>189</v>
      </c>
      <c r="H200" s="130" t="s">
        <v>236</v>
      </c>
      <c r="I200" s="129" t="s">
        <v>200</v>
      </c>
      <c r="J200" s="63"/>
      <c r="K200" s="63" cm="1">
        <f t="array" ref="K200" xml:space="preserve"> SUMPRODUCT( --( co_scalarInfo[[#This Row],[scalarName]] = scalarDataframe[scalarName] ) )</f>
        <v>119</v>
      </c>
    </row>
    <row r="201" spans="2:11" x14ac:dyDescent="0.3">
      <c r="B201" s="11">
        <f xml:space="preserve"> ROW( co_scalarInfo[[#This Row],[row_id]] ) - ROW( co_scalarInfo[[#Headers],[row_id]] )</f>
        <v>27</v>
      </c>
      <c r="C201" s="58" t="s">
        <v>94</v>
      </c>
      <c r="D201" s="52" t="s">
        <v>205</v>
      </c>
      <c r="E201" s="128" t="s">
        <v>161</v>
      </c>
      <c r="F201" s="128" t="s">
        <v>131</v>
      </c>
      <c r="G201" s="128" t="s">
        <v>188</v>
      </c>
      <c r="H201" s="128" t="s">
        <v>40</v>
      </c>
      <c r="I201" s="129" t="s">
        <v>202</v>
      </c>
      <c r="J201" s="63" t="s">
        <v>206</v>
      </c>
      <c r="K201" s="63" cm="1">
        <f t="array" ref="K201" xml:space="preserve"> SUMPRODUCT( --( co_scalarInfo[[#This Row],[scalarName]] = scalarDataframe[scalarName] ) )</f>
        <v>0</v>
      </c>
    </row>
    <row r="202" spans="2:11" x14ac:dyDescent="0.3">
      <c r="B202" s="11">
        <f xml:space="preserve"> ROW( co_scalarInfo[[#This Row],[row_id]] ) - ROW( co_scalarInfo[[#Headers],[row_id]] )</f>
        <v>28</v>
      </c>
      <c r="C202" s="58" t="s">
        <v>74</v>
      </c>
      <c r="D202" s="52" t="s">
        <v>54</v>
      </c>
      <c r="E202" s="128" t="s">
        <v>161</v>
      </c>
      <c r="F202" s="128" t="s">
        <v>131</v>
      </c>
      <c r="G202" s="128" t="s">
        <v>189</v>
      </c>
      <c r="H202" s="130">
        <v>2010</v>
      </c>
      <c r="I202" s="129" t="s">
        <v>200</v>
      </c>
      <c r="J202" s="63"/>
      <c r="K202" s="63" cm="1">
        <f t="array" ref="K202" xml:space="preserve"> SUMPRODUCT( --( co_scalarInfo[[#This Row],[scalarName]] = scalarDataframe[scalarName] ) )</f>
        <v>8</v>
      </c>
    </row>
    <row r="203" spans="2:11" x14ac:dyDescent="0.3">
      <c r="B203" s="11">
        <f xml:space="preserve"> ROW( co_scalarInfo[[#This Row],[row_id]] ) - ROW( co_scalarInfo[[#Headers],[row_id]] )</f>
        <v>29</v>
      </c>
      <c r="C203" s="58" t="s">
        <v>89</v>
      </c>
      <c r="D203" s="52" t="s">
        <v>50</v>
      </c>
      <c r="E203" s="128" t="s">
        <v>161</v>
      </c>
      <c r="F203" s="128" t="s">
        <v>190</v>
      </c>
      <c r="G203" s="128" t="s">
        <v>189</v>
      </c>
      <c r="H203" s="130" t="s">
        <v>236</v>
      </c>
      <c r="I203" s="129" t="s">
        <v>201</v>
      </c>
      <c r="J203" s="63"/>
      <c r="K203" s="63" cm="1">
        <f t="array" ref="K203" xml:space="preserve"> SUMPRODUCT( --( co_scalarInfo[[#This Row],[scalarName]] = scalarDataframe[scalarName] ) )</f>
        <v>0</v>
      </c>
    </row>
    <row r="204" spans="2:11" x14ac:dyDescent="0.3">
      <c r="B204" s="11">
        <f xml:space="preserve"> ROW( co_scalarInfo[[#This Row],[row_id]] ) - ROW( co_scalarInfo[[#Headers],[row_id]] )</f>
        <v>30</v>
      </c>
      <c r="C204" s="58" t="s">
        <v>88</v>
      </c>
      <c r="D204" s="52" t="s">
        <v>142</v>
      </c>
      <c r="E204" s="128" t="s">
        <v>161</v>
      </c>
      <c r="F204" s="128" t="s">
        <v>131</v>
      </c>
      <c r="G204" s="128" t="s">
        <v>189</v>
      </c>
      <c r="H204" s="130">
        <v>2010</v>
      </c>
      <c r="I204" s="129" t="s">
        <v>200</v>
      </c>
      <c r="J204" s="63"/>
      <c r="K204" s="63" cm="1">
        <f t="array" ref="K204" xml:space="preserve"> SUMPRODUCT( --( co_scalarInfo[[#This Row],[scalarName]] = scalarDataframe[scalarName] ) )</f>
        <v>7</v>
      </c>
    </row>
    <row r="205" spans="2:11" ht="21" x14ac:dyDescent="0.3">
      <c r="B205" s="11">
        <f xml:space="preserve"> ROW( co_scalarInfo[[#This Row],[row_id]] ) - ROW( co_scalarInfo[[#Headers],[row_id]] )</f>
        <v>31</v>
      </c>
      <c r="C205" s="54" t="s">
        <v>667</v>
      </c>
      <c r="D205" s="52" t="s">
        <v>669</v>
      </c>
      <c r="E205" s="128" t="s">
        <v>179</v>
      </c>
      <c r="F205" s="128" t="s">
        <v>190</v>
      </c>
      <c r="G205" s="128" t="s">
        <v>189</v>
      </c>
      <c r="H205" s="130" t="s">
        <v>236</v>
      </c>
      <c r="I205" s="129"/>
      <c r="J205" s="63"/>
      <c r="K205" s="63" cm="1">
        <f t="array" ref="K205" xml:space="preserve"> SUMPRODUCT( --( co_scalarInfo[[#This Row],[scalarName]] = scalarDataframe[scalarName] ) )</f>
        <v>0</v>
      </c>
    </row>
    <row r="206" spans="2:11" ht="21" x14ac:dyDescent="0.3">
      <c r="B206" s="11">
        <f xml:space="preserve"> ROW( co_scalarInfo[[#This Row],[row_id]] ) - ROW( co_scalarInfo[[#Headers],[row_id]] )</f>
        <v>32</v>
      </c>
      <c r="C206" s="54" t="s">
        <v>668</v>
      </c>
      <c r="D206" s="52" t="s">
        <v>670</v>
      </c>
      <c r="E206" s="128" t="s">
        <v>179</v>
      </c>
      <c r="F206" s="128" t="s">
        <v>190</v>
      </c>
      <c r="G206" s="128" t="s">
        <v>189</v>
      </c>
      <c r="H206" s="130" t="s">
        <v>236</v>
      </c>
      <c r="I206" s="129"/>
      <c r="J206" s="63"/>
      <c r="K206" s="63" cm="1">
        <f t="array" ref="K206" xml:space="preserve"> SUMPRODUCT( --( co_scalarInfo[[#This Row],[scalarName]] = scalarDataframe[scalarName] ) )</f>
        <v>0</v>
      </c>
    </row>
    <row r="207" spans="2:11" ht="21" x14ac:dyDescent="0.3">
      <c r="B207" s="11">
        <f xml:space="preserve"> ROW( co_scalarInfo[[#This Row],[row_id]] ) - ROW( co_scalarInfo[[#Headers],[row_id]] )</f>
        <v>33</v>
      </c>
      <c r="C207" s="58" t="s">
        <v>528</v>
      </c>
      <c r="D207" s="52" t="s">
        <v>529</v>
      </c>
      <c r="E207" s="128" t="s">
        <v>160</v>
      </c>
      <c r="F207" s="128" t="s">
        <v>190</v>
      </c>
      <c r="G207" s="128" t="s">
        <v>189</v>
      </c>
      <c r="H207" s="130" t="s">
        <v>236</v>
      </c>
      <c r="I207" s="129"/>
      <c r="J207" s="63"/>
      <c r="K207" s="63" cm="1">
        <f t="array" ref="K207" xml:space="preserve"> SUMPRODUCT( --( co_scalarInfo[[#This Row],[scalarName]] = scalarDataframe[scalarName] ) )</f>
        <v>196</v>
      </c>
    </row>
    <row r="208" spans="2:11" ht="21" x14ac:dyDescent="0.3">
      <c r="B208" s="11">
        <f xml:space="preserve"> ROW( co_scalarInfo[[#This Row],[row_id]] ) - ROW( co_scalarInfo[[#Headers],[row_id]] )</f>
        <v>34</v>
      </c>
      <c r="C208" s="58" t="s">
        <v>530</v>
      </c>
      <c r="D208" s="52" t="s">
        <v>531</v>
      </c>
      <c r="E208" s="128" t="s">
        <v>179</v>
      </c>
      <c r="F208" s="128" t="s">
        <v>190</v>
      </c>
      <c r="G208" s="128" t="s">
        <v>189</v>
      </c>
      <c r="H208" s="130" t="s">
        <v>236</v>
      </c>
      <c r="I208" s="129"/>
      <c r="J208" s="63"/>
      <c r="K208" s="63" cm="1">
        <f t="array" ref="K208" xml:space="preserve"> SUMPRODUCT( --( co_scalarInfo[[#This Row],[scalarName]] = scalarDataframe[scalarName] ) )</f>
        <v>196</v>
      </c>
    </row>
    <row r="211" spans="1:21" ht="14.5" x14ac:dyDescent="0.35">
      <c r="A211" s="42"/>
      <c r="B211" s="43" t="s">
        <v>318</v>
      </c>
      <c r="C211" s="43"/>
      <c r="D211" s="43"/>
      <c r="E211" s="43"/>
      <c r="F211" s="43"/>
      <c r="G211" s="43"/>
      <c r="H211" s="43"/>
      <c r="I211" s="43"/>
      <c r="J211" s="43"/>
      <c r="K211" s="43"/>
      <c r="L211" s="43"/>
      <c r="M211" s="43"/>
      <c r="N211" s="43"/>
      <c r="O211" s="43"/>
      <c r="P211" s="43"/>
      <c r="Q211" s="43"/>
      <c r="R211" s="43"/>
      <c r="S211" s="43"/>
      <c r="T211" s="43"/>
      <c r="U211" s="43"/>
    </row>
    <row r="213" spans="1:21" x14ac:dyDescent="0.3">
      <c r="B213" s="55" t="s">
        <v>126</v>
      </c>
      <c r="C213" s="55" t="s">
        <v>207</v>
      </c>
      <c r="D213" s="55" t="s">
        <v>234</v>
      </c>
      <c r="E213" s="56" t="s">
        <v>162</v>
      </c>
    </row>
    <row r="214" spans="1:21" x14ac:dyDescent="0.3">
      <c r="B214" s="6">
        <f xml:space="preserve"> ROW( co_econMultipliers[[#This Row],[row_id]] ) - ROW( co_econMultipliers[[#Headers],[row_id]] )</f>
        <v>1</v>
      </c>
      <c r="C214" s="13" t="s">
        <v>194</v>
      </c>
      <c r="D214" s="73" t="s">
        <v>203</v>
      </c>
      <c r="E214" s="74">
        <v>2015</v>
      </c>
    </row>
    <row r="215" spans="1:21" x14ac:dyDescent="0.3">
      <c r="B215" s="6">
        <f xml:space="preserve"> ROW( co_econMultipliers[[#This Row],[row_id]] ) - ROW( co_econMultipliers[[#Headers],[row_id]] )</f>
        <v>2</v>
      </c>
      <c r="C215" s="13" t="s">
        <v>95</v>
      </c>
      <c r="D215" s="73" t="s">
        <v>204</v>
      </c>
      <c r="E215" s="74" t="s">
        <v>40</v>
      </c>
    </row>
    <row r="216" spans="1:21" x14ac:dyDescent="0.3">
      <c r="B216" s="6">
        <f xml:space="preserve"> ROW( co_econMultipliers[[#This Row],[row_id]] ) - ROW( co_econMultipliers[[#Headers],[row_id]] )</f>
        <v>3</v>
      </c>
      <c r="C216" s="13" t="s">
        <v>94</v>
      </c>
      <c r="D216" s="73" t="s">
        <v>205</v>
      </c>
      <c r="E216" s="74" t="s">
        <v>40</v>
      </c>
    </row>
    <row r="219" spans="1:21" ht="14.5" x14ac:dyDescent="0.35">
      <c r="A219" s="42"/>
      <c r="B219" s="43" t="s">
        <v>319</v>
      </c>
      <c r="C219" s="43"/>
      <c r="D219" s="43"/>
      <c r="E219" s="43"/>
      <c r="F219" s="43"/>
      <c r="G219" s="43"/>
      <c r="H219" s="43"/>
      <c r="I219" s="43"/>
      <c r="J219" s="43"/>
      <c r="K219" s="43"/>
      <c r="L219" s="43"/>
      <c r="M219" s="43"/>
      <c r="N219" s="43"/>
      <c r="O219" s="43"/>
      <c r="P219" s="43"/>
      <c r="Q219" s="43"/>
      <c r="R219" s="43"/>
      <c r="S219" s="43"/>
      <c r="T219" s="43"/>
      <c r="U219" s="43"/>
    </row>
    <row r="221" spans="1:21" x14ac:dyDescent="0.3">
      <c r="B221" s="55" t="s">
        <v>126</v>
      </c>
      <c r="C221" s="55" t="s">
        <v>131</v>
      </c>
      <c r="D221" s="55" t="s">
        <v>93</v>
      </c>
    </row>
    <row r="222" spans="1:21" x14ac:dyDescent="0.3">
      <c r="B222" s="6">
        <f xml:space="preserve"> ROW( co_constants[[#This Row],[row_id]] ) - ROW( co_constants[[#Headers],[row_id]] )</f>
        <v>1</v>
      </c>
      <c r="C222" s="13" t="s">
        <v>128</v>
      </c>
      <c r="D222" s="134">
        <f xml:space="preserve"> 10^9</f>
        <v>1000000000</v>
      </c>
    </row>
    <row r="223" spans="1:21" x14ac:dyDescent="0.3">
      <c r="B223" s="6">
        <f xml:space="preserve"> ROW( co_constants[[#This Row],[row_id]] ) - ROW( co_constants[[#Headers],[row_id]] )</f>
        <v>2</v>
      </c>
      <c r="C223" s="13" t="s">
        <v>129</v>
      </c>
      <c r="D223" s="134">
        <f xml:space="preserve"> 10^6</f>
        <v>1000000</v>
      </c>
    </row>
    <row r="224" spans="1:21" x14ac:dyDescent="0.3">
      <c r="B224" s="6">
        <f xml:space="preserve"> ROW( co_constants[[#This Row],[row_id]] ) - ROW( co_constants[[#Headers],[row_id]] )</f>
        <v>3</v>
      </c>
      <c r="C224" s="13" t="s">
        <v>130</v>
      </c>
      <c r="D224" s="134">
        <v>1000</v>
      </c>
    </row>
    <row r="227" spans="1:21" ht="14.5" x14ac:dyDescent="0.35">
      <c r="A227" s="42"/>
      <c r="B227" s="43" t="s">
        <v>316</v>
      </c>
      <c r="C227" s="43"/>
      <c r="D227" s="43"/>
      <c r="E227" s="43"/>
      <c r="F227" s="43"/>
      <c r="G227" s="43"/>
      <c r="H227" s="43"/>
      <c r="I227" s="43"/>
      <c r="J227" s="43"/>
      <c r="K227" s="43"/>
      <c r="L227" s="43"/>
      <c r="M227" s="43"/>
      <c r="N227" s="43"/>
      <c r="O227" s="43"/>
      <c r="P227" s="43"/>
      <c r="Q227" s="43"/>
      <c r="R227" s="43"/>
      <c r="S227" s="43"/>
      <c r="T227" s="43"/>
      <c r="U227" s="43"/>
    </row>
    <row r="229" spans="1:21" x14ac:dyDescent="0.3">
      <c r="B229" s="66" t="s">
        <v>126</v>
      </c>
      <c r="C229" s="66" t="s">
        <v>249</v>
      </c>
      <c r="D229" s="66" t="s">
        <v>250</v>
      </c>
      <c r="E229" s="67" t="s">
        <v>256</v>
      </c>
      <c r="F229" s="67" t="s">
        <v>258</v>
      </c>
      <c r="G229" s="68" t="s">
        <v>254</v>
      </c>
      <c r="H229" s="68" t="s">
        <v>255</v>
      </c>
      <c r="I229" s="64" t="s">
        <v>263</v>
      </c>
      <c r="J229" s="64" t="s">
        <v>269</v>
      </c>
      <c r="K229" s="64" t="s">
        <v>270</v>
      </c>
      <c r="L229" s="64" t="s">
        <v>264</v>
      </c>
      <c r="M229" s="65" t="s">
        <v>268</v>
      </c>
      <c r="N229" s="65" t="s">
        <v>267</v>
      </c>
    </row>
    <row r="230" spans="1:21" x14ac:dyDescent="0.3">
      <c r="B230" s="6">
        <f xml:space="preserve"> ROW( co_modelTypes[[#This Row],[row_id]] ) - ROW( co_modelTypes[[#Headers],[row_id]] )</f>
        <v>1</v>
      </c>
      <c r="C230" s="13" t="s">
        <v>164</v>
      </c>
      <c r="D230" s="13" t="s">
        <v>248</v>
      </c>
      <c r="E230" s="69" t="s">
        <v>257</v>
      </c>
      <c r="F230" s="69" t="s">
        <v>252</v>
      </c>
      <c r="G230" s="70" t="s">
        <v>246</v>
      </c>
      <c r="H230" s="70" t="s">
        <v>247</v>
      </c>
      <c r="I230" s="71">
        <v>1995</v>
      </c>
      <c r="J230" s="71">
        <v>6</v>
      </c>
      <c r="K230" s="71">
        <v>30</v>
      </c>
      <c r="L230" s="71">
        <v>1</v>
      </c>
      <c r="M230" s="31">
        <v>7</v>
      </c>
      <c r="N230" s="31" cm="1">
        <f t="array" ref="N230" xml:space="preserve"> SUMPRODUCT( --( co_models[modelType] = co_modelTypes[[#This Row],[modelType_id]] ) )</f>
        <v>8</v>
      </c>
    </row>
    <row r="231" spans="1:21" x14ac:dyDescent="0.3">
      <c r="B231" s="6">
        <f xml:space="preserve"> ROW( co_modelTypes[[#This Row],[row_id]] ) - ROW( co_modelTypes[[#Headers],[row_id]] )</f>
        <v>2</v>
      </c>
      <c r="C231" s="13" t="s">
        <v>163</v>
      </c>
      <c r="D231" s="13" t="s">
        <v>251</v>
      </c>
      <c r="E231" s="69" t="s">
        <v>253</v>
      </c>
      <c r="F231" s="69" t="s">
        <v>253</v>
      </c>
      <c r="G231" s="70" t="s">
        <v>163</v>
      </c>
      <c r="H231" s="70" t="s">
        <v>350</v>
      </c>
      <c r="I231" s="71">
        <v>2000</v>
      </c>
      <c r="J231" s="71">
        <v>250</v>
      </c>
      <c r="K231" s="71">
        <v>1000</v>
      </c>
      <c r="L231" s="71">
        <v>25</v>
      </c>
      <c r="M231" s="31">
        <v>6</v>
      </c>
      <c r="N231" s="31" cm="1">
        <f t="array" ref="N231" xml:space="preserve"> SUMPRODUCT( --( co_models[modelType] = co_modelTypes[[#This Row],[modelType_id]] ) )</f>
        <v>6</v>
      </c>
    </row>
    <row r="234" spans="1:21" ht="14.5" x14ac:dyDescent="0.35">
      <c r="A234" s="42"/>
      <c r="B234" s="43" t="s">
        <v>324</v>
      </c>
      <c r="C234" s="43"/>
      <c r="D234" s="43"/>
      <c r="E234" s="43"/>
      <c r="F234" s="43"/>
      <c r="G234" s="43"/>
      <c r="H234" s="43"/>
      <c r="I234" s="43"/>
      <c r="J234" s="43"/>
      <c r="K234" s="43"/>
      <c r="L234" s="43"/>
      <c r="M234" s="43"/>
      <c r="N234" s="43"/>
      <c r="O234" s="43"/>
      <c r="P234" s="43"/>
      <c r="Q234" s="43"/>
      <c r="R234" s="43"/>
      <c r="S234" s="43"/>
      <c r="T234" s="43"/>
      <c r="U234" s="43"/>
    </row>
    <row r="236" spans="1:21" x14ac:dyDescent="0.3">
      <c r="B236" s="72" t="s">
        <v>126</v>
      </c>
      <c r="C236" s="55" t="s">
        <v>195</v>
      </c>
      <c r="D236" s="55" t="s">
        <v>638</v>
      </c>
      <c r="E236" s="55" t="s">
        <v>185</v>
      </c>
      <c r="F236" s="55" t="s">
        <v>196</v>
      </c>
      <c r="G236" s="56" t="s">
        <v>197</v>
      </c>
      <c r="H236" s="56" t="s">
        <v>245</v>
      </c>
    </row>
    <row r="237" spans="1:21" x14ac:dyDescent="0.3">
      <c r="B237" s="6">
        <f xml:space="preserve"> ROW( co_models[[#This Row],[row_id]] ) - ROW( co_models[[#Headers],[row_id]] )</f>
        <v>1</v>
      </c>
      <c r="C237" s="73" t="s">
        <v>0</v>
      </c>
      <c r="D237" s="73">
        <v>6</v>
      </c>
      <c r="E237" s="73" t="s">
        <v>164</v>
      </c>
      <c r="F237" s="55" t="str">
        <f xml:space="preserve"> IF( co_models[[#This Row],[modelType]] = "gcm", SUBSTITUTE( SUBSTITUTE( co_models[[#This Row],[model_id]], " ", "." ), "-", "." ),
         VALUE( SUBSTITUTE( co_models[[#This Row],[model_id]], "p", "." ) ) * 100 &amp; "cm" )</f>
        <v>CanESM2</v>
      </c>
      <c r="G237" s="56" t="str">
        <f xml:space="preserve"> SUBSTITUTE( co_models[[#This Row],[model_dot]], ".", "_" )</f>
        <v>CanESM2</v>
      </c>
      <c r="H237" s="56" t="str">
        <f xml:space="preserve"> IF( co_models[[#This Row],[modelType]] = "gcm", co_models[[#This Row],[model_id]], SUBSTITUTE( co_models[[#This Row],[model_dot]], "cm", " cm" ) )</f>
        <v>CanESM2</v>
      </c>
    </row>
    <row r="238" spans="1:21" x14ac:dyDescent="0.3">
      <c r="B238" s="6">
        <f xml:space="preserve"> ROW( co_models[[#This Row],[row_id]] ) - ROW( co_models[[#Headers],[row_id]] )</f>
        <v>2</v>
      </c>
      <c r="C238" s="73" t="s">
        <v>1</v>
      </c>
      <c r="D238" s="73">
        <v>5</v>
      </c>
      <c r="E238" s="73" t="s">
        <v>164</v>
      </c>
      <c r="F238" s="55" t="str">
        <f xml:space="preserve"> IF( co_models[[#This Row],[modelType]] = "gcm", SUBSTITUTE( SUBSTITUTE( co_models[[#This Row],[model_id]], " ", "." ), "-", "." ),
         VALUE( SUBSTITUTE( co_models[[#This Row],[model_id]], "p", "." ) ) * 100 &amp; "cm" )</f>
        <v>CCSM4</v>
      </c>
      <c r="G238" s="56" t="str">
        <f xml:space="preserve"> SUBSTITUTE( co_models[[#This Row],[model_dot]], ".", "_" )</f>
        <v>CCSM4</v>
      </c>
      <c r="H238" s="56" t="str">
        <f xml:space="preserve"> IF( co_models[[#This Row],[modelType]] = "gcm", co_models[[#This Row],[model_id]], SUBSTITUTE( co_models[[#This Row],[model_dot]], "cm", " cm" ) )</f>
        <v>CCSM4</v>
      </c>
    </row>
    <row r="239" spans="1:21" x14ac:dyDescent="0.3">
      <c r="B239" s="6">
        <f xml:space="preserve"> ROW( co_models[[#This Row],[row_id]] ) - ROW( co_models[[#Headers],[row_id]] )</f>
        <v>3</v>
      </c>
      <c r="C239" s="73" t="s">
        <v>2</v>
      </c>
      <c r="D239" s="73">
        <v>3</v>
      </c>
      <c r="E239" s="73" t="s">
        <v>164</v>
      </c>
      <c r="F239" s="55" t="str">
        <f xml:space="preserve"> IF( co_models[[#This Row],[modelType]] = "gcm", SUBSTITUTE( SUBSTITUTE( co_models[[#This Row],[model_id]], " ", "." ), "-", "." ),
         VALUE( SUBSTITUTE( co_models[[#This Row],[model_id]], "p", "." ) ) * 100 &amp; "cm" )</f>
        <v>GISS.E2.R</v>
      </c>
      <c r="G239" s="56" t="str">
        <f xml:space="preserve"> SUBSTITUTE( co_models[[#This Row],[model_dot]], ".", "_" )</f>
        <v>GISS_E2_R</v>
      </c>
      <c r="H239" s="56" t="str">
        <f xml:space="preserve"> IF( co_models[[#This Row],[modelType]] = "gcm", co_models[[#This Row],[model_id]], SUBSTITUTE( co_models[[#This Row],[model_dot]], "cm", " cm" ) )</f>
        <v>GISS-E2-R</v>
      </c>
    </row>
    <row r="240" spans="1:21" x14ac:dyDescent="0.3">
      <c r="B240" s="6">
        <f xml:space="preserve"> ROW( co_models[[#This Row],[row_id]] ) - ROW( co_models[[#Headers],[row_id]] )</f>
        <v>4</v>
      </c>
      <c r="C240" s="73" t="s">
        <v>3</v>
      </c>
      <c r="D240" s="73">
        <v>6</v>
      </c>
      <c r="E240" s="73" t="s">
        <v>164</v>
      </c>
      <c r="F240" s="55" t="str">
        <f xml:space="preserve"> IF( co_models[[#This Row],[modelType]] = "gcm", SUBSTITUTE( SUBSTITUTE( co_models[[#This Row],[model_id]], " ", "." ), "-", "." ),
         VALUE( SUBSTITUTE( co_models[[#This Row],[model_id]], "p", "." ) ) * 100 &amp; "cm" )</f>
        <v>HadGEM2.ES</v>
      </c>
      <c r="G240" s="56" t="str">
        <f xml:space="preserve"> SUBSTITUTE( co_models[[#This Row],[model_dot]], ".", "_" )</f>
        <v>HadGEM2_ES</v>
      </c>
      <c r="H240" s="56" t="str">
        <f xml:space="preserve"> IF( co_models[[#This Row],[modelType]] = "gcm", co_models[[#This Row],[model_id]], SUBSTITUTE( co_models[[#This Row],[model_dot]], "cm", " cm" ) )</f>
        <v>HadGEM2-ES</v>
      </c>
    </row>
    <row r="241" spans="1:21" x14ac:dyDescent="0.3">
      <c r="B241" s="6">
        <f xml:space="preserve"> ROW( co_models[[#This Row],[row_id]] ) - ROW( co_models[[#Headers],[row_id]] )</f>
        <v>5</v>
      </c>
      <c r="C241" s="73" t="s">
        <v>4</v>
      </c>
      <c r="D241" s="73">
        <v>5</v>
      </c>
      <c r="E241" s="73" t="s">
        <v>164</v>
      </c>
      <c r="F241" s="55" t="str">
        <f xml:space="preserve"> IF( co_models[[#This Row],[modelType]] = "gcm", SUBSTITUTE( SUBSTITUTE( co_models[[#This Row],[model_id]], " ", "." ), "-", "." ),
         VALUE( SUBSTITUTE( co_models[[#This Row],[model_id]], "p", "." ) ) * 100 &amp; "cm" )</f>
        <v>MIROC5</v>
      </c>
      <c r="G241" s="56" t="str">
        <f xml:space="preserve"> SUBSTITUTE( co_models[[#This Row],[model_dot]], ".", "_" )</f>
        <v>MIROC5</v>
      </c>
      <c r="H241" s="56" t="str">
        <f xml:space="preserve"> IF( co_models[[#This Row],[modelType]] = "gcm", co_models[[#This Row],[model_id]], SUBSTITUTE( co_models[[#This Row],[model_dot]], "cm", " cm" ) )</f>
        <v>MIROC5</v>
      </c>
    </row>
    <row r="242" spans="1:21" x14ac:dyDescent="0.3">
      <c r="B242" s="6">
        <f xml:space="preserve"> ROW( co_models[[#This Row],[row_id]] ) - ROW( co_models[[#Headers],[row_id]] )</f>
        <v>6</v>
      </c>
      <c r="C242" s="73" t="s">
        <v>5</v>
      </c>
      <c r="D242" s="73">
        <v>6</v>
      </c>
      <c r="E242" s="73" t="s">
        <v>164</v>
      </c>
      <c r="F242" s="55" t="str">
        <f xml:space="preserve"> IF( co_models[[#This Row],[modelType]] = "gcm", SUBSTITUTE( SUBSTITUTE( co_models[[#This Row],[model_id]], " ", "." ), "-", "." ),
         VALUE( SUBSTITUTE( co_models[[#This Row],[model_id]], "p", "." ) ) * 100 &amp; "cm" )</f>
        <v>GFDL.CM3</v>
      </c>
      <c r="G242" s="56" t="str">
        <f xml:space="preserve"> SUBSTITUTE( co_models[[#This Row],[model_dot]], ".", "_" )</f>
        <v>GFDL_CM3</v>
      </c>
      <c r="H242" s="56" t="str">
        <f xml:space="preserve"> IF( co_models[[#This Row],[modelType]] = "gcm", co_models[[#This Row],[model_id]], SUBSTITUTE( co_models[[#This Row],[model_dot]], "cm", " cm" ) )</f>
        <v>GFDL-CM3</v>
      </c>
    </row>
    <row r="243" spans="1:21" x14ac:dyDescent="0.3">
      <c r="B243" s="6">
        <f xml:space="preserve"> ROW( co_models[[#This Row],[row_id]] ) - ROW( co_models[[#Headers],[row_id]] )</f>
        <v>7</v>
      </c>
      <c r="C243" s="73" t="s">
        <v>370</v>
      </c>
      <c r="D243" s="73">
        <v>3</v>
      </c>
      <c r="E243" s="73" t="s">
        <v>164</v>
      </c>
      <c r="F243" s="55" t="str">
        <f xml:space="preserve"> IF( co_models[[#This Row],[modelType]] = "gcm", SUBSTITUTE( SUBSTITUTE( co_models[[#This Row],[model_id]], " ", "." ), "-", "." ),
         VALUE( SUBSTITUTE( co_models[[#This Row],[model_id]], "p", "." ) ) * 100 &amp; "cm" )</f>
        <v>MRI.CGCM3</v>
      </c>
      <c r="G243" s="56" t="str">
        <f xml:space="preserve"> SUBSTITUTE( co_models[[#This Row],[model_dot]], ".", "_" )</f>
        <v>MRI_CGCM3</v>
      </c>
      <c r="H243" s="56" t="str">
        <f xml:space="preserve"> IF( co_models[[#This Row],[modelType]] = "gcm", co_models[[#This Row],[model_id]], SUBSTITUTE( co_models[[#This Row],[model_dot]], "cm", " cm" ) )</f>
        <v>MRI-CGCM3</v>
      </c>
    </row>
    <row r="244" spans="1:21" x14ac:dyDescent="0.3">
      <c r="B244" s="6">
        <f xml:space="preserve"> ROW( co_models[[#This Row],[row_id]] ) - ROW( co_models[[#Headers],[row_id]] )</f>
        <v>8</v>
      </c>
      <c r="C244" s="73" t="s">
        <v>368</v>
      </c>
      <c r="D244" s="73">
        <v>5</v>
      </c>
      <c r="E244" s="73" t="s">
        <v>164</v>
      </c>
      <c r="F244" s="55" t="str">
        <f xml:space="preserve"> IF( co_models[[#This Row],[modelType]] = "gcm", SUBSTITUTE( SUBSTITUTE( co_models[[#This Row],[model_id]], " ", "." ), "-", "." ),
         VALUE( SUBSTITUTE( co_models[[#This Row],[model_id]], "p", "." ) ) * 100 &amp; "cm" )</f>
        <v>GCM.Ensemble</v>
      </c>
      <c r="G244" s="56" t="str">
        <f xml:space="preserve"> SUBSTITUTE( co_models[[#This Row],[model_dot]], ".", "_" )</f>
        <v>GCM_Ensemble</v>
      </c>
      <c r="H244" s="56" t="str">
        <f xml:space="preserve"> IF( co_models[[#This Row],[modelType]] = "gcm", co_models[[#This Row],[model_id]], SUBSTITUTE( co_models[[#This Row],[model_dot]], "cm", " cm" ) )</f>
        <v>GCM Ensemble</v>
      </c>
    </row>
    <row r="245" spans="1:21" x14ac:dyDescent="0.3">
      <c r="B245" s="6">
        <f xml:space="preserve"> ROW( co_models[[#This Row],[row_id]] ) - ROW( co_models[[#Headers],[row_id]] )</f>
        <v>9</v>
      </c>
      <c r="C245" s="73" t="s">
        <v>238</v>
      </c>
      <c r="D245" s="73">
        <v>250</v>
      </c>
      <c r="E245" s="73" t="s">
        <v>163</v>
      </c>
      <c r="F245" s="56" t="str">
        <f xml:space="preserve"> IF( co_models[[#This Row],[modelType]] = "gcm", SUBSTITUTE( SUBSTITUTE( co_models[[#This Row],[model_id]], " ", "." ), "-", "." ),
         VALUE( SUBSTITUTE( co_models[[#This Row],[model_id]], "p", "." ) ) * 100 &amp; "cm" )</f>
        <v>30cm</v>
      </c>
      <c r="G245" s="56" t="str">
        <f xml:space="preserve"> SUBSTITUTE( co_models[[#This Row],[model_dot]], ".", "_" )</f>
        <v>30cm</v>
      </c>
      <c r="H245" s="56" t="str">
        <f xml:space="preserve"> IF( co_models[[#This Row],[modelType]] = "gcm", co_models[[#This Row],[model_id]], SUBSTITUTE( co_models[[#This Row],[model_dot]], "cm", " cm" ) )</f>
        <v>30 cm</v>
      </c>
    </row>
    <row r="246" spans="1:21" x14ac:dyDescent="0.3">
      <c r="B246" s="6">
        <f xml:space="preserve"> ROW( co_models[[#This Row],[row_id]] ) - ROW( co_models[[#Headers],[row_id]] )</f>
        <v>10</v>
      </c>
      <c r="C246" s="73" t="s">
        <v>239</v>
      </c>
      <c r="D246" s="73">
        <v>250</v>
      </c>
      <c r="E246" s="73" t="s">
        <v>163</v>
      </c>
      <c r="F246" s="56" t="str">
        <f xml:space="preserve"> IF( co_models[[#This Row],[modelType]] = "gcm", SUBSTITUTE( SUBSTITUTE( co_models[[#This Row],[model_id]], " ", "." ), "-", "." ),
         VALUE( SUBSTITUTE( co_models[[#This Row],[model_id]], "p", "." ) ) * 100 &amp; "cm" )</f>
        <v>50cm</v>
      </c>
      <c r="G246" s="56" t="str">
        <f xml:space="preserve"> SUBSTITUTE( co_models[[#This Row],[model_dot]], ".", "_" )</f>
        <v>50cm</v>
      </c>
      <c r="H246" s="56" t="str">
        <f xml:space="preserve"> IF( co_models[[#This Row],[modelType]] = "gcm", co_models[[#This Row],[model_id]], SUBSTITUTE( co_models[[#This Row],[model_dot]], "cm", " cm" ) )</f>
        <v>50 cm</v>
      </c>
    </row>
    <row r="247" spans="1:21" x14ac:dyDescent="0.3">
      <c r="B247" s="6">
        <f xml:space="preserve"> ROW( co_models[[#This Row],[row_id]] ) - ROW( co_models[[#Headers],[row_id]] )</f>
        <v>11</v>
      </c>
      <c r="C247" s="73" t="s">
        <v>240</v>
      </c>
      <c r="D247" s="73">
        <v>250</v>
      </c>
      <c r="E247" s="73" t="s">
        <v>163</v>
      </c>
      <c r="F247" s="56" t="str">
        <f xml:space="preserve"> IF( co_models[[#This Row],[modelType]] = "gcm", SUBSTITUTE( SUBSTITUTE( co_models[[#This Row],[model_id]], " ", "." ), "-", "." ),
         VALUE( SUBSTITUTE( co_models[[#This Row],[model_id]], "p", "." ) ) * 100 &amp; "cm" )</f>
        <v>100cm</v>
      </c>
      <c r="G247" s="56" t="str">
        <f xml:space="preserve"> SUBSTITUTE( co_models[[#This Row],[model_dot]], ".", "_" )</f>
        <v>100cm</v>
      </c>
      <c r="H247" s="56" t="str">
        <f xml:space="preserve"> IF( co_models[[#This Row],[modelType]] = "gcm", co_models[[#This Row],[model_id]], SUBSTITUTE( co_models[[#This Row],[model_dot]], "cm", " cm" ) )</f>
        <v>100 cm</v>
      </c>
    </row>
    <row r="248" spans="1:21" x14ac:dyDescent="0.3">
      <c r="B248" s="6">
        <f xml:space="preserve"> ROW( co_models[[#This Row],[row_id]] ) - ROW( co_models[[#Headers],[row_id]] )</f>
        <v>12</v>
      </c>
      <c r="C248" s="73" t="s">
        <v>241</v>
      </c>
      <c r="D248" s="73">
        <v>250</v>
      </c>
      <c r="E248" s="73" t="s">
        <v>163</v>
      </c>
      <c r="F248" s="56" t="str">
        <f xml:space="preserve"> IF( co_models[[#This Row],[modelType]] = "gcm", SUBSTITUTE( SUBSTITUTE( co_models[[#This Row],[model_id]], " ", "." ), "-", "." ),
         VALUE( SUBSTITUTE( co_models[[#This Row],[model_id]], "p", "." ) ) * 100 &amp; "cm" )</f>
        <v>150cm</v>
      </c>
      <c r="G248" s="56" t="str">
        <f xml:space="preserve"> SUBSTITUTE( co_models[[#This Row],[model_dot]], ".", "_" )</f>
        <v>150cm</v>
      </c>
      <c r="H248" s="56" t="str">
        <f xml:space="preserve"> IF( co_models[[#This Row],[modelType]] = "gcm", co_models[[#This Row],[model_id]], SUBSTITUTE( co_models[[#This Row],[model_dot]], "cm", " cm" ) )</f>
        <v>150 cm</v>
      </c>
    </row>
    <row r="249" spans="1:21" x14ac:dyDescent="0.3">
      <c r="B249" s="6">
        <f xml:space="preserve"> ROW( co_models[[#This Row],[row_id]] ) - ROW( co_models[[#Headers],[row_id]] )</f>
        <v>13</v>
      </c>
      <c r="C249" s="73" t="s">
        <v>242</v>
      </c>
      <c r="D249" s="73">
        <v>250</v>
      </c>
      <c r="E249" s="73" t="s">
        <v>163</v>
      </c>
      <c r="F249" s="56" t="str">
        <f xml:space="preserve"> IF( co_models[[#This Row],[modelType]] = "gcm", SUBSTITUTE( SUBSTITUTE( co_models[[#This Row],[model_id]], " ", "." ), "-", "." ),
         VALUE( SUBSTITUTE( co_models[[#This Row],[model_id]], "p", "." ) ) * 100 &amp; "cm" )</f>
        <v>200cm</v>
      </c>
      <c r="G249" s="56" t="str">
        <f xml:space="preserve"> SUBSTITUTE( co_models[[#This Row],[model_dot]], ".", "_" )</f>
        <v>200cm</v>
      </c>
      <c r="H249" s="56" t="str">
        <f xml:space="preserve"> IF( co_models[[#This Row],[modelType]] = "gcm", co_models[[#This Row],[model_id]], SUBSTITUTE( co_models[[#This Row],[model_dot]], "cm", " cm" ) )</f>
        <v>200 cm</v>
      </c>
    </row>
    <row r="250" spans="1:21" x14ac:dyDescent="0.3">
      <c r="B250" s="6">
        <f xml:space="preserve"> ROW( co_models[[#This Row],[row_id]] ) - ROW( co_models[[#Headers],[row_id]] )</f>
        <v>14</v>
      </c>
      <c r="C250" s="73" t="s">
        <v>243</v>
      </c>
      <c r="D250" s="73">
        <v>250</v>
      </c>
      <c r="E250" s="73" t="s">
        <v>163</v>
      </c>
      <c r="F250" s="56" t="str">
        <f xml:space="preserve"> IF( co_models[[#This Row],[modelType]] = "gcm", SUBSTITUTE( SUBSTITUTE( co_models[[#This Row],[model_id]], " ", "." ), "-", "." ),
         VALUE( SUBSTITUTE( co_models[[#This Row],[model_id]], "p", "." ) ) * 100 &amp; "cm" )</f>
        <v>250cm</v>
      </c>
      <c r="G250" s="56" t="str">
        <f xml:space="preserve"> SUBSTITUTE( co_models[[#This Row],[model_dot]], ".", "_" )</f>
        <v>250cm</v>
      </c>
      <c r="H250" s="56" t="str">
        <f xml:space="preserve"> IF( co_models[[#This Row],[modelType]] = "gcm", co_models[[#This Row],[model_id]], SUBSTITUTE( co_models[[#This Row],[model_dot]], "cm", " cm" ) )</f>
        <v>250 cm</v>
      </c>
    </row>
    <row r="253" spans="1:21" ht="14.5" x14ac:dyDescent="0.35">
      <c r="A253" s="42"/>
      <c r="B253" s="43" t="s">
        <v>71</v>
      </c>
      <c r="C253" s="43"/>
      <c r="D253" s="43"/>
      <c r="E253" s="43"/>
      <c r="F253" s="43"/>
      <c r="G253" s="43"/>
      <c r="H253" s="43"/>
      <c r="I253" s="43"/>
      <c r="J253" s="43"/>
      <c r="K253" s="43"/>
      <c r="L253" s="43"/>
      <c r="M253" s="43"/>
      <c r="N253" s="43"/>
      <c r="O253" s="43"/>
      <c r="P253" s="43"/>
      <c r="Q253" s="43"/>
      <c r="R253" s="43"/>
      <c r="S253" s="43"/>
      <c r="T253" s="43"/>
      <c r="U253" s="43"/>
    </row>
    <row r="255" spans="1:21" x14ac:dyDescent="0.3">
      <c r="B255" s="72" t="s">
        <v>126</v>
      </c>
      <c r="C255" s="55" t="s">
        <v>72</v>
      </c>
      <c r="D255" s="55" t="s">
        <v>165</v>
      </c>
      <c r="E255" s="56" t="s">
        <v>166</v>
      </c>
    </row>
    <row r="256" spans="1:21" x14ac:dyDescent="0.3">
      <c r="B256" s="6">
        <f xml:space="preserve"> ROW( co_regions[[#This Row],[row_id]] ) - ROW( co_regions[[#Headers],[row_id]] )</f>
        <v>1</v>
      </c>
      <c r="C256" s="73" t="s">
        <v>6</v>
      </c>
      <c r="D256" s="55" t="str">
        <f xml:space="preserve"> SUBSTITUTE( co_regions[[#This Row],[region_label]], " ", "." )</f>
        <v>Midwest</v>
      </c>
      <c r="E256" s="56" t="str">
        <f xml:space="preserve"> SUBSTITUTE( co_regions[[#This Row],[region_label]], " ", "_" )</f>
        <v>Midwest</v>
      </c>
    </row>
    <row r="257" spans="1:21" x14ac:dyDescent="0.3">
      <c r="B257" s="6">
        <f xml:space="preserve"> ROW( co_regions[[#This Row],[row_id]] ) - ROW( co_regions[[#Headers],[row_id]] )</f>
        <v>2</v>
      </c>
      <c r="C257" s="73" t="s">
        <v>7</v>
      </c>
      <c r="D257" s="55" t="str">
        <f xml:space="preserve"> SUBSTITUTE( co_regions[[#This Row],[region_label]], " ", "." )</f>
        <v>Northeast</v>
      </c>
      <c r="E257" s="56" t="str">
        <f xml:space="preserve"> SUBSTITUTE( co_regions[[#This Row],[region_label]], " ", "_" )</f>
        <v>Northeast</v>
      </c>
    </row>
    <row r="258" spans="1:21" x14ac:dyDescent="0.3">
      <c r="B258" s="6">
        <f xml:space="preserve"> ROW( co_regions[[#This Row],[row_id]] ) - ROW( co_regions[[#Headers],[row_id]] )</f>
        <v>3</v>
      </c>
      <c r="C258" s="73" t="s">
        <v>8</v>
      </c>
      <c r="D258" s="55" t="str">
        <f xml:space="preserve"> SUBSTITUTE( co_regions[[#This Row],[region_label]], " ", "." )</f>
        <v>Northern.Plains</v>
      </c>
      <c r="E258" s="56" t="str">
        <f xml:space="preserve"> SUBSTITUTE( co_regions[[#This Row],[region_label]], " ", "_" )</f>
        <v>Northern_Plains</v>
      </c>
    </row>
    <row r="259" spans="1:21" x14ac:dyDescent="0.3">
      <c r="B259" s="6">
        <f xml:space="preserve"> ROW( co_regions[[#This Row],[row_id]] ) - ROW( co_regions[[#Headers],[row_id]] )</f>
        <v>4</v>
      </c>
      <c r="C259" s="73" t="s">
        <v>9</v>
      </c>
      <c r="D259" s="55" t="str">
        <f xml:space="preserve"> SUBSTITUTE( co_regions[[#This Row],[region_label]], " ", "." )</f>
        <v>Northwest</v>
      </c>
      <c r="E259" s="56" t="str">
        <f xml:space="preserve"> SUBSTITUTE( co_regions[[#This Row],[region_label]], " ", "_" )</f>
        <v>Northwest</v>
      </c>
    </row>
    <row r="260" spans="1:21" x14ac:dyDescent="0.3">
      <c r="B260" s="6">
        <f xml:space="preserve"> ROW( co_regions[[#This Row],[row_id]] ) - ROW( co_regions[[#Headers],[row_id]] )</f>
        <v>5</v>
      </c>
      <c r="C260" s="73" t="s">
        <v>10</v>
      </c>
      <c r="D260" s="55" t="str">
        <f xml:space="preserve"> SUBSTITUTE( co_regions[[#This Row],[region_label]], " ", "." )</f>
        <v>Southeast</v>
      </c>
      <c r="E260" s="56" t="str">
        <f xml:space="preserve"> SUBSTITUTE( co_regions[[#This Row],[region_label]], " ", "_" )</f>
        <v>Southeast</v>
      </c>
    </row>
    <row r="261" spans="1:21" x14ac:dyDescent="0.3">
      <c r="B261" s="6">
        <f xml:space="preserve"> ROW( co_regions[[#This Row],[row_id]] ) - ROW( co_regions[[#Headers],[row_id]] )</f>
        <v>6</v>
      </c>
      <c r="C261" s="73" t="s">
        <v>11</v>
      </c>
      <c r="D261" s="55" t="str">
        <f xml:space="preserve"> SUBSTITUTE( co_regions[[#This Row],[region_label]], " ", "." )</f>
        <v>Southern.Plains</v>
      </c>
      <c r="E261" s="56" t="str">
        <f xml:space="preserve"> SUBSTITUTE( co_regions[[#This Row],[region_label]], " ", "_" )</f>
        <v>Southern_Plains</v>
      </c>
    </row>
    <row r="262" spans="1:21" x14ac:dyDescent="0.3">
      <c r="B262" s="6">
        <f xml:space="preserve"> ROW( co_regions[[#This Row],[row_id]] ) - ROW( co_regions[[#Headers],[row_id]] )</f>
        <v>7</v>
      </c>
      <c r="C262" s="73" t="s">
        <v>12</v>
      </c>
      <c r="D262" s="55" t="str">
        <f xml:space="preserve"> SUBSTITUTE( co_regions[[#This Row],[region_label]], " ", "." )</f>
        <v>Southwest</v>
      </c>
      <c r="E262" s="56" t="str">
        <f xml:space="preserve"> SUBSTITUTE( co_regions[[#This Row],[region_label]], " ", "_" )</f>
        <v>Southwest</v>
      </c>
    </row>
    <row r="265" spans="1:21" ht="14.5" x14ac:dyDescent="0.35">
      <c r="A265" s="42"/>
      <c r="B265" s="43" t="s">
        <v>333</v>
      </c>
      <c r="C265" s="43"/>
      <c r="D265" s="43"/>
      <c r="E265" s="43"/>
      <c r="F265" s="43"/>
      <c r="G265" s="43"/>
      <c r="H265" s="43"/>
      <c r="I265" s="43"/>
      <c r="J265" s="43"/>
      <c r="K265" s="43"/>
      <c r="L265" s="43"/>
      <c r="M265" s="43"/>
      <c r="N265" s="43"/>
      <c r="O265" s="43"/>
      <c r="P265" s="43"/>
      <c r="Q265" s="43"/>
      <c r="R265" s="43"/>
      <c r="S265" s="43"/>
      <c r="T265" s="43"/>
      <c r="U265" s="43"/>
    </row>
    <row r="267" spans="1:21" x14ac:dyDescent="0.3">
      <c r="B267" s="55" t="s">
        <v>126</v>
      </c>
      <c r="C267" s="55" t="s">
        <v>334</v>
      </c>
      <c r="D267" s="55" t="s">
        <v>338</v>
      </c>
      <c r="E267" s="55" t="s">
        <v>343</v>
      </c>
      <c r="F267" s="55" t="s">
        <v>358</v>
      </c>
      <c r="G267" s="55" t="s">
        <v>357</v>
      </c>
      <c r="H267" s="57" t="s">
        <v>340</v>
      </c>
      <c r="I267" s="57" t="s">
        <v>348</v>
      </c>
      <c r="J267" s="57" t="s">
        <v>349</v>
      </c>
      <c r="K267" s="57" t="s">
        <v>351</v>
      </c>
      <c r="L267" s="57" t="s">
        <v>57</v>
      </c>
    </row>
    <row r="268" spans="1:21" x14ac:dyDescent="0.3">
      <c r="B268" s="6">
        <f xml:space="preserve"> ROW( co_inputScenarioInfo[[#This Row],[row_id]] ) - ROW( co_inputScenarioInfo[[#Headers],[row_id]] )</f>
        <v>1</v>
      </c>
      <c r="C268" s="13" t="s">
        <v>335</v>
      </c>
      <c r="D268" s="73" t="s">
        <v>246</v>
      </c>
      <c r="E268" s="73" t="s">
        <v>344</v>
      </c>
      <c r="F268" s="73" t="str">
        <f xml:space="preserve"> co_inputScenarioInfo[[#This Row],[inputName]] &amp; "file"</f>
        <v>tempfile</v>
      </c>
      <c r="G268" s="73" t="str">
        <f xml:space="preserve"> co_inputScenarioInfo[[#This Row],[inputName]] &amp; "Input"</f>
        <v>tempInput</v>
      </c>
      <c r="H268" s="57" t="s">
        <v>252</v>
      </c>
      <c r="I268" s="57">
        <v>0</v>
      </c>
      <c r="J268" s="57">
        <f xml:space="preserve"> IF( ISNA( MATCH( co_inputScenarioInfo[[#This Row],[inputType]], co_modelTypes[modelUnitType], 0 ) ), "", INDEX( co_modelTypes[modelMaxExtrap], MATCH( co_inputScenarioInfo[[#This Row],[inputType]], co_modelTypes[modelUnitType], 0 ) ) )</f>
        <v>30</v>
      </c>
      <c r="K268" s="57" t="s">
        <v>352</v>
      </c>
      <c r="L268" s="57">
        <v>0</v>
      </c>
    </row>
    <row r="269" spans="1:21" x14ac:dyDescent="0.3">
      <c r="B269" s="6">
        <f xml:space="preserve"> ROW( co_inputScenarioInfo[[#This Row],[row_id]] ) - ROW( co_inputScenarioInfo[[#Headers],[row_id]] )</f>
        <v>2</v>
      </c>
      <c r="C269" s="13" t="s">
        <v>163</v>
      </c>
      <c r="D269" s="73" t="s">
        <v>251</v>
      </c>
      <c r="E269" s="73" t="s">
        <v>345</v>
      </c>
      <c r="F269" s="73" t="str">
        <f xml:space="preserve"> co_inputScenarioInfo[[#This Row],[inputName]] &amp; "file"</f>
        <v>slrfile</v>
      </c>
      <c r="G269" s="73" t="str">
        <f xml:space="preserve"> co_inputScenarioInfo[[#This Row],[inputName]] &amp; "Input"</f>
        <v>slrInput</v>
      </c>
      <c r="H269" s="57" t="s">
        <v>253</v>
      </c>
      <c r="I269" s="57">
        <v>0</v>
      </c>
      <c r="J269" s="57">
        <f xml:space="preserve"> IF( ISNA( MATCH( co_inputScenarioInfo[[#This Row],[inputType]], co_modelTypes[modelUnitType], 0 ) ), "", INDEX( co_modelTypes[modelMaxExtrap], MATCH( co_inputScenarioInfo[[#This Row],[inputType]], co_modelTypes[modelUnitType], 0 ) ) )</f>
        <v>1000</v>
      </c>
      <c r="K269" s="57" t="s">
        <v>353</v>
      </c>
      <c r="L269" s="57">
        <v>0</v>
      </c>
    </row>
    <row r="270" spans="1:21" x14ac:dyDescent="0.3">
      <c r="B270" s="6">
        <f xml:space="preserve"> ROW( co_inputScenarioInfo[[#This Row],[row_id]] ) - ROW( co_inputScenarioInfo[[#Headers],[row_id]] )</f>
        <v>3</v>
      </c>
      <c r="C270" s="13" t="s">
        <v>336</v>
      </c>
      <c r="D270" s="73" t="s">
        <v>339</v>
      </c>
      <c r="E270" s="73" t="s">
        <v>346</v>
      </c>
      <c r="F270" s="73" t="str">
        <f xml:space="preserve"> co_inputScenarioInfo[[#This Row],[inputName]] &amp; "file"</f>
        <v>gdpfile</v>
      </c>
      <c r="G270" s="73" t="str">
        <f xml:space="preserve"> co_inputScenarioInfo[[#This Row],[inputName]] &amp; "Input"</f>
        <v>gdpInput</v>
      </c>
      <c r="H270" s="57" t="s">
        <v>341</v>
      </c>
      <c r="I270" s="57">
        <v>0</v>
      </c>
      <c r="J270" s="57" t="str">
        <f xml:space="preserve"> IF( ISNA( MATCH( co_inputScenarioInfo[[#This Row],[inputType]], co_modelTypes[modelUnitType], 0 ) ), "", INDEX( co_modelTypes[modelMaxExtrap], MATCH( co_inputScenarioInfo[[#This Row],[inputType]], co_modelTypes[modelUnitType], 0 ) ) )</f>
        <v/>
      </c>
      <c r="K270" s="57" t="s">
        <v>194</v>
      </c>
      <c r="L270" s="57">
        <v>0</v>
      </c>
    </row>
    <row r="271" spans="1:21" x14ac:dyDescent="0.3">
      <c r="B271" s="6">
        <f xml:space="preserve"> ROW( co_inputScenarioInfo[[#This Row],[row_id]] ) - ROW( co_inputScenarioInfo[[#Headers],[row_id]] )</f>
        <v>4</v>
      </c>
      <c r="C271" s="13" t="s">
        <v>337</v>
      </c>
      <c r="D271" s="73" t="s">
        <v>671</v>
      </c>
      <c r="E271" s="73" t="s">
        <v>347</v>
      </c>
      <c r="F271" s="73" t="str">
        <f xml:space="preserve"> co_inputScenarioInfo[[#This Row],[inputName]] &amp; "file"</f>
        <v>popfile</v>
      </c>
      <c r="G271" s="73" t="str">
        <f xml:space="preserve"> co_inputScenarioInfo[[#This Row],[inputName]] &amp; "Input"</f>
        <v>popInput</v>
      </c>
      <c r="H271" s="57" t="s">
        <v>342</v>
      </c>
      <c r="I271" s="57">
        <v>0</v>
      </c>
      <c r="J271" s="57" t="str">
        <f xml:space="preserve"> IF( ISNA( MATCH( co_inputScenarioInfo[[#This Row],[inputType]], co_modelTypes[modelUnitType], 0 ) ), "", INDEX( co_modelTypes[modelMaxExtrap], MATCH( co_inputScenarioInfo[[#This Row],[inputType]], co_modelTypes[modelUnitType], 0 ) ) )</f>
        <v/>
      </c>
      <c r="K271" s="57" t="s">
        <v>337</v>
      </c>
      <c r="L271" s="57">
        <v>1</v>
      </c>
    </row>
    <row r="274" spans="1:21" ht="14.5" x14ac:dyDescent="0.35">
      <c r="A274" s="42"/>
      <c r="B274" s="43" t="s">
        <v>533</v>
      </c>
      <c r="C274" s="43"/>
      <c r="D274" s="43"/>
      <c r="E274" s="43"/>
      <c r="F274" s="43"/>
      <c r="G274" s="43"/>
      <c r="H274" s="43"/>
      <c r="I274" s="43"/>
      <c r="J274" s="43"/>
      <c r="K274" s="43"/>
      <c r="L274" s="43"/>
      <c r="M274" s="43"/>
      <c r="N274" s="43"/>
      <c r="O274" s="43"/>
      <c r="P274" s="43"/>
      <c r="Q274" s="43"/>
      <c r="R274" s="43"/>
      <c r="S274" s="43"/>
      <c r="T274" s="43"/>
      <c r="U274" s="43"/>
    </row>
    <row r="276" spans="1:21" x14ac:dyDescent="0.3">
      <c r="B276" s="3" t="s">
        <v>126</v>
      </c>
      <c r="C276" s="3" t="s">
        <v>534</v>
      </c>
      <c r="D276" s="3" t="s">
        <v>535</v>
      </c>
      <c r="E276" s="3" t="s">
        <v>57</v>
      </c>
      <c r="F276" s="20" t="s">
        <v>536</v>
      </c>
    </row>
    <row r="277" spans="1:21" x14ac:dyDescent="0.3">
      <c r="B277" s="3">
        <f xml:space="preserve"> ROW( co_states[[#This Row],[row_id]] ) - ROW( co_states[[#Headers],[row_id]] )</f>
        <v>1</v>
      </c>
      <c r="C277" s="132" t="s">
        <v>537</v>
      </c>
      <c r="D277" s="132" t="s">
        <v>538</v>
      </c>
      <c r="E277" s="132" t="s">
        <v>10</v>
      </c>
      <c r="F277" s="133">
        <v>1</v>
      </c>
    </row>
    <row r="278" spans="1:21" x14ac:dyDescent="0.3">
      <c r="B278" s="3">
        <f xml:space="preserve"> ROW( co_states[[#This Row],[row_id]] ) - ROW( co_states[[#Headers],[row_id]] )</f>
        <v>2</v>
      </c>
      <c r="C278" s="132" t="s">
        <v>539</v>
      </c>
      <c r="D278" s="132" t="s">
        <v>540</v>
      </c>
      <c r="E278" s="132" t="s">
        <v>12</v>
      </c>
      <c r="F278" s="133">
        <v>4</v>
      </c>
    </row>
    <row r="279" spans="1:21" x14ac:dyDescent="0.3">
      <c r="B279" s="3">
        <f xml:space="preserve"> ROW( co_states[[#This Row],[row_id]] ) - ROW( co_states[[#Headers],[row_id]] )</f>
        <v>3</v>
      </c>
      <c r="C279" s="132" t="s">
        <v>541</v>
      </c>
      <c r="D279" s="132" t="s">
        <v>542</v>
      </c>
      <c r="E279" s="132" t="s">
        <v>10</v>
      </c>
      <c r="F279" s="133">
        <v>5</v>
      </c>
    </row>
    <row r="280" spans="1:21" x14ac:dyDescent="0.3">
      <c r="B280" s="3">
        <f xml:space="preserve"> ROW( co_states[[#This Row],[row_id]] ) - ROW( co_states[[#Headers],[row_id]] )</f>
        <v>4</v>
      </c>
      <c r="C280" s="132" t="s">
        <v>543</v>
      </c>
      <c r="D280" s="132" t="s">
        <v>544</v>
      </c>
      <c r="E280" s="132" t="s">
        <v>12</v>
      </c>
      <c r="F280" s="133">
        <v>6</v>
      </c>
    </row>
    <row r="281" spans="1:21" x14ac:dyDescent="0.3">
      <c r="B281" s="3">
        <f xml:space="preserve"> ROW( co_states[[#This Row],[row_id]] ) - ROW( co_states[[#Headers],[row_id]] )</f>
        <v>5</v>
      </c>
      <c r="C281" s="132" t="s">
        <v>545</v>
      </c>
      <c r="D281" s="132" t="s">
        <v>546</v>
      </c>
      <c r="E281" s="132" t="s">
        <v>12</v>
      </c>
      <c r="F281" s="133">
        <v>8</v>
      </c>
    </row>
    <row r="282" spans="1:21" x14ac:dyDescent="0.3">
      <c r="B282" s="3">
        <f xml:space="preserve"> ROW( co_states[[#This Row],[row_id]] ) - ROW( co_states[[#Headers],[row_id]] )</f>
        <v>6</v>
      </c>
      <c r="C282" s="132" t="s">
        <v>547</v>
      </c>
      <c r="D282" s="132" t="s">
        <v>548</v>
      </c>
      <c r="E282" s="132" t="s">
        <v>7</v>
      </c>
      <c r="F282" s="133">
        <v>9</v>
      </c>
    </row>
    <row r="283" spans="1:21" x14ac:dyDescent="0.3">
      <c r="B283" s="3">
        <f xml:space="preserve"> ROW( co_states[[#This Row],[row_id]] ) - ROW( co_states[[#Headers],[row_id]] )</f>
        <v>7</v>
      </c>
      <c r="C283" s="132" t="s">
        <v>549</v>
      </c>
      <c r="D283" s="132" t="s">
        <v>550</v>
      </c>
      <c r="E283" s="132" t="s">
        <v>7</v>
      </c>
      <c r="F283" s="133">
        <v>10</v>
      </c>
    </row>
    <row r="284" spans="1:21" x14ac:dyDescent="0.3">
      <c r="B284" s="3">
        <f xml:space="preserve"> ROW( co_states[[#This Row],[row_id]] ) - ROW( co_states[[#Headers],[row_id]] )</f>
        <v>8</v>
      </c>
      <c r="C284" s="132" t="s">
        <v>551</v>
      </c>
      <c r="D284" s="132" t="s">
        <v>552</v>
      </c>
      <c r="E284" s="132" t="s">
        <v>7</v>
      </c>
      <c r="F284" s="133">
        <v>11</v>
      </c>
    </row>
    <row r="285" spans="1:21" x14ac:dyDescent="0.3">
      <c r="B285" s="3">
        <f xml:space="preserve"> ROW( co_states[[#This Row],[row_id]] ) - ROW( co_states[[#Headers],[row_id]] )</f>
        <v>9</v>
      </c>
      <c r="C285" s="132" t="s">
        <v>553</v>
      </c>
      <c r="D285" s="132" t="s">
        <v>554</v>
      </c>
      <c r="E285" s="132" t="s">
        <v>10</v>
      </c>
      <c r="F285" s="133">
        <v>12</v>
      </c>
    </row>
    <row r="286" spans="1:21" x14ac:dyDescent="0.3">
      <c r="B286" s="3">
        <f xml:space="preserve"> ROW( co_states[[#This Row],[row_id]] ) - ROW( co_states[[#Headers],[row_id]] )</f>
        <v>10</v>
      </c>
      <c r="C286" s="132" t="s">
        <v>555</v>
      </c>
      <c r="D286" s="132" t="s">
        <v>556</v>
      </c>
      <c r="E286" s="132" t="s">
        <v>10</v>
      </c>
      <c r="F286" s="133">
        <v>13</v>
      </c>
    </row>
    <row r="287" spans="1:21" x14ac:dyDescent="0.3">
      <c r="B287" s="3">
        <f xml:space="preserve"> ROW( co_states[[#This Row],[row_id]] ) - ROW( co_states[[#Headers],[row_id]] )</f>
        <v>11</v>
      </c>
      <c r="C287" s="132" t="s">
        <v>557</v>
      </c>
      <c r="D287" s="132" t="s">
        <v>49</v>
      </c>
      <c r="E287" s="132" t="s">
        <v>9</v>
      </c>
      <c r="F287" s="133">
        <v>16</v>
      </c>
    </row>
    <row r="288" spans="1:21" x14ac:dyDescent="0.3">
      <c r="B288" s="3">
        <f xml:space="preserve"> ROW( co_states[[#This Row],[row_id]] ) - ROW( co_states[[#Headers],[row_id]] )</f>
        <v>12</v>
      </c>
      <c r="C288" s="132" t="s">
        <v>558</v>
      </c>
      <c r="D288" s="132" t="s">
        <v>559</v>
      </c>
      <c r="E288" s="132" t="s">
        <v>6</v>
      </c>
      <c r="F288" s="133">
        <v>17</v>
      </c>
    </row>
    <row r="289" spans="2:6" x14ac:dyDescent="0.3">
      <c r="B289" s="3">
        <f xml:space="preserve"> ROW( co_states[[#This Row],[row_id]] ) - ROW( co_states[[#Headers],[row_id]] )</f>
        <v>13</v>
      </c>
      <c r="C289" s="132" t="s">
        <v>560</v>
      </c>
      <c r="D289" s="132" t="s">
        <v>561</v>
      </c>
      <c r="E289" s="132" t="s">
        <v>6</v>
      </c>
      <c r="F289" s="133">
        <v>18</v>
      </c>
    </row>
    <row r="290" spans="2:6" x14ac:dyDescent="0.3">
      <c r="B290" s="3">
        <f xml:space="preserve"> ROW( co_states[[#This Row],[row_id]] ) - ROW( co_states[[#Headers],[row_id]] )</f>
        <v>14</v>
      </c>
      <c r="C290" s="132" t="s">
        <v>562</v>
      </c>
      <c r="D290" s="132" t="s">
        <v>563</v>
      </c>
      <c r="E290" s="132" t="s">
        <v>6</v>
      </c>
      <c r="F290" s="133">
        <v>19</v>
      </c>
    </row>
    <row r="291" spans="2:6" x14ac:dyDescent="0.3">
      <c r="B291" s="3">
        <f xml:space="preserve"> ROW( co_states[[#This Row],[row_id]] ) - ROW( co_states[[#Headers],[row_id]] )</f>
        <v>15</v>
      </c>
      <c r="C291" s="132" t="s">
        <v>564</v>
      </c>
      <c r="D291" s="132" t="s">
        <v>565</v>
      </c>
      <c r="E291" s="132" t="s">
        <v>11</v>
      </c>
      <c r="F291" s="133">
        <v>20</v>
      </c>
    </row>
    <row r="292" spans="2:6" x14ac:dyDescent="0.3">
      <c r="B292" s="3">
        <f xml:space="preserve"> ROW( co_states[[#This Row],[row_id]] ) - ROW( co_states[[#Headers],[row_id]] )</f>
        <v>16</v>
      </c>
      <c r="C292" s="132" t="s">
        <v>566</v>
      </c>
      <c r="D292" s="132" t="s">
        <v>567</v>
      </c>
      <c r="E292" s="132" t="s">
        <v>10</v>
      </c>
      <c r="F292" s="133">
        <v>21</v>
      </c>
    </row>
    <row r="293" spans="2:6" x14ac:dyDescent="0.3">
      <c r="B293" s="3">
        <f xml:space="preserve"> ROW( co_states[[#This Row],[row_id]] ) - ROW( co_states[[#Headers],[row_id]] )</f>
        <v>17</v>
      </c>
      <c r="C293" s="132" t="s">
        <v>568</v>
      </c>
      <c r="D293" s="132" t="s">
        <v>569</v>
      </c>
      <c r="E293" s="132" t="s">
        <v>10</v>
      </c>
      <c r="F293" s="133">
        <v>22</v>
      </c>
    </row>
    <row r="294" spans="2:6" x14ac:dyDescent="0.3">
      <c r="B294" s="3">
        <f xml:space="preserve"> ROW( co_states[[#This Row],[row_id]] ) - ROW( co_states[[#Headers],[row_id]] )</f>
        <v>18</v>
      </c>
      <c r="C294" s="132" t="s">
        <v>570</v>
      </c>
      <c r="D294" s="132" t="s">
        <v>571</v>
      </c>
      <c r="E294" s="132" t="s">
        <v>7</v>
      </c>
      <c r="F294" s="133">
        <v>23</v>
      </c>
    </row>
    <row r="295" spans="2:6" x14ac:dyDescent="0.3">
      <c r="B295" s="3">
        <f xml:space="preserve"> ROW( co_states[[#This Row],[row_id]] ) - ROW( co_states[[#Headers],[row_id]] )</f>
        <v>19</v>
      </c>
      <c r="C295" s="132" t="s">
        <v>572</v>
      </c>
      <c r="D295" s="132" t="s">
        <v>573</v>
      </c>
      <c r="E295" s="132" t="s">
        <v>7</v>
      </c>
      <c r="F295" s="133">
        <v>24</v>
      </c>
    </row>
    <row r="296" spans="2:6" x14ac:dyDescent="0.3">
      <c r="B296" s="3">
        <f xml:space="preserve"> ROW( co_states[[#This Row],[row_id]] ) - ROW( co_states[[#Headers],[row_id]] )</f>
        <v>20</v>
      </c>
      <c r="C296" s="132" t="s">
        <v>574</v>
      </c>
      <c r="D296" s="132" t="s">
        <v>575</v>
      </c>
      <c r="E296" s="132" t="s">
        <v>7</v>
      </c>
      <c r="F296" s="133">
        <v>25</v>
      </c>
    </row>
    <row r="297" spans="2:6" x14ac:dyDescent="0.3">
      <c r="B297" s="3">
        <f xml:space="preserve"> ROW( co_states[[#This Row],[row_id]] ) - ROW( co_states[[#Headers],[row_id]] )</f>
        <v>21</v>
      </c>
      <c r="C297" s="132" t="s">
        <v>576</v>
      </c>
      <c r="D297" s="132" t="s">
        <v>577</v>
      </c>
      <c r="E297" s="132" t="s">
        <v>6</v>
      </c>
      <c r="F297" s="133">
        <v>26</v>
      </c>
    </row>
    <row r="298" spans="2:6" x14ac:dyDescent="0.3">
      <c r="B298" s="3">
        <f xml:space="preserve"> ROW( co_states[[#This Row],[row_id]] ) - ROW( co_states[[#Headers],[row_id]] )</f>
        <v>22</v>
      </c>
      <c r="C298" s="132" t="s">
        <v>578</v>
      </c>
      <c r="D298" s="132" t="s">
        <v>579</v>
      </c>
      <c r="E298" s="132" t="s">
        <v>6</v>
      </c>
      <c r="F298" s="133">
        <v>27</v>
      </c>
    </row>
    <row r="299" spans="2:6" x14ac:dyDescent="0.3">
      <c r="B299" s="3">
        <f xml:space="preserve"> ROW( co_states[[#This Row],[row_id]] ) - ROW( co_states[[#Headers],[row_id]] )</f>
        <v>23</v>
      </c>
      <c r="C299" s="132" t="s">
        <v>580</v>
      </c>
      <c r="D299" s="132" t="s">
        <v>581</v>
      </c>
      <c r="E299" s="132" t="s">
        <v>10</v>
      </c>
      <c r="F299" s="133">
        <v>28</v>
      </c>
    </row>
    <row r="300" spans="2:6" x14ac:dyDescent="0.3">
      <c r="B300" s="3">
        <f xml:space="preserve"> ROW( co_states[[#This Row],[row_id]] ) - ROW( co_states[[#Headers],[row_id]] )</f>
        <v>24</v>
      </c>
      <c r="C300" s="132" t="s">
        <v>582</v>
      </c>
      <c r="D300" s="132" t="s">
        <v>583</v>
      </c>
      <c r="E300" s="132" t="s">
        <v>6</v>
      </c>
      <c r="F300" s="133">
        <v>29</v>
      </c>
    </row>
    <row r="301" spans="2:6" x14ac:dyDescent="0.3">
      <c r="B301" s="3">
        <f xml:space="preserve"> ROW( co_states[[#This Row],[row_id]] ) - ROW( co_states[[#Headers],[row_id]] )</f>
        <v>25</v>
      </c>
      <c r="C301" s="132" t="s">
        <v>584</v>
      </c>
      <c r="D301" s="132" t="s">
        <v>585</v>
      </c>
      <c r="E301" s="132" t="s">
        <v>8</v>
      </c>
      <c r="F301" s="133">
        <v>30</v>
      </c>
    </row>
    <row r="302" spans="2:6" x14ac:dyDescent="0.3">
      <c r="B302" s="3">
        <f xml:space="preserve"> ROW( co_states[[#This Row],[row_id]] ) - ROW( co_states[[#Headers],[row_id]] )</f>
        <v>26</v>
      </c>
      <c r="C302" s="132" t="s">
        <v>586</v>
      </c>
      <c r="D302" s="132" t="s">
        <v>587</v>
      </c>
      <c r="E302" s="132" t="s">
        <v>8</v>
      </c>
      <c r="F302" s="133">
        <v>31</v>
      </c>
    </row>
    <row r="303" spans="2:6" x14ac:dyDescent="0.3">
      <c r="B303" s="3">
        <f xml:space="preserve"> ROW( co_states[[#This Row],[row_id]] ) - ROW( co_states[[#Headers],[row_id]] )</f>
        <v>27</v>
      </c>
      <c r="C303" s="132" t="s">
        <v>588</v>
      </c>
      <c r="D303" s="132" t="s">
        <v>589</v>
      </c>
      <c r="E303" s="132" t="s">
        <v>12</v>
      </c>
      <c r="F303" s="133">
        <v>32</v>
      </c>
    </row>
    <row r="304" spans="2:6" x14ac:dyDescent="0.3">
      <c r="B304" s="3">
        <f xml:space="preserve"> ROW( co_states[[#This Row],[row_id]] ) - ROW( co_states[[#Headers],[row_id]] )</f>
        <v>28</v>
      </c>
      <c r="C304" s="132" t="s">
        <v>590</v>
      </c>
      <c r="D304" s="132" t="s">
        <v>591</v>
      </c>
      <c r="E304" s="132" t="s">
        <v>7</v>
      </c>
      <c r="F304" s="133">
        <v>33</v>
      </c>
    </row>
    <row r="305" spans="2:6" x14ac:dyDescent="0.3">
      <c r="B305" s="3">
        <f xml:space="preserve"> ROW( co_states[[#This Row],[row_id]] ) - ROW( co_states[[#Headers],[row_id]] )</f>
        <v>29</v>
      </c>
      <c r="C305" s="132" t="s">
        <v>592</v>
      </c>
      <c r="D305" s="132" t="s">
        <v>593</v>
      </c>
      <c r="E305" s="132" t="s">
        <v>7</v>
      </c>
      <c r="F305" s="133">
        <v>34</v>
      </c>
    </row>
    <row r="306" spans="2:6" x14ac:dyDescent="0.3">
      <c r="B306" s="3">
        <f xml:space="preserve"> ROW( co_states[[#This Row],[row_id]] ) - ROW( co_states[[#Headers],[row_id]] )</f>
        <v>30</v>
      </c>
      <c r="C306" s="132" t="s">
        <v>594</v>
      </c>
      <c r="D306" s="132" t="s">
        <v>595</v>
      </c>
      <c r="E306" s="132" t="s">
        <v>12</v>
      </c>
      <c r="F306" s="133">
        <v>35</v>
      </c>
    </row>
    <row r="307" spans="2:6" x14ac:dyDescent="0.3">
      <c r="B307" s="3">
        <f xml:space="preserve"> ROW( co_states[[#This Row],[row_id]] ) - ROW( co_states[[#Headers],[row_id]] )</f>
        <v>31</v>
      </c>
      <c r="C307" s="132" t="s">
        <v>596</v>
      </c>
      <c r="D307" s="132" t="s">
        <v>597</v>
      </c>
      <c r="E307" s="132" t="s">
        <v>7</v>
      </c>
      <c r="F307" s="133">
        <v>36</v>
      </c>
    </row>
    <row r="308" spans="2:6" x14ac:dyDescent="0.3">
      <c r="B308" s="3">
        <f xml:space="preserve"> ROW( co_states[[#This Row],[row_id]] ) - ROW( co_states[[#Headers],[row_id]] )</f>
        <v>32</v>
      </c>
      <c r="C308" s="132" t="s">
        <v>598</v>
      </c>
      <c r="D308" s="132" t="s">
        <v>599</v>
      </c>
      <c r="E308" s="132" t="s">
        <v>10</v>
      </c>
      <c r="F308" s="133">
        <v>37</v>
      </c>
    </row>
    <row r="309" spans="2:6" x14ac:dyDescent="0.3">
      <c r="B309" s="3">
        <f xml:space="preserve"> ROW( co_states[[#This Row],[row_id]] ) - ROW( co_states[[#Headers],[row_id]] )</f>
        <v>33</v>
      </c>
      <c r="C309" s="132" t="s">
        <v>600</v>
      </c>
      <c r="D309" s="132" t="s">
        <v>601</v>
      </c>
      <c r="E309" s="132" t="s">
        <v>8</v>
      </c>
      <c r="F309" s="133">
        <v>38</v>
      </c>
    </row>
    <row r="310" spans="2:6" x14ac:dyDescent="0.3">
      <c r="B310" s="3">
        <f xml:space="preserve"> ROW( co_states[[#This Row],[row_id]] ) - ROW( co_states[[#Headers],[row_id]] )</f>
        <v>34</v>
      </c>
      <c r="C310" s="132" t="s">
        <v>602</v>
      </c>
      <c r="D310" s="132" t="s">
        <v>603</v>
      </c>
      <c r="E310" s="132" t="s">
        <v>6</v>
      </c>
      <c r="F310" s="133">
        <v>39</v>
      </c>
    </row>
    <row r="311" spans="2:6" x14ac:dyDescent="0.3">
      <c r="B311" s="3">
        <f xml:space="preserve"> ROW( co_states[[#This Row],[row_id]] ) - ROW( co_states[[#Headers],[row_id]] )</f>
        <v>35</v>
      </c>
      <c r="C311" s="132" t="s">
        <v>604</v>
      </c>
      <c r="D311" s="132" t="s">
        <v>605</v>
      </c>
      <c r="E311" s="132" t="s">
        <v>11</v>
      </c>
      <c r="F311" s="133">
        <v>40</v>
      </c>
    </row>
    <row r="312" spans="2:6" x14ac:dyDescent="0.3">
      <c r="B312" s="3">
        <f xml:space="preserve"> ROW( co_states[[#This Row],[row_id]] ) - ROW( co_states[[#Headers],[row_id]] )</f>
        <v>36</v>
      </c>
      <c r="C312" s="132" t="s">
        <v>606</v>
      </c>
      <c r="D312" s="132" t="s">
        <v>607</v>
      </c>
      <c r="E312" s="132" t="s">
        <v>9</v>
      </c>
      <c r="F312" s="133">
        <v>41</v>
      </c>
    </row>
    <row r="313" spans="2:6" x14ac:dyDescent="0.3">
      <c r="B313" s="3">
        <f xml:space="preserve"> ROW( co_states[[#This Row],[row_id]] ) - ROW( co_states[[#Headers],[row_id]] )</f>
        <v>37</v>
      </c>
      <c r="C313" s="132" t="s">
        <v>608</v>
      </c>
      <c r="D313" s="132" t="s">
        <v>609</v>
      </c>
      <c r="E313" s="132" t="s">
        <v>7</v>
      </c>
      <c r="F313" s="133">
        <v>42</v>
      </c>
    </row>
    <row r="314" spans="2:6" x14ac:dyDescent="0.3">
      <c r="B314" s="3">
        <f xml:space="preserve"> ROW( co_states[[#This Row],[row_id]] ) - ROW( co_states[[#Headers],[row_id]] )</f>
        <v>38</v>
      </c>
      <c r="C314" s="132" t="s">
        <v>610</v>
      </c>
      <c r="D314" s="132" t="s">
        <v>611</v>
      </c>
      <c r="E314" s="132" t="s">
        <v>7</v>
      </c>
      <c r="F314" s="133">
        <v>44</v>
      </c>
    </row>
    <row r="315" spans="2:6" x14ac:dyDescent="0.3">
      <c r="B315" s="3">
        <f xml:space="preserve"> ROW( co_states[[#This Row],[row_id]] ) - ROW( co_states[[#Headers],[row_id]] )</f>
        <v>39</v>
      </c>
      <c r="C315" s="132" t="s">
        <v>612</v>
      </c>
      <c r="D315" s="132" t="s">
        <v>613</v>
      </c>
      <c r="E315" s="132" t="s">
        <v>10</v>
      </c>
      <c r="F315" s="133">
        <v>45</v>
      </c>
    </row>
    <row r="316" spans="2:6" x14ac:dyDescent="0.3">
      <c r="B316" s="3">
        <f xml:space="preserve"> ROW( co_states[[#This Row],[row_id]] ) - ROW( co_states[[#Headers],[row_id]] )</f>
        <v>40</v>
      </c>
      <c r="C316" s="132" t="s">
        <v>614</v>
      </c>
      <c r="D316" s="132" t="s">
        <v>615</v>
      </c>
      <c r="E316" s="132" t="s">
        <v>8</v>
      </c>
      <c r="F316" s="133">
        <v>46</v>
      </c>
    </row>
    <row r="317" spans="2:6" x14ac:dyDescent="0.3">
      <c r="B317" s="3">
        <f xml:space="preserve"> ROW( co_states[[#This Row],[row_id]] ) - ROW( co_states[[#Headers],[row_id]] )</f>
        <v>41</v>
      </c>
      <c r="C317" s="132" t="s">
        <v>616</v>
      </c>
      <c r="D317" s="132" t="s">
        <v>617</v>
      </c>
      <c r="E317" s="132" t="s">
        <v>10</v>
      </c>
      <c r="F317" s="133">
        <v>47</v>
      </c>
    </row>
    <row r="318" spans="2:6" x14ac:dyDescent="0.3">
      <c r="B318" s="3">
        <f xml:space="preserve"> ROW( co_states[[#This Row],[row_id]] ) - ROW( co_states[[#Headers],[row_id]] )</f>
        <v>42</v>
      </c>
      <c r="C318" s="132" t="s">
        <v>618</v>
      </c>
      <c r="D318" s="132" t="s">
        <v>619</v>
      </c>
      <c r="E318" s="132" t="s">
        <v>11</v>
      </c>
      <c r="F318" s="133">
        <v>48</v>
      </c>
    </row>
    <row r="319" spans="2:6" x14ac:dyDescent="0.3">
      <c r="B319" s="3">
        <f xml:space="preserve"> ROW( co_states[[#This Row],[row_id]] ) - ROW( co_states[[#Headers],[row_id]] )</f>
        <v>43</v>
      </c>
      <c r="C319" s="132" t="s">
        <v>620</v>
      </c>
      <c r="D319" s="132" t="s">
        <v>621</v>
      </c>
      <c r="E319" s="132" t="s">
        <v>12</v>
      </c>
      <c r="F319" s="133">
        <v>49</v>
      </c>
    </row>
    <row r="320" spans="2:6" x14ac:dyDescent="0.3">
      <c r="B320" s="3">
        <f xml:space="preserve"> ROW( co_states[[#This Row],[row_id]] ) - ROW( co_states[[#Headers],[row_id]] )</f>
        <v>44</v>
      </c>
      <c r="C320" s="132" t="s">
        <v>622</v>
      </c>
      <c r="D320" s="132" t="s">
        <v>623</v>
      </c>
      <c r="E320" s="132" t="s">
        <v>7</v>
      </c>
      <c r="F320" s="133">
        <v>50</v>
      </c>
    </row>
    <row r="321" spans="1:21" x14ac:dyDescent="0.3">
      <c r="B321" s="3">
        <f xml:space="preserve"> ROW( co_states[[#This Row],[row_id]] ) - ROW( co_states[[#Headers],[row_id]] )</f>
        <v>45</v>
      </c>
      <c r="C321" s="132" t="s">
        <v>624</v>
      </c>
      <c r="D321" s="132" t="s">
        <v>625</v>
      </c>
      <c r="E321" s="132" t="s">
        <v>10</v>
      </c>
      <c r="F321" s="133">
        <v>51</v>
      </c>
    </row>
    <row r="322" spans="1:21" x14ac:dyDescent="0.3">
      <c r="B322" s="3">
        <f xml:space="preserve"> ROW( co_states[[#This Row],[row_id]] ) - ROW( co_states[[#Headers],[row_id]] )</f>
        <v>46</v>
      </c>
      <c r="C322" s="132" t="s">
        <v>626</v>
      </c>
      <c r="D322" s="132" t="s">
        <v>627</v>
      </c>
      <c r="E322" s="132" t="s">
        <v>9</v>
      </c>
      <c r="F322" s="133">
        <v>53</v>
      </c>
    </row>
    <row r="323" spans="1:21" x14ac:dyDescent="0.3">
      <c r="B323" s="3">
        <f xml:space="preserve"> ROW( co_states[[#This Row],[row_id]] ) - ROW( co_states[[#Headers],[row_id]] )</f>
        <v>47</v>
      </c>
      <c r="C323" s="132" t="s">
        <v>628</v>
      </c>
      <c r="D323" s="132" t="s">
        <v>629</v>
      </c>
      <c r="E323" s="132" t="s">
        <v>7</v>
      </c>
      <c r="F323" s="133">
        <v>54</v>
      </c>
    </row>
    <row r="324" spans="1:21" x14ac:dyDescent="0.3">
      <c r="B324" s="3">
        <f xml:space="preserve"> ROW( co_states[[#This Row],[row_id]] ) - ROW( co_states[[#Headers],[row_id]] )</f>
        <v>48</v>
      </c>
      <c r="C324" s="132" t="s">
        <v>630</v>
      </c>
      <c r="D324" s="132" t="s">
        <v>631</v>
      </c>
      <c r="E324" s="132" t="s">
        <v>6</v>
      </c>
      <c r="F324" s="133">
        <v>55</v>
      </c>
    </row>
    <row r="325" spans="1:21" x14ac:dyDescent="0.3">
      <c r="B325" s="3">
        <f xml:space="preserve"> ROW( co_states[[#This Row],[row_id]] ) - ROW( co_states[[#Headers],[row_id]] )</f>
        <v>49</v>
      </c>
      <c r="C325" s="132" t="s">
        <v>632</v>
      </c>
      <c r="D325" s="132" t="s">
        <v>633</v>
      </c>
      <c r="E325" s="132" t="s">
        <v>8</v>
      </c>
      <c r="F325" s="133">
        <v>56</v>
      </c>
    </row>
    <row r="328" spans="1:21" ht="14.5" x14ac:dyDescent="0.35">
      <c r="A328" s="42"/>
      <c r="B328" s="43" t="s">
        <v>639</v>
      </c>
      <c r="C328" s="43"/>
      <c r="D328" s="43"/>
      <c r="E328" s="43"/>
      <c r="F328" s="43"/>
      <c r="G328" s="43"/>
      <c r="H328" s="43"/>
      <c r="I328" s="43"/>
      <c r="J328" s="43"/>
      <c r="K328" s="43"/>
      <c r="L328" s="43"/>
      <c r="M328" s="43"/>
      <c r="N328" s="43"/>
      <c r="O328" s="43"/>
      <c r="P328" s="43"/>
      <c r="Q328" s="43"/>
      <c r="R328" s="43"/>
      <c r="S328" s="43"/>
      <c r="T328" s="43"/>
      <c r="U328" s="43"/>
    </row>
    <row r="329" spans="1:21" x14ac:dyDescent="0.3">
      <c r="B329" s="3" t="s">
        <v>640</v>
      </c>
    </row>
    <row r="331" spans="1:21" x14ac:dyDescent="0.3">
      <c r="B331" s="72" t="s">
        <v>126</v>
      </c>
      <c r="C331" s="55" t="s">
        <v>210</v>
      </c>
      <c r="D331" s="55" t="s">
        <v>637</v>
      </c>
      <c r="E331" s="55" t="s">
        <v>138</v>
      </c>
      <c r="F331" s="55" t="s">
        <v>207</v>
      </c>
      <c r="G331" s="55" t="s">
        <v>110</v>
      </c>
      <c r="H331" s="55" t="s">
        <v>111</v>
      </c>
      <c r="I331" s="55" t="s">
        <v>641</v>
      </c>
      <c r="J331" s="55" t="s">
        <v>642</v>
      </c>
    </row>
    <row r="332" spans="1:21" x14ac:dyDescent="0.3">
      <c r="B332" s="6">
        <f xml:space="preserve"> ROW( co_slrScalars[[#This Row],[row_id]] ) - ROW( co_slrScalars[[#Headers],[row_id]] )</f>
        <v>1</v>
      </c>
      <c r="C332" s="73" t="s">
        <v>23</v>
      </c>
      <c r="D332" s="53" cm="1">
        <f t="array" ref="D332" xml:space="preserve"> INDEX( co_sectors[byState], MATCH( 1, --( co_slrScalars[[#This Row],[sector]] = co_sectors[sector_id] ), 0 ) )</f>
        <v>1</v>
      </c>
      <c r="E332" s="73" t="s">
        <v>89</v>
      </c>
      <c r="F332" s="73" t="s">
        <v>95</v>
      </c>
      <c r="G332" s="73">
        <v>1</v>
      </c>
      <c r="H332" s="73">
        <v>0.45</v>
      </c>
      <c r="I332" s="73">
        <v>0</v>
      </c>
      <c r="J332" s="73">
        <v>2100</v>
      </c>
    </row>
    <row r="333" spans="1:21" x14ac:dyDescent="0.3">
      <c r="B333" s="6">
        <f xml:space="preserve"> ROW( co_slrScalars[[#This Row],[row_id]] ) - ROW( co_slrScalars[[#Headers],[row_id]] )</f>
        <v>2</v>
      </c>
      <c r="C333" s="73" t="s">
        <v>60</v>
      </c>
      <c r="D333" s="53" cm="1">
        <f t="array" ref="D333" xml:space="preserve"> INDEX( co_sectors[byState], MATCH( 1, --( co_slrScalars[[#This Row],[sector]] = co_sectors[sector_id] ), 0 ) )</f>
        <v>1</v>
      </c>
      <c r="E333" s="73" t="s">
        <v>89</v>
      </c>
      <c r="F333" s="73" t="s">
        <v>194</v>
      </c>
      <c r="G333" s="73">
        <v>0.16250000000000001</v>
      </c>
      <c r="H333" s="73">
        <v>1</v>
      </c>
      <c r="I333" s="73">
        <v>0.83750000000000002</v>
      </c>
      <c r="J333"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H14" sqref="H14"/>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374</v>
      </c>
    </row>
    <row r="3" spans="2:11" x14ac:dyDescent="0.35">
      <c r="B3" s="9" t="s">
        <v>126</v>
      </c>
      <c r="C3" s="9" t="s">
        <v>70</v>
      </c>
      <c r="D3" s="9" t="s">
        <v>194</v>
      </c>
      <c r="E3" s="9" t="s">
        <v>168</v>
      </c>
      <c r="F3" s="9" t="s">
        <v>169</v>
      </c>
      <c r="G3" s="9" t="s">
        <v>232</v>
      </c>
      <c r="H3" s="9" t="s">
        <v>170</v>
      </c>
      <c r="I3" s="9" t="s">
        <v>171</v>
      </c>
      <c r="J3" s="9" t="s">
        <v>233</v>
      </c>
      <c r="K3" s="9" t="s">
        <v>172</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126</v>
      </c>
      <c r="C22" s="9" t="s">
        <v>70</v>
      </c>
      <c r="D22" s="9" t="s">
        <v>430</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375</v>
      </c>
    </row>
    <row r="3" spans="2:6" x14ac:dyDescent="0.35">
      <c r="B3" s="92" t="s">
        <v>126</v>
      </c>
      <c r="C3" s="92" t="s">
        <v>58</v>
      </c>
      <c r="D3" s="92" t="s">
        <v>376</v>
      </c>
      <c r="E3" s="92" t="s">
        <v>377</v>
      </c>
      <c r="F3" s="92" t="s">
        <v>359</v>
      </c>
    </row>
    <row r="4" spans="2:6" ht="58" x14ac:dyDescent="0.35">
      <c r="B4" s="93">
        <f xml:space="preserve"> ROW( Readme_sectors[[#This Row],[row_id]] ) - ROW( Readme_sectors[[#Headers],[row_id]] )</f>
        <v>1</v>
      </c>
      <c r="C4" s="92" t="s">
        <v>23</v>
      </c>
      <c r="D4" s="92" t="s">
        <v>24</v>
      </c>
      <c r="E4" s="92" t="s">
        <v>122</v>
      </c>
      <c r="F4" s="94" t="s">
        <v>378</v>
      </c>
    </row>
    <row r="5" spans="2:6" ht="43.5" x14ac:dyDescent="0.35">
      <c r="B5" s="93">
        <f xml:space="preserve"> ROW( Readme_sectors[[#This Row],[row_id]] ) - ROW( Readme_sectors[[#Headers],[row_id]] )</f>
        <v>2</v>
      </c>
      <c r="C5" s="93" t="s">
        <v>60</v>
      </c>
      <c r="D5" s="92" t="s">
        <v>24</v>
      </c>
      <c r="E5" s="92" t="s">
        <v>122</v>
      </c>
      <c r="F5" s="94" t="s">
        <v>379</v>
      </c>
    </row>
    <row r="8" spans="2:6" x14ac:dyDescent="0.35">
      <c r="B8" t="s">
        <v>380</v>
      </c>
    </row>
    <row r="9" spans="2:6" x14ac:dyDescent="0.35">
      <c r="B9" t="s">
        <v>126</v>
      </c>
      <c r="C9" t="s">
        <v>58</v>
      </c>
      <c r="D9" t="s">
        <v>376</v>
      </c>
      <c r="E9" t="s">
        <v>377</v>
      </c>
    </row>
    <row r="10" spans="2:6" x14ac:dyDescent="0.35">
      <c r="B10" s="2">
        <f xml:space="preserve"> ROW( Readme_adaptations[[#This Row],[row_id]] ) - ROW( Readme_adaptations[[#Headers],[row_id]] )</f>
        <v>1</v>
      </c>
      <c r="C10" t="s">
        <v>23</v>
      </c>
      <c r="D10" t="s">
        <v>24</v>
      </c>
      <c r="E10" t="s">
        <v>122</v>
      </c>
    </row>
    <row r="11" spans="2:6" x14ac:dyDescent="0.35">
      <c r="B11" s="2">
        <f xml:space="preserve"> ROW( Readme_adaptations[[#This Row],[row_id]] ) - ROW( Readme_adaptations[[#Headers],[row_id]] )</f>
        <v>2</v>
      </c>
      <c r="C11" t="s">
        <v>23</v>
      </c>
      <c r="D11" t="s">
        <v>25</v>
      </c>
      <c r="E11" t="s">
        <v>124</v>
      </c>
    </row>
    <row r="12" spans="2:6" x14ac:dyDescent="0.35">
      <c r="B12" s="2">
        <f xml:space="preserve"> ROW( Readme_adaptations[[#This Row],[row_id]] ) - ROW( Readme_adaptations[[#Headers],[row_id]] )</f>
        <v>3</v>
      </c>
      <c r="C12" t="s">
        <v>23</v>
      </c>
      <c r="D12" t="s">
        <v>47</v>
      </c>
      <c r="E12" t="s">
        <v>123</v>
      </c>
    </row>
    <row r="13" spans="2:6" x14ac:dyDescent="0.35">
      <c r="B13" s="2">
        <f xml:space="preserve"> ROW( Readme_adaptations[[#This Row],[row_id]] ) - ROW( Readme_adaptations[[#Headers],[row_id]] )</f>
        <v>4</v>
      </c>
      <c r="C13" s="2" t="s">
        <v>60</v>
      </c>
      <c r="D13" t="s">
        <v>24</v>
      </c>
      <c r="E13" t="s">
        <v>122</v>
      </c>
    </row>
    <row r="14" spans="2:6" x14ac:dyDescent="0.35">
      <c r="B14" s="2">
        <f xml:space="preserve"> ROW( Readme_adaptations[[#This Row],[row_id]] ) - ROW( Readme_adaptations[[#Headers],[row_id]] )</f>
        <v>5</v>
      </c>
      <c r="C14" s="2" t="s">
        <v>60</v>
      </c>
      <c r="D14" t="s">
        <v>25</v>
      </c>
      <c r="E14" t="s">
        <v>125</v>
      </c>
    </row>
    <row r="15" spans="2:6" x14ac:dyDescent="0.35">
      <c r="B15" s="2">
        <f xml:space="preserve"> ROW( Readme_adaptations[[#This Row],[row_id]] ) - ROW( Readme_adaptations[[#Headers],[row_id]] )</f>
        <v>6</v>
      </c>
      <c r="C15" s="2" t="s">
        <v>60</v>
      </c>
      <c r="D15" t="s">
        <v>47</v>
      </c>
      <c r="E15" t="s">
        <v>121</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193"/>
  <sheetViews>
    <sheetView zoomScale="85" zoomScaleNormal="85" workbookViewId="0">
      <pane ySplit="1" topLeftCell="A736" activePane="bottomLeft" state="frozen"/>
      <selection pane="bottomLeft" activeCell="D757" sqref="D757"/>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126</v>
      </c>
      <c r="B1" s="14" t="s">
        <v>158</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293</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293</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293</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293</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293</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293</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293</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293</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293</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293</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293</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293</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293</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293</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293</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293</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293</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293</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293</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293</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293</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293</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293</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293</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293</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293</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293</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293</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293</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293</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293</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293</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293</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293</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293</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293</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293</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293</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293</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293</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293</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293</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293</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293</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293</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293</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293</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293</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293</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293</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293</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293</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293</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293</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293</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293</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293</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293</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293</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293</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293</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293</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293</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293</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293</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293</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293</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293</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293</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293</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293</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293</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293</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293</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293</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293</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293</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293</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293</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293</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293</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293</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293</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293</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293</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293</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293</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293</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293</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293</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293</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293</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293</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293</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293</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293</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293</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293</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293</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293</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293</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293</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293</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293</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293</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293</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293</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293</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293</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293</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293</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293</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293</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293</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293</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293</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293</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293</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293</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127</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127</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127</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127</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127</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127</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127</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127</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127</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127</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127</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127</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127</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127</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127</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127</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127</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98</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98</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98</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98</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98</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98</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98</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98</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98</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98</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98</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98</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98</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98</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98</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98</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98</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98</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98</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98</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98</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98</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98</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98</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98</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98</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98</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98</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98</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98</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98</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98</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98</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98</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98</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98</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98</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98</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98</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98</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98</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98</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98</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98</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98</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98</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98</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98</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98</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98</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98</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98</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98</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98</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98</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98</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98</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98</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98</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98</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98</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98</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98</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98</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98</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98</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98</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98</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98</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98</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98</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98</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98</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98</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98</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98</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98</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98</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98</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98</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98</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98</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98</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98</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98</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98</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98</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98</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98</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98</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98</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98</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98</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98</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98</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98</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98</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98</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98</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98</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98</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98</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98</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98</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98</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98</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98</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98</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98</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98</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98</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98</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98</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98</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98</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98</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98</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98</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98</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157</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134</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135</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132</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300</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117</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117</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117</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117</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117</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117</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117</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physScalar</v>
      </c>
      <c r="C426" s="41" t="str">
        <f xml:space="preserve"> INDEX( co_scalarInfo[scalarLabel], MATCH( scalarDataframe[[#This Row],[scalarName]], co_scalarInfo[scalarName], 0 ) )</f>
        <v>High Risk Worker Population</v>
      </c>
      <c r="D426" s="16" t="s">
        <v>106</v>
      </c>
      <c r="E426" s="17" t="s">
        <v>6</v>
      </c>
      <c r="F426" s="24">
        <v>2010</v>
      </c>
      <c r="G426" s="25">
        <v>7765006</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physScalar</v>
      </c>
      <c r="C427" s="41" t="str">
        <f xml:space="preserve"> INDEX( co_scalarInfo[scalarLabel], MATCH( scalarDataframe[[#This Row],[scalarName]], co_scalarInfo[scalarName], 0 ) )</f>
        <v>High Risk Worker Population</v>
      </c>
      <c r="D427" s="16" t="s">
        <v>106</v>
      </c>
      <c r="E427" s="17" t="s">
        <v>6</v>
      </c>
      <c r="F427" s="24">
        <v>2015</v>
      </c>
      <c r="G427" s="25">
        <v>7765006</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physScalar</v>
      </c>
      <c r="C428" s="41" t="str">
        <f xml:space="preserve"> INDEX( co_scalarInfo[scalarLabel], MATCH( scalarDataframe[[#This Row],[scalarName]], co_scalarInfo[scalarName], 0 ) )</f>
        <v>High Risk Worker Population</v>
      </c>
      <c r="D428" s="16" t="s">
        <v>106</v>
      </c>
      <c r="E428" s="17" t="s">
        <v>6</v>
      </c>
      <c r="F428" s="24">
        <v>2020</v>
      </c>
      <c r="G428" s="25">
        <v>7765006</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physScalar</v>
      </c>
      <c r="C429" s="41" t="str">
        <f xml:space="preserve"> INDEX( co_scalarInfo[scalarLabel], MATCH( scalarDataframe[[#This Row],[scalarName]], co_scalarInfo[scalarName], 0 ) )</f>
        <v>High Risk Worker Population</v>
      </c>
      <c r="D429" s="16" t="s">
        <v>106</v>
      </c>
      <c r="E429" s="17" t="s">
        <v>6</v>
      </c>
      <c r="F429" s="24">
        <v>2025</v>
      </c>
      <c r="G429" s="25">
        <v>7765006</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physScalar</v>
      </c>
      <c r="C430" s="41" t="str">
        <f xml:space="preserve"> INDEX( co_scalarInfo[scalarLabel], MATCH( scalarDataframe[[#This Row],[scalarName]], co_scalarInfo[scalarName], 0 ) )</f>
        <v>High Risk Worker Population</v>
      </c>
      <c r="D430" s="16" t="s">
        <v>106</v>
      </c>
      <c r="E430" s="17" t="s">
        <v>6</v>
      </c>
      <c r="F430" s="24">
        <v>2030</v>
      </c>
      <c r="G430" s="25">
        <v>7765006</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physScalar</v>
      </c>
      <c r="C431" s="41" t="str">
        <f xml:space="preserve"> INDEX( co_scalarInfo[scalarLabel], MATCH( scalarDataframe[[#This Row],[scalarName]], co_scalarInfo[scalarName], 0 ) )</f>
        <v>High Risk Worker Population</v>
      </c>
      <c r="D431" s="16" t="s">
        <v>106</v>
      </c>
      <c r="E431" s="17" t="s">
        <v>6</v>
      </c>
      <c r="F431" s="24">
        <v>2035</v>
      </c>
      <c r="G431" s="25">
        <v>7765006</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physScalar</v>
      </c>
      <c r="C432" s="41" t="str">
        <f xml:space="preserve"> INDEX( co_scalarInfo[scalarLabel], MATCH( scalarDataframe[[#This Row],[scalarName]], co_scalarInfo[scalarName], 0 ) )</f>
        <v>High Risk Worker Population</v>
      </c>
      <c r="D432" s="16" t="s">
        <v>106</v>
      </c>
      <c r="E432" s="17" t="s">
        <v>6</v>
      </c>
      <c r="F432" s="24">
        <v>2040</v>
      </c>
      <c r="G432" s="25">
        <v>7765006</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physScalar</v>
      </c>
      <c r="C433" s="41" t="str">
        <f xml:space="preserve"> INDEX( co_scalarInfo[scalarLabel], MATCH( scalarDataframe[[#This Row],[scalarName]], co_scalarInfo[scalarName], 0 ) )</f>
        <v>High Risk Worker Population</v>
      </c>
      <c r="D433" s="16" t="s">
        <v>106</v>
      </c>
      <c r="E433" s="17" t="s">
        <v>6</v>
      </c>
      <c r="F433" s="24">
        <v>2045</v>
      </c>
      <c r="G433" s="25">
        <v>7765006</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physScalar</v>
      </c>
      <c r="C434" s="41" t="str">
        <f xml:space="preserve"> INDEX( co_scalarInfo[scalarLabel], MATCH( scalarDataframe[[#This Row],[scalarName]], co_scalarInfo[scalarName], 0 ) )</f>
        <v>High Risk Worker Population</v>
      </c>
      <c r="D434" s="16" t="s">
        <v>106</v>
      </c>
      <c r="E434" s="17" t="s">
        <v>6</v>
      </c>
      <c r="F434" s="24">
        <v>2050</v>
      </c>
      <c r="G434" s="25">
        <v>7765006</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physScalar</v>
      </c>
      <c r="C435" s="41" t="str">
        <f xml:space="preserve"> INDEX( co_scalarInfo[scalarLabel], MATCH( scalarDataframe[[#This Row],[scalarName]], co_scalarInfo[scalarName], 0 ) )</f>
        <v>High Risk Worker Population</v>
      </c>
      <c r="D435" s="16" t="s">
        <v>106</v>
      </c>
      <c r="E435" s="17" t="s">
        <v>6</v>
      </c>
      <c r="F435" s="24">
        <v>2055</v>
      </c>
      <c r="G435" s="25">
        <v>7765006</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physScalar</v>
      </c>
      <c r="C436" s="41" t="str">
        <f xml:space="preserve"> INDEX( co_scalarInfo[scalarLabel], MATCH( scalarDataframe[[#This Row],[scalarName]], co_scalarInfo[scalarName], 0 ) )</f>
        <v>High Risk Worker Population</v>
      </c>
      <c r="D436" s="16" t="s">
        <v>106</v>
      </c>
      <c r="E436" s="17" t="s">
        <v>6</v>
      </c>
      <c r="F436" s="24">
        <v>2060</v>
      </c>
      <c r="G436" s="25">
        <v>7765006</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physScalar</v>
      </c>
      <c r="C437" s="41" t="str">
        <f xml:space="preserve"> INDEX( co_scalarInfo[scalarLabel], MATCH( scalarDataframe[[#This Row],[scalarName]], co_scalarInfo[scalarName], 0 ) )</f>
        <v>High Risk Worker Population</v>
      </c>
      <c r="D437" s="16" t="s">
        <v>106</v>
      </c>
      <c r="E437" s="17" t="s">
        <v>6</v>
      </c>
      <c r="F437" s="24">
        <v>2065</v>
      </c>
      <c r="G437" s="25">
        <v>7765006</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physScalar</v>
      </c>
      <c r="C438" s="41" t="str">
        <f xml:space="preserve"> INDEX( co_scalarInfo[scalarLabel], MATCH( scalarDataframe[[#This Row],[scalarName]], co_scalarInfo[scalarName], 0 ) )</f>
        <v>High Risk Worker Population</v>
      </c>
      <c r="D438" s="16" t="s">
        <v>106</v>
      </c>
      <c r="E438" s="17" t="s">
        <v>6</v>
      </c>
      <c r="F438" s="24">
        <v>2070</v>
      </c>
      <c r="G438" s="25">
        <v>7765006</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physScalar</v>
      </c>
      <c r="C439" s="41" t="str">
        <f xml:space="preserve"> INDEX( co_scalarInfo[scalarLabel], MATCH( scalarDataframe[[#This Row],[scalarName]], co_scalarInfo[scalarName], 0 ) )</f>
        <v>High Risk Worker Population</v>
      </c>
      <c r="D439" s="16" t="s">
        <v>106</v>
      </c>
      <c r="E439" s="17" t="s">
        <v>6</v>
      </c>
      <c r="F439" s="24">
        <v>2075</v>
      </c>
      <c r="G439" s="25">
        <v>7765006</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physScalar</v>
      </c>
      <c r="C440" s="41" t="str">
        <f xml:space="preserve"> INDEX( co_scalarInfo[scalarLabel], MATCH( scalarDataframe[[#This Row],[scalarName]], co_scalarInfo[scalarName], 0 ) )</f>
        <v>High Risk Worker Population</v>
      </c>
      <c r="D440" s="16" t="s">
        <v>106</v>
      </c>
      <c r="E440" s="17" t="s">
        <v>6</v>
      </c>
      <c r="F440" s="24">
        <v>2080</v>
      </c>
      <c r="G440" s="25">
        <v>7765006</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physScalar</v>
      </c>
      <c r="C441" s="41" t="str">
        <f xml:space="preserve"> INDEX( co_scalarInfo[scalarLabel], MATCH( scalarDataframe[[#This Row],[scalarName]], co_scalarInfo[scalarName], 0 ) )</f>
        <v>High Risk Worker Population</v>
      </c>
      <c r="D441" s="16" t="s">
        <v>106</v>
      </c>
      <c r="E441" s="17" t="s">
        <v>6</v>
      </c>
      <c r="F441" s="24">
        <v>2085</v>
      </c>
      <c r="G441" s="25">
        <v>7765006</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physScalar</v>
      </c>
      <c r="C442" s="41" t="str">
        <f xml:space="preserve"> INDEX( co_scalarInfo[scalarLabel], MATCH( scalarDataframe[[#This Row],[scalarName]], co_scalarInfo[scalarName], 0 ) )</f>
        <v>High Risk Worker Population</v>
      </c>
      <c r="D442" s="16" t="s">
        <v>106</v>
      </c>
      <c r="E442" s="17" t="s">
        <v>6</v>
      </c>
      <c r="F442" s="24">
        <v>2090</v>
      </c>
      <c r="G442" s="25">
        <v>7765006</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physScalar</v>
      </c>
      <c r="C443" s="41" t="str">
        <f xml:space="preserve"> INDEX( co_scalarInfo[scalarLabel], MATCH( scalarDataframe[[#This Row],[scalarName]], co_scalarInfo[scalarName], 0 ) )</f>
        <v>High Risk Worker Population</v>
      </c>
      <c r="D443" s="16" t="s">
        <v>106</v>
      </c>
      <c r="E443" s="17" t="s">
        <v>7</v>
      </c>
      <c r="F443" s="24">
        <v>2010</v>
      </c>
      <c r="G443" s="25">
        <v>6348864</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physScalar</v>
      </c>
      <c r="C444" s="41" t="str">
        <f xml:space="preserve"> INDEX( co_scalarInfo[scalarLabel], MATCH( scalarDataframe[[#This Row],[scalarName]], co_scalarInfo[scalarName], 0 ) )</f>
        <v>High Risk Worker Population</v>
      </c>
      <c r="D444" s="16" t="s">
        <v>106</v>
      </c>
      <c r="E444" s="17" t="s">
        <v>7</v>
      </c>
      <c r="F444" s="24">
        <v>2015</v>
      </c>
      <c r="G444" s="25">
        <v>6348864</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physScalar</v>
      </c>
      <c r="C445" s="41" t="str">
        <f xml:space="preserve"> INDEX( co_scalarInfo[scalarLabel], MATCH( scalarDataframe[[#This Row],[scalarName]], co_scalarInfo[scalarName], 0 ) )</f>
        <v>High Risk Worker Population</v>
      </c>
      <c r="D445" s="16" t="s">
        <v>106</v>
      </c>
      <c r="E445" s="17" t="s">
        <v>7</v>
      </c>
      <c r="F445" s="24">
        <v>2020</v>
      </c>
      <c r="G445" s="25">
        <v>6348864</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physScalar</v>
      </c>
      <c r="C446" s="41" t="str">
        <f xml:space="preserve"> INDEX( co_scalarInfo[scalarLabel], MATCH( scalarDataframe[[#This Row],[scalarName]], co_scalarInfo[scalarName], 0 ) )</f>
        <v>High Risk Worker Population</v>
      </c>
      <c r="D446" s="16" t="s">
        <v>106</v>
      </c>
      <c r="E446" s="17" t="s">
        <v>7</v>
      </c>
      <c r="F446" s="24">
        <v>2025</v>
      </c>
      <c r="G446" s="25">
        <v>6348864</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physScalar</v>
      </c>
      <c r="C447" s="41" t="str">
        <f xml:space="preserve"> INDEX( co_scalarInfo[scalarLabel], MATCH( scalarDataframe[[#This Row],[scalarName]], co_scalarInfo[scalarName], 0 ) )</f>
        <v>High Risk Worker Population</v>
      </c>
      <c r="D447" s="16" t="s">
        <v>106</v>
      </c>
      <c r="E447" s="17" t="s">
        <v>7</v>
      </c>
      <c r="F447" s="24">
        <v>2030</v>
      </c>
      <c r="G447" s="25">
        <v>6348864</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physScalar</v>
      </c>
      <c r="C448" s="41" t="str">
        <f xml:space="preserve"> INDEX( co_scalarInfo[scalarLabel], MATCH( scalarDataframe[[#This Row],[scalarName]], co_scalarInfo[scalarName], 0 ) )</f>
        <v>High Risk Worker Population</v>
      </c>
      <c r="D448" s="16" t="s">
        <v>106</v>
      </c>
      <c r="E448" s="17" t="s">
        <v>7</v>
      </c>
      <c r="F448" s="24">
        <v>2035</v>
      </c>
      <c r="G448" s="25">
        <v>6348864</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physScalar</v>
      </c>
      <c r="C449" s="41" t="str">
        <f xml:space="preserve"> INDEX( co_scalarInfo[scalarLabel], MATCH( scalarDataframe[[#This Row],[scalarName]], co_scalarInfo[scalarName], 0 ) )</f>
        <v>High Risk Worker Population</v>
      </c>
      <c r="D449" s="16" t="s">
        <v>106</v>
      </c>
      <c r="E449" s="17" t="s">
        <v>7</v>
      </c>
      <c r="F449" s="24">
        <v>2040</v>
      </c>
      <c r="G449" s="25">
        <v>6348864</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physScalar</v>
      </c>
      <c r="C450" s="41" t="str">
        <f xml:space="preserve"> INDEX( co_scalarInfo[scalarLabel], MATCH( scalarDataframe[[#This Row],[scalarName]], co_scalarInfo[scalarName], 0 ) )</f>
        <v>High Risk Worker Population</v>
      </c>
      <c r="D450" s="16" t="s">
        <v>106</v>
      </c>
      <c r="E450" s="17" t="s">
        <v>7</v>
      </c>
      <c r="F450" s="24">
        <v>2045</v>
      </c>
      <c r="G450" s="25">
        <v>6348864</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physScalar</v>
      </c>
      <c r="C451" s="41" t="str">
        <f xml:space="preserve"> INDEX( co_scalarInfo[scalarLabel], MATCH( scalarDataframe[[#This Row],[scalarName]], co_scalarInfo[scalarName], 0 ) )</f>
        <v>High Risk Worker Population</v>
      </c>
      <c r="D451" s="16" t="s">
        <v>106</v>
      </c>
      <c r="E451" s="17" t="s">
        <v>7</v>
      </c>
      <c r="F451" s="24">
        <v>2050</v>
      </c>
      <c r="G451" s="25">
        <v>6348864</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physScalar</v>
      </c>
      <c r="C452" s="41" t="str">
        <f xml:space="preserve"> INDEX( co_scalarInfo[scalarLabel], MATCH( scalarDataframe[[#This Row],[scalarName]], co_scalarInfo[scalarName], 0 ) )</f>
        <v>High Risk Worker Population</v>
      </c>
      <c r="D452" s="16" t="s">
        <v>106</v>
      </c>
      <c r="E452" s="17" t="s">
        <v>7</v>
      </c>
      <c r="F452" s="24">
        <v>2055</v>
      </c>
      <c r="G452" s="25">
        <v>6348864</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physScalar</v>
      </c>
      <c r="C453" s="41" t="str">
        <f xml:space="preserve"> INDEX( co_scalarInfo[scalarLabel], MATCH( scalarDataframe[[#This Row],[scalarName]], co_scalarInfo[scalarName], 0 ) )</f>
        <v>High Risk Worker Population</v>
      </c>
      <c r="D453" s="16" t="s">
        <v>106</v>
      </c>
      <c r="E453" s="17" t="s">
        <v>7</v>
      </c>
      <c r="F453" s="24">
        <v>2060</v>
      </c>
      <c r="G453" s="25">
        <v>6348864</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physScalar</v>
      </c>
      <c r="C454" s="41" t="str">
        <f xml:space="preserve"> INDEX( co_scalarInfo[scalarLabel], MATCH( scalarDataframe[[#This Row],[scalarName]], co_scalarInfo[scalarName], 0 ) )</f>
        <v>High Risk Worker Population</v>
      </c>
      <c r="D454" s="16" t="s">
        <v>106</v>
      </c>
      <c r="E454" s="17" t="s">
        <v>7</v>
      </c>
      <c r="F454" s="24">
        <v>2065</v>
      </c>
      <c r="G454" s="25">
        <v>6348864</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physScalar</v>
      </c>
      <c r="C455" s="41" t="str">
        <f xml:space="preserve"> INDEX( co_scalarInfo[scalarLabel], MATCH( scalarDataframe[[#This Row],[scalarName]], co_scalarInfo[scalarName], 0 ) )</f>
        <v>High Risk Worker Population</v>
      </c>
      <c r="D455" s="16" t="s">
        <v>106</v>
      </c>
      <c r="E455" s="17" t="s">
        <v>7</v>
      </c>
      <c r="F455" s="24">
        <v>2070</v>
      </c>
      <c r="G455" s="25">
        <v>6348864</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physScalar</v>
      </c>
      <c r="C456" s="41" t="str">
        <f xml:space="preserve"> INDEX( co_scalarInfo[scalarLabel], MATCH( scalarDataframe[[#This Row],[scalarName]], co_scalarInfo[scalarName], 0 ) )</f>
        <v>High Risk Worker Population</v>
      </c>
      <c r="D456" s="16" t="s">
        <v>106</v>
      </c>
      <c r="E456" s="17" t="s">
        <v>7</v>
      </c>
      <c r="F456" s="24">
        <v>2075</v>
      </c>
      <c r="G456" s="25">
        <v>6348864</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physScalar</v>
      </c>
      <c r="C457" s="41" t="str">
        <f xml:space="preserve"> INDEX( co_scalarInfo[scalarLabel], MATCH( scalarDataframe[[#This Row],[scalarName]], co_scalarInfo[scalarName], 0 ) )</f>
        <v>High Risk Worker Population</v>
      </c>
      <c r="D457" s="16" t="s">
        <v>106</v>
      </c>
      <c r="E457" s="17" t="s">
        <v>7</v>
      </c>
      <c r="F457" s="24">
        <v>2080</v>
      </c>
      <c r="G457" s="25">
        <v>6348864</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physScalar</v>
      </c>
      <c r="C458" s="41" t="str">
        <f xml:space="preserve"> INDEX( co_scalarInfo[scalarLabel], MATCH( scalarDataframe[[#This Row],[scalarName]], co_scalarInfo[scalarName], 0 ) )</f>
        <v>High Risk Worker Population</v>
      </c>
      <c r="D458" s="16" t="s">
        <v>106</v>
      </c>
      <c r="E458" s="17" t="s">
        <v>7</v>
      </c>
      <c r="F458" s="24">
        <v>2085</v>
      </c>
      <c r="G458" s="25">
        <v>6348864</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physScalar</v>
      </c>
      <c r="C459" s="41" t="str">
        <f xml:space="preserve"> INDEX( co_scalarInfo[scalarLabel], MATCH( scalarDataframe[[#This Row],[scalarName]], co_scalarInfo[scalarName], 0 ) )</f>
        <v>High Risk Worker Population</v>
      </c>
      <c r="D459" s="16" t="s">
        <v>106</v>
      </c>
      <c r="E459" s="17" t="s">
        <v>7</v>
      </c>
      <c r="F459" s="24">
        <v>2090</v>
      </c>
      <c r="G459" s="25">
        <v>6348864</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physScalar</v>
      </c>
      <c r="C460" s="41" t="str">
        <f xml:space="preserve"> INDEX( co_scalarInfo[scalarLabel], MATCH( scalarDataframe[[#This Row],[scalarName]], co_scalarInfo[scalarName], 0 ) )</f>
        <v>High Risk Worker Population</v>
      </c>
      <c r="D460" s="16" t="s">
        <v>106</v>
      </c>
      <c r="E460" s="17" t="s">
        <v>8</v>
      </c>
      <c r="F460" s="24">
        <v>2010</v>
      </c>
      <c r="G460" s="25">
        <v>694657</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physScalar</v>
      </c>
      <c r="C461" s="41" t="str">
        <f xml:space="preserve"> INDEX( co_scalarInfo[scalarLabel], MATCH( scalarDataframe[[#This Row],[scalarName]], co_scalarInfo[scalarName], 0 ) )</f>
        <v>High Risk Worker Population</v>
      </c>
      <c r="D461" s="16" t="s">
        <v>106</v>
      </c>
      <c r="E461" s="17" t="s">
        <v>8</v>
      </c>
      <c r="F461" s="24">
        <v>2015</v>
      </c>
      <c r="G461" s="25">
        <v>694657</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physScalar</v>
      </c>
      <c r="C462" s="41" t="str">
        <f xml:space="preserve"> INDEX( co_scalarInfo[scalarLabel], MATCH( scalarDataframe[[#This Row],[scalarName]], co_scalarInfo[scalarName], 0 ) )</f>
        <v>High Risk Worker Population</v>
      </c>
      <c r="D462" s="16" t="s">
        <v>106</v>
      </c>
      <c r="E462" s="17" t="s">
        <v>8</v>
      </c>
      <c r="F462" s="24">
        <v>2020</v>
      </c>
      <c r="G462" s="25">
        <v>694657</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physScalar</v>
      </c>
      <c r="C463" s="41" t="str">
        <f xml:space="preserve"> INDEX( co_scalarInfo[scalarLabel], MATCH( scalarDataframe[[#This Row],[scalarName]], co_scalarInfo[scalarName], 0 ) )</f>
        <v>High Risk Worker Population</v>
      </c>
      <c r="D463" s="16" t="s">
        <v>106</v>
      </c>
      <c r="E463" s="17" t="s">
        <v>8</v>
      </c>
      <c r="F463" s="24">
        <v>2025</v>
      </c>
      <c r="G463" s="25">
        <v>694657</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physScalar</v>
      </c>
      <c r="C464" s="41" t="str">
        <f xml:space="preserve"> INDEX( co_scalarInfo[scalarLabel], MATCH( scalarDataframe[[#This Row],[scalarName]], co_scalarInfo[scalarName], 0 ) )</f>
        <v>High Risk Worker Population</v>
      </c>
      <c r="D464" s="16" t="s">
        <v>106</v>
      </c>
      <c r="E464" s="17" t="s">
        <v>8</v>
      </c>
      <c r="F464" s="24">
        <v>2030</v>
      </c>
      <c r="G464" s="25">
        <v>694657</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physScalar</v>
      </c>
      <c r="C465" s="41" t="str">
        <f xml:space="preserve"> INDEX( co_scalarInfo[scalarLabel], MATCH( scalarDataframe[[#This Row],[scalarName]], co_scalarInfo[scalarName], 0 ) )</f>
        <v>High Risk Worker Population</v>
      </c>
      <c r="D465" s="16" t="s">
        <v>106</v>
      </c>
      <c r="E465" s="17" t="s">
        <v>8</v>
      </c>
      <c r="F465" s="24">
        <v>2035</v>
      </c>
      <c r="G465" s="25">
        <v>694657</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physScalar</v>
      </c>
      <c r="C466" s="41" t="str">
        <f xml:space="preserve"> INDEX( co_scalarInfo[scalarLabel], MATCH( scalarDataframe[[#This Row],[scalarName]], co_scalarInfo[scalarName], 0 ) )</f>
        <v>High Risk Worker Population</v>
      </c>
      <c r="D466" s="16" t="s">
        <v>106</v>
      </c>
      <c r="E466" s="17" t="s">
        <v>8</v>
      </c>
      <c r="F466" s="24">
        <v>2040</v>
      </c>
      <c r="G466" s="25">
        <v>694657</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physScalar</v>
      </c>
      <c r="C467" s="41" t="str">
        <f xml:space="preserve"> INDEX( co_scalarInfo[scalarLabel], MATCH( scalarDataframe[[#This Row],[scalarName]], co_scalarInfo[scalarName], 0 ) )</f>
        <v>High Risk Worker Population</v>
      </c>
      <c r="D467" s="16" t="s">
        <v>106</v>
      </c>
      <c r="E467" s="17" t="s">
        <v>8</v>
      </c>
      <c r="F467" s="24">
        <v>2045</v>
      </c>
      <c r="G467" s="25">
        <v>694657</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physScalar</v>
      </c>
      <c r="C468" s="41" t="str">
        <f xml:space="preserve"> INDEX( co_scalarInfo[scalarLabel], MATCH( scalarDataframe[[#This Row],[scalarName]], co_scalarInfo[scalarName], 0 ) )</f>
        <v>High Risk Worker Population</v>
      </c>
      <c r="D468" s="16" t="s">
        <v>106</v>
      </c>
      <c r="E468" s="17" t="s">
        <v>8</v>
      </c>
      <c r="F468" s="24">
        <v>2050</v>
      </c>
      <c r="G468" s="25">
        <v>694657</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physScalar</v>
      </c>
      <c r="C469" s="41" t="str">
        <f xml:space="preserve"> INDEX( co_scalarInfo[scalarLabel], MATCH( scalarDataframe[[#This Row],[scalarName]], co_scalarInfo[scalarName], 0 ) )</f>
        <v>High Risk Worker Population</v>
      </c>
      <c r="D469" s="16" t="s">
        <v>106</v>
      </c>
      <c r="E469" s="17" t="s">
        <v>8</v>
      </c>
      <c r="F469" s="24">
        <v>2055</v>
      </c>
      <c r="G469" s="25">
        <v>694657</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physScalar</v>
      </c>
      <c r="C470" s="41" t="str">
        <f xml:space="preserve"> INDEX( co_scalarInfo[scalarLabel], MATCH( scalarDataframe[[#This Row],[scalarName]], co_scalarInfo[scalarName], 0 ) )</f>
        <v>High Risk Worker Population</v>
      </c>
      <c r="D470" s="16" t="s">
        <v>106</v>
      </c>
      <c r="E470" s="17" t="s">
        <v>8</v>
      </c>
      <c r="F470" s="24">
        <v>2060</v>
      </c>
      <c r="G470" s="25">
        <v>694657</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physScalar</v>
      </c>
      <c r="C471" s="41" t="str">
        <f xml:space="preserve"> INDEX( co_scalarInfo[scalarLabel], MATCH( scalarDataframe[[#This Row],[scalarName]], co_scalarInfo[scalarName], 0 ) )</f>
        <v>High Risk Worker Population</v>
      </c>
      <c r="D471" s="16" t="s">
        <v>106</v>
      </c>
      <c r="E471" s="17" t="s">
        <v>8</v>
      </c>
      <c r="F471" s="24">
        <v>2065</v>
      </c>
      <c r="G471" s="25">
        <v>694657</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physScalar</v>
      </c>
      <c r="C472" s="41" t="str">
        <f xml:space="preserve"> INDEX( co_scalarInfo[scalarLabel], MATCH( scalarDataframe[[#This Row],[scalarName]], co_scalarInfo[scalarName], 0 ) )</f>
        <v>High Risk Worker Population</v>
      </c>
      <c r="D472" s="16" t="s">
        <v>106</v>
      </c>
      <c r="E472" s="17" t="s">
        <v>8</v>
      </c>
      <c r="F472" s="24">
        <v>2070</v>
      </c>
      <c r="G472" s="25">
        <v>694657</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physScalar</v>
      </c>
      <c r="C473" s="41" t="str">
        <f xml:space="preserve"> INDEX( co_scalarInfo[scalarLabel], MATCH( scalarDataframe[[#This Row],[scalarName]], co_scalarInfo[scalarName], 0 ) )</f>
        <v>High Risk Worker Population</v>
      </c>
      <c r="D473" s="16" t="s">
        <v>106</v>
      </c>
      <c r="E473" s="17" t="s">
        <v>8</v>
      </c>
      <c r="F473" s="24">
        <v>2075</v>
      </c>
      <c r="G473" s="25">
        <v>694657</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physScalar</v>
      </c>
      <c r="C474" s="41" t="str">
        <f xml:space="preserve"> INDEX( co_scalarInfo[scalarLabel], MATCH( scalarDataframe[[#This Row],[scalarName]], co_scalarInfo[scalarName], 0 ) )</f>
        <v>High Risk Worker Population</v>
      </c>
      <c r="D474" s="16" t="s">
        <v>106</v>
      </c>
      <c r="E474" s="17" t="s">
        <v>8</v>
      </c>
      <c r="F474" s="24">
        <v>2080</v>
      </c>
      <c r="G474" s="25">
        <v>694657</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physScalar</v>
      </c>
      <c r="C475" s="41" t="str">
        <f xml:space="preserve"> INDEX( co_scalarInfo[scalarLabel], MATCH( scalarDataframe[[#This Row],[scalarName]], co_scalarInfo[scalarName], 0 ) )</f>
        <v>High Risk Worker Population</v>
      </c>
      <c r="D475" s="16" t="s">
        <v>106</v>
      </c>
      <c r="E475" s="17" t="s">
        <v>8</v>
      </c>
      <c r="F475" s="24">
        <v>2085</v>
      </c>
      <c r="G475" s="25">
        <v>694657</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physScalar</v>
      </c>
      <c r="C476" s="41" t="str">
        <f xml:space="preserve"> INDEX( co_scalarInfo[scalarLabel], MATCH( scalarDataframe[[#This Row],[scalarName]], co_scalarInfo[scalarName], 0 ) )</f>
        <v>High Risk Worker Population</v>
      </c>
      <c r="D476" s="16" t="s">
        <v>106</v>
      </c>
      <c r="E476" s="17" t="s">
        <v>8</v>
      </c>
      <c r="F476" s="24">
        <v>2090</v>
      </c>
      <c r="G476" s="25">
        <v>694657</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physScalar</v>
      </c>
      <c r="C477" s="41" t="str">
        <f xml:space="preserve"> INDEX( co_scalarInfo[scalarLabel], MATCH( scalarDataframe[[#This Row],[scalarName]], co_scalarInfo[scalarName], 0 ) )</f>
        <v>High Risk Worker Population</v>
      </c>
      <c r="D477" s="16" t="s">
        <v>106</v>
      </c>
      <c r="E477" s="17" t="s">
        <v>9</v>
      </c>
      <c r="F477" s="24">
        <v>2010</v>
      </c>
      <c r="G477" s="25">
        <v>1415502</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physScalar</v>
      </c>
      <c r="C478" s="41" t="str">
        <f xml:space="preserve"> INDEX( co_scalarInfo[scalarLabel], MATCH( scalarDataframe[[#This Row],[scalarName]], co_scalarInfo[scalarName], 0 ) )</f>
        <v>High Risk Worker Population</v>
      </c>
      <c r="D478" s="16" t="s">
        <v>106</v>
      </c>
      <c r="E478" s="17" t="s">
        <v>9</v>
      </c>
      <c r="F478" s="24">
        <v>2015</v>
      </c>
      <c r="G478" s="25">
        <v>1415502</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physScalar</v>
      </c>
      <c r="C479" s="41" t="str">
        <f xml:space="preserve"> INDEX( co_scalarInfo[scalarLabel], MATCH( scalarDataframe[[#This Row],[scalarName]], co_scalarInfo[scalarName], 0 ) )</f>
        <v>High Risk Worker Population</v>
      </c>
      <c r="D479" s="16" t="s">
        <v>106</v>
      </c>
      <c r="E479" s="17" t="s">
        <v>9</v>
      </c>
      <c r="F479" s="24">
        <v>2020</v>
      </c>
      <c r="G479" s="25">
        <v>1415502</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physScalar</v>
      </c>
      <c r="C480" s="41" t="str">
        <f xml:space="preserve"> INDEX( co_scalarInfo[scalarLabel], MATCH( scalarDataframe[[#This Row],[scalarName]], co_scalarInfo[scalarName], 0 ) )</f>
        <v>High Risk Worker Population</v>
      </c>
      <c r="D480" s="16" t="s">
        <v>106</v>
      </c>
      <c r="E480" s="17" t="s">
        <v>9</v>
      </c>
      <c r="F480" s="24">
        <v>2025</v>
      </c>
      <c r="G480" s="25">
        <v>1415502</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physScalar</v>
      </c>
      <c r="C481" s="41" t="str">
        <f xml:space="preserve"> INDEX( co_scalarInfo[scalarLabel], MATCH( scalarDataframe[[#This Row],[scalarName]], co_scalarInfo[scalarName], 0 ) )</f>
        <v>High Risk Worker Population</v>
      </c>
      <c r="D481" s="16" t="s">
        <v>106</v>
      </c>
      <c r="E481" s="17" t="s">
        <v>9</v>
      </c>
      <c r="F481" s="24">
        <v>2030</v>
      </c>
      <c r="G481" s="25">
        <v>1415502</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physScalar</v>
      </c>
      <c r="C482" s="41" t="str">
        <f xml:space="preserve"> INDEX( co_scalarInfo[scalarLabel], MATCH( scalarDataframe[[#This Row],[scalarName]], co_scalarInfo[scalarName], 0 ) )</f>
        <v>High Risk Worker Population</v>
      </c>
      <c r="D482" s="16" t="s">
        <v>106</v>
      </c>
      <c r="E482" s="17" t="s">
        <v>9</v>
      </c>
      <c r="F482" s="24">
        <v>2035</v>
      </c>
      <c r="G482" s="25">
        <v>1415502</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physScalar</v>
      </c>
      <c r="C483" s="41" t="str">
        <f xml:space="preserve"> INDEX( co_scalarInfo[scalarLabel], MATCH( scalarDataframe[[#This Row],[scalarName]], co_scalarInfo[scalarName], 0 ) )</f>
        <v>High Risk Worker Population</v>
      </c>
      <c r="D483" s="16" t="s">
        <v>106</v>
      </c>
      <c r="E483" s="17" t="s">
        <v>9</v>
      </c>
      <c r="F483" s="24">
        <v>2040</v>
      </c>
      <c r="G483" s="25">
        <v>1415502</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physScalar</v>
      </c>
      <c r="C484" s="41" t="str">
        <f xml:space="preserve"> INDEX( co_scalarInfo[scalarLabel], MATCH( scalarDataframe[[#This Row],[scalarName]], co_scalarInfo[scalarName], 0 ) )</f>
        <v>High Risk Worker Population</v>
      </c>
      <c r="D484" s="16" t="s">
        <v>106</v>
      </c>
      <c r="E484" s="17" t="s">
        <v>9</v>
      </c>
      <c r="F484" s="24">
        <v>2045</v>
      </c>
      <c r="G484" s="25">
        <v>1415502</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physScalar</v>
      </c>
      <c r="C485" s="41" t="str">
        <f xml:space="preserve"> INDEX( co_scalarInfo[scalarLabel], MATCH( scalarDataframe[[#This Row],[scalarName]], co_scalarInfo[scalarName], 0 ) )</f>
        <v>High Risk Worker Population</v>
      </c>
      <c r="D485" s="16" t="s">
        <v>106</v>
      </c>
      <c r="E485" s="17" t="s">
        <v>9</v>
      </c>
      <c r="F485" s="24">
        <v>2050</v>
      </c>
      <c r="G485" s="25">
        <v>1415502</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physScalar</v>
      </c>
      <c r="C486" s="41" t="str">
        <f xml:space="preserve"> INDEX( co_scalarInfo[scalarLabel], MATCH( scalarDataframe[[#This Row],[scalarName]], co_scalarInfo[scalarName], 0 ) )</f>
        <v>High Risk Worker Population</v>
      </c>
      <c r="D486" s="16" t="s">
        <v>106</v>
      </c>
      <c r="E486" s="17" t="s">
        <v>9</v>
      </c>
      <c r="F486" s="24">
        <v>2055</v>
      </c>
      <c r="G486" s="25">
        <v>1415502</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physScalar</v>
      </c>
      <c r="C487" s="41" t="str">
        <f xml:space="preserve"> INDEX( co_scalarInfo[scalarLabel], MATCH( scalarDataframe[[#This Row],[scalarName]], co_scalarInfo[scalarName], 0 ) )</f>
        <v>High Risk Worker Population</v>
      </c>
      <c r="D487" s="16" t="s">
        <v>106</v>
      </c>
      <c r="E487" s="17" t="s">
        <v>9</v>
      </c>
      <c r="F487" s="24">
        <v>2060</v>
      </c>
      <c r="G487" s="25">
        <v>1415502</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physScalar</v>
      </c>
      <c r="C488" s="41" t="str">
        <f xml:space="preserve"> INDEX( co_scalarInfo[scalarLabel], MATCH( scalarDataframe[[#This Row],[scalarName]], co_scalarInfo[scalarName], 0 ) )</f>
        <v>High Risk Worker Population</v>
      </c>
      <c r="D488" s="16" t="s">
        <v>106</v>
      </c>
      <c r="E488" s="17" t="s">
        <v>9</v>
      </c>
      <c r="F488" s="24">
        <v>2065</v>
      </c>
      <c r="G488" s="25">
        <v>1415502</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physScalar</v>
      </c>
      <c r="C489" s="41" t="str">
        <f xml:space="preserve"> INDEX( co_scalarInfo[scalarLabel], MATCH( scalarDataframe[[#This Row],[scalarName]], co_scalarInfo[scalarName], 0 ) )</f>
        <v>High Risk Worker Population</v>
      </c>
      <c r="D489" s="16" t="s">
        <v>106</v>
      </c>
      <c r="E489" s="17" t="s">
        <v>9</v>
      </c>
      <c r="F489" s="24">
        <v>2070</v>
      </c>
      <c r="G489" s="25">
        <v>1415502</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physScalar</v>
      </c>
      <c r="C490" s="41" t="str">
        <f xml:space="preserve"> INDEX( co_scalarInfo[scalarLabel], MATCH( scalarDataframe[[#This Row],[scalarName]], co_scalarInfo[scalarName], 0 ) )</f>
        <v>High Risk Worker Population</v>
      </c>
      <c r="D490" s="16" t="s">
        <v>106</v>
      </c>
      <c r="E490" s="17" t="s">
        <v>9</v>
      </c>
      <c r="F490" s="24">
        <v>2075</v>
      </c>
      <c r="G490" s="25">
        <v>1415502</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physScalar</v>
      </c>
      <c r="C491" s="41" t="str">
        <f xml:space="preserve"> INDEX( co_scalarInfo[scalarLabel], MATCH( scalarDataframe[[#This Row],[scalarName]], co_scalarInfo[scalarName], 0 ) )</f>
        <v>High Risk Worker Population</v>
      </c>
      <c r="D491" s="16" t="s">
        <v>106</v>
      </c>
      <c r="E491" s="17" t="s">
        <v>9</v>
      </c>
      <c r="F491" s="24">
        <v>2080</v>
      </c>
      <c r="G491" s="25">
        <v>1415502</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physScalar</v>
      </c>
      <c r="C492" s="41" t="str">
        <f xml:space="preserve"> INDEX( co_scalarInfo[scalarLabel], MATCH( scalarDataframe[[#This Row],[scalarName]], co_scalarInfo[scalarName], 0 ) )</f>
        <v>High Risk Worker Population</v>
      </c>
      <c r="D492" s="16" t="s">
        <v>106</v>
      </c>
      <c r="E492" s="17" t="s">
        <v>9</v>
      </c>
      <c r="F492" s="24">
        <v>2085</v>
      </c>
      <c r="G492" s="25">
        <v>1415502</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physScalar</v>
      </c>
      <c r="C493" s="41" t="str">
        <f xml:space="preserve"> INDEX( co_scalarInfo[scalarLabel], MATCH( scalarDataframe[[#This Row],[scalarName]], co_scalarInfo[scalarName], 0 ) )</f>
        <v>High Risk Worker Population</v>
      </c>
      <c r="D493" s="16" t="s">
        <v>106</v>
      </c>
      <c r="E493" s="17" t="s">
        <v>9</v>
      </c>
      <c r="F493" s="24">
        <v>2090</v>
      </c>
      <c r="G493" s="25">
        <v>1415502</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physScalar</v>
      </c>
      <c r="C494" s="41" t="str">
        <f xml:space="preserve"> INDEX( co_scalarInfo[scalarLabel], MATCH( scalarDataframe[[#This Row],[scalarName]], co_scalarInfo[scalarName], 0 ) )</f>
        <v>High Risk Worker Population</v>
      </c>
      <c r="D494" s="16" t="s">
        <v>106</v>
      </c>
      <c r="E494" s="17" t="s">
        <v>10</v>
      </c>
      <c r="F494" s="24">
        <v>2010</v>
      </c>
      <c r="G494" s="25">
        <v>8116825</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physScalar</v>
      </c>
      <c r="C495" s="41" t="str">
        <f xml:space="preserve"> INDEX( co_scalarInfo[scalarLabel], MATCH( scalarDataframe[[#This Row],[scalarName]], co_scalarInfo[scalarName], 0 ) )</f>
        <v>High Risk Worker Population</v>
      </c>
      <c r="D495" s="16" t="s">
        <v>106</v>
      </c>
      <c r="E495" s="17" t="s">
        <v>10</v>
      </c>
      <c r="F495" s="24">
        <v>2015</v>
      </c>
      <c r="G495" s="25">
        <v>8116825</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physScalar</v>
      </c>
      <c r="C496" s="41" t="str">
        <f xml:space="preserve"> INDEX( co_scalarInfo[scalarLabel], MATCH( scalarDataframe[[#This Row],[scalarName]], co_scalarInfo[scalarName], 0 ) )</f>
        <v>High Risk Worker Population</v>
      </c>
      <c r="D496" s="16" t="s">
        <v>106</v>
      </c>
      <c r="E496" s="17" t="s">
        <v>10</v>
      </c>
      <c r="F496" s="24">
        <v>2020</v>
      </c>
      <c r="G496" s="25">
        <v>8116825</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physScalar</v>
      </c>
      <c r="C497" s="41" t="str">
        <f xml:space="preserve"> INDEX( co_scalarInfo[scalarLabel], MATCH( scalarDataframe[[#This Row],[scalarName]], co_scalarInfo[scalarName], 0 ) )</f>
        <v>High Risk Worker Population</v>
      </c>
      <c r="D497" s="16" t="s">
        <v>106</v>
      </c>
      <c r="E497" s="17" t="s">
        <v>10</v>
      </c>
      <c r="F497" s="24">
        <v>2025</v>
      </c>
      <c r="G497" s="25">
        <v>8116825</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physScalar</v>
      </c>
      <c r="C498" s="41" t="str">
        <f xml:space="preserve"> INDEX( co_scalarInfo[scalarLabel], MATCH( scalarDataframe[[#This Row],[scalarName]], co_scalarInfo[scalarName], 0 ) )</f>
        <v>High Risk Worker Population</v>
      </c>
      <c r="D498" s="16" t="s">
        <v>106</v>
      </c>
      <c r="E498" s="17" t="s">
        <v>10</v>
      </c>
      <c r="F498" s="24">
        <v>2030</v>
      </c>
      <c r="G498" s="25">
        <v>8116825</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physScalar</v>
      </c>
      <c r="C499" s="41" t="str">
        <f xml:space="preserve"> INDEX( co_scalarInfo[scalarLabel], MATCH( scalarDataframe[[#This Row],[scalarName]], co_scalarInfo[scalarName], 0 ) )</f>
        <v>High Risk Worker Population</v>
      </c>
      <c r="D499" s="16" t="s">
        <v>106</v>
      </c>
      <c r="E499" s="17" t="s">
        <v>10</v>
      </c>
      <c r="F499" s="24">
        <v>2035</v>
      </c>
      <c r="G499" s="25">
        <v>8116825</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physScalar</v>
      </c>
      <c r="C500" s="41" t="str">
        <f xml:space="preserve"> INDEX( co_scalarInfo[scalarLabel], MATCH( scalarDataframe[[#This Row],[scalarName]], co_scalarInfo[scalarName], 0 ) )</f>
        <v>High Risk Worker Population</v>
      </c>
      <c r="D500" s="16" t="s">
        <v>106</v>
      </c>
      <c r="E500" s="17" t="s">
        <v>10</v>
      </c>
      <c r="F500" s="24">
        <v>2040</v>
      </c>
      <c r="G500" s="25">
        <v>8116825</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physScalar</v>
      </c>
      <c r="C501" s="41" t="str">
        <f xml:space="preserve"> INDEX( co_scalarInfo[scalarLabel], MATCH( scalarDataframe[[#This Row],[scalarName]], co_scalarInfo[scalarName], 0 ) )</f>
        <v>High Risk Worker Population</v>
      </c>
      <c r="D501" s="16" t="s">
        <v>106</v>
      </c>
      <c r="E501" s="17" t="s">
        <v>10</v>
      </c>
      <c r="F501" s="24">
        <v>2045</v>
      </c>
      <c r="G501" s="25">
        <v>8116825</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physScalar</v>
      </c>
      <c r="C502" s="41" t="str">
        <f xml:space="preserve"> INDEX( co_scalarInfo[scalarLabel], MATCH( scalarDataframe[[#This Row],[scalarName]], co_scalarInfo[scalarName], 0 ) )</f>
        <v>High Risk Worker Population</v>
      </c>
      <c r="D502" s="16" t="s">
        <v>106</v>
      </c>
      <c r="E502" s="17" t="s">
        <v>10</v>
      </c>
      <c r="F502" s="24">
        <v>2050</v>
      </c>
      <c r="G502" s="25">
        <v>8116825</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physScalar</v>
      </c>
      <c r="C503" s="41" t="str">
        <f xml:space="preserve"> INDEX( co_scalarInfo[scalarLabel], MATCH( scalarDataframe[[#This Row],[scalarName]], co_scalarInfo[scalarName], 0 ) )</f>
        <v>High Risk Worker Population</v>
      </c>
      <c r="D503" s="16" t="s">
        <v>106</v>
      </c>
      <c r="E503" s="17" t="s">
        <v>10</v>
      </c>
      <c r="F503" s="24">
        <v>2055</v>
      </c>
      <c r="G503" s="25">
        <v>8116825</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physScalar</v>
      </c>
      <c r="C504" s="41" t="str">
        <f xml:space="preserve"> INDEX( co_scalarInfo[scalarLabel], MATCH( scalarDataframe[[#This Row],[scalarName]], co_scalarInfo[scalarName], 0 ) )</f>
        <v>High Risk Worker Population</v>
      </c>
      <c r="D504" s="16" t="s">
        <v>106</v>
      </c>
      <c r="E504" s="17" t="s">
        <v>10</v>
      </c>
      <c r="F504" s="24">
        <v>2060</v>
      </c>
      <c r="G504" s="25">
        <v>8116825</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physScalar</v>
      </c>
      <c r="C505" s="41" t="str">
        <f xml:space="preserve"> INDEX( co_scalarInfo[scalarLabel], MATCH( scalarDataframe[[#This Row],[scalarName]], co_scalarInfo[scalarName], 0 ) )</f>
        <v>High Risk Worker Population</v>
      </c>
      <c r="D505" s="16" t="s">
        <v>106</v>
      </c>
      <c r="E505" s="17" t="s">
        <v>10</v>
      </c>
      <c r="F505" s="24">
        <v>2065</v>
      </c>
      <c r="G505" s="25">
        <v>8116825</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physScalar</v>
      </c>
      <c r="C506" s="41" t="str">
        <f xml:space="preserve"> INDEX( co_scalarInfo[scalarLabel], MATCH( scalarDataframe[[#This Row],[scalarName]], co_scalarInfo[scalarName], 0 ) )</f>
        <v>High Risk Worker Population</v>
      </c>
      <c r="D506" s="16" t="s">
        <v>106</v>
      </c>
      <c r="E506" s="17" t="s">
        <v>10</v>
      </c>
      <c r="F506" s="24">
        <v>2070</v>
      </c>
      <c r="G506" s="25">
        <v>8116825</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physScalar</v>
      </c>
      <c r="C507" s="41" t="str">
        <f xml:space="preserve"> INDEX( co_scalarInfo[scalarLabel], MATCH( scalarDataframe[[#This Row],[scalarName]], co_scalarInfo[scalarName], 0 ) )</f>
        <v>High Risk Worker Population</v>
      </c>
      <c r="D507" s="16" t="s">
        <v>106</v>
      </c>
      <c r="E507" s="17" t="s">
        <v>10</v>
      </c>
      <c r="F507" s="24">
        <v>2075</v>
      </c>
      <c r="G507" s="25">
        <v>8116825</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physScalar</v>
      </c>
      <c r="C508" s="41" t="str">
        <f xml:space="preserve"> INDEX( co_scalarInfo[scalarLabel], MATCH( scalarDataframe[[#This Row],[scalarName]], co_scalarInfo[scalarName], 0 ) )</f>
        <v>High Risk Worker Population</v>
      </c>
      <c r="D508" s="16" t="s">
        <v>106</v>
      </c>
      <c r="E508" s="17" t="s">
        <v>10</v>
      </c>
      <c r="F508" s="24">
        <v>2080</v>
      </c>
      <c r="G508" s="25">
        <v>8116825</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physScalar</v>
      </c>
      <c r="C509" s="41" t="str">
        <f xml:space="preserve"> INDEX( co_scalarInfo[scalarLabel], MATCH( scalarDataframe[[#This Row],[scalarName]], co_scalarInfo[scalarName], 0 ) )</f>
        <v>High Risk Worker Population</v>
      </c>
      <c r="D509" s="16" t="s">
        <v>106</v>
      </c>
      <c r="E509" s="17" t="s">
        <v>10</v>
      </c>
      <c r="F509" s="24">
        <v>2085</v>
      </c>
      <c r="G509" s="25">
        <v>8116825</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physScalar</v>
      </c>
      <c r="C510" s="41" t="str">
        <f xml:space="preserve"> INDEX( co_scalarInfo[scalarLabel], MATCH( scalarDataframe[[#This Row],[scalarName]], co_scalarInfo[scalarName], 0 ) )</f>
        <v>High Risk Worker Population</v>
      </c>
      <c r="D510" s="16" t="s">
        <v>106</v>
      </c>
      <c r="E510" s="17" t="s">
        <v>10</v>
      </c>
      <c r="F510" s="24">
        <v>2090</v>
      </c>
      <c r="G510" s="25">
        <v>8116825</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physScalar</v>
      </c>
      <c r="C511" s="41" t="str">
        <f xml:space="preserve"> INDEX( co_scalarInfo[scalarLabel], MATCH( scalarDataframe[[#This Row],[scalarName]], co_scalarInfo[scalarName], 0 ) )</f>
        <v>High Risk Worker Population</v>
      </c>
      <c r="D511" s="16" t="s">
        <v>106</v>
      </c>
      <c r="E511" s="17" t="s">
        <v>11</v>
      </c>
      <c r="F511" s="24">
        <v>2010</v>
      </c>
      <c r="G511" s="25">
        <v>3838783</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physScalar</v>
      </c>
      <c r="C512" s="41" t="str">
        <f xml:space="preserve"> INDEX( co_scalarInfo[scalarLabel], MATCH( scalarDataframe[[#This Row],[scalarName]], co_scalarInfo[scalarName], 0 ) )</f>
        <v>High Risk Worker Population</v>
      </c>
      <c r="D512" s="16" t="s">
        <v>106</v>
      </c>
      <c r="E512" s="17" t="s">
        <v>11</v>
      </c>
      <c r="F512" s="24">
        <v>2015</v>
      </c>
      <c r="G512" s="25">
        <v>3838783</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physScalar</v>
      </c>
      <c r="C513" s="41" t="str">
        <f xml:space="preserve"> INDEX( co_scalarInfo[scalarLabel], MATCH( scalarDataframe[[#This Row],[scalarName]], co_scalarInfo[scalarName], 0 ) )</f>
        <v>High Risk Worker Population</v>
      </c>
      <c r="D513" s="16" t="s">
        <v>106</v>
      </c>
      <c r="E513" s="17" t="s">
        <v>11</v>
      </c>
      <c r="F513" s="24">
        <v>2020</v>
      </c>
      <c r="G513" s="25">
        <v>3838783</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physScalar</v>
      </c>
      <c r="C514" s="41" t="str">
        <f xml:space="preserve"> INDEX( co_scalarInfo[scalarLabel], MATCH( scalarDataframe[[#This Row],[scalarName]], co_scalarInfo[scalarName], 0 ) )</f>
        <v>High Risk Worker Population</v>
      </c>
      <c r="D514" s="16" t="s">
        <v>106</v>
      </c>
      <c r="E514" s="17" t="s">
        <v>11</v>
      </c>
      <c r="F514" s="24">
        <v>2025</v>
      </c>
      <c r="G514" s="25">
        <v>3838783</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physScalar</v>
      </c>
      <c r="C515" s="41" t="str">
        <f xml:space="preserve"> INDEX( co_scalarInfo[scalarLabel], MATCH( scalarDataframe[[#This Row],[scalarName]], co_scalarInfo[scalarName], 0 ) )</f>
        <v>High Risk Worker Population</v>
      </c>
      <c r="D515" s="16" t="s">
        <v>106</v>
      </c>
      <c r="E515" s="17" t="s">
        <v>11</v>
      </c>
      <c r="F515" s="24">
        <v>2030</v>
      </c>
      <c r="G515" s="25">
        <v>3838783</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physScalar</v>
      </c>
      <c r="C516" s="41" t="str">
        <f xml:space="preserve"> INDEX( co_scalarInfo[scalarLabel], MATCH( scalarDataframe[[#This Row],[scalarName]], co_scalarInfo[scalarName], 0 ) )</f>
        <v>High Risk Worker Population</v>
      </c>
      <c r="D516" s="16" t="s">
        <v>106</v>
      </c>
      <c r="E516" s="17" t="s">
        <v>11</v>
      </c>
      <c r="F516" s="24">
        <v>2035</v>
      </c>
      <c r="G516" s="25">
        <v>3838783</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physScalar</v>
      </c>
      <c r="C517" s="41" t="str">
        <f xml:space="preserve"> INDEX( co_scalarInfo[scalarLabel], MATCH( scalarDataframe[[#This Row],[scalarName]], co_scalarInfo[scalarName], 0 ) )</f>
        <v>High Risk Worker Population</v>
      </c>
      <c r="D517" s="16" t="s">
        <v>106</v>
      </c>
      <c r="E517" s="17" t="s">
        <v>11</v>
      </c>
      <c r="F517" s="24">
        <v>2040</v>
      </c>
      <c r="G517" s="25">
        <v>3838783</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physScalar</v>
      </c>
      <c r="C518" s="41" t="str">
        <f xml:space="preserve"> INDEX( co_scalarInfo[scalarLabel], MATCH( scalarDataframe[[#This Row],[scalarName]], co_scalarInfo[scalarName], 0 ) )</f>
        <v>High Risk Worker Population</v>
      </c>
      <c r="D518" s="16" t="s">
        <v>106</v>
      </c>
      <c r="E518" s="17" t="s">
        <v>11</v>
      </c>
      <c r="F518" s="24">
        <v>2045</v>
      </c>
      <c r="G518" s="25">
        <v>3838783</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physScalar</v>
      </c>
      <c r="C519" s="41" t="str">
        <f xml:space="preserve"> INDEX( co_scalarInfo[scalarLabel], MATCH( scalarDataframe[[#This Row],[scalarName]], co_scalarInfo[scalarName], 0 ) )</f>
        <v>High Risk Worker Population</v>
      </c>
      <c r="D519" s="16" t="s">
        <v>106</v>
      </c>
      <c r="E519" s="17" t="s">
        <v>11</v>
      </c>
      <c r="F519" s="24">
        <v>2050</v>
      </c>
      <c r="G519" s="25">
        <v>3838783</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physScalar</v>
      </c>
      <c r="C520" s="41" t="str">
        <f xml:space="preserve"> INDEX( co_scalarInfo[scalarLabel], MATCH( scalarDataframe[[#This Row],[scalarName]], co_scalarInfo[scalarName], 0 ) )</f>
        <v>High Risk Worker Population</v>
      </c>
      <c r="D520" s="16" t="s">
        <v>106</v>
      </c>
      <c r="E520" s="17" t="s">
        <v>11</v>
      </c>
      <c r="F520" s="24">
        <v>2055</v>
      </c>
      <c r="G520" s="25">
        <v>3838783</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physScalar</v>
      </c>
      <c r="C521" s="41" t="str">
        <f xml:space="preserve"> INDEX( co_scalarInfo[scalarLabel], MATCH( scalarDataframe[[#This Row],[scalarName]], co_scalarInfo[scalarName], 0 ) )</f>
        <v>High Risk Worker Population</v>
      </c>
      <c r="D521" s="16" t="s">
        <v>106</v>
      </c>
      <c r="E521" s="17" t="s">
        <v>11</v>
      </c>
      <c r="F521" s="24">
        <v>2060</v>
      </c>
      <c r="G521" s="25">
        <v>3838783</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physScalar</v>
      </c>
      <c r="C522" s="41" t="str">
        <f xml:space="preserve"> INDEX( co_scalarInfo[scalarLabel], MATCH( scalarDataframe[[#This Row],[scalarName]], co_scalarInfo[scalarName], 0 ) )</f>
        <v>High Risk Worker Population</v>
      </c>
      <c r="D522" s="16" t="s">
        <v>106</v>
      </c>
      <c r="E522" s="17" t="s">
        <v>11</v>
      </c>
      <c r="F522" s="24">
        <v>2065</v>
      </c>
      <c r="G522" s="25">
        <v>3838783</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physScalar</v>
      </c>
      <c r="C523" s="41" t="str">
        <f xml:space="preserve"> INDEX( co_scalarInfo[scalarLabel], MATCH( scalarDataframe[[#This Row],[scalarName]], co_scalarInfo[scalarName], 0 ) )</f>
        <v>High Risk Worker Population</v>
      </c>
      <c r="D523" s="16" t="s">
        <v>106</v>
      </c>
      <c r="E523" s="17" t="s">
        <v>11</v>
      </c>
      <c r="F523" s="24">
        <v>2070</v>
      </c>
      <c r="G523" s="25">
        <v>3838783</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physScalar</v>
      </c>
      <c r="C524" s="41" t="str">
        <f xml:space="preserve"> INDEX( co_scalarInfo[scalarLabel], MATCH( scalarDataframe[[#This Row],[scalarName]], co_scalarInfo[scalarName], 0 ) )</f>
        <v>High Risk Worker Population</v>
      </c>
      <c r="D524" s="16" t="s">
        <v>106</v>
      </c>
      <c r="E524" s="17" t="s">
        <v>11</v>
      </c>
      <c r="F524" s="24">
        <v>2075</v>
      </c>
      <c r="G524" s="25">
        <v>3838783</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physScalar</v>
      </c>
      <c r="C525" s="41" t="str">
        <f xml:space="preserve"> INDEX( co_scalarInfo[scalarLabel], MATCH( scalarDataframe[[#This Row],[scalarName]], co_scalarInfo[scalarName], 0 ) )</f>
        <v>High Risk Worker Population</v>
      </c>
      <c r="D525" s="16" t="s">
        <v>106</v>
      </c>
      <c r="E525" s="17" t="s">
        <v>11</v>
      </c>
      <c r="F525" s="24">
        <v>2080</v>
      </c>
      <c r="G525" s="25">
        <v>3838783</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physScalar</v>
      </c>
      <c r="C526" s="41" t="str">
        <f xml:space="preserve"> INDEX( co_scalarInfo[scalarLabel], MATCH( scalarDataframe[[#This Row],[scalarName]], co_scalarInfo[scalarName], 0 ) )</f>
        <v>High Risk Worker Population</v>
      </c>
      <c r="D526" s="16" t="s">
        <v>106</v>
      </c>
      <c r="E526" s="17" t="s">
        <v>11</v>
      </c>
      <c r="F526" s="24">
        <v>2085</v>
      </c>
      <c r="G526" s="25">
        <v>3838783</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physScalar</v>
      </c>
      <c r="C527" s="41" t="str">
        <f xml:space="preserve"> INDEX( co_scalarInfo[scalarLabel], MATCH( scalarDataframe[[#This Row],[scalarName]], co_scalarInfo[scalarName], 0 ) )</f>
        <v>High Risk Worker Population</v>
      </c>
      <c r="D527" s="16" t="s">
        <v>106</v>
      </c>
      <c r="E527" s="17" t="s">
        <v>11</v>
      </c>
      <c r="F527" s="24">
        <v>2090</v>
      </c>
      <c r="G527" s="25">
        <v>3838783</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physScalar</v>
      </c>
      <c r="C528" s="41" t="str">
        <f xml:space="preserve"> INDEX( co_scalarInfo[scalarLabel], MATCH( scalarDataframe[[#This Row],[scalarName]], co_scalarInfo[scalarName], 0 ) )</f>
        <v>High Risk Worker Population</v>
      </c>
      <c r="D528" s="16" t="s">
        <v>106</v>
      </c>
      <c r="E528" s="17" t="s">
        <v>12</v>
      </c>
      <c r="F528" s="24">
        <v>2010</v>
      </c>
      <c r="G528" s="25">
        <v>5718429</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physScalar</v>
      </c>
      <c r="C529" s="41" t="str">
        <f xml:space="preserve"> INDEX( co_scalarInfo[scalarLabel], MATCH( scalarDataframe[[#This Row],[scalarName]], co_scalarInfo[scalarName], 0 ) )</f>
        <v>High Risk Worker Population</v>
      </c>
      <c r="D529" s="16" t="s">
        <v>106</v>
      </c>
      <c r="E529" s="17" t="s">
        <v>12</v>
      </c>
      <c r="F529" s="24">
        <v>2015</v>
      </c>
      <c r="G529" s="25">
        <v>5718429</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physScalar</v>
      </c>
      <c r="C530" s="41" t="str">
        <f xml:space="preserve"> INDEX( co_scalarInfo[scalarLabel], MATCH( scalarDataframe[[#This Row],[scalarName]], co_scalarInfo[scalarName], 0 ) )</f>
        <v>High Risk Worker Population</v>
      </c>
      <c r="D530" s="16" t="s">
        <v>106</v>
      </c>
      <c r="E530" s="17" t="s">
        <v>12</v>
      </c>
      <c r="F530" s="24">
        <v>2020</v>
      </c>
      <c r="G530" s="25">
        <v>5718429</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physScalar</v>
      </c>
      <c r="C531" s="41" t="str">
        <f xml:space="preserve"> INDEX( co_scalarInfo[scalarLabel], MATCH( scalarDataframe[[#This Row],[scalarName]], co_scalarInfo[scalarName], 0 ) )</f>
        <v>High Risk Worker Population</v>
      </c>
      <c r="D531" s="16" t="s">
        <v>106</v>
      </c>
      <c r="E531" s="17" t="s">
        <v>12</v>
      </c>
      <c r="F531" s="24">
        <v>2025</v>
      </c>
      <c r="G531" s="25">
        <v>5718429</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physScalar</v>
      </c>
      <c r="C532" s="41" t="str">
        <f xml:space="preserve"> INDEX( co_scalarInfo[scalarLabel], MATCH( scalarDataframe[[#This Row],[scalarName]], co_scalarInfo[scalarName], 0 ) )</f>
        <v>High Risk Worker Population</v>
      </c>
      <c r="D532" s="16" t="s">
        <v>106</v>
      </c>
      <c r="E532" s="17" t="s">
        <v>12</v>
      </c>
      <c r="F532" s="24">
        <v>2030</v>
      </c>
      <c r="G532" s="25">
        <v>5718429</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physScalar</v>
      </c>
      <c r="C533" s="41" t="str">
        <f xml:space="preserve"> INDEX( co_scalarInfo[scalarLabel], MATCH( scalarDataframe[[#This Row],[scalarName]], co_scalarInfo[scalarName], 0 ) )</f>
        <v>High Risk Worker Population</v>
      </c>
      <c r="D533" s="16" t="s">
        <v>106</v>
      </c>
      <c r="E533" s="17" t="s">
        <v>12</v>
      </c>
      <c r="F533" s="24">
        <v>2035</v>
      </c>
      <c r="G533" s="25">
        <v>5718429</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physScalar</v>
      </c>
      <c r="C534" s="41" t="str">
        <f xml:space="preserve"> INDEX( co_scalarInfo[scalarLabel], MATCH( scalarDataframe[[#This Row],[scalarName]], co_scalarInfo[scalarName], 0 ) )</f>
        <v>High Risk Worker Population</v>
      </c>
      <c r="D534" s="16" t="s">
        <v>106</v>
      </c>
      <c r="E534" s="17" t="s">
        <v>12</v>
      </c>
      <c r="F534" s="24">
        <v>2040</v>
      </c>
      <c r="G534" s="25">
        <v>5718429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physScalar</v>
      </c>
      <c r="C535" s="41" t="str">
        <f xml:space="preserve"> INDEX( co_scalarInfo[scalarLabel], MATCH( scalarDataframe[[#This Row],[scalarName]], co_scalarInfo[scalarName], 0 ) )</f>
        <v>High Risk Worker Population</v>
      </c>
      <c r="D535" s="16" t="s">
        <v>106</v>
      </c>
      <c r="E535" s="17" t="s">
        <v>12</v>
      </c>
      <c r="F535" s="24">
        <v>2045</v>
      </c>
      <c r="G535" s="25">
        <v>5718429</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physScalar</v>
      </c>
      <c r="C536" s="41" t="str">
        <f xml:space="preserve"> INDEX( co_scalarInfo[scalarLabel], MATCH( scalarDataframe[[#This Row],[scalarName]], co_scalarInfo[scalarName], 0 ) )</f>
        <v>High Risk Worker Population</v>
      </c>
      <c r="D536" s="16" t="s">
        <v>106</v>
      </c>
      <c r="E536" s="17" t="s">
        <v>12</v>
      </c>
      <c r="F536" s="24">
        <v>2050</v>
      </c>
      <c r="G536" s="25">
        <v>5718429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physScalar</v>
      </c>
      <c r="C537" s="41" t="str">
        <f xml:space="preserve"> INDEX( co_scalarInfo[scalarLabel], MATCH( scalarDataframe[[#This Row],[scalarName]], co_scalarInfo[scalarName], 0 ) )</f>
        <v>High Risk Worker Population</v>
      </c>
      <c r="D537" s="16" t="s">
        <v>106</v>
      </c>
      <c r="E537" s="17" t="s">
        <v>12</v>
      </c>
      <c r="F537" s="24">
        <v>2055</v>
      </c>
      <c r="G537" s="25">
        <v>5718429</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physScalar</v>
      </c>
      <c r="C538" s="41" t="str">
        <f xml:space="preserve"> INDEX( co_scalarInfo[scalarLabel], MATCH( scalarDataframe[[#This Row],[scalarName]], co_scalarInfo[scalarName], 0 ) )</f>
        <v>High Risk Worker Population</v>
      </c>
      <c r="D538" s="16" t="s">
        <v>106</v>
      </c>
      <c r="E538" s="17" t="s">
        <v>12</v>
      </c>
      <c r="F538" s="24">
        <v>2060</v>
      </c>
      <c r="G538" s="25">
        <v>5718429</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physScalar</v>
      </c>
      <c r="C539" s="41" t="str">
        <f xml:space="preserve"> INDEX( co_scalarInfo[scalarLabel], MATCH( scalarDataframe[[#This Row],[scalarName]], co_scalarInfo[scalarName], 0 ) )</f>
        <v>High Risk Worker Population</v>
      </c>
      <c r="D539" s="16" t="s">
        <v>106</v>
      </c>
      <c r="E539" s="17" t="s">
        <v>12</v>
      </c>
      <c r="F539" s="24">
        <v>2065</v>
      </c>
      <c r="G539" s="25">
        <v>5718429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physScalar</v>
      </c>
      <c r="C540" s="41" t="str">
        <f xml:space="preserve"> INDEX( co_scalarInfo[scalarLabel], MATCH( scalarDataframe[[#This Row],[scalarName]], co_scalarInfo[scalarName], 0 ) )</f>
        <v>High Risk Worker Population</v>
      </c>
      <c r="D540" s="16" t="s">
        <v>106</v>
      </c>
      <c r="E540" s="17" t="s">
        <v>12</v>
      </c>
      <c r="F540" s="24">
        <v>2070</v>
      </c>
      <c r="G540" s="25">
        <v>5718429</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physScalar</v>
      </c>
      <c r="C541" s="41" t="str">
        <f xml:space="preserve"> INDEX( co_scalarInfo[scalarLabel], MATCH( scalarDataframe[[#This Row],[scalarName]], co_scalarInfo[scalarName], 0 ) )</f>
        <v>High Risk Worker Population</v>
      </c>
      <c r="D541" s="16" t="s">
        <v>106</v>
      </c>
      <c r="E541" s="17" t="s">
        <v>12</v>
      </c>
      <c r="F541" s="24">
        <v>2075</v>
      </c>
      <c r="G541" s="25">
        <v>5718429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physScalar</v>
      </c>
      <c r="C542" s="41" t="str">
        <f xml:space="preserve"> INDEX( co_scalarInfo[scalarLabel], MATCH( scalarDataframe[[#This Row],[scalarName]], co_scalarInfo[scalarName], 0 ) )</f>
        <v>High Risk Worker Population</v>
      </c>
      <c r="D542" s="16" t="s">
        <v>106</v>
      </c>
      <c r="E542" s="17" t="s">
        <v>12</v>
      </c>
      <c r="F542" s="24">
        <v>2080</v>
      </c>
      <c r="G542" s="25">
        <v>5718429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physScalar</v>
      </c>
      <c r="C543" s="41" t="str">
        <f xml:space="preserve"> INDEX( co_scalarInfo[scalarLabel], MATCH( scalarDataframe[[#This Row],[scalarName]], co_scalarInfo[scalarName], 0 ) )</f>
        <v>High Risk Worker Population</v>
      </c>
      <c r="D543" s="16" t="s">
        <v>106</v>
      </c>
      <c r="E543" s="17" t="s">
        <v>12</v>
      </c>
      <c r="F543" s="24">
        <v>2085</v>
      </c>
      <c r="G543" s="25">
        <v>5718429</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physScalar</v>
      </c>
      <c r="C544" s="41" t="str">
        <f xml:space="preserve"> INDEX( co_scalarInfo[scalarLabel], MATCH( scalarDataframe[[#This Row],[scalarName]], co_scalarInfo[scalarName], 0 ) )</f>
        <v>High Risk Worker Population</v>
      </c>
      <c r="D544" s="16" t="s">
        <v>106</v>
      </c>
      <c r="E544" s="17" t="s">
        <v>12</v>
      </c>
      <c r="F544" s="24">
        <v>2090</v>
      </c>
      <c r="G544" s="25">
        <v>5718429</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Rail Miles</v>
      </c>
      <c r="D545" s="16" t="s">
        <v>74</v>
      </c>
      <c r="E545" s="17" t="s">
        <v>6</v>
      </c>
      <c r="F545" s="24">
        <v>2010</v>
      </c>
      <c r="G545" s="25">
        <v>45519.437499030275</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Rail Miles</v>
      </c>
      <c r="D546" s="16" t="s">
        <v>74</v>
      </c>
      <c r="E546" s="17" t="s">
        <v>13</v>
      </c>
      <c r="F546" s="24">
        <v>2010</v>
      </c>
      <c r="G546" s="25">
        <v>172703.81037377601</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Rail Miles</v>
      </c>
      <c r="D547" s="16" t="s">
        <v>74</v>
      </c>
      <c r="E547" s="17" t="s">
        <v>7</v>
      </c>
      <c r="F547" s="24">
        <v>2010</v>
      </c>
      <c r="G547" s="25">
        <v>21238.660469659051</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Rail Miles</v>
      </c>
      <c r="D548" s="16" t="s">
        <v>74</v>
      </c>
      <c r="E548" s="17" t="s">
        <v>8</v>
      </c>
      <c r="F548" s="24">
        <v>2010</v>
      </c>
      <c r="G548" s="25">
        <v>16012.8149398062</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Rail Miles</v>
      </c>
      <c r="D549" s="16" t="s">
        <v>74</v>
      </c>
      <c r="E549" s="17" t="s">
        <v>9</v>
      </c>
      <c r="F549" s="24">
        <v>2010</v>
      </c>
      <c r="G549" s="25">
        <v>8715.2955883617506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Rail Miles</v>
      </c>
      <c r="D550" s="16" t="s">
        <v>74</v>
      </c>
      <c r="E550" s="17" t="s">
        <v>10</v>
      </c>
      <c r="F550" s="24">
        <v>2010</v>
      </c>
      <c r="G550" s="25">
        <v>39095.975839710947</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Rail Miles</v>
      </c>
      <c r="D551" s="16" t="s">
        <v>74</v>
      </c>
      <c r="E551" s="17" t="s">
        <v>11</v>
      </c>
      <c r="F551" s="24">
        <v>2010</v>
      </c>
      <c r="G551" s="25">
        <v>22149.35855572742</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Rail Miles</v>
      </c>
      <c r="D552" s="16" t="s">
        <v>74</v>
      </c>
      <c r="E552" s="17" t="s">
        <v>12</v>
      </c>
      <c r="F552" s="24">
        <v>2010</v>
      </c>
      <c r="G552" s="25">
        <v>19972.267481480369</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Road Miles</v>
      </c>
      <c r="D553" s="16" t="s">
        <v>88</v>
      </c>
      <c r="E553" s="17" t="s">
        <v>6</v>
      </c>
      <c r="F553" s="24">
        <v>2010</v>
      </c>
      <c r="G553" s="25">
        <v>2031304.073620277</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Road Miles</v>
      </c>
      <c r="D554" s="16" t="s">
        <v>88</v>
      </c>
      <c r="E554" s="17" t="s">
        <v>7</v>
      </c>
      <c r="F554" s="24">
        <v>2010</v>
      </c>
      <c r="G554" s="25">
        <v>991722.197822463</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Road Miles</v>
      </c>
      <c r="D555" s="16" t="s">
        <v>88</v>
      </c>
      <c r="E555" s="17" t="s">
        <v>8</v>
      </c>
      <c r="F555" s="24">
        <v>2010</v>
      </c>
      <c r="G555" s="25">
        <v>743409.69855529245</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Road Miles</v>
      </c>
      <c r="D556" s="16" t="s">
        <v>88</v>
      </c>
      <c r="E556" s="17" t="s">
        <v>9</v>
      </c>
      <c r="F556" s="24">
        <v>2010</v>
      </c>
      <c r="G556" s="25">
        <v>394630.18146074592</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Road Miles</v>
      </c>
      <c r="D557" s="16" t="s">
        <v>88</v>
      </c>
      <c r="E557" s="17" t="s">
        <v>10</v>
      </c>
      <c r="F557" s="24">
        <v>2010</v>
      </c>
      <c r="G557" s="25">
        <v>2093115.1420239499</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Road Miles</v>
      </c>
      <c r="D558" s="16" t="s">
        <v>88</v>
      </c>
      <c r="E558" s="17" t="s">
        <v>11</v>
      </c>
      <c r="F558" s="24">
        <v>2010</v>
      </c>
      <c r="G558" s="25">
        <v>1173032.6544251321</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Road Miles</v>
      </c>
      <c r="D559" s="16" t="s">
        <v>88</v>
      </c>
      <c r="E559" s="17" t="s">
        <v>12</v>
      </c>
      <c r="F559" s="24">
        <v>2010</v>
      </c>
      <c r="G559" s="25">
        <v>1008686.4610274433</v>
      </c>
    </row>
    <row r="560" spans="1:7" x14ac:dyDescent="0.35">
      <c r="A560" s="8">
        <f xml:space="preserve"> ROW( scalarDataframe[[#This Row],[row_id]] ) - ROW( scalarDataframe[[#Headers],[row_id]] )</f>
        <v>559</v>
      </c>
      <c r="B560" s="15" t="str">
        <f xml:space="preserve"> INDEX( co_scalarInfo[scalarType], MATCH( scalarDataframe[[#This Row],[scalarName]], co_scalarInfo[scalarName], 0 ) )</f>
        <v>physAdj</v>
      </c>
      <c r="C560" s="39" t="str">
        <f xml:space="preserve"> INDEX( co_scalarInfo[scalarLabel], MATCH( scalarDataframe[[#This Row],[scalarName]], co_scalarInfo[scalarName], 0 ) )</f>
        <v>Valley Fever Mortality Outcome Probability</v>
      </c>
      <c r="D560" s="23" t="s">
        <v>278</v>
      </c>
      <c r="E560" s="16" t="s">
        <v>13</v>
      </c>
      <c r="F560" s="24">
        <v>2010</v>
      </c>
      <c r="G560" s="25">
        <v>0.04</v>
      </c>
    </row>
    <row r="561" spans="1:7" x14ac:dyDescent="0.35">
      <c r="A561" s="8">
        <f xml:space="preserve"> ROW( scalarDataframe[[#This Row],[row_id]] ) - ROW( scalarDataframe[[#Headers],[row_id]] )</f>
        <v>560</v>
      </c>
      <c r="B561" s="15" t="str">
        <f xml:space="preserve"> INDEX( co_scalarInfo[scalarType], MATCH( scalarDataframe[[#This Row],[scalarName]], co_scalarInfo[scalarName], 0 ) )</f>
        <v>physAdj</v>
      </c>
      <c r="C561" s="39" t="str">
        <f xml:space="preserve"> INDEX( co_scalarInfo[scalarLabel], MATCH( scalarDataframe[[#This Row],[scalarName]], co_scalarInfo[scalarName], 0 ) )</f>
        <v>Valley Fever Morbidity Outcome Probability</v>
      </c>
      <c r="D561" s="23" t="s">
        <v>301</v>
      </c>
      <c r="E561" s="16" t="s">
        <v>13</v>
      </c>
      <c r="F561" s="24">
        <v>2010</v>
      </c>
      <c r="G561" s="25">
        <v>0.96</v>
      </c>
    </row>
    <row r="562" spans="1:7" x14ac:dyDescent="0.35">
      <c r="A562" s="8">
        <f xml:space="preserve"> ROW( scalarDataframe[[#This Row],[row_id]] ) - ROW( scalarDataframe[[#Headers],[row_id]] )</f>
        <v>561</v>
      </c>
      <c r="B562" s="15" t="str">
        <f xml:space="preserve"> INDEX( co_scalarInfo[scalarType], MATCH( scalarDataframe[[#This Row],[scalarName]], co_scalarInfo[scalarName], 0 ) )</f>
        <v>physAdj</v>
      </c>
      <c r="C562" s="39" t="str">
        <f xml:space="preserve"> INDEX( co_scalarInfo[scalarLabel], MATCH( scalarDataframe[[#This Row],[scalarName]], co_scalarInfo[scalarName], 0 ) )</f>
        <v>Valley Fever Lost Wages Outcome Probability</v>
      </c>
      <c r="D562" s="23" t="s">
        <v>279</v>
      </c>
      <c r="E562" s="16" t="s">
        <v>13</v>
      </c>
      <c r="F562" s="24">
        <v>2010</v>
      </c>
      <c r="G562" s="25">
        <v>4.4160000000000004</v>
      </c>
    </row>
    <row r="563" spans="1:7" x14ac:dyDescent="0.35">
      <c r="A563" s="8">
        <f xml:space="preserve"> ROW( scalarDataframe[[#This Row],[row_id]] ) - ROW( scalarDataframe[[#Headers],[row_id]] )</f>
        <v>562</v>
      </c>
      <c r="B563" s="15" t="str">
        <f xml:space="preserve"> INDEX( co_scalarInfo[scalarType], MATCH( scalarDataframe[[#This Row],[scalarName]], co_scalarInfo[scalarName], 0 ) )</f>
        <v>econScalar</v>
      </c>
      <c r="C563" s="39" t="str">
        <f xml:space="preserve"> INDEX( co_scalarInfo[scalarLabel], MATCH( scalarDataframe[[#This Row],[scalarName]], co_scalarInfo[scalarName], 0 ) )</f>
        <v>Valley Fever Average Cost of Illness</v>
      </c>
      <c r="D563" s="23" t="s">
        <v>281</v>
      </c>
      <c r="E563" s="16" t="s">
        <v>13</v>
      </c>
      <c r="F563" s="24">
        <v>2010</v>
      </c>
      <c r="G563" s="25">
        <v>9984.1978090000011</v>
      </c>
    </row>
    <row r="564" spans="1:7" x14ac:dyDescent="0.35">
      <c r="A564" s="8">
        <f xml:space="preserve"> ROW( scalarDataframe[[#This Row],[row_id]] ) - ROW( scalarDataframe[[#Headers],[row_id]] )</f>
        <v>563</v>
      </c>
      <c r="B564" s="15" t="str">
        <f xml:space="preserve"> INDEX( co_scalarInfo[scalarType], MATCH( scalarDataframe[[#This Row],[scalarName]], co_scalarInfo[scalarName], 0 ) )</f>
        <v>econScalar</v>
      </c>
      <c r="C564" s="39" t="str">
        <f xml:space="preserve"> INDEX( co_scalarInfo[scalarLabel], MATCH( scalarDataframe[[#This Row],[scalarName]], co_scalarInfo[scalarName], 0 ) )</f>
        <v>Daily Wages</v>
      </c>
      <c r="D564" s="23" t="s">
        <v>280</v>
      </c>
      <c r="E564" s="16" t="s">
        <v>13</v>
      </c>
      <c r="F564" s="24">
        <v>2010</v>
      </c>
      <c r="G564" s="25">
        <v>162.86601665293983</v>
      </c>
    </row>
    <row r="565" spans="1:7" x14ac:dyDescent="0.35">
      <c r="A565" s="8">
        <f xml:space="preserve"> ROW( scalarDataframe[[#This Row],[row_id]] ) - ROW( scalarDataframe[[#Headers],[row_id]] )</f>
        <v>564</v>
      </c>
      <c r="B565" s="15" t="str">
        <f xml:space="preserve"> INDEX( co_scalarInfo[scalarType], MATCH( scalarDataframe[[#This Row],[scalarName]], co_scalarInfo[scalarName], 0 ) )</f>
        <v>physScalar</v>
      </c>
      <c r="C565" s="39" t="str">
        <f xml:space="preserve"> INDEX( co_scalarInfo[scalarLabel], MATCH( scalarDataframe[[#This Row],[scalarName]], co_scalarInfo[scalarName], 0 ) )</f>
        <v>Asphalt Lane Miles</v>
      </c>
      <c r="D565" s="23" t="s">
        <v>299</v>
      </c>
      <c r="E565" s="16" t="s">
        <v>6</v>
      </c>
      <c r="F565" s="24">
        <v>2010</v>
      </c>
      <c r="G565" s="25">
        <v>286006.92906156898</v>
      </c>
    </row>
    <row r="566" spans="1:7" x14ac:dyDescent="0.35">
      <c r="A566" s="8">
        <f xml:space="preserve"> ROW( scalarDataframe[[#This Row],[row_id]] ) - ROW( scalarDataframe[[#Headers],[row_id]] )</f>
        <v>565</v>
      </c>
      <c r="B566" s="15" t="str">
        <f xml:space="preserve"> INDEX( co_scalarInfo[scalarType], MATCH( scalarDataframe[[#This Row],[scalarName]], co_scalarInfo[scalarName], 0 ) )</f>
        <v>physScalar</v>
      </c>
      <c r="C566" s="39" t="str">
        <f xml:space="preserve"> INDEX( co_scalarInfo[scalarLabel], MATCH( scalarDataframe[[#This Row],[scalarName]], co_scalarInfo[scalarName], 0 ) )</f>
        <v>Asphalt Lane Miles</v>
      </c>
      <c r="D566" s="23" t="s">
        <v>299</v>
      </c>
      <c r="E566" s="16" t="s">
        <v>7</v>
      </c>
      <c r="F566" s="24">
        <v>2010</v>
      </c>
      <c r="G566" s="25">
        <v>192526.71769571205</v>
      </c>
    </row>
    <row r="567" spans="1:7" x14ac:dyDescent="0.35">
      <c r="A567" s="8">
        <f xml:space="preserve"> ROW( scalarDataframe[[#This Row],[row_id]] ) - ROW( scalarDataframe[[#Headers],[row_id]] )</f>
        <v>566</v>
      </c>
      <c r="B567" s="15" t="str">
        <f xml:space="preserve"> INDEX( co_scalarInfo[scalarType], MATCH( scalarDataframe[[#This Row],[scalarName]], co_scalarInfo[scalarName], 0 ) )</f>
        <v>physScalar</v>
      </c>
      <c r="C567" s="39" t="str">
        <f xml:space="preserve"> INDEX( co_scalarInfo[scalarLabel], MATCH( scalarDataframe[[#This Row],[scalarName]], co_scalarInfo[scalarName], 0 ) )</f>
        <v>Asphalt Lane Miles</v>
      </c>
      <c r="D567" s="23" t="s">
        <v>299</v>
      </c>
      <c r="E567" s="16" t="s">
        <v>8</v>
      </c>
      <c r="F567" s="24">
        <v>2010</v>
      </c>
      <c r="G567" s="25">
        <v>116423.82845335787</v>
      </c>
    </row>
    <row r="568" spans="1:7" x14ac:dyDescent="0.35">
      <c r="A568" s="8">
        <f xml:space="preserve"> ROW( scalarDataframe[[#This Row],[row_id]] ) - ROW( scalarDataframe[[#Headers],[row_id]] )</f>
        <v>567</v>
      </c>
      <c r="B568" s="15" t="str">
        <f xml:space="preserve"> INDEX( co_scalarInfo[scalarType], MATCH( scalarDataframe[[#This Row],[scalarName]], co_scalarInfo[scalarName], 0 ) )</f>
        <v>physScalar</v>
      </c>
      <c r="C568" s="39" t="str">
        <f xml:space="preserve"> INDEX( co_scalarInfo[scalarLabel], MATCH( scalarDataframe[[#This Row],[scalarName]], co_scalarInfo[scalarName], 0 ) )</f>
        <v>Asphalt Lane Miles</v>
      </c>
      <c r="D568" s="23" t="s">
        <v>299</v>
      </c>
      <c r="E568" s="16" t="s">
        <v>9</v>
      </c>
      <c r="F568" s="24">
        <v>2010</v>
      </c>
      <c r="G568" s="25">
        <v>64218.221156922475</v>
      </c>
    </row>
    <row r="569" spans="1:7" x14ac:dyDescent="0.35">
      <c r="A569" s="8">
        <f xml:space="preserve"> ROW( scalarDataframe[[#This Row],[row_id]] ) - ROW( scalarDataframe[[#Headers],[row_id]] )</f>
        <v>568</v>
      </c>
      <c r="B569" s="15" t="str">
        <f xml:space="preserve"> INDEX( co_scalarInfo[scalarType], MATCH( scalarDataframe[[#This Row],[scalarName]], co_scalarInfo[scalarName], 0 ) )</f>
        <v>physScalar</v>
      </c>
      <c r="C569" s="39" t="str">
        <f xml:space="preserve"> INDEX( co_scalarInfo[scalarLabel], MATCH( scalarDataframe[[#This Row],[scalarName]], co_scalarInfo[scalarName], 0 ) )</f>
        <v>Asphalt Lane Miles</v>
      </c>
      <c r="D569" s="23" t="s">
        <v>299</v>
      </c>
      <c r="E569" s="16" t="s">
        <v>10</v>
      </c>
      <c r="F569" s="24">
        <v>2010</v>
      </c>
      <c r="G569" s="25">
        <v>341919.61241713847</v>
      </c>
    </row>
    <row r="570" spans="1:7" x14ac:dyDescent="0.35">
      <c r="A570" s="8">
        <f xml:space="preserve"> ROW( scalarDataframe[[#This Row],[row_id]] ) - ROW( scalarDataframe[[#Headers],[row_id]] )</f>
        <v>569</v>
      </c>
      <c r="B570" s="15" t="str">
        <f xml:space="preserve"> INDEX( co_scalarInfo[scalarType], MATCH( scalarDataframe[[#This Row],[scalarName]], co_scalarInfo[scalarName], 0 ) )</f>
        <v>physScalar</v>
      </c>
      <c r="C570" s="39" t="str">
        <f xml:space="preserve"> INDEX( co_scalarInfo[scalarLabel], MATCH( scalarDataframe[[#This Row],[scalarName]], co_scalarInfo[scalarName], 0 ) )</f>
        <v>Asphalt Lane Miles</v>
      </c>
      <c r="D570" s="23" t="s">
        <v>299</v>
      </c>
      <c r="E570" s="16" t="s">
        <v>11</v>
      </c>
      <c r="F570" s="24">
        <v>2010</v>
      </c>
      <c r="G570" s="25">
        <v>168381.86865958094</v>
      </c>
    </row>
    <row r="571" spans="1:7" x14ac:dyDescent="0.35">
      <c r="A571" s="8">
        <f xml:space="preserve"> ROW( scalarDataframe[[#This Row],[row_id]] ) - ROW( scalarDataframe[[#Headers],[row_id]] )</f>
        <v>570</v>
      </c>
      <c r="B571" s="15" t="str">
        <f xml:space="preserve"> INDEX( co_scalarInfo[scalarType], MATCH( scalarDataframe[[#This Row],[scalarName]], co_scalarInfo[scalarName], 0 ) )</f>
        <v>physScalar</v>
      </c>
      <c r="C571" s="39" t="str">
        <f xml:space="preserve"> INDEX( co_scalarInfo[scalarLabel], MATCH( scalarDataframe[[#This Row],[scalarName]], co_scalarInfo[scalarName], 0 ) )</f>
        <v>Asphalt Lane Miles</v>
      </c>
      <c r="D571" s="23" t="s">
        <v>299</v>
      </c>
      <c r="E571" s="16" t="s">
        <v>12</v>
      </c>
      <c r="F571" s="24">
        <v>2010</v>
      </c>
      <c r="G571" s="25">
        <v>180492.42935059752</v>
      </c>
    </row>
    <row r="572" spans="1:7" x14ac:dyDescent="0.35">
      <c r="A572" s="8">
        <f xml:space="preserve"> ROW( scalarDataframe[[#This Row],[row_id]] ) - ROW( scalarDataframe[[#Headers],[row_id]] )</f>
        <v>571</v>
      </c>
      <c r="B572" s="15" t="str">
        <f xml:space="preserve"> INDEX( co_scalarInfo[scalarType], MATCH( scalarDataframe[[#This Row],[scalarName]], co_scalarInfo[scalarName], 0 ) )</f>
        <v>physScalar</v>
      </c>
      <c r="C572" s="39" t="str">
        <f xml:space="preserve"> INDEX( co_scalarInfo[scalarLabel], MATCH( scalarDataframe[[#This Row],[scalarName]], co_scalarInfo[scalarName], 0 ) )</f>
        <v>Asphalt Lane Miles</v>
      </c>
      <c r="D572" s="23" t="s">
        <v>299</v>
      </c>
      <c r="E572" s="16" t="s">
        <v>13</v>
      </c>
      <c r="F572" s="24">
        <v>2010</v>
      </c>
      <c r="G572" s="25">
        <v>1349969.6067948786</v>
      </c>
    </row>
    <row r="573" spans="1:7" x14ac:dyDescent="0.35">
      <c r="A573" s="8">
        <f xml:space="preserve"> ROW( scalarDataframe[[#This Row],[row_id]] ) - ROW( scalarDataframe[[#Headers],[row_id]] )</f>
        <v>572</v>
      </c>
      <c r="B573" s="15" t="str">
        <f xml:space="preserve"> INDEX( co_scalarInfo[scalarType], MATCH( scalarDataframe[[#This Row],[scalarName]], co_scalarInfo[scalarName], 0 ) )</f>
        <v>physScalar</v>
      </c>
      <c r="C573" s="39" t="str">
        <f xml:space="preserve"> INDEX( co_scalarInfo[scalarLabel], MATCH( scalarDataframe[[#This Row],[scalarName]], co_scalarInfo[scalarName], 0 ) )</f>
        <v>Asphalt Lane Miles</v>
      </c>
      <c r="D573" s="23" t="s">
        <v>299</v>
      </c>
      <c r="E573" s="16" t="s">
        <v>6</v>
      </c>
      <c r="F573" s="24">
        <v>2015</v>
      </c>
      <c r="G573" s="25">
        <v>286006.92906156898</v>
      </c>
    </row>
    <row r="574" spans="1:7" x14ac:dyDescent="0.35">
      <c r="A574" s="8">
        <f xml:space="preserve"> ROW( scalarDataframe[[#This Row],[row_id]] ) - ROW( scalarDataframe[[#Headers],[row_id]] )</f>
        <v>573</v>
      </c>
      <c r="B574" s="15" t="str">
        <f xml:space="preserve"> INDEX( co_scalarInfo[scalarType], MATCH( scalarDataframe[[#This Row],[scalarName]], co_scalarInfo[scalarName], 0 ) )</f>
        <v>physScalar</v>
      </c>
      <c r="C574" s="39" t="str">
        <f xml:space="preserve"> INDEX( co_scalarInfo[scalarLabel], MATCH( scalarDataframe[[#This Row],[scalarName]], co_scalarInfo[scalarName], 0 ) )</f>
        <v>Asphalt Lane Miles</v>
      </c>
      <c r="D574" s="23" t="s">
        <v>299</v>
      </c>
      <c r="E574" s="16" t="s">
        <v>7</v>
      </c>
      <c r="F574" s="24">
        <v>2015</v>
      </c>
      <c r="G574" s="25">
        <v>192526.71769571205</v>
      </c>
    </row>
    <row r="575" spans="1:7" x14ac:dyDescent="0.35">
      <c r="A575" s="8">
        <f xml:space="preserve"> ROW( scalarDataframe[[#This Row],[row_id]] ) - ROW( scalarDataframe[[#Headers],[row_id]] )</f>
        <v>574</v>
      </c>
      <c r="B575" s="15" t="str">
        <f xml:space="preserve"> INDEX( co_scalarInfo[scalarType], MATCH( scalarDataframe[[#This Row],[scalarName]], co_scalarInfo[scalarName], 0 ) )</f>
        <v>physScalar</v>
      </c>
      <c r="C575" s="39" t="str">
        <f xml:space="preserve"> INDEX( co_scalarInfo[scalarLabel], MATCH( scalarDataframe[[#This Row],[scalarName]], co_scalarInfo[scalarName], 0 ) )</f>
        <v>Asphalt Lane Miles</v>
      </c>
      <c r="D575" s="23" t="s">
        <v>299</v>
      </c>
      <c r="E575" s="16" t="s">
        <v>8</v>
      </c>
      <c r="F575" s="24">
        <v>2015</v>
      </c>
      <c r="G575" s="25">
        <v>116423.82845335787</v>
      </c>
    </row>
    <row r="576" spans="1:7" x14ac:dyDescent="0.35">
      <c r="A576" s="8">
        <f xml:space="preserve"> ROW( scalarDataframe[[#This Row],[row_id]] ) - ROW( scalarDataframe[[#Headers],[row_id]] )</f>
        <v>575</v>
      </c>
      <c r="B576" s="15" t="str">
        <f xml:space="preserve"> INDEX( co_scalarInfo[scalarType], MATCH( scalarDataframe[[#This Row],[scalarName]], co_scalarInfo[scalarName], 0 ) )</f>
        <v>physScalar</v>
      </c>
      <c r="C576" s="39" t="str">
        <f xml:space="preserve"> INDEX( co_scalarInfo[scalarLabel], MATCH( scalarDataframe[[#This Row],[scalarName]], co_scalarInfo[scalarName], 0 ) )</f>
        <v>Asphalt Lane Miles</v>
      </c>
      <c r="D576" s="23" t="s">
        <v>299</v>
      </c>
      <c r="E576" s="16" t="s">
        <v>9</v>
      </c>
      <c r="F576" s="24">
        <v>2015</v>
      </c>
      <c r="G576" s="25">
        <v>64218.221156922475</v>
      </c>
    </row>
    <row r="577" spans="1:7" x14ac:dyDescent="0.35">
      <c r="A577" s="8">
        <f xml:space="preserve"> ROW( scalarDataframe[[#This Row],[row_id]] ) - ROW( scalarDataframe[[#Headers],[row_id]] )</f>
        <v>576</v>
      </c>
      <c r="B577" s="15" t="str">
        <f xml:space="preserve"> INDEX( co_scalarInfo[scalarType], MATCH( scalarDataframe[[#This Row],[scalarName]], co_scalarInfo[scalarName], 0 ) )</f>
        <v>physScalar</v>
      </c>
      <c r="C577" s="39" t="str">
        <f xml:space="preserve"> INDEX( co_scalarInfo[scalarLabel], MATCH( scalarDataframe[[#This Row],[scalarName]], co_scalarInfo[scalarName], 0 ) )</f>
        <v>Asphalt Lane Miles</v>
      </c>
      <c r="D577" s="23" t="s">
        <v>299</v>
      </c>
      <c r="E577" s="16" t="s">
        <v>10</v>
      </c>
      <c r="F577" s="24">
        <v>2015</v>
      </c>
      <c r="G577" s="25">
        <v>341919.61241713847</v>
      </c>
    </row>
    <row r="578" spans="1:7" x14ac:dyDescent="0.35">
      <c r="A578" s="8">
        <f xml:space="preserve"> ROW( scalarDataframe[[#This Row],[row_id]] ) - ROW( scalarDataframe[[#Headers],[row_id]] )</f>
        <v>577</v>
      </c>
      <c r="B578" s="15" t="str">
        <f xml:space="preserve"> INDEX( co_scalarInfo[scalarType], MATCH( scalarDataframe[[#This Row],[scalarName]], co_scalarInfo[scalarName], 0 ) )</f>
        <v>physScalar</v>
      </c>
      <c r="C578" s="39" t="str">
        <f xml:space="preserve"> INDEX( co_scalarInfo[scalarLabel], MATCH( scalarDataframe[[#This Row],[scalarName]], co_scalarInfo[scalarName], 0 ) )</f>
        <v>Asphalt Lane Miles</v>
      </c>
      <c r="D578" s="23" t="s">
        <v>299</v>
      </c>
      <c r="E578" s="16" t="s">
        <v>11</v>
      </c>
      <c r="F578" s="24">
        <v>2015</v>
      </c>
      <c r="G578" s="25">
        <v>168381.86865958094</v>
      </c>
    </row>
    <row r="579" spans="1:7" x14ac:dyDescent="0.35">
      <c r="A579" s="8">
        <f xml:space="preserve"> ROW( scalarDataframe[[#This Row],[row_id]] ) - ROW( scalarDataframe[[#Headers],[row_id]] )</f>
        <v>578</v>
      </c>
      <c r="B579" s="15" t="str">
        <f xml:space="preserve"> INDEX( co_scalarInfo[scalarType], MATCH( scalarDataframe[[#This Row],[scalarName]], co_scalarInfo[scalarName], 0 ) )</f>
        <v>physScalar</v>
      </c>
      <c r="C579" s="39" t="str">
        <f xml:space="preserve"> INDEX( co_scalarInfo[scalarLabel], MATCH( scalarDataframe[[#This Row],[scalarName]], co_scalarInfo[scalarName], 0 ) )</f>
        <v>Asphalt Lane Miles</v>
      </c>
      <c r="D579" s="23" t="s">
        <v>299</v>
      </c>
      <c r="E579" s="16" t="s">
        <v>12</v>
      </c>
      <c r="F579" s="24">
        <v>2015</v>
      </c>
      <c r="G579" s="25">
        <v>180492.42935059752</v>
      </c>
    </row>
    <row r="580" spans="1:7" x14ac:dyDescent="0.35">
      <c r="A580" s="8">
        <f xml:space="preserve"> ROW( scalarDataframe[[#This Row],[row_id]] ) - ROW( scalarDataframe[[#Headers],[row_id]] )</f>
        <v>579</v>
      </c>
      <c r="B580" s="15" t="str">
        <f xml:space="preserve"> INDEX( co_scalarInfo[scalarType], MATCH( scalarDataframe[[#This Row],[scalarName]], co_scalarInfo[scalarName], 0 ) )</f>
        <v>physScalar</v>
      </c>
      <c r="C580" s="39" t="str">
        <f xml:space="preserve"> INDEX( co_scalarInfo[scalarLabel], MATCH( scalarDataframe[[#This Row],[scalarName]], co_scalarInfo[scalarName], 0 ) )</f>
        <v>Asphalt Lane Miles</v>
      </c>
      <c r="D580" s="23" t="s">
        <v>299</v>
      </c>
      <c r="E580" s="16" t="s">
        <v>13</v>
      </c>
      <c r="F580" s="24">
        <v>2015</v>
      </c>
      <c r="G580" s="25">
        <v>1349969.6067948786</v>
      </c>
    </row>
    <row r="581" spans="1:7" x14ac:dyDescent="0.35">
      <c r="A581" s="8">
        <f xml:space="preserve"> ROW( scalarDataframe[[#This Row],[row_id]] ) - ROW( scalarDataframe[[#Headers],[row_id]] )</f>
        <v>580</v>
      </c>
      <c r="B581" s="15" t="str">
        <f xml:space="preserve"> INDEX( co_scalarInfo[scalarType], MATCH( scalarDataframe[[#This Row],[scalarName]], co_scalarInfo[scalarName], 0 ) )</f>
        <v>physScalar</v>
      </c>
      <c r="C581" s="39" t="str">
        <f xml:space="preserve"> INDEX( co_scalarInfo[scalarLabel], MATCH( scalarDataframe[[#This Row],[scalarName]], co_scalarInfo[scalarName], 0 ) )</f>
        <v>Asphalt Lane Miles</v>
      </c>
      <c r="D581" s="23" t="s">
        <v>299</v>
      </c>
      <c r="E581" s="16" t="s">
        <v>6</v>
      </c>
      <c r="F581" s="24">
        <v>2020</v>
      </c>
      <c r="G581" s="25">
        <v>286006.92906156898</v>
      </c>
    </row>
    <row r="582" spans="1:7" x14ac:dyDescent="0.35">
      <c r="A582" s="8">
        <f xml:space="preserve"> ROW( scalarDataframe[[#This Row],[row_id]] ) - ROW( scalarDataframe[[#Headers],[row_id]] )</f>
        <v>581</v>
      </c>
      <c r="B582" s="15" t="str">
        <f xml:space="preserve"> INDEX( co_scalarInfo[scalarType], MATCH( scalarDataframe[[#This Row],[scalarName]], co_scalarInfo[scalarName], 0 ) )</f>
        <v>physScalar</v>
      </c>
      <c r="C582" s="39" t="str">
        <f xml:space="preserve"> INDEX( co_scalarInfo[scalarLabel], MATCH( scalarDataframe[[#This Row],[scalarName]], co_scalarInfo[scalarName], 0 ) )</f>
        <v>Asphalt Lane Miles</v>
      </c>
      <c r="D582" s="23" t="s">
        <v>299</v>
      </c>
      <c r="E582" s="16" t="s">
        <v>7</v>
      </c>
      <c r="F582" s="24">
        <v>2020</v>
      </c>
      <c r="G582" s="25">
        <v>192526.71769571205</v>
      </c>
    </row>
    <row r="583" spans="1:7" x14ac:dyDescent="0.35">
      <c r="A583" s="8">
        <f xml:space="preserve"> ROW( scalarDataframe[[#This Row],[row_id]] ) - ROW( scalarDataframe[[#Headers],[row_id]] )</f>
        <v>582</v>
      </c>
      <c r="B583" s="15" t="str">
        <f xml:space="preserve"> INDEX( co_scalarInfo[scalarType], MATCH( scalarDataframe[[#This Row],[scalarName]], co_scalarInfo[scalarName], 0 ) )</f>
        <v>physScalar</v>
      </c>
      <c r="C583" s="39" t="str">
        <f xml:space="preserve"> INDEX( co_scalarInfo[scalarLabel], MATCH( scalarDataframe[[#This Row],[scalarName]], co_scalarInfo[scalarName], 0 ) )</f>
        <v>Asphalt Lane Miles</v>
      </c>
      <c r="D583" s="23" t="s">
        <v>299</v>
      </c>
      <c r="E583" s="16" t="s">
        <v>8</v>
      </c>
      <c r="F583" s="24">
        <v>2020</v>
      </c>
      <c r="G583" s="25">
        <v>116423.82845335787</v>
      </c>
    </row>
    <row r="584" spans="1:7" x14ac:dyDescent="0.35">
      <c r="A584" s="8">
        <f xml:space="preserve"> ROW( scalarDataframe[[#This Row],[row_id]] ) - ROW( scalarDataframe[[#Headers],[row_id]] )</f>
        <v>583</v>
      </c>
      <c r="B584" s="15" t="str">
        <f xml:space="preserve"> INDEX( co_scalarInfo[scalarType], MATCH( scalarDataframe[[#This Row],[scalarName]], co_scalarInfo[scalarName], 0 ) )</f>
        <v>physScalar</v>
      </c>
      <c r="C584" s="39" t="str">
        <f xml:space="preserve"> INDEX( co_scalarInfo[scalarLabel], MATCH( scalarDataframe[[#This Row],[scalarName]], co_scalarInfo[scalarName], 0 ) )</f>
        <v>Asphalt Lane Miles</v>
      </c>
      <c r="D584" s="23" t="s">
        <v>299</v>
      </c>
      <c r="E584" s="16" t="s">
        <v>9</v>
      </c>
      <c r="F584" s="24">
        <v>2020</v>
      </c>
      <c r="G584" s="25">
        <v>64218.221156922475</v>
      </c>
    </row>
    <row r="585" spans="1:7" x14ac:dyDescent="0.35">
      <c r="A585" s="8">
        <f xml:space="preserve"> ROW( scalarDataframe[[#This Row],[row_id]] ) - ROW( scalarDataframe[[#Headers],[row_id]] )</f>
        <v>584</v>
      </c>
      <c r="B585" s="15" t="str">
        <f xml:space="preserve"> INDEX( co_scalarInfo[scalarType], MATCH( scalarDataframe[[#This Row],[scalarName]], co_scalarInfo[scalarName], 0 ) )</f>
        <v>physScalar</v>
      </c>
      <c r="C585" s="39" t="str">
        <f xml:space="preserve"> INDEX( co_scalarInfo[scalarLabel], MATCH( scalarDataframe[[#This Row],[scalarName]], co_scalarInfo[scalarName], 0 ) )</f>
        <v>Asphalt Lane Miles</v>
      </c>
      <c r="D585" s="23" t="s">
        <v>299</v>
      </c>
      <c r="E585" s="16" t="s">
        <v>10</v>
      </c>
      <c r="F585" s="24">
        <v>2020</v>
      </c>
      <c r="G585" s="25">
        <v>341919.61241713847</v>
      </c>
    </row>
    <row r="586" spans="1:7" x14ac:dyDescent="0.35">
      <c r="A586" s="8">
        <f xml:space="preserve"> ROW( scalarDataframe[[#This Row],[row_id]] ) - ROW( scalarDataframe[[#Headers],[row_id]] )</f>
        <v>585</v>
      </c>
      <c r="B586" s="15" t="str">
        <f xml:space="preserve"> INDEX( co_scalarInfo[scalarType], MATCH( scalarDataframe[[#This Row],[scalarName]], co_scalarInfo[scalarName], 0 ) )</f>
        <v>physScalar</v>
      </c>
      <c r="C586" s="39" t="str">
        <f xml:space="preserve"> INDEX( co_scalarInfo[scalarLabel], MATCH( scalarDataframe[[#This Row],[scalarName]], co_scalarInfo[scalarName], 0 ) )</f>
        <v>Asphalt Lane Miles</v>
      </c>
      <c r="D586" s="23" t="s">
        <v>299</v>
      </c>
      <c r="E586" s="16" t="s">
        <v>11</v>
      </c>
      <c r="F586" s="24">
        <v>2020</v>
      </c>
      <c r="G586" s="25">
        <v>168381.86865958094</v>
      </c>
    </row>
    <row r="587" spans="1:7" x14ac:dyDescent="0.35">
      <c r="A587" s="8">
        <f xml:space="preserve"> ROW( scalarDataframe[[#This Row],[row_id]] ) - ROW( scalarDataframe[[#Headers],[row_id]] )</f>
        <v>586</v>
      </c>
      <c r="B587" s="15" t="str">
        <f xml:space="preserve"> INDEX( co_scalarInfo[scalarType], MATCH( scalarDataframe[[#This Row],[scalarName]], co_scalarInfo[scalarName], 0 ) )</f>
        <v>physScalar</v>
      </c>
      <c r="C587" s="39" t="str">
        <f xml:space="preserve"> INDEX( co_scalarInfo[scalarLabel], MATCH( scalarDataframe[[#This Row],[scalarName]], co_scalarInfo[scalarName], 0 ) )</f>
        <v>Asphalt Lane Miles</v>
      </c>
      <c r="D587" s="23" t="s">
        <v>299</v>
      </c>
      <c r="E587" s="16" t="s">
        <v>12</v>
      </c>
      <c r="F587" s="24">
        <v>2020</v>
      </c>
      <c r="G587" s="25">
        <v>180492.42935059752</v>
      </c>
    </row>
    <row r="588" spans="1:7" x14ac:dyDescent="0.35">
      <c r="A588" s="8">
        <f xml:space="preserve"> ROW( scalarDataframe[[#This Row],[row_id]] ) - ROW( scalarDataframe[[#Headers],[row_id]] )</f>
        <v>587</v>
      </c>
      <c r="B588" s="15" t="str">
        <f xml:space="preserve"> INDEX( co_scalarInfo[scalarType], MATCH( scalarDataframe[[#This Row],[scalarName]], co_scalarInfo[scalarName], 0 ) )</f>
        <v>physScalar</v>
      </c>
      <c r="C588" s="39" t="str">
        <f xml:space="preserve"> INDEX( co_scalarInfo[scalarLabel], MATCH( scalarDataframe[[#This Row],[scalarName]], co_scalarInfo[scalarName], 0 ) )</f>
        <v>Asphalt Lane Miles</v>
      </c>
      <c r="D588" s="23" t="s">
        <v>299</v>
      </c>
      <c r="E588" s="16" t="s">
        <v>13</v>
      </c>
      <c r="F588" s="24">
        <v>2020</v>
      </c>
      <c r="G588" s="25">
        <v>1349969.6067948786</v>
      </c>
    </row>
    <row r="589" spans="1:7" x14ac:dyDescent="0.35">
      <c r="A589" s="8">
        <f xml:space="preserve"> ROW( scalarDataframe[[#This Row],[row_id]] ) - ROW( scalarDataframe[[#Headers],[row_id]] )</f>
        <v>588</v>
      </c>
      <c r="B589" s="15" t="str">
        <f xml:space="preserve"> INDEX( co_scalarInfo[scalarType], MATCH( scalarDataframe[[#This Row],[scalarName]], co_scalarInfo[scalarName], 0 ) )</f>
        <v>physScalar</v>
      </c>
      <c r="C589" s="39" t="str">
        <f xml:space="preserve"> INDEX( co_scalarInfo[scalarLabel], MATCH( scalarDataframe[[#This Row],[scalarName]], co_scalarInfo[scalarName], 0 ) )</f>
        <v>Asphalt Lane Miles</v>
      </c>
      <c r="D589" s="23" t="s">
        <v>299</v>
      </c>
      <c r="E589" s="16" t="s">
        <v>6</v>
      </c>
      <c r="F589" s="24">
        <v>2025</v>
      </c>
      <c r="G589" s="25">
        <v>286006.92906156898</v>
      </c>
    </row>
    <row r="590" spans="1:7" x14ac:dyDescent="0.35">
      <c r="A590" s="8">
        <f xml:space="preserve"> ROW( scalarDataframe[[#This Row],[row_id]] ) - ROW( scalarDataframe[[#Headers],[row_id]] )</f>
        <v>589</v>
      </c>
      <c r="B590" s="15" t="str">
        <f xml:space="preserve"> INDEX( co_scalarInfo[scalarType], MATCH( scalarDataframe[[#This Row],[scalarName]], co_scalarInfo[scalarName], 0 ) )</f>
        <v>physScalar</v>
      </c>
      <c r="C590" s="39" t="str">
        <f xml:space="preserve"> INDEX( co_scalarInfo[scalarLabel], MATCH( scalarDataframe[[#This Row],[scalarName]], co_scalarInfo[scalarName], 0 ) )</f>
        <v>Asphalt Lane Miles</v>
      </c>
      <c r="D590" s="23" t="s">
        <v>299</v>
      </c>
      <c r="E590" s="16" t="s">
        <v>7</v>
      </c>
      <c r="F590" s="24">
        <v>2025</v>
      </c>
      <c r="G590" s="25">
        <v>192526.71769571205</v>
      </c>
    </row>
    <row r="591" spans="1:7" x14ac:dyDescent="0.35">
      <c r="A591" s="8">
        <f xml:space="preserve"> ROW( scalarDataframe[[#This Row],[row_id]] ) - ROW( scalarDataframe[[#Headers],[row_id]] )</f>
        <v>590</v>
      </c>
      <c r="B591" s="15" t="str">
        <f xml:space="preserve"> INDEX( co_scalarInfo[scalarType], MATCH( scalarDataframe[[#This Row],[scalarName]], co_scalarInfo[scalarName], 0 ) )</f>
        <v>physScalar</v>
      </c>
      <c r="C591" s="39" t="str">
        <f xml:space="preserve"> INDEX( co_scalarInfo[scalarLabel], MATCH( scalarDataframe[[#This Row],[scalarName]], co_scalarInfo[scalarName], 0 ) )</f>
        <v>Asphalt Lane Miles</v>
      </c>
      <c r="D591" s="23" t="s">
        <v>299</v>
      </c>
      <c r="E591" s="16" t="s">
        <v>8</v>
      </c>
      <c r="F591" s="24">
        <v>2025</v>
      </c>
      <c r="G591" s="25">
        <v>116423.82845335787</v>
      </c>
    </row>
    <row r="592" spans="1:7" x14ac:dyDescent="0.35">
      <c r="A592" s="8">
        <f xml:space="preserve"> ROW( scalarDataframe[[#This Row],[row_id]] ) - ROW( scalarDataframe[[#Headers],[row_id]] )</f>
        <v>591</v>
      </c>
      <c r="B592" s="15" t="str">
        <f xml:space="preserve"> INDEX( co_scalarInfo[scalarType], MATCH( scalarDataframe[[#This Row],[scalarName]], co_scalarInfo[scalarName], 0 ) )</f>
        <v>physScalar</v>
      </c>
      <c r="C592" s="39" t="str">
        <f xml:space="preserve"> INDEX( co_scalarInfo[scalarLabel], MATCH( scalarDataframe[[#This Row],[scalarName]], co_scalarInfo[scalarName], 0 ) )</f>
        <v>Asphalt Lane Miles</v>
      </c>
      <c r="D592" s="23" t="s">
        <v>299</v>
      </c>
      <c r="E592" s="16" t="s">
        <v>9</v>
      </c>
      <c r="F592" s="24">
        <v>2025</v>
      </c>
      <c r="G592" s="25">
        <v>64218.221156922475</v>
      </c>
    </row>
    <row r="593" spans="1:7" x14ac:dyDescent="0.35">
      <c r="A593" s="8">
        <f xml:space="preserve"> ROW( scalarDataframe[[#This Row],[row_id]] ) - ROW( scalarDataframe[[#Headers],[row_id]] )</f>
        <v>592</v>
      </c>
      <c r="B593" s="15" t="str">
        <f xml:space="preserve"> INDEX( co_scalarInfo[scalarType], MATCH( scalarDataframe[[#This Row],[scalarName]], co_scalarInfo[scalarName], 0 ) )</f>
        <v>physScalar</v>
      </c>
      <c r="C593" s="39" t="str">
        <f xml:space="preserve"> INDEX( co_scalarInfo[scalarLabel], MATCH( scalarDataframe[[#This Row],[scalarName]], co_scalarInfo[scalarName], 0 ) )</f>
        <v>Asphalt Lane Miles</v>
      </c>
      <c r="D593" s="23" t="s">
        <v>299</v>
      </c>
      <c r="E593" s="16" t="s">
        <v>10</v>
      </c>
      <c r="F593" s="24">
        <v>2025</v>
      </c>
      <c r="G593" s="25">
        <v>341919.61241713847</v>
      </c>
    </row>
    <row r="594" spans="1:7" x14ac:dyDescent="0.35">
      <c r="A594" s="8">
        <f xml:space="preserve"> ROW( scalarDataframe[[#This Row],[row_id]] ) - ROW( scalarDataframe[[#Headers],[row_id]] )</f>
        <v>593</v>
      </c>
      <c r="B594" s="15" t="str">
        <f xml:space="preserve"> INDEX( co_scalarInfo[scalarType], MATCH( scalarDataframe[[#This Row],[scalarName]], co_scalarInfo[scalarName], 0 ) )</f>
        <v>physScalar</v>
      </c>
      <c r="C594" s="39" t="str">
        <f xml:space="preserve"> INDEX( co_scalarInfo[scalarLabel], MATCH( scalarDataframe[[#This Row],[scalarName]], co_scalarInfo[scalarName], 0 ) )</f>
        <v>Asphalt Lane Miles</v>
      </c>
      <c r="D594" s="23" t="s">
        <v>299</v>
      </c>
      <c r="E594" s="16" t="s">
        <v>11</v>
      </c>
      <c r="F594" s="24">
        <v>2025</v>
      </c>
      <c r="G594" s="25">
        <v>168381.86865958094</v>
      </c>
    </row>
    <row r="595" spans="1:7" x14ac:dyDescent="0.35">
      <c r="A595" s="8">
        <f xml:space="preserve"> ROW( scalarDataframe[[#This Row],[row_id]] ) - ROW( scalarDataframe[[#Headers],[row_id]] )</f>
        <v>594</v>
      </c>
      <c r="B595" s="15" t="str">
        <f xml:space="preserve"> INDEX( co_scalarInfo[scalarType], MATCH( scalarDataframe[[#This Row],[scalarName]], co_scalarInfo[scalarName], 0 ) )</f>
        <v>physScalar</v>
      </c>
      <c r="C595" s="39" t="str">
        <f xml:space="preserve"> INDEX( co_scalarInfo[scalarLabel], MATCH( scalarDataframe[[#This Row],[scalarName]], co_scalarInfo[scalarName], 0 ) )</f>
        <v>Asphalt Lane Miles</v>
      </c>
      <c r="D595" s="23" t="s">
        <v>299</v>
      </c>
      <c r="E595" s="16" t="s">
        <v>12</v>
      </c>
      <c r="F595" s="24">
        <v>2025</v>
      </c>
      <c r="G595" s="25">
        <v>180492.42935059752</v>
      </c>
    </row>
    <row r="596" spans="1:7" x14ac:dyDescent="0.35">
      <c r="A596" s="8">
        <f xml:space="preserve"> ROW( scalarDataframe[[#This Row],[row_id]] ) - ROW( scalarDataframe[[#Headers],[row_id]] )</f>
        <v>595</v>
      </c>
      <c r="B596" s="15" t="str">
        <f xml:space="preserve"> INDEX( co_scalarInfo[scalarType], MATCH( scalarDataframe[[#This Row],[scalarName]], co_scalarInfo[scalarName], 0 ) )</f>
        <v>physScalar</v>
      </c>
      <c r="C596" s="39" t="str">
        <f xml:space="preserve"> INDEX( co_scalarInfo[scalarLabel], MATCH( scalarDataframe[[#This Row],[scalarName]], co_scalarInfo[scalarName], 0 ) )</f>
        <v>Asphalt Lane Miles</v>
      </c>
      <c r="D596" s="23" t="s">
        <v>299</v>
      </c>
      <c r="E596" s="16" t="s">
        <v>13</v>
      </c>
      <c r="F596" s="24">
        <v>2025</v>
      </c>
      <c r="G596" s="25">
        <v>1349969.6067948786</v>
      </c>
    </row>
    <row r="597" spans="1:7" x14ac:dyDescent="0.35">
      <c r="A597" s="8">
        <f xml:space="preserve"> ROW( scalarDataframe[[#This Row],[row_id]] ) - ROW( scalarDataframe[[#Headers],[row_id]] )</f>
        <v>596</v>
      </c>
      <c r="B597" s="15" t="str">
        <f xml:space="preserve"> INDEX( co_scalarInfo[scalarType], MATCH( scalarDataframe[[#This Row],[scalarName]], co_scalarInfo[scalarName], 0 ) )</f>
        <v>physScalar</v>
      </c>
      <c r="C597" s="39" t="str">
        <f xml:space="preserve"> INDEX( co_scalarInfo[scalarLabel], MATCH( scalarDataframe[[#This Row],[scalarName]], co_scalarInfo[scalarName], 0 ) )</f>
        <v>Asphalt Lane Miles</v>
      </c>
      <c r="D597" s="23" t="s">
        <v>299</v>
      </c>
      <c r="E597" s="16" t="s">
        <v>6</v>
      </c>
      <c r="F597" s="24">
        <v>2030</v>
      </c>
      <c r="G597" s="25">
        <v>286006.92906156898</v>
      </c>
    </row>
    <row r="598" spans="1:7" x14ac:dyDescent="0.35">
      <c r="A598" s="8">
        <f xml:space="preserve"> ROW( scalarDataframe[[#This Row],[row_id]] ) - ROW( scalarDataframe[[#Headers],[row_id]] )</f>
        <v>597</v>
      </c>
      <c r="B598" s="15" t="str">
        <f xml:space="preserve"> INDEX( co_scalarInfo[scalarType], MATCH( scalarDataframe[[#This Row],[scalarName]], co_scalarInfo[scalarName], 0 ) )</f>
        <v>physScalar</v>
      </c>
      <c r="C598" s="39" t="str">
        <f xml:space="preserve"> INDEX( co_scalarInfo[scalarLabel], MATCH( scalarDataframe[[#This Row],[scalarName]], co_scalarInfo[scalarName], 0 ) )</f>
        <v>Asphalt Lane Miles</v>
      </c>
      <c r="D598" s="23" t="s">
        <v>299</v>
      </c>
      <c r="E598" s="16" t="s">
        <v>7</v>
      </c>
      <c r="F598" s="24">
        <v>2030</v>
      </c>
      <c r="G598" s="25">
        <v>192526.71769571205</v>
      </c>
    </row>
    <row r="599" spans="1:7" x14ac:dyDescent="0.35">
      <c r="A599" s="8">
        <f xml:space="preserve"> ROW( scalarDataframe[[#This Row],[row_id]] ) - ROW( scalarDataframe[[#Headers],[row_id]] )</f>
        <v>598</v>
      </c>
      <c r="B599" s="15" t="str">
        <f xml:space="preserve"> INDEX( co_scalarInfo[scalarType], MATCH( scalarDataframe[[#This Row],[scalarName]], co_scalarInfo[scalarName], 0 ) )</f>
        <v>physScalar</v>
      </c>
      <c r="C599" s="39" t="str">
        <f xml:space="preserve"> INDEX( co_scalarInfo[scalarLabel], MATCH( scalarDataframe[[#This Row],[scalarName]], co_scalarInfo[scalarName], 0 ) )</f>
        <v>Asphalt Lane Miles</v>
      </c>
      <c r="D599" s="23" t="s">
        <v>299</v>
      </c>
      <c r="E599" s="16" t="s">
        <v>8</v>
      </c>
      <c r="F599" s="24">
        <v>2030</v>
      </c>
      <c r="G599" s="25">
        <v>116423.82845335787</v>
      </c>
    </row>
    <row r="600" spans="1:7" x14ac:dyDescent="0.35">
      <c r="A600" s="8">
        <f xml:space="preserve"> ROW( scalarDataframe[[#This Row],[row_id]] ) - ROW( scalarDataframe[[#Headers],[row_id]] )</f>
        <v>599</v>
      </c>
      <c r="B600" s="15" t="str">
        <f xml:space="preserve"> INDEX( co_scalarInfo[scalarType], MATCH( scalarDataframe[[#This Row],[scalarName]], co_scalarInfo[scalarName], 0 ) )</f>
        <v>physScalar</v>
      </c>
      <c r="C600" s="39" t="str">
        <f xml:space="preserve"> INDEX( co_scalarInfo[scalarLabel], MATCH( scalarDataframe[[#This Row],[scalarName]], co_scalarInfo[scalarName], 0 ) )</f>
        <v>Asphalt Lane Miles</v>
      </c>
      <c r="D600" s="23" t="s">
        <v>299</v>
      </c>
      <c r="E600" s="16" t="s">
        <v>9</v>
      </c>
      <c r="F600" s="24">
        <v>2030</v>
      </c>
      <c r="G600" s="25">
        <v>64218.221156922475</v>
      </c>
    </row>
    <row r="601" spans="1:7" x14ac:dyDescent="0.35">
      <c r="A601" s="8">
        <f xml:space="preserve"> ROW( scalarDataframe[[#This Row],[row_id]] ) - ROW( scalarDataframe[[#Headers],[row_id]] )</f>
        <v>600</v>
      </c>
      <c r="B601" s="15" t="str">
        <f xml:space="preserve"> INDEX( co_scalarInfo[scalarType], MATCH( scalarDataframe[[#This Row],[scalarName]], co_scalarInfo[scalarName], 0 ) )</f>
        <v>physScalar</v>
      </c>
      <c r="C601" s="39" t="str">
        <f xml:space="preserve"> INDEX( co_scalarInfo[scalarLabel], MATCH( scalarDataframe[[#This Row],[scalarName]], co_scalarInfo[scalarName], 0 ) )</f>
        <v>Asphalt Lane Miles</v>
      </c>
      <c r="D601" s="23" t="s">
        <v>299</v>
      </c>
      <c r="E601" s="16" t="s">
        <v>10</v>
      </c>
      <c r="F601" s="24">
        <v>2030</v>
      </c>
      <c r="G601" s="25">
        <v>341919.61241713847</v>
      </c>
    </row>
    <row r="602" spans="1:7" x14ac:dyDescent="0.35">
      <c r="A602" s="8">
        <f xml:space="preserve"> ROW( scalarDataframe[[#This Row],[row_id]] ) - ROW( scalarDataframe[[#Headers],[row_id]] )</f>
        <v>601</v>
      </c>
      <c r="B602" s="15" t="str">
        <f xml:space="preserve"> INDEX( co_scalarInfo[scalarType], MATCH( scalarDataframe[[#This Row],[scalarName]], co_scalarInfo[scalarName], 0 ) )</f>
        <v>physScalar</v>
      </c>
      <c r="C602" s="39" t="str">
        <f xml:space="preserve"> INDEX( co_scalarInfo[scalarLabel], MATCH( scalarDataframe[[#This Row],[scalarName]], co_scalarInfo[scalarName], 0 ) )</f>
        <v>Asphalt Lane Miles</v>
      </c>
      <c r="D602" s="23" t="s">
        <v>299</v>
      </c>
      <c r="E602" s="16" t="s">
        <v>11</v>
      </c>
      <c r="F602" s="24">
        <v>2030</v>
      </c>
      <c r="G602" s="25">
        <v>168381.86865958094</v>
      </c>
    </row>
    <row r="603" spans="1:7" x14ac:dyDescent="0.35">
      <c r="A603" s="8">
        <f xml:space="preserve"> ROW( scalarDataframe[[#This Row],[row_id]] ) - ROW( scalarDataframe[[#Headers],[row_id]] )</f>
        <v>602</v>
      </c>
      <c r="B603" s="15" t="str">
        <f xml:space="preserve"> INDEX( co_scalarInfo[scalarType], MATCH( scalarDataframe[[#This Row],[scalarName]], co_scalarInfo[scalarName], 0 ) )</f>
        <v>physScalar</v>
      </c>
      <c r="C603" s="39" t="str">
        <f xml:space="preserve"> INDEX( co_scalarInfo[scalarLabel], MATCH( scalarDataframe[[#This Row],[scalarName]], co_scalarInfo[scalarName], 0 ) )</f>
        <v>Asphalt Lane Miles</v>
      </c>
      <c r="D603" s="23" t="s">
        <v>299</v>
      </c>
      <c r="E603" s="16" t="s">
        <v>12</v>
      </c>
      <c r="F603" s="24">
        <v>2030</v>
      </c>
      <c r="G603" s="25">
        <v>180492.42935059752</v>
      </c>
    </row>
    <row r="604" spans="1:7" x14ac:dyDescent="0.35">
      <c r="A604" s="8">
        <f xml:space="preserve"> ROW( scalarDataframe[[#This Row],[row_id]] ) - ROW( scalarDataframe[[#Headers],[row_id]] )</f>
        <v>603</v>
      </c>
      <c r="B604" s="15" t="str">
        <f xml:space="preserve"> INDEX( co_scalarInfo[scalarType], MATCH( scalarDataframe[[#This Row],[scalarName]], co_scalarInfo[scalarName], 0 ) )</f>
        <v>physScalar</v>
      </c>
      <c r="C604" s="39" t="str">
        <f xml:space="preserve"> INDEX( co_scalarInfo[scalarLabel], MATCH( scalarDataframe[[#This Row],[scalarName]], co_scalarInfo[scalarName], 0 ) )</f>
        <v>Asphalt Lane Miles</v>
      </c>
      <c r="D604" s="23" t="s">
        <v>299</v>
      </c>
      <c r="E604" s="16" t="s">
        <v>13</v>
      </c>
      <c r="F604" s="24">
        <v>2030</v>
      </c>
      <c r="G604" s="25">
        <v>1349969.6067948786</v>
      </c>
    </row>
    <row r="605" spans="1:7" x14ac:dyDescent="0.35">
      <c r="A605" s="8">
        <f xml:space="preserve"> ROW( scalarDataframe[[#This Row],[row_id]] ) - ROW( scalarDataframe[[#Headers],[row_id]] )</f>
        <v>604</v>
      </c>
      <c r="B605" s="15" t="str">
        <f xml:space="preserve"> INDEX( co_scalarInfo[scalarType], MATCH( scalarDataframe[[#This Row],[scalarName]], co_scalarInfo[scalarName], 0 ) )</f>
        <v>physScalar</v>
      </c>
      <c r="C605" s="39" t="str">
        <f xml:space="preserve"> INDEX( co_scalarInfo[scalarLabel], MATCH( scalarDataframe[[#This Row],[scalarName]], co_scalarInfo[scalarName], 0 ) )</f>
        <v>Asphalt Lane Miles</v>
      </c>
      <c r="D605" s="23" t="s">
        <v>299</v>
      </c>
      <c r="E605" s="16" t="s">
        <v>6</v>
      </c>
      <c r="F605" s="24">
        <v>2035</v>
      </c>
      <c r="G605" s="25">
        <v>286006.92906156898</v>
      </c>
    </row>
    <row r="606" spans="1:7" x14ac:dyDescent="0.35">
      <c r="A606" s="8">
        <f xml:space="preserve"> ROW( scalarDataframe[[#This Row],[row_id]] ) - ROW( scalarDataframe[[#Headers],[row_id]] )</f>
        <v>605</v>
      </c>
      <c r="B606" s="15" t="str">
        <f xml:space="preserve"> INDEX( co_scalarInfo[scalarType], MATCH( scalarDataframe[[#This Row],[scalarName]], co_scalarInfo[scalarName], 0 ) )</f>
        <v>physScalar</v>
      </c>
      <c r="C606" s="39" t="str">
        <f xml:space="preserve"> INDEX( co_scalarInfo[scalarLabel], MATCH( scalarDataframe[[#This Row],[scalarName]], co_scalarInfo[scalarName], 0 ) )</f>
        <v>Asphalt Lane Miles</v>
      </c>
      <c r="D606" s="23" t="s">
        <v>299</v>
      </c>
      <c r="E606" s="16" t="s">
        <v>7</v>
      </c>
      <c r="F606" s="24">
        <v>2035</v>
      </c>
      <c r="G606" s="25">
        <v>192526.71769571205</v>
      </c>
    </row>
    <row r="607" spans="1:7" x14ac:dyDescent="0.35">
      <c r="A607" s="8">
        <f xml:space="preserve"> ROW( scalarDataframe[[#This Row],[row_id]] ) - ROW( scalarDataframe[[#Headers],[row_id]] )</f>
        <v>606</v>
      </c>
      <c r="B607" s="15" t="str">
        <f xml:space="preserve"> INDEX( co_scalarInfo[scalarType], MATCH( scalarDataframe[[#This Row],[scalarName]], co_scalarInfo[scalarName], 0 ) )</f>
        <v>physScalar</v>
      </c>
      <c r="C607" s="39" t="str">
        <f xml:space="preserve"> INDEX( co_scalarInfo[scalarLabel], MATCH( scalarDataframe[[#This Row],[scalarName]], co_scalarInfo[scalarName], 0 ) )</f>
        <v>Asphalt Lane Miles</v>
      </c>
      <c r="D607" s="23" t="s">
        <v>299</v>
      </c>
      <c r="E607" s="16" t="s">
        <v>8</v>
      </c>
      <c r="F607" s="24">
        <v>2035</v>
      </c>
      <c r="G607" s="25">
        <v>116423.82845335787</v>
      </c>
    </row>
    <row r="608" spans="1:7" x14ac:dyDescent="0.35">
      <c r="A608" s="8">
        <f xml:space="preserve"> ROW( scalarDataframe[[#This Row],[row_id]] ) - ROW( scalarDataframe[[#Headers],[row_id]] )</f>
        <v>607</v>
      </c>
      <c r="B608" s="15" t="str">
        <f xml:space="preserve"> INDEX( co_scalarInfo[scalarType], MATCH( scalarDataframe[[#This Row],[scalarName]], co_scalarInfo[scalarName], 0 ) )</f>
        <v>physScalar</v>
      </c>
      <c r="C608" s="39" t="str">
        <f xml:space="preserve"> INDEX( co_scalarInfo[scalarLabel], MATCH( scalarDataframe[[#This Row],[scalarName]], co_scalarInfo[scalarName], 0 ) )</f>
        <v>Asphalt Lane Miles</v>
      </c>
      <c r="D608" s="23" t="s">
        <v>299</v>
      </c>
      <c r="E608" s="16" t="s">
        <v>9</v>
      </c>
      <c r="F608" s="24">
        <v>2035</v>
      </c>
      <c r="G608" s="25">
        <v>64218.221156922475</v>
      </c>
    </row>
    <row r="609" spans="1:7" x14ac:dyDescent="0.35">
      <c r="A609" s="8">
        <f xml:space="preserve"> ROW( scalarDataframe[[#This Row],[row_id]] ) - ROW( scalarDataframe[[#Headers],[row_id]] )</f>
        <v>608</v>
      </c>
      <c r="B609" s="15" t="str">
        <f xml:space="preserve"> INDEX( co_scalarInfo[scalarType], MATCH( scalarDataframe[[#This Row],[scalarName]], co_scalarInfo[scalarName], 0 ) )</f>
        <v>physScalar</v>
      </c>
      <c r="C609" s="39" t="str">
        <f xml:space="preserve"> INDEX( co_scalarInfo[scalarLabel], MATCH( scalarDataframe[[#This Row],[scalarName]], co_scalarInfo[scalarName], 0 ) )</f>
        <v>Asphalt Lane Miles</v>
      </c>
      <c r="D609" s="23" t="s">
        <v>299</v>
      </c>
      <c r="E609" s="16" t="s">
        <v>10</v>
      </c>
      <c r="F609" s="24">
        <v>2035</v>
      </c>
      <c r="G609" s="25">
        <v>341919.61241713847</v>
      </c>
    </row>
    <row r="610" spans="1:7" x14ac:dyDescent="0.35">
      <c r="A610" s="8">
        <f xml:space="preserve"> ROW( scalarDataframe[[#This Row],[row_id]] ) - ROW( scalarDataframe[[#Headers],[row_id]] )</f>
        <v>609</v>
      </c>
      <c r="B610" s="15" t="str">
        <f xml:space="preserve"> INDEX( co_scalarInfo[scalarType], MATCH( scalarDataframe[[#This Row],[scalarName]], co_scalarInfo[scalarName], 0 ) )</f>
        <v>physScalar</v>
      </c>
      <c r="C610" s="39" t="str">
        <f xml:space="preserve"> INDEX( co_scalarInfo[scalarLabel], MATCH( scalarDataframe[[#This Row],[scalarName]], co_scalarInfo[scalarName], 0 ) )</f>
        <v>Asphalt Lane Miles</v>
      </c>
      <c r="D610" s="23" t="s">
        <v>299</v>
      </c>
      <c r="E610" s="16" t="s">
        <v>11</v>
      </c>
      <c r="F610" s="24">
        <v>2035</v>
      </c>
      <c r="G610" s="25">
        <v>168381.86865958094</v>
      </c>
    </row>
    <row r="611" spans="1:7" x14ac:dyDescent="0.35">
      <c r="A611" s="8">
        <f xml:space="preserve"> ROW( scalarDataframe[[#This Row],[row_id]] ) - ROW( scalarDataframe[[#Headers],[row_id]] )</f>
        <v>610</v>
      </c>
      <c r="B611" s="15" t="str">
        <f xml:space="preserve"> INDEX( co_scalarInfo[scalarType], MATCH( scalarDataframe[[#This Row],[scalarName]], co_scalarInfo[scalarName], 0 ) )</f>
        <v>physScalar</v>
      </c>
      <c r="C611" s="39" t="str">
        <f xml:space="preserve"> INDEX( co_scalarInfo[scalarLabel], MATCH( scalarDataframe[[#This Row],[scalarName]], co_scalarInfo[scalarName], 0 ) )</f>
        <v>Asphalt Lane Miles</v>
      </c>
      <c r="D611" s="23" t="s">
        <v>299</v>
      </c>
      <c r="E611" s="16" t="s">
        <v>12</v>
      </c>
      <c r="F611" s="24">
        <v>2035</v>
      </c>
      <c r="G611" s="25">
        <v>180492.42935059752</v>
      </c>
    </row>
    <row r="612" spans="1:7" x14ac:dyDescent="0.35">
      <c r="A612" s="8">
        <f xml:space="preserve"> ROW( scalarDataframe[[#This Row],[row_id]] ) - ROW( scalarDataframe[[#Headers],[row_id]] )</f>
        <v>611</v>
      </c>
      <c r="B612" s="15" t="str">
        <f xml:space="preserve"> INDEX( co_scalarInfo[scalarType], MATCH( scalarDataframe[[#This Row],[scalarName]], co_scalarInfo[scalarName], 0 ) )</f>
        <v>physScalar</v>
      </c>
      <c r="C612" s="39" t="str">
        <f xml:space="preserve"> INDEX( co_scalarInfo[scalarLabel], MATCH( scalarDataframe[[#This Row],[scalarName]], co_scalarInfo[scalarName], 0 ) )</f>
        <v>Asphalt Lane Miles</v>
      </c>
      <c r="D612" s="23" t="s">
        <v>299</v>
      </c>
      <c r="E612" s="16" t="s">
        <v>13</v>
      </c>
      <c r="F612" s="24">
        <v>2035</v>
      </c>
      <c r="G612" s="25">
        <v>1349969.6067948786</v>
      </c>
    </row>
    <row r="613" spans="1:7" x14ac:dyDescent="0.35">
      <c r="A613" s="8">
        <f xml:space="preserve"> ROW( scalarDataframe[[#This Row],[row_id]] ) - ROW( scalarDataframe[[#Headers],[row_id]] )</f>
        <v>612</v>
      </c>
      <c r="B613" s="15" t="str">
        <f xml:space="preserve"> INDEX( co_scalarInfo[scalarType], MATCH( scalarDataframe[[#This Row],[scalarName]], co_scalarInfo[scalarName], 0 ) )</f>
        <v>physScalar</v>
      </c>
      <c r="C613" s="39" t="str">
        <f xml:space="preserve"> INDEX( co_scalarInfo[scalarLabel], MATCH( scalarDataframe[[#This Row],[scalarName]], co_scalarInfo[scalarName], 0 ) )</f>
        <v>Asphalt Lane Miles</v>
      </c>
      <c r="D613" s="23" t="s">
        <v>299</v>
      </c>
      <c r="E613" s="16" t="s">
        <v>6</v>
      </c>
      <c r="F613" s="24">
        <v>2040</v>
      </c>
      <c r="G613" s="25">
        <v>286006.92906156898</v>
      </c>
    </row>
    <row r="614" spans="1:7" x14ac:dyDescent="0.35">
      <c r="A614" s="8">
        <f xml:space="preserve"> ROW( scalarDataframe[[#This Row],[row_id]] ) - ROW( scalarDataframe[[#Headers],[row_id]] )</f>
        <v>613</v>
      </c>
      <c r="B614" s="15" t="str">
        <f xml:space="preserve"> INDEX( co_scalarInfo[scalarType], MATCH( scalarDataframe[[#This Row],[scalarName]], co_scalarInfo[scalarName], 0 ) )</f>
        <v>physScalar</v>
      </c>
      <c r="C614" s="39" t="str">
        <f xml:space="preserve"> INDEX( co_scalarInfo[scalarLabel], MATCH( scalarDataframe[[#This Row],[scalarName]], co_scalarInfo[scalarName], 0 ) )</f>
        <v>Asphalt Lane Miles</v>
      </c>
      <c r="D614" s="23" t="s">
        <v>299</v>
      </c>
      <c r="E614" s="16" t="s">
        <v>7</v>
      </c>
      <c r="F614" s="24">
        <v>2040</v>
      </c>
      <c r="G614" s="25">
        <v>192526.71769571205</v>
      </c>
    </row>
    <row r="615" spans="1:7" x14ac:dyDescent="0.35">
      <c r="A615" s="8">
        <f xml:space="preserve"> ROW( scalarDataframe[[#This Row],[row_id]] ) - ROW( scalarDataframe[[#Headers],[row_id]] )</f>
        <v>614</v>
      </c>
      <c r="B615" s="15" t="str">
        <f xml:space="preserve"> INDEX( co_scalarInfo[scalarType], MATCH( scalarDataframe[[#This Row],[scalarName]], co_scalarInfo[scalarName], 0 ) )</f>
        <v>physScalar</v>
      </c>
      <c r="C615" s="39" t="str">
        <f xml:space="preserve"> INDEX( co_scalarInfo[scalarLabel], MATCH( scalarDataframe[[#This Row],[scalarName]], co_scalarInfo[scalarName], 0 ) )</f>
        <v>Asphalt Lane Miles</v>
      </c>
      <c r="D615" s="23" t="s">
        <v>299</v>
      </c>
      <c r="E615" s="16" t="s">
        <v>8</v>
      </c>
      <c r="F615" s="24">
        <v>2040</v>
      </c>
      <c r="G615" s="25">
        <v>116423.82845335787</v>
      </c>
    </row>
    <row r="616" spans="1:7" x14ac:dyDescent="0.35">
      <c r="A616" s="8">
        <f xml:space="preserve"> ROW( scalarDataframe[[#This Row],[row_id]] ) - ROW( scalarDataframe[[#Headers],[row_id]] )</f>
        <v>615</v>
      </c>
      <c r="B616" s="15" t="str">
        <f xml:space="preserve"> INDEX( co_scalarInfo[scalarType], MATCH( scalarDataframe[[#This Row],[scalarName]], co_scalarInfo[scalarName], 0 ) )</f>
        <v>physScalar</v>
      </c>
      <c r="C616" s="39" t="str">
        <f xml:space="preserve"> INDEX( co_scalarInfo[scalarLabel], MATCH( scalarDataframe[[#This Row],[scalarName]], co_scalarInfo[scalarName], 0 ) )</f>
        <v>Asphalt Lane Miles</v>
      </c>
      <c r="D616" s="23" t="s">
        <v>299</v>
      </c>
      <c r="E616" s="16" t="s">
        <v>9</v>
      </c>
      <c r="F616" s="24">
        <v>2040</v>
      </c>
      <c r="G616" s="25">
        <v>64218.221156922475</v>
      </c>
    </row>
    <row r="617" spans="1:7" x14ac:dyDescent="0.35">
      <c r="A617" s="8">
        <f xml:space="preserve"> ROW( scalarDataframe[[#This Row],[row_id]] ) - ROW( scalarDataframe[[#Headers],[row_id]] )</f>
        <v>616</v>
      </c>
      <c r="B617" s="15" t="str">
        <f xml:space="preserve"> INDEX( co_scalarInfo[scalarType], MATCH( scalarDataframe[[#This Row],[scalarName]], co_scalarInfo[scalarName], 0 ) )</f>
        <v>physScalar</v>
      </c>
      <c r="C617" s="39" t="str">
        <f xml:space="preserve"> INDEX( co_scalarInfo[scalarLabel], MATCH( scalarDataframe[[#This Row],[scalarName]], co_scalarInfo[scalarName], 0 ) )</f>
        <v>Asphalt Lane Miles</v>
      </c>
      <c r="D617" s="23" t="s">
        <v>299</v>
      </c>
      <c r="E617" s="16" t="s">
        <v>10</v>
      </c>
      <c r="F617" s="24">
        <v>2040</v>
      </c>
      <c r="G617" s="25">
        <v>341919.61241713847</v>
      </c>
    </row>
    <row r="618" spans="1:7" x14ac:dyDescent="0.35">
      <c r="A618" s="8">
        <f xml:space="preserve"> ROW( scalarDataframe[[#This Row],[row_id]] ) - ROW( scalarDataframe[[#Headers],[row_id]] )</f>
        <v>617</v>
      </c>
      <c r="B618" s="15" t="str">
        <f xml:space="preserve"> INDEX( co_scalarInfo[scalarType], MATCH( scalarDataframe[[#This Row],[scalarName]], co_scalarInfo[scalarName], 0 ) )</f>
        <v>physScalar</v>
      </c>
      <c r="C618" s="39" t="str">
        <f xml:space="preserve"> INDEX( co_scalarInfo[scalarLabel], MATCH( scalarDataframe[[#This Row],[scalarName]], co_scalarInfo[scalarName], 0 ) )</f>
        <v>Asphalt Lane Miles</v>
      </c>
      <c r="D618" s="23" t="s">
        <v>299</v>
      </c>
      <c r="E618" s="16" t="s">
        <v>11</v>
      </c>
      <c r="F618" s="24">
        <v>2040</v>
      </c>
      <c r="G618" s="25">
        <v>168381.86865958094</v>
      </c>
    </row>
    <row r="619" spans="1:7" x14ac:dyDescent="0.35">
      <c r="A619" s="8">
        <f xml:space="preserve"> ROW( scalarDataframe[[#This Row],[row_id]] ) - ROW( scalarDataframe[[#Headers],[row_id]] )</f>
        <v>618</v>
      </c>
      <c r="B619" s="15" t="str">
        <f xml:space="preserve"> INDEX( co_scalarInfo[scalarType], MATCH( scalarDataframe[[#This Row],[scalarName]], co_scalarInfo[scalarName], 0 ) )</f>
        <v>physScalar</v>
      </c>
      <c r="C619" s="39" t="str">
        <f xml:space="preserve"> INDEX( co_scalarInfo[scalarLabel], MATCH( scalarDataframe[[#This Row],[scalarName]], co_scalarInfo[scalarName], 0 ) )</f>
        <v>Asphalt Lane Miles</v>
      </c>
      <c r="D619" s="23" t="s">
        <v>299</v>
      </c>
      <c r="E619" s="16" t="s">
        <v>12</v>
      </c>
      <c r="F619" s="24">
        <v>2040</v>
      </c>
      <c r="G619" s="25">
        <v>180492.42935059752</v>
      </c>
    </row>
    <row r="620" spans="1:7" x14ac:dyDescent="0.35">
      <c r="A620" s="8">
        <f xml:space="preserve"> ROW( scalarDataframe[[#This Row],[row_id]] ) - ROW( scalarDataframe[[#Headers],[row_id]] )</f>
        <v>619</v>
      </c>
      <c r="B620" s="15" t="str">
        <f xml:space="preserve"> INDEX( co_scalarInfo[scalarType], MATCH( scalarDataframe[[#This Row],[scalarName]], co_scalarInfo[scalarName], 0 ) )</f>
        <v>physScalar</v>
      </c>
      <c r="C620" s="39" t="str">
        <f xml:space="preserve"> INDEX( co_scalarInfo[scalarLabel], MATCH( scalarDataframe[[#This Row],[scalarName]], co_scalarInfo[scalarName], 0 ) )</f>
        <v>Asphalt Lane Miles</v>
      </c>
      <c r="D620" s="23" t="s">
        <v>299</v>
      </c>
      <c r="E620" s="16" t="s">
        <v>13</v>
      </c>
      <c r="F620" s="24">
        <v>2040</v>
      </c>
      <c r="G620" s="25">
        <v>1349969.6067948786</v>
      </c>
    </row>
    <row r="621" spans="1:7" x14ac:dyDescent="0.35">
      <c r="A621" s="8">
        <f xml:space="preserve"> ROW( scalarDataframe[[#This Row],[row_id]] ) - ROW( scalarDataframe[[#Headers],[row_id]] )</f>
        <v>620</v>
      </c>
      <c r="B621" s="15" t="str">
        <f xml:space="preserve"> INDEX( co_scalarInfo[scalarType], MATCH( scalarDataframe[[#This Row],[scalarName]], co_scalarInfo[scalarName], 0 ) )</f>
        <v>physScalar</v>
      </c>
      <c r="C621" s="39" t="str">
        <f xml:space="preserve"> INDEX( co_scalarInfo[scalarLabel], MATCH( scalarDataframe[[#This Row],[scalarName]], co_scalarInfo[scalarName], 0 ) )</f>
        <v>Asphalt Lane Miles</v>
      </c>
      <c r="D621" s="23" t="s">
        <v>299</v>
      </c>
      <c r="E621" s="16" t="s">
        <v>6</v>
      </c>
      <c r="F621" s="24">
        <v>2045</v>
      </c>
      <c r="G621" s="25">
        <v>286006.92906156898</v>
      </c>
    </row>
    <row r="622" spans="1:7" x14ac:dyDescent="0.35">
      <c r="A622" s="8">
        <f xml:space="preserve"> ROW( scalarDataframe[[#This Row],[row_id]] ) - ROW( scalarDataframe[[#Headers],[row_id]] )</f>
        <v>621</v>
      </c>
      <c r="B622" s="15" t="str">
        <f xml:space="preserve"> INDEX( co_scalarInfo[scalarType], MATCH( scalarDataframe[[#This Row],[scalarName]], co_scalarInfo[scalarName], 0 ) )</f>
        <v>physScalar</v>
      </c>
      <c r="C622" s="39" t="str">
        <f xml:space="preserve"> INDEX( co_scalarInfo[scalarLabel], MATCH( scalarDataframe[[#This Row],[scalarName]], co_scalarInfo[scalarName], 0 ) )</f>
        <v>Asphalt Lane Miles</v>
      </c>
      <c r="D622" s="23" t="s">
        <v>299</v>
      </c>
      <c r="E622" s="16" t="s">
        <v>7</v>
      </c>
      <c r="F622" s="24">
        <v>2045</v>
      </c>
      <c r="G622" s="25">
        <v>192526.71769571205</v>
      </c>
    </row>
    <row r="623" spans="1:7" x14ac:dyDescent="0.35">
      <c r="A623" s="8">
        <f xml:space="preserve"> ROW( scalarDataframe[[#This Row],[row_id]] ) - ROW( scalarDataframe[[#Headers],[row_id]] )</f>
        <v>622</v>
      </c>
      <c r="B623" s="15" t="str">
        <f xml:space="preserve"> INDEX( co_scalarInfo[scalarType], MATCH( scalarDataframe[[#This Row],[scalarName]], co_scalarInfo[scalarName], 0 ) )</f>
        <v>physScalar</v>
      </c>
      <c r="C623" s="39" t="str">
        <f xml:space="preserve"> INDEX( co_scalarInfo[scalarLabel], MATCH( scalarDataframe[[#This Row],[scalarName]], co_scalarInfo[scalarName], 0 ) )</f>
        <v>Asphalt Lane Miles</v>
      </c>
      <c r="D623" s="23" t="s">
        <v>299</v>
      </c>
      <c r="E623" s="16" t="s">
        <v>8</v>
      </c>
      <c r="F623" s="24">
        <v>2045</v>
      </c>
      <c r="G623" s="25">
        <v>116423.82845335787</v>
      </c>
    </row>
    <row r="624" spans="1:7" x14ac:dyDescent="0.35">
      <c r="A624" s="8">
        <f xml:space="preserve"> ROW( scalarDataframe[[#This Row],[row_id]] ) - ROW( scalarDataframe[[#Headers],[row_id]] )</f>
        <v>623</v>
      </c>
      <c r="B624" s="15" t="str">
        <f xml:space="preserve"> INDEX( co_scalarInfo[scalarType], MATCH( scalarDataframe[[#This Row],[scalarName]], co_scalarInfo[scalarName], 0 ) )</f>
        <v>physScalar</v>
      </c>
      <c r="C624" s="39" t="str">
        <f xml:space="preserve"> INDEX( co_scalarInfo[scalarLabel], MATCH( scalarDataframe[[#This Row],[scalarName]], co_scalarInfo[scalarName], 0 ) )</f>
        <v>Asphalt Lane Miles</v>
      </c>
      <c r="D624" s="23" t="s">
        <v>299</v>
      </c>
      <c r="E624" s="16" t="s">
        <v>9</v>
      </c>
      <c r="F624" s="24">
        <v>2045</v>
      </c>
      <c r="G624" s="25">
        <v>64218.221156922475</v>
      </c>
    </row>
    <row r="625" spans="1:7" x14ac:dyDescent="0.35">
      <c r="A625" s="8">
        <f xml:space="preserve"> ROW( scalarDataframe[[#This Row],[row_id]] ) - ROW( scalarDataframe[[#Headers],[row_id]] )</f>
        <v>624</v>
      </c>
      <c r="B625" s="15" t="str">
        <f xml:space="preserve"> INDEX( co_scalarInfo[scalarType], MATCH( scalarDataframe[[#This Row],[scalarName]], co_scalarInfo[scalarName], 0 ) )</f>
        <v>physScalar</v>
      </c>
      <c r="C625" s="39" t="str">
        <f xml:space="preserve"> INDEX( co_scalarInfo[scalarLabel], MATCH( scalarDataframe[[#This Row],[scalarName]], co_scalarInfo[scalarName], 0 ) )</f>
        <v>Asphalt Lane Miles</v>
      </c>
      <c r="D625" s="23" t="s">
        <v>299</v>
      </c>
      <c r="E625" s="16" t="s">
        <v>10</v>
      </c>
      <c r="F625" s="24">
        <v>2045</v>
      </c>
      <c r="G625" s="25">
        <v>341919.61241713847</v>
      </c>
    </row>
    <row r="626" spans="1:7" x14ac:dyDescent="0.35">
      <c r="A626" s="8">
        <f xml:space="preserve"> ROW( scalarDataframe[[#This Row],[row_id]] ) - ROW( scalarDataframe[[#Headers],[row_id]] )</f>
        <v>625</v>
      </c>
      <c r="B626" s="15" t="str">
        <f xml:space="preserve"> INDEX( co_scalarInfo[scalarType], MATCH( scalarDataframe[[#This Row],[scalarName]], co_scalarInfo[scalarName], 0 ) )</f>
        <v>physScalar</v>
      </c>
      <c r="C626" s="39" t="str">
        <f xml:space="preserve"> INDEX( co_scalarInfo[scalarLabel], MATCH( scalarDataframe[[#This Row],[scalarName]], co_scalarInfo[scalarName], 0 ) )</f>
        <v>Asphalt Lane Miles</v>
      </c>
      <c r="D626" s="23" t="s">
        <v>299</v>
      </c>
      <c r="E626" s="16" t="s">
        <v>11</v>
      </c>
      <c r="F626" s="24">
        <v>2045</v>
      </c>
      <c r="G626" s="25">
        <v>168381.86865958094</v>
      </c>
    </row>
    <row r="627" spans="1:7" x14ac:dyDescent="0.35">
      <c r="A627" s="8">
        <f xml:space="preserve"> ROW( scalarDataframe[[#This Row],[row_id]] ) - ROW( scalarDataframe[[#Headers],[row_id]] )</f>
        <v>626</v>
      </c>
      <c r="B627" s="15" t="str">
        <f xml:space="preserve"> INDEX( co_scalarInfo[scalarType], MATCH( scalarDataframe[[#This Row],[scalarName]], co_scalarInfo[scalarName], 0 ) )</f>
        <v>physScalar</v>
      </c>
      <c r="C627" s="39" t="str">
        <f xml:space="preserve"> INDEX( co_scalarInfo[scalarLabel], MATCH( scalarDataframe[[#This Row],[scalarName]], co_scalarInfo[scalarName], 0 ) )</f>
        <v>Asphalt Lane Miles</v>
      </c>
      <c r="D627" s="23" t="s">
        <v>299</v>
      </c>
      <c r="E627" s="16" t="s">
        <v>12</v>
      </c>
      <c r="F627" s="24">
        <v>2045</v>
      </c>
      <c r="G627" s="25">
        <v>180492.42935059752</v>
      </c>
    </row>
    <row r="628" spans="1:7" x14ac:dyDescent="0.35">
      <c r="A628" s="8">
        <f xml:space="preserve"> ROW( scalarDataframe[[#This Row],[row_id]] ) - ROW( scalarDataframe[[#Headers],[row_id]] )</f>
        <v>627</v>
      </c>
      <c r="B628" s="15" t="str">
        <f xml:space="preserve"> INDEX( co_scalarInfo[scalarType], MATCH( scalarDataframe[[#This Row],[scalarName]], co_scalarInfo[scalarName], 0 ) )</f>
        <v>physScalar</v>
      </c>
      <c r="C628" s="39" t="str">
        <f xml:space="preserve"> INDEX( co_scalarInfo[scalarLabel], MATCH( scalarDataframe[[#This Row],[scalarName]], co_scalarInfo[scalarName], 0 ) )</f>
        <v>Asphalt Lane Miles</v>
      </c>
      <c r="D628" s="23" t="s">
        <v>299</v>
      </c>
      <c r="E628" s="16" t="s">
        <v>13</v>
      </c>
      <c r="F628" s="24">
        <v>2045</v>
      </c>
      <c r="G628" s="25">
        <v>1349969.6067948786</v>
      </c>
    </row>
    <row r="629" spans="1:7" x14ac:dyDescent="0.35">
      <c r="A629" s="8">
        <f xml:space="preserve"> ROW( scalarDataframe[[#This Row],[row_id]] ) - ROW( scalarDataframe[[#Headers],[row_id]] )</f>
        <v>628</v>
      </c>
      <c r="B629" s="15" t="str">
        <f xml:space="preserve"> INDEX( co_scalarInfo[scalarType], MATCH( scalarDataframe[[#This Row],[scalarName]], co_scalarInfo[scalarName], 0 ) )</f>
        <v>physScalar</v>
      </c>
      <c r="C629" s="39" t="str">
        <f xml:space="preserve"> INDEX( co_scalarInfo[scalarLabel], MATCH( scalarDataframe[[#This Row],[scalarName]], co_scalarInfo[scalarName], 0 ) )</f>
        <v>Asphalt Lane Miles</v>
      </c>
      <c r="D629" s="23" t="s">
        <v>299</v>
      </c>
      <c r="E629" s="16" t="s">
        <v>6</v>
      </c>
      <c r="F629" s="24">
        <v>2050</v>
      </c>
      <c r="G629" s="25">
        <v>286006.92906156898</v>
      </c>
    </row>
    <row r="630" spans="1:7" x14ac:dyDescent="0.35">
      <c r="A630" s="8">
        <f xml:space="preserve"> ROW( scalarDataframe[[#This Row],[row_id]] ) - ROW( scalarDataframe[[#Headers],[row_id]] )</f>
        <v>629</v>
      </c>
      <c r="B630" s="15" t="str">
        <f xml:space="preserve"> INDEX( co_scalarInfo[scalarType], MATCH( scalarDataframe[[#This Row],[scalarName]], co_scalarInfo[scalarName], 0 ) )</f>
        <v>physScalar</v>
      </c>
      <c r="C630" s="39" t="str">
        <f xml:space="preserve"> INDEX( co_scalarInfo[scalarLabel], MATCH( scalarDataframe[[#This Row],[scalarName]], co_scalarInfo[scalarName], 0 ) )</f>
        <v>Asphalt Lane Miles</v>
      </c>
      <c r="D630" s="23" t="s">
        <v>299</v>
      </c>
      <c r="E630" s="16" t="s">
        <v>7</v>
      </c>
      <c r="F630" s="24">
        <v>2050</v>
      </c>
      <c r="G630" s="25">
        <v>192526.71769571205</v>
      </c>
    </row>
    <row r="631" spans="1:7" x14ac:dyDescent="0.35">
      <c r="A631" s="8">
        <f xml:space="preserve"> ROW( scalarDataframe[[#This Row],[row_id]] ) - ROW( scalarDataframe[[#Headers],[row_id]] )</f>
        <v>630</v>
      </c>
      <c r="B631" s="15" t="str">
        <f xml:space="preserve"> INDEX( co_scalarInfo[scalarType], MATCH( scalarDataframe[[#This Row],[scalarName]], co_scalarInfo[scalarName], 0 ) )</f>
        <v>physScalar</v>
      </c>
      <c r="C631" s="39" t="str">
        <f xml:space="preserve"> INDEX( co_scalarInfo[scalarLabel], MATCH( scalarDataframe[[#This Row],[scalarName]], co_scalarInfo[scalarName], 0 ) )</f>
        <v>Asphalt Lane Miles</v>
      </c>
      <c r="D631" s="23" t="s">
        <v>299</v>
      </c>
      <c r="E631" s="16" t="s">
        <v>8</v>
      </c>
      <c r="F631" s="24">
        <v>2050</v>
      </c>
      <c r="G631" s="25">
        <v>116423.82845335787</v>
      </c>
    </row>
    <row r="632" spans="1:7" x14ac:dyDescent="0.35">
      <c r="A632" s="8">
        <f xml:space="preserve"> ROW( scalarDataframe[[#This Row],[row_id]] ) - ROW( scalarDataframe[[#Headers],[row_id]] )</f>
        <v>631</v>
      </c>
      <c r="B632" s="15" t="str">
        <f xml:space="preserve"> INDEX( co_scalarInfo[scalarType], MATCH( scalarDataframe[[#This Row],[scalarName]], co_scalarInfo[scalarName], 0 ) )</f>
        <v>physScalar</v>
      </c>
      <c r="C632" s="39" t="str">
        <f xml:space="preserve"> INDEX( co_scalarInfo[scalarLabel], MATCH( scalarDataframe[[#This Row],[scalarName]], co_scalarInfo[scalarName], 0 ) )</f>
        <v>Asphalt Lane Miles</v>
      </c>
      <c r="D632" s="23" t="s">
        <v>299</v>
      </c>
      <c r="E632" s="16" t="s">
        <v>9</v>
      </c>
      <c r="F632" s="24">
        <v>2050</v>
      </c>
      <c r="G632" s="25">
        <v>64218.221156922475</v>
      </c>
    </row>
    <row r="633" spans="1:7" x14ac:dyDescent="0.35">
      <c r="A633" s="8">
        <f xml:space="preserve"> ROW( scalarDataframe[[#This Row],[row_id]] ) - ROW( scalarDataframe[[#Headers],[row_id]] )</f>
        <v>632</v>
      </c>
      <c r="B633" s="15" t="str">
        <f xml:space="preserve"> INDEX( co_scalarInfo[scalarType], MATCH( scalarDataframe[[#This Row],[scalarName]], co_scalarInfo[scalarName], 0 ) )</f>
        <v>physScalar</v>
      </c>
      <c r="C633" s="39" t="str">
        <f xml:space="preserve"> INDEX( co_scalarInfo[scalarLabel], MATCH( scalarDataframe[[#This Row],[scalarName]], co_scalarInfo[scalarName], 0 ) )</f>
        <v>Asphalt Lane Miles</v>
      </c>
      <c r="D633" s="23" t="s">
        <v>299</v>
      </c>
      <c r="E633" s="16" t="s">
        <v>10</v>
      </c>
      <c r="F633" s="24">
        <v>2050</v>
      </c>
      <c r="G633" s="25">
        <v>341919.61241713847</v>
      </c>
    </row>
    <row r="634" spans="1:7" x14ac:dyDescent="0.35">
      <c r="A634" s="8">
        <f xml:space="preserve"> ROW( scalarDataframe[[#This Row],[row_id]] ) - ROW( scalarDataframe[[#Headers],[row_id]] )</f>
        <v>633</v>
      </c>
      <c r="B634" s="15" t="str">
        <f xml:space="preserve"> INDEX( co_scalarInfo[scalarType], MATCH( scalarDataframe[[#This Row],[scalarName]], co_scalarInfo[scalarName], 0 ) )</f>
        <v>physScalar</v>
      </c>
      <c r="C634" s="39" t="str">
        <f xml:space="preserve"> INDEX( co_scalarInfo[scalarLabel], MATCH( scalarDataframe[[#This Row],[scalarName]], co_scalarInfo[scalarName], 0 ) )</f>
        <v>Asphalt Lane Miles</v>
      </c>
      <c r="D634" s="23" t="s">
        <v>299</v>
      </c>
      <c r="E634" s="16" t="s">
        <v>11</v>
      </c>
      <c r="F634" s="24">
        <v>2050</v>
      </c>
      <c r="G634" s="25">
        <v>168381.86865958094</v>
      </c>
    </row>
    <row r="635" spans="1:7" x14ac:dyDescent="0.35">
      <c r="A635" s="8">
        <f xml:space="preserve"> ROW( scalarDataframe[[#This Row],[row_id]] ) - ROW( scalarDataframe[[#Headers],[row_id]] )</f>
        <v>634</v>
      </c>
      <c r="B635" s="15" t="str">
        <f xml:space="preserve"> INDEX( co_scalarInfo[scalarType], MATCH( scalarDataframe[[#This Row],[scalarName]], co_scalarInfo[scalarName], 0 ) )</f>
        <v>physScalar</v>
      </c>
      <c r="C635" s="39" t="str">
        <f xml:space="preserve"> INDEX( co_scalarInfo[scalarLabel], MATCH( scalarDataframe[[#This Row],[scalarName]], co_scalarInfo[scalarName], 0 ) )</f>
        <v>Asphalt Lane Miles</v>
      </c>
      <c r="D635" s="23" t="s">
        <v>299</v>
      </c>
      <c r="E635" s="16" t="s">
        <v>12</v>
      </c>
      <c r="F635" s="24">
        <v>2050</v>
      </c>
      <c r="G635" s="25">
        <v>180492.42935059752</v>
      </c>
    </row>
    <row r="636" spans="1:7" x14ac:dyDescent="0.35">
      <c r="A636" s="8">
        <f xml:space="preserve"> ROW( scalarDataframe[[#This Row],[row_id]] ) - ROW( scalarDataframe[[#Headers],[row_id]] )</f>
        <v>635</v>
      </c>
      <c r="B636" s="15" t="str">
        <f xml:space="preserve"> INDEX( co_scalarInfo[scalarType], MATCH( scalarDataframe[[#This Row],[scalarName]], co_scalarInfo[scalarName], 0 ) )</f>
        <v>physScalar</v>
      </c>
      <c r="C636" s="39" t="str">
        <f xml:space="preserve"> INDEX( co_scalarInfo[scalarLabel], MATCH( scalarDataframe[[#This Row],[scalarName]], co_scalarInfo[scalarName], 0 ) )</f>
        <v>Asphalt Lane Miles</v>
      </c>
      <c r="D636" s="23" t="s">
        <v>299</v>
      </c>
      <c r="E636" s="16" t="s">
        <v>13</v>
      </c>
      <c r="F636" s="24">
        <v>2050</v>
      </c>
      <c r="G636" s="25">
        <v>1349969.6067948786</v>
      </c>
    </row>
    <row r="637" spans="1:7" x14ac:dyDescent="0.35">
      <c r="A637" s="8">
        <f xml:space="preserve"> ROW( scalarDataframe[[#This Row],[row_id]] ) - ROW( scalarDataframe[[#Headers],[row_id]] )</f>
        <v>636</v>
      </c>
      <c r="B637" s="15" t="str">
        <f xml:space="preserve"> INDEX( co_scalarInfo[scalarType], MATCH( scalarDataframe[[#This Row],[scalarName]], co_scalarInfo[scalarName], 0 ) )</f>
        <v>physScalar</v>
      </c>
      <c r="C637" s="39" t="str">
        <f xml:space="preserve"> INDEX( co_scalarInfo[scalarLabel], MATCH( scalarDataframe[[#This Row],[scalarName]], co_scalarInfo[scalarName], 0 ) )</f>
        <v>Asphalt Lane Miles</v>
      </c>
      <c r="D637" s="23" t="s">
        <v>299</v>
      </c>
      <c r="E637" s="16" t="s">
        <v>6</v>
      </c>
      <c r="F637" s="24">
        <v>2055</v>
      </c>
      <c r="G637" s="25">
        <v>286006.92906156898</v>
      </c>
    </row>
    <row r="638" spans="1:7" x14ac:dyDescent="0.35">
      <c r="A638" s="8">
        <f xml:space="preserve"> ROW( scalarDataframe[[#This Row],[row_id]] ) - ROW( scalarDataframe[[#Headers],[row_id]] )</f>
        <v>637</v>
      </c>
      <c r="B638" s="15" t="str">
        <f xml:space="preserve"> INDEX( co_scalarInfo[scalarType], MATCH( scalarDataframe[[#This Row],[scalarName]], co_scalarInfo[scalarName], 0 ) )</f>
        <v>physScalar</v>
      </c>
      <c r="C638" s="39" t="str">
        <f xml:space="preserve"> INDEX( co_scalarInfo[scalarLabel], MATCH( scalarDataframe[[#This Row],[scalarName]], co_scalarInfo[scalarName], 0 ) )</f>
        <v>Asphalt Lane Miles</v>
      </c>
      <c r="D638" s="23" t="s">
        <v>299</v>
      </c>
      <c r="E638" s="16" t="s">
        <v>7</v>
      </c>
      <c r="F638" s="24">
        <v>2055</v>
      </c>
      <c r="G638" s="25">
        <v>192526.71769571205</v>
      </c>
    </row>
    <row r="639" spans="1:7" x14ac:dyDescent="0.35">
      <c r="A639" s="8">
        <f xml:space="preserve"> ROW( scalarDataframe[[#This Row],[row_id]] ) - ROW( scalarDataframe[[#Headers],[row_id]] )</f>
        <v>638</v>
      </c>
      <c r="B639" s="15" t="str">
        <f xml:space="preserve"> INDEX( co_scalarInfo[scalarType], MATCH( scalarDataframe[[#This Row],[scalarName]], co_scalarInfo[scalarName], 0 ) )</f>
        <v>physScalar</v>
      </c>
      <c r="C639" s="39" t="str">
        <f xml:space="preserve"> INDEX( co_scalarInfo[scalarLabel], MATCH( scalarDataframe[[#This Row],[scalarName]], co_scalarInfo[scalarName], 0 ) )</f>
        <v>Asphalt Lane Miles</v>
      </c>
      <c r="D639" s="23" t="s">
        <v>299</v>
      </c>
      <c r="E639" s="16" t="s">
        <v>8</v>
      </c>
      <c r="F639" s="24">
        <v>2055</v>
      </c>
      <c r="G639" s="25">
        <v>116423.82845335787</v>
      </c>
    </row>
    <row r="640" spans="1:7" x14ac:dyDescent="0.35">
      <c r="A640" s="8">
        <f xml:space="preserve"> ROW( scalarDataframe[[#This Row],[row_id]] ) - ROW( scalarDataframe[[#Headers],[row_id]] )</f>
        <v>639</v>
      </c>
      <c r="B640" s="15" t="str">
        <f xml:space="preserve"> INDEX( co_scalarInfo[scalarType], MATCH( scalarDataframe[[#This Row],[scalarName]], co_scalarInfo[scalarName], 0 ) )</f>
        <v>physScalar</v>
      </c>
      <c r="C640" s="39" t="str">
        <f xml:space="preserve"> INDEX( co_scalarInfo[scalarLabel], MATCH( scalarDataframe[[#This Row],[scalarName]], co_scalarInfo[scalarName], 0 ) )</f>
        <v>Asphalt Lane Miles</v>
      </c>
      <c r="D640" s="23" t="s">
        <v>299</v>
      </c>
      <c r="E640" s="16" t="s">
        <v>9</v>
      </c>
      <c r="F640" s="24">
        <v>2055</v>
      </c>
      <c r="G640" s="25">
        <v>64218.221156922475</v>
      </c>
    </row>
    <row r="641" spans="1:7" x14ac:dyDescent="0.35">
      <c r="A641" s="8">
        <f xml:space="preserve"> ROW( scalarDataframe[[#This Row],[row_id]] ) - ROW( scalarDataframe[[#Headers],[row_id]] )</f>
        <v>640</v>
      </c>
      <c r="B641" s="15" t="str">
        <f xml:space="preserve"> INDEX( co_scalarInfo[scalarType], MATCH( scalarDataframe[[#This Row],[scalarName]], co_scalarInfo[scalarName], 0 ) )</f>
        <v>physScalar</v>
      </c>
      <c r="C641" s="39" t="str">
        <f xml:space="preserve"> INDEX( co_scalarInfo[scalarLabel], MATCH( scalarDataframe[[#This Row],[scalarName]], co_scalarInfo[scalarName], 0 ) )</f>
        <v>Asphalt Lane Miles</v>
      </c>
      <c r="D641" s="23" t="s">
        <v>299</v>
      </c>
      <c r="E641" s="16" t="s">
        <v>10</v>
      </c>
      <c r="F641" s="24">
        <v>2055</v>
      </c>
      <c r="G641" s="25">
        <v>341919.61241713847</v>
      </c>
    </row>
    <row r="642" spans="1:7" x14ac:dyDescent="0.35">
      <c r="A642" s="8">
        <f xml:space="preserve"> ROW( scalarDataframe[[#This Row],[row_id]] ) - ROW( scalarDataframe[[#Headers],[row_id]] )</f>
        <v>641</v>
      </c>
      <c r="B642" s="15" t="str">
        <f xml:space="preserve"> INDEX( co_scalarInfo[scalarType], MATCH( scalarDataframe[[#This Row],[scalarName]], co_scalarInfo[scalarName], 0 ) )</f>
        <v>physScalar</v>
      </c>
      <c r="C642" s="39" t="str">
        <f xml:space="preserve"> INDEX( co_scalarInfo[scalarLabel], MATCH( scalarDataframe[[#This Row],[scalarName]], co_scalarInfo[scalarName], 0 ) )</f>
        <v>Asphalt Lane Miles</v>
      </c>
      <c r="D642" s="23" t="s">
        <v>299</v>
      </c>
      <c r="E642" s="16" t="s">
        <v>11</v>
      </c>
      <c r="F642" s="24">
        <v>2055</v>
      </c>
      <c r="G642" s="25">
        <v>168381.86865958094</v>
      </c>
    </row>
    <row r="643" spans="1:7" x14ac:dyDescent="0.35">
      <c r="A643" s="8">
        <f xml:space="preserve"> ROW( scalarDataframe[[#This Row],[row_id]] ) - ROW( scalarDataframe[[#Headers],[row_id]] )</f>
        <v>642</v>
      </c>
      <c r="B643" s="15" t="str">
        <f xml:space="preserve"> INDEX( co_scalarInfo[scalarType], MATCH( scalarDataframe[[#This Row],[scalarName]], co_scalarInfo[scalarName], 0 ) )</f>
        <v>physScalar</v>
      </c>
      <c r="C643" s="39" t="str">
        <f xml:space="preserve"> INDEX( co_scalarInfo[scalarLabel], MATCH( scalarDataframe[[#This Row],[scalarName]], co_scalarInfo[scalarName], 0 ) )</f>
        <v>Asphalt Lane Miles</v>
      </c>
      <c r="D643" s="23" t="s">
        <v>299</v>
      </c>
      <c r="E643" s="16" t="s">
        <v>12</v>
      </c>
      <c r="F643" s="24">
        <v>2055</v>
      </c>
      <c r="G643" s="25">
        <v>180492.42935059752</v>
      </c>
    </row>
    <row r="644" spans="1:7" x14ac:dyDescent="0.35">
      <c r="A644" s="8">
        <f xml:space="preserve"> ROW( scalarDataframe[[#This Row],[row_id]] ) - ROW( scalarDataframe[[#Headers],[row_id]] )</f>
        <v>643</v>
      </c>
      <c r="B644" s="15" t="str">
        <f xml:space="preserve"> INDEX( co_scalarInfo[scalarType], MATCH( scalarDataframe[[#This Row],[scalarName]], co_scalarInfo[scalarName], 0 ) )</f>
        <v>physScalar</v>
      </c>
      <c r="C644" s="39" t="str">
        <f xml:space="preserve"> INDEX( co_scalarInfo[scalarLabel], MATCH( scalarDataframe[[#This Row],[scalarName]], co_scalarInfo[scalarName], 0 ) )</f>
        <v>Asphalt Lane Miles</v>
      </c>
      <c r="D644" s="23" t="s">
        <v>299</v>
      </c>
      <c r="E644" s="16" t="s">
        <v>13</v>
      </c>
      <c r="F644" s="24">
        <v>2055</v>
      </c>
      <c r="G644" s="25">
        <v>1349969.6067948786</v>
      </c>
    </row>
    <row r="645" spans="1:7" x14ac:dyDescent="0.35">
      <c r="A645" s="8">
        <f xml:space="preserve"> ROW( scalarDataframe[[#This Row],[row_id]] ) - ROW( scalarDataframe[[#Headers],[row_id]] )</f>
        <v>644</v>
      </c>
      <c r="B645" s="15" t="str">
        <f xml:space="preserve"> INDEX( co_scalarInfo[scalarType], MATCH( scalarDataframe[[#This Row],[scalarName]], co_scalarInfo[scalarName], 0 ) )</f>
        <v>physScalar</v>
      </c>
      <c r="C645" s="39" t="str">
        <f xml:space="preserve"> INDEX( co_scalarInfo[scalarLabel], MATCH( scalarDataframe[[#This Row],[scalarName]], co_scalarInfo[scalarName], 0 ) )</f>
        <v>Asphalt Lane Miles</v>
      </c>
      <c r="D645" s="23" t="s">
        <v>299</v>
      </c>
      <c r="E645" s="16" t="s">
        <v>6</v>
      </c>
      <c r="F645" s="24">
        <v>2060</v>
      </c>
      <c r="G645" s="25">
        <v>286006.92906156898</v>
      </c>
    </row>
    <row r="646" spans="1:7" x14ac:dyDescent="0.35">
      <c r="A646" s="8">
        <f xml:space="preserve"> ROW( scalarDataframe[[#This Row],[row_id]] ) - ROW( scalarDataframe[[#Headers],[row_id]] )</f>
        <v>645</v>
      </c>
      <c r="B646" s="15" t="str">
        <f xml:space="preserve"> INDEX( co_scalarInfo[scalarType], MATCH( scalarDataframe[[#This Row],[scalarName]], co_scalarInfo[scalarName], 0 ) )</f>
        <v>physScalar</v>
      </c>
      <c r="C646" s="39" t="str">
        <f xml:space="preserve"> INDEX( co_scalarInfo[scalarLabel], MATCH( scalarDataframe[[#This Row],[scalarName]], co_scalarInfo[scalarName], 0 ) )</f>
        <v>Asphalt Lane Miles</v>
      </c>
      <c r="D646" s="23" t="s">
        <v>299</v>
      </c>
      <c r="E646" s="16" t="s">
        <v>7</v>
      </c>
      <c r="F646" s="24">
        <v>2060</v>
      </c>
      <c r="G646" s="25">
        <v>192526.71769571205</v>
      </c>
    </row>
    <row r="647" spans="1:7" x14ac:dyDescent="0.35">
      <c r="A647" s="8">
        <f xml:space="preserve"> ROW( scalarDataframe[[#This Row],[row_id]] ) - ROW( scalarDataframe[[#Headers],[row_id]] )</f>
        <v>646</v>
      </c>
      <c r="B647" s="15" t="str">
        <f xml:space="preserve"> INDEX( co_scalarInfo[scalarType], MATCH( scalarDataframe[[#This Row],[scalarName]], co_scalarInfo[scalarName], 0 ) )</f>
        <v>physScalar</v>
      </c>
      <c r="C647" s="39" t="str">
        <f xml:space="preserve"> INDEX( co_scalarInfo[scalarLabel], MATCH( scalarDataframe[[#This Row],[scalarName]], co_scalarInfo[scalarName], 0 ) )</f>
        <v>Asphalt Lane Miles</v>
      </c>
      <c r="D647" s="23" t="s">
        <v>299</v>
      </c>
      <c r="E647" s="16" t="s">
        <v>8</v>
      </c>
      <c r="F647" s="24">
        <v>2060</v>
      </c>
      <c r="G647" s="25">
        <v>116423.82845335787</v>
      </c>
    </row>
    <row r="648" spans="1:7" x14ac:dyDescent="0.35">
      <c r="A648" s="8">
        <f xml:space="preserve"> ROW( scalarDataframe[[#This Row],[row_id]] ) - ROW( scalarDataframe[[#Headers],[row_id]] )</f>
        <v>647</v>
      </c>
      <c r="B648" s="15" t="str">
        <f xml:space="preserve"> INDEX( co_scalarInfo[scalarType], MATCH( scalarDataframe[[#This Row],[scalarName]], co_scalarInfo[scalarName], 0 ) )</f>
        <v>physScalar</v>
      </c>
      <c r="C648" s="39" t="str">
        <f xml:space="preserve"> INDEX( co_scalarInfo[scalarLabel], MATCH( scalarDataframe[[#This Row],[scalarName]], co_scalarInfo[scalarName], 0 ) )</f>
        <v>Asphalt Lane Miles</v>
      </c>
      <c r="D648" s="23" t="s">
        <v>299</v>
      </c>
      <c r="E648" s="16" t="s">
        <v>9</v>
      </c>
      <c r="F648" s="24">
        <v>2060</v>
      </c>
      <c r="G648" s="25">
        <v>64218.221156922475</v>
      </c>
    </row>
    <row r="649" spans="1:7" x14ac:dyDescent="0.35">
      <c r="A649" s="8">
        <f xml:space="preserve"> ROW( scalarDataframe[[#This Row],[row_id]] ) - ROW( scalarDataframe[[#Headers],[row_id]] )</f>
        <v>648</v>
      </c>
      <c r="B649" s="15" t="str">
        <f xml:space="preserve"> INDEX( co_scalarInfo[scalarType], MATCH( scalarDataframe[[#This Row],[scalarName]], co_scalarInfo[scalarName], 0 ) )</f>
        <v>physScalar</v>
      </c>
      <c r="C649" s="39" t="str">
        <f xml:space="preserve"> INDEX( co_scalarInfo[scalarLabel], MATCH( scalarDataframe[[#This Row],[scalarName]], co_scalarInfo[scalarName], 0 ) )</f>
        <v>Asphalt Lane Miles</v>
      </c>
      <c r="D649" s="23" t="s">
        <v>299</v>
      </c>
      <c r="E649" s="16" t="s">
        <v>10</v>
      </c>
      <c r="F649" s="24">
        <v>2060</v>
      </c>
      <c r="G649" s="25">
        <v>341919.61241713847</v>
      </c>
    </row>
    <row r="650" spans="1:7" x14ac:dyDescent="0.35">
      <c r="A650" s="8">
        <f xml:space="preserve"> ROW( scalarDataframe[[#This Row],[row_id]] ) - ROW( scalarDataframe[[#Headers],[row_id]] )</f>
        <v>649</v>
      </c>
      <c r="B650" s="15" t="str">
        <f xml:space="preserve"> INDEX( co_scalarInfo[scalarType], MATCH( scalarDataframe[[#This Row],[scalarName]], co_scalarInfo[scalarName], 0 ) )</f>
        <v>physScalar</v>
      </c>
      <c r="C650" s="39" t="str">
        <f xml:space="preserve"> INDEX( co_scalarInfo[scalarLabel], MATCH( scalarDataframe[[#This Row],[scalarName]], co_scalarInfo[scalarName], 0 ) )</f>
        <v>Asphalt Lane Miles</v>
      </c>
      <c r="D650" s="23" t="s">
        <v>299</v>
      </c>
      <c r="E650" s="16" t="s">
        <v>11</v>
      </c>
      <c r="F650" s="24">
        <v>2060</v>
      </c>
      <c r="G650" s="25">
        <v>168381.86865958094</v>
      </c>
    </row>
    <row r="651" spans="1:7" x14ac:dyDescent="0.35">
      <c r="A651" s="8">
        <f xml:space="preserve"> ROW( scalarDataframe[[#This Row],[row_id]] ) - ROW( scalarDataframe[[#Headers],[row_id]] )</f>
        <v>650</v>
      </c>
      <c r="B651" s="15" t="str">
        <f xml:space="preserve"> INDEX( co_scalarInfo[scalarType], MATCH( scalarDataframe[[#This Row],[scalarName]], co_scalarInfo[scalarName], 0 ) )</f>
        <v>physScalar</v>
      </c>
      <c r="C651" s="39" t="str">
        <f xml:space="preserve"> INDEX( co_scalarInfo[scalarLabel], MATCH( scalarDataframe[[#This Row],[scalarName]], co_scalarInfo[scalarName], 0 ) )</f>
        <v>Asphalt Lane Miles</v>
      </c>
      <c r="D651" s="23" t="s">
        <v>299</v>
      </c>
      <c r="E651" s="16" t="s">
        <v>12</v>
      </c>
      <c r="F651" s="24">
        <v>2060</v>
      </c>
      <c r="G651" s="25">
        <v>180492.42935059752</v>
      </c>
    </row>
    <row r="652" spans="1:7" x14ac:dyDescent="0.35">
      <c r="A652" s="8">
        <f xml:space="preserve"> ROW( scalarDataframe[[#This Row],[row_id]] ) - ROW( scalarDataframe[[#Headers],[row_id]] )</f>
        <v>651</v>
      </c>
      <c r="B652" s="15" t="str">
        <f xml:space="preserve"> INDEX( co_scalarInfo[scalarType], MATCH( scalarDataframe[[#This Row],[scalarName]], co_scalarInfo[scalarName], 0 ) )</f>
        <v>physScalar</v>
      </c>
      <c r="C652" s="39" t="str">
        <f xml:space="preserve"> INDEX( co_scalarInfo[scalarLabel], MATCH( scalarDataframe[[#This Row],[scalarName]], co_scalarInfo[scalarName], 0 ) )</f>
        <v>Asphalt Lane Miles</v>
      </c>
      <c r="D652" s="23" t="s">
        <v>299</v>
      </c>
      <c r="E652" s="16" t="s">
        <v>13</v>
      </c>
      <c r="F652" s="24">
        <v>2060</v>
      </c>
      <c r="G652" s="25">
        <v>1349969.6067948786</v>
      </c>
    </row>
    <row r="653" spans="1:7" x14ac:dyDescent="0.35">
      <c r="A653" s="8">
        <f xml:space="preserve"> ROW( scalarDataframe[[#This Row],[row_id]] ) - ROW( scalarDataframe[[#Headers],[row_id]] )</f>
        <v>652</v>
      </c>
      <c r="B653" s="15" t="str">
        <f xml:space="preserve"> INDEX( co_scalarInfo[scalarType], MATCH( scalarDataframe[[#This Row],[scalarName]], co_scalarInfo[scalarName], 0 ) )</f>
        <v>physScalar</v>
      </c>
      <c r="C653" s="39" t="str">
        <f xml:space="preserve"> INDEX( co_scalarInfo[scalarLabel], MATCH( scalarDataframe[[#This Row],[scalarName]], co_scalarInfo[scalarName], 0 ) )</f>
        <v>Asphalt Lane Miles</v>
      </c>
      <c r="D653" s="23" t="s">
        <v>299</v>
      </c>
      <c r="E653" s="16" t="s">
        <v>6</v>
      </c>
      <c r="F653" s="24">
        <v>2065</v>
      </c>
      <c r="G653" s="25">
        <v>286006.92906156898</v>
      </c>
    </row>
    <row r="654" spans="1:7" x14ac:dyDescent="0.35">
      <c r="A654" s="8">
        <f xml:space="preserve"> ROW( scalarDataframe[[#This Row],[row_id]] ) - ROW( scalarDataframe[[#Headers],[row_id]] )</f>
        <v>653</v>
      </c>
      <c r="B654" s="15" t="str">
        <f xml:space="preserve"> INDEX( co_scalarInfo[scalarType], MATCH( scalarDataframe[[#This Row],[scalarName]], co_scalarInfo[scalarName], 0 ) )</f>
        <v>physScalar</v>
      </c>
      <c r="C654" s="39" t="str">
        <f xml:space="preserve"> INDEX( co_scalarInfo[scalarLabel], MATCH( scalarDataframe[[#This Row],[scalarName]], co_scalarInfo[scalarName], 0 ) )</f>
        <v>Asphalt Lane Miles</v>
      </c>
      <c r="D654" s="23" t="s">
        <v>299</v>
      </c>
      <c r="E654" s="16" t="s">
        <v>7</v>
      </c>
      <c r="F654" s="24">
        <v>2065</v>
      </c>
      <c r="G654" s="25">
        <v>192526.71769571205</v>
      </c>
    </row>
    <row r="655" spans="1:7" x14ac:dyDescent="0.35">
      <c r="A655" s="8">
        <f xml:space="preserve"> ROW( scalarDataframe[[#This Row],[row_id]] ) - ROW( scalarDataframe[[#Headers],[row_id]] )</f>
        <v>654</v>
      </c>
      <c r="B655" s="15" t="str">
        <f xml:space="preserve"> INDEX( co_scalarInfo[scalarType], MATCH( scalarDataframe[[#This Row],[scalarName]], co_scalarInfo[scalarName], 0 ) )</f>
        <v>physScalar</v>
      </c>
      <c r="C655" s="39" t="str">
        <f xml:space="preserve"> INDEX( co_scalarInfo[scalarLabel], MATCH( scalarDataframe[[#This Row],[scalarName]], co_scalarInfo[scalarName], 0 ) )</f>
        <v>Asphalt Lane Miles</v>
      </c>
      <c r="D655" s="23" t="s">
        <v>299</v>
      </c>
      <c r="E655" s="16" t="s">
        <v>8</v>
      </c>
      <c r="F655" s="24">
        <v>2065</v>
      </c>
      <c r="G655" s="25">
        <v>116423.82845335787</v>
      </c>
    </row>
    <row r="656" spans="1:7" x14ac:dyDescent="0.35">
      <c r="A656" s="8">
        <f xml:space="preserve"> ROW( scalarDataframe[[#This Row],[row_id]] ) - ROW( scalarDataframe[[#Headers],[row_id]] )</f>
        <v>655</v>
      </c>
      <c r="B656" s="15" t="str">
        <f xml:space="preserve"> INDEX( co_scalarInfo[scalarType], MATCH( scalarDataframe[[#This Row],[scalarName]], co_scalarInfo[scalarName], 0 ) )</f>
        <v>physScalar</v>
      </c>
      <c r="C656" s="39" t="str">
        <f xml:space="preserve"> INDEX( co_scalarInfo[scalarLabel], MATCH( scalarDataframe[[#This Row],[scalarName]], co_scalarInfo[scalarName], 0 ) )</f>
        <v>Asphalt Lane Miles</v>
      </c>
      <c r="D656" s="23" t="s">
        <v>299</v>
      </c>
      <c r="E656" s="16" t="s">
        <v>9</v>
      </c>
      <c r="F656" s="24">
        <v>2065</v>
      </c>
      <c r="G656" s="25">
        <v>64218.221156922475</v>
      </c>
    </row>
    <row r="657" spans="1:7" x14ac:dyDescent="0.35">
      <c r="A657" s="8">
        <f xml:space="preserve"> ROW( scalarDataframe[[#This Row],[row_id]] ) - ROW( scalarDataframe[[#Headers],[row_id]] )</f>
        <v>656</v>
      </c>
      <c r="B657" s="15" t="str">
        <f xml:space="preserve"> INDEX( co_scalarInfo[scalarType], MATCH( scalarDataframe[[#This Row],[scalarName]], co_scalarInfo[scalarName], 0 ) )</f>
        <v>physScalar</v>
      </c>
      <c r="C657" s="39" t="str">
        <f xml:space="preserve"> INDEX( co_scalarInfo[scalarLabel], MATCH( scalarDataframe[[#This Row],[scalarName]], co_scalarInfo[scalarName], 0 ) )</f>
        <v>Asphalt Lane Miles</v>
      </c>
      <c r="D657" s="23" t="s">
        <v>299</v>
      </c>
      <c r="E657" s="16" t="s">
        <v>10</v>
      </c>
      <c r="F657" s="24">
        <v>2065</v>
      </c>
      <c r="G657" s="25">
        <v>341919.61241713847</v>
      </c>
    </row>
    <row r="658" spans="1:7" x14ac:dyDescent="0.35">
      <c r="A658" s="8">
        <f xml:space="preserve"> ROW( scalarDataframe[[#This Row],[row_id]] ) - ROW( scalarDataframe[[#Headers],[row_id]] )</f>
        <v>657</v>
      </c>
      <c r="B658" s="15" t="str">
        <f xml:space="preserve"> INDEX( co_scalarInfo[scalarType], MATCH( scalarDataframe[[#This Row],[scalarName]], co_scalarInfo[scalarName], 0 ) )</f>
        <v>physScalar</v>
      </c>
      <c r="C658" s="39" t="str">
        <f xml:space="preserve"> INDEX( co_scalarInfo[scalarLabel], MATCH( scalarDataframe[[#This Row],[scalarName]], co_scalarInfo[scalarName], 0 ) )</f>
        <v>Asphalt Lane Miles</v>
      </c>
      <c r="D658" s="23" t="s">
        <v>299</v>
      </c>
      <c r="E658" s="16" t="s">
        <v>11</v>
      </c>
      <c r="F658" s="24">
        <v>2065</v>
      </c>
      <c r="G658" s="25">
        <v>168381.86865958094</v>
      </c>
    </row>
    <row r="659" spans="1:7" x14ac:dyDescent="0.35">
      <c r="A659" s="8">
        <f xml:space="preserve"> ROW( scalarDataframe[[#This Row],[row_id]] ) - ROW( scalarDataframe[[#Headers],[row_id]] )</f>
        <v>658</v>
      </c>
      <c r="B659" s="15" t="str">
        <f xml:space="preserve"> INDEX( co_scalarInfo[scalarType], MATCH( scalarDataframe[[#This Row],[scalarName]], co_scalarInfo[scalarName], 0 ) )</f>
        <v>physScalar</v>
      </c>
      <c r="C659" s="39" t="str">
        <f xml:space="preserve"> INDEX( co_scalarInfo[scalarLabel], MATCH( scalarDataframe[[#This Row],[scalarName]], co_scalarInfo[scalarName], 0 ) )</f>
        <v>Asphalt Lane Miles</v>
      </c>
      <c r="D659" s="23" t="s">
        <v>299</v>
      </c>
      <c r="E659" s="16" t="s">
        <v>12</v>
      </c>
      <c r="F659" s="24">
        <v>2065</v>
      </c>
      <c r="G659" s="25">
        <v>180492.42935059752</v>
      </c>
    </row>
    <row r="660" spans="1:7" x14ac:dyDescent="0.35">
      <c r="A660" s="8">
        <f xml:space="preserve"> ROW( scalarDataframe[[#This Row],[row_id]] ) - ROW( scalarDataframe[[#Headers],[row_id]] )</f>
        <v>659</v>
      </c>
      <c r="B660" s="15" t="str">
        <f xml:space="preserve"> INDEX( co_scalarInfo[scalarType], MATCH( scalarDataframe[[#This Row],[scalarName]], co_scalarInfo[scalarName], 0 ) )</f>
        <v>physScalar</v>
      </c>
      <c r="C660" s="39" t="str">
        <f xml:space="preserve"> INDEX( co_scalarInfo[scalarLabel], MATCH( scalarDataframe[[#This Row],[scalarName]], co_scalarInfo[scalarName], 0 ) )</f>
        <v>Asphalt Lane Miles</v>
      </c>
      <c r="D660" s="23" t="s">
        <v>299</v>
      </c>
      <c r="E660" s="16" t="s">
        <v>13</v>
      </c>
      <c r="F660" s="24">
        <v>2065</v>
      </c>
      <c r="G660" s="25">
        <v>1349969.6067948786</v>
      </c>
    </row>
    <row r="661" spans="1:7" x14ac:dyDescent="0.35">
      <c r="A661" s="8">
        <f xml:space="preserve"> ROW( scalarDataframe[[#This Row],[row_id]] ) - ROW( scalarDataframe[[#Headers],[row_id]] )</f>
        <v>660</v>
      </c>
      <c r="B661" s="15" t="str">
        <f xml:space="preserve"> INDEX( co_scalarInfo[scalarType], MATCH( scalarDataframe[[#This Row],[scalarName]], co_scalarInfo[scalarName], 0 ) )</f>
        <v>physScalar</v>
      </c>
      <c r="C661" s="39" t="str">
        <f xml:space="preserve"> INDEX( co_scalarInfo[scalarLabel], MATCH( scalarDataframe[[#This Row],[scalarName]], co_scalarInfo[scalarName], 0 ) )</f>
        <v>Asphalt Lane Miles</v>
      </c>
      <c r="D661" s="23" t="s">
        <v>299</v>
      </c>
      <c r="E661" s="16" t="s">
        <v>6</v>
      </c>
      <c r="F661" s="24">
        <v>2070</v>
      </c>
      <c r="G661" s="25">
        <v>286006.92906156898</v>
      </c>
    </row>
    <row r="662" spans="1:7" x14ac:dyDescent="0.35">
      <c r="A662" s="8">
        <f xml:space="preserve"> ROW( scalarDataframe[[#This Row],[row_id]] ) - ROW( scalarDataframe[[#Headers],[row_id]] )</f>
        <v>661</v>
      </c>
      <c r="B662" s="15" t="str">
        <f xml:space="preserve"> INDEX( co_scalarInfo[scalarType], MATCH( scalarDataframe[[#This Row],[scalarName]], co_scalarInfo[scalarName], 0 ) )</f>
        <v>physScalar</v>
      </c>
      <c r="C662" s="39" t="str">
        <f xml:space="preserve"> INDEX( co_scalarInfo[scalarLabel], MATCH( scalarDataframe[[#This Row],[scalarName]], co_scalarInfo[scalarName], 0 ) )</f>
        <v>Asphalt Lane Miles</v>
      </c>
      <c r="D662" s="23" t="s">
        <v>299</v>
      </c>
      <c r="E662" s="16" t="s">
        <v>7</v>
      </c>
      <c r="F662" s="24">
        <v>2070</v>
      </c>
      <c r="G662" s="25">
        <v>192526.71769571205</v>
      </c>
    </row>
    <row r="663" spans="1:7" x14ac:dyDescent="0.35">
      <c r="A663" s="8">
        <f xml:space="preserve"> ROW( scalarDataframe[[#This Row],[row_id]] ) - ROW( scalarDataframe[[#Headers],[row_id]] )</f>
        <v>662</v>
      </c>
      <c r="B663" s="15" t="str">
        <f xml:space="preserve"> INDEX( co_scalarInfo[scalarType], MATCH( scalarDataframe[[#This Row],[scalarName]], co_scalarInfo[scalarName], 0 ) )</f>
        <v>physScalar</v>
      </c>
      <c r="C663" s="39" t="str">
        <f xml:space="preserve"> INDEX( co_scalarInfo[scalarLabel], MATCH( scalarDataframe[[#This Row],[scalarName]], co_scalarInfo[scalarName], 0 ) )</f>
        <v>Asphalt Lane Miles</v>
      </c>
      <c r="D663" s="23" t="s">
        <v>299</v>
      </c>
      <c r="E663" s="16" t="s">
        <v>8</v>
      </c>
      <c r="F663" s="24">
        <v>2070</v>
      </c>
      <c r="G663" s="25">
        <v>116423.82845335787</v>
      </c>
    </row>
    <row r="664" spans="1:7" x14ac:dyDescent="0.35">
      <c r="A664" s="8">
        <f xml:space="preserve"> ROW( scalarDataframe[[#This Row],[row_id]] ) - ROW( scalarDataframe[[#Headers],[row_id]] )</f>
        <v>663</v>
      </c>
      <c r="B664" s="15" t="str">
        <f xml:space="preserve"> INDEX( co_scalarInfo[scalarType], MATCH( scalarDataframe[[#This Row],[scalarName]], co_scalarInfo[scalarName], 0 ) )</f>
        <v>physScalar</v>
      </c>
      <c r="C664" s="39" t="str">
        <f xml:space="preserve"> INDEX( co_scalarInfo[scalarLabel], MATCH( scalarDataframe[[#This Row],[scalarName]], co_scalarInfo[scalarName], 0 ) )</f>
        <v>Asphalt Lane Miles</v>
      </c>
      <c r="D664" s="23" t="s">
        <v>299</v>
      </c>
      <c r="E664" s="16" t="s">
        <v>9</v>
      </c>
      <c r="F664" s="24">
        <v>2070</v>
      </c>
      <c r="G664" s="25">
        <v>64218.221156922475</v>
      </c>
    </row>
    <row r="665" spans="1:7" x14ac:dyDescent="0.35">
      <c r="A665" s="8">
        <f xml:space="preserve"> ROW( scalarDataframe[[#This Row],[row_id]] ) - ROW( scalarDataframe[[#Headers],[row_id]] )</f>
        <v>664</v>
      </c>
      <c r="B665" s="15" t="str">
        <f xml:space="preserve"> INDEX( co_scalarInfo[scalarType], MATCH( scalarDataframe[[#This Row],[scalarName]], co_scalarInfo[scalarName], 0 ) )</f>
        <v>physScalar</v>
      </c>
      <c r="C665" s="39" t="str">
        <f xml:space="preserve"> INDEX( co_scalarInfo[scalarLabel], MATCH( scalarDataframe[[#This Row],[scalarName]], co_scalarInfo[scalarName], 0 ) )</f>
        <v>Asphalt Lane Miles</v>
      </c>
      <c r="D665" s="23" t="s">
        <v>299</v>
      </c>
      <c r="E665" s="16" t="s">
        <v>10</v>
      </c>
      <c r="F665" s="24">
        <v>2070</v>
      </c>
      <c r="G665" s="25">
        <v>341919.61241713847</v>
      </c>
    </row>
    <row r="666" spans="1:7" x14ac:dyDescent="0.35">
      <c r="A666" s="8">
        <f xml:space="preserve"> ROW( scalarDataframe[[#This Row],[row_id]] ) - ROW( scalarDataframe[[#Headers],[row_id]] )</f>
        <v>665</v>
      </c>
      <c r="B666" s="15" t="str">
        <f xml:space="preserve"> INDEX( co_scalarInfo[scalarType], MATCH( scalarDataframe[[#This Row],[scalarName]], co_scalarInfo[scalarName], 0 ) )</f>
        <v>physScalar</v>
      </c>
      <c r="C666" s="39" t="str">
        <f xml:space="preserve"> INDEX( co_scalarInfo[scalarLabel], MATCH( scalarDataframe[[#This Row],[scalarName]], co_scalarInfo[scalarName], 0 ) )</f>
        <v>Asphalt Lane Miles</v>
      </c>
      <c r="D666" s="23" t="s">
        <v>299</v>
      </c>
      <c r="E666" s="16" t="s">
        <v>11</v>
      </c>
      <c r="F666" s="24">
        <v>2070</v>
      </c>
      <c r="G666" s="25">
        <v>168381.86865958094</v>
      </c>
    </row>
    <row r="667" spans="1:7" x14ac:dyDescent="0.35">
      <c r="A667" s="8">
        <f xml:space="preserve"> ROW( scalarDataframe[[#This Row],[row_id]] ) - ROW( scalarDataframe[[#Headers],[row_id]] )</f>
        <v>666</v>
      </c>
      <c r="B667" s="15" t="str">
        <f xml:space="preserve"> INDEX( co_scalarInfo[scalarType], MATCH( scalarDataframe[[#This Row],[scalarName]], co_scalarInfo[scalarName], 0 ) )</f>
        <v>physScalar</v>
      </c>
      <c r="C667" s="39" t="str">
        <f xml:space="preserve"> INDEX( co_scalarInfo[scalarLabel], MATCH( scalarDataframe[[#This Row],[scalarName]], co_scalarInfo[scalarName], 0 ) )</f>
        <v>Asphalt Lane Miles</v>
      </c>
      <c r="D667" s="23" t="s">
        <v>299</v>
      </c>
      <c r="E667" s="16" t="s">
        <v>12</v>
      </c>
      <c r="F667" s="24">
        <v>2070</v>
      </c>
      <c r="G667" s="25">
        <v>180492.42935059752</v>
      </c>
    </row>
    <row r="668" spans="1:7" x14ac:dyDescent="0.35">
      <c r="A668" s="8">
        <f xml:space="preserve"> ROW( scalarDataframe[[#This Row],[row_id]] ) - ROW( scalarDataframe[[#Headers],[row_id]] )</f>
        <v>667</v>
      </c>
      <c r="B668" s="15" t="str">
        <f xml:space="preserve"> INDEX( co_scalarInfo[scalarType], MATCH( scalarDataframe[[#This Row],[scalarName]], co_scalarInfo[scalarName], 0 ) )</f>
        <v>physScalar</v>
      </c>
      <c r="C668" s="39" t="str">
        <f xml:space="preserve"> INDEX( co_scalarInfo[scalarLabel], MATCH( scalarDataframe[[#This Row],[scalarName]], co_scalarInfo[scalarName], 0 ) )</f>
        <v>Asphalt Lane Miles</v>
      </c>
      <c r="D668" s="23" t="s">
        <v>299</v>
      </c>
      <c r="E668" s="16" t="s">
        <v>13</v>
      </c>
      <c r="F668" s="24">
        <v>2070</v>
      </c>
      <c r="G668" s="25">
        <v>1349969.6067948786</v>
      </c>
    </row>
    <row r="669" spans="1:7" x14ac:dyDescent="0.35">
      <c r="A669" s="8">
        <f xml:space="preserve"> ROW( scalarDataframe[[#This Row],[row_id]] ) - ROW( scalarDataframe[[#Headers],[row_id]] )</f>
        <v>668</v>
      </c>
      <c r="B669" s="15" t="str">
        <f xml:space="preserve"> INDEX( co_scalarInfo[scalarType], MATCH( scalarDataframe[[#This Row],[scalarName]], co_scalarInfo[scalarName], 0 ) )</f>
        <v>physScalar</v>
      </c>
      <c r="C669" s="39" t="str">
        <f xml:space="preserve"> INDEX( co_scalarInfo[scalarLabel], MATCH( scalarDataframe[[#This Row],[scalarName]], co_scalarInfo[scalarName], 0 ) )</f>
        <v>Asphalt Lane Miles</v>
      </c>
      <c r="D669" s="23" t="s">
        <v>299</v>
      </c>
      <c r="E669" s="16" t="s">
        <v>6</v>
      </c>
      <c r="F669" s="24">
        <v>2075</v>
      </c>
      <c r="G669" s="25">
        <v>286006.92906156898</v>
      </c>
    </row>
    <row r="670" spans="1:7" x14ac:dyDescent="0.35">
      <c r="A670" s="8">
        <f xml:space="preserve"> ROW( scalarDataframe[[#This Row],[row_id]] ) - ROW( scalarDataframe[[#Headers],[row_id]] )</f>
        <v>669</v>
      </c>
      <c r="B670" s="15" t="str">
        <f xml:space="preserve"> INDEX( co_scalarInfo[scalarType], MATCH( scalarDataframe[[#This Row],[scalarName]], co_scalarInfo[scalarName], 0 ) )</f>
        <v>physScalar</v>
      </c>
      <c r="C670" s="39" t="str">
        <f xml:space="preserve"> INDEX( co_scalarInfo[scalarLabel], MATCH( scalarDataframe[[#This Row],[scalarName]], co_scalarInfo[scalarName], 0 ) )</f>
        <v>Asphalt Lane Miles</v>
      </c>
      <c r="D670" s="23" t="s">
        <v>299</v>
      </c>
      <c r="E670" s="16" t="s">
        <v>7</v>
      </c>
      <c r="F670" s="24">
        <v>2075</v>
      </c>
      <c r="G670" s="25">
        <v>192526.71769571205</v>
      </c>
    </row>
    <row r="671" spans="1:7" x14ac:dyDescent="0.35">
      <c r="A671" s="8">
        <f xml:space="preserve"> ROW( scalarDataframe[[#This Row],[row_id]] ) - ROW( scalarDataframe[[#Headers],[row_id]] )</f>
        <v>670</v>
      </c>
      <c r="B671" s="15" t="str">
        <f xml:space="preserve"> INDEX( co_scalarInfo[scalarType], MATCH( scalarDataframe[[#This Row],[scalarName]], co_scalarInfo[scalarName], 0 ) )</f>
        <v>physScalar</v>
      </c>
      <c r="C671" s="39" t="str">
        <f xml:space="preserve"> INDEX( co_scalarInfo[scalarLabel], MATCH( scalarDataframe[[#This Row],[scalarName]], co_scalarInfo[scalarName], 0 ) )</f>
        <v>Asphalt Lane Miles</v>
      </c>
      <c r="D671" s="23" t="s">
        <v>299</v>
      </c>
      <c r="E671" s="16" t="s">
        <v>8</v>
      </c>
      <c r="F671" s="24">
        <v>2075</v>
      </c>
      <c r="G671" s="25">
        <v>116423.82845335787</v>
      </c>
    </row>
    <row r="672" spans="1:7" x14ac:dyDescent="0.35">
      <c r="A672" s="8">
        <f xml:space="preserve"> ROW( scalarDataframe[[#This Row],[row_id]] ) - ROW( scalarDataframe[[#Headers],[row_id]] )</f>
        <v>671</v>
      </c>
      <c r="B672" s="15" t="str">
        <f xml:space="preserve"> INDEX( co_scalarInfo[scalarType], MATCH( scalarDataframe[[#This Row],[scalarName]], co_scalarInfo[scalarName], 0 ) )</f>
        <v>physScalar</v>
      </c>
      <c r="C672" s="39" t="str">
        <f xml:space="preserve"> INDEX( co_scalarInfo[scalarLabel], MATCH( scalarDataframe[[#This Row],[scalarName]], co_scalarInfo[scalarName], 0 ) )</f>
        <v>Asphalt Lane Miles</v>
      </c>
      <c r="D672" s="23" t="s">
        <v>299</v>
      </c>
      <c r="E672" s="16" t="s">
        <v>9</v>
      </c>
      <c r="F672" s="24">
        <v>2075</v>
      </c>
      <c r="G672" s="25">
        <v>64218.221156922475</v>
      </c>
    </row>
    <row r="673" spans="1:7" x14ac:dyDescent="0.35">
      <c r="A673" s="8">
        <f xml:space="preserve"> ROW( scalarDataframe[[#This Row],[row_id]] ) - ROW( scalarDataframe[[#Headers],[row_id]] )</f>
        <v>672</v>
      </c>
      <c r="B673" s="15" t="str">
        <f xml:space="preserve"> INDEX( co_scalarInfo[scalarType], MATCH( scalarDataframe[[#This Row],[scalarName]], co_scalarInfo[scalarName], 0 ) )</f>
        <v>physScalar</v>
      </c>
      <c r="C673" s="39" t="str">
        <f xml:space="preserve"> INDEX( co_scalarInfo[scalarLabel], MATCH( scalarDataframe[[#This Row],[scalarName]], co_scalarInfo[scalarName], 0 ) )</f>
        <v>Asphalt Lane Miles</v>
      </c>
      <c r="D673" s="23" t="s">
        <v>299</v>
      </c>
      <c r="E673" s="16" t="s">
        <v>10</v>
      </c>
      <c r="F673" s="24">
        <v>2075</v>
      </c>
      <c r="G673" s="25">
        <v>341919.61241713847</v>
      </c>
    </row>
    <row r="674" spans="1:7" x14ac:dyDescent="0.35">
      <c r="A674" s="8">
        <f xml:space="preserve"> ROW( scalarDataframe[[#This Row],[row_id]] ) - ROW( scalarDataframe[[#Headers],[row_id]] )</f>
        <v>673</v>
      </c>
      <c r="B674" s="15" t="str">
        <f xml:space="preserve"> INDEX( co_scalarInfo[scalarType], MATCH( scalarDataframe[[#This Row],[scalarName]], co_scalarInfo[scalarName], 0 ) )</f>
        <v>physScalar</v>
      </c>
      <c r="C674" s="39" t="str">
        <f xml:space="preserve"> INDEX( co_scalarInfo[scalarLabel], MATCH( scalarDataframe[[#This Row],[scalarName]], co_scalarInfo[scalarName], 0 ) )</f>
        <v>Asphalt Lane Miles</v>
      </c>
      <c r="D674" s="23" t="s">
        <v>299</v>
      </c>
      <c r="E674" s="16" t="s">
        <v>11</v>
      </c>
      <c r="F674" s="24">
        <v>2075</v>
      </c>
      <c r="G674" s="25">
        <v>168381.86865958094</v>
      </c>
    </row>
    <row r="675" spans="1:7" x14ac:dyDescent="0.35">
      <c r="A675" s="8">
        <f xml:space="preserve"> ROW( scalarDataframe[[#This Row],[row_id]] ) - ROW( scalarDataframe[[#Headers],[row_id]] )</f>
        <v>674</v>
      </c>
      <c r="B675" s="15" t="str">
        <f xml:space="preserve"> INDEX( co_scalarInfo[scalarType], MATCH( scalarDataframe[[#This Row],[scalarName]], co_scalarInfo[scalarName], 0 ) )</f>
        <v>physScalar</v>
      </c>
      <c r="C675" s="39" t="str">
        <f xml:space="preserve"> INDEX( co_scalarInfo[scalarLabel], MATCH( scalarDataframe[[#This Row],[scalarName]], co_scalarInfo[scalarName], 0 ) )</f>
        <v>Asphalt Lane Miles</v>
      </c>
      <c r="D675" s="23" t="s">
        <v>299</v>
      </c>
      <c r="E675" s="16" t="s">
        <v>12</v>
      </c>
      <c r="F675" s="24">
        <v>2075</v>
      </c>
      <c r="G675" s="25">
        <v>180492.42935059752</v>
      </c>
    </row>
    <row r="676" spans="1:7" x14ac:dyDescent="0.35">
      <c r="A676" s="8">
        <f xml:space="preserve"> ROW( scalarDataframe[[#This Row],[row_id]] ) - ROW( scalarDataframe[[#Headers],[row_id]] )</f>
        <v>675</v>
      </c>
      <c r="B676" s="15" t="str">
        <f xml:space="preserve"> INDEX( co_scalarInfo[scalarType], MATCH( scalarDataframe[[#This Row],[scalarName]], co_scalarInfo[scalarName], 0 ) )</f>
        <v>physScalar</v>
      </c>
      <c r="C676" s="39" t="str">
        <f xml:space="preserve"> INDEX( co_scalarInfo[scalarLabel], MATCH( scalarDataframe[[#This Row],[scalarName]], co_scalarInfo[scalarName], 0 ) )</f>
        <v>Asphalt Lane Miles</v>
      </c>
      <c r="D676" s="23" t="s">
        <v>299</v>
      </c>
      <c r="E676" s="16" t="s">
        <v>13</v>
      </c>
      <c r="F676" s="24">
        <v>2075</v>
      </c>
      <c r="G676" s="25">
        <v>1349969.6067948786</v>
      </c>
    </row>
    <row r="677" spans="1:7" x14ac:dyDescent="0.35">
      <c r="A677" s="8">
        <f xml:space="preserve"> ROW( scalarDataframe[[#This Row],[row_id]] ) - ROW( scalarDataframe[[#Headers],[row_id]] )</f>
        <v>676</v>
      </c>
      <c r="B677" s="15" t="str">
        <f xml:space="preserve"> INDEX( co_scalarInfo[scalarType], MATCH( scalarDataframe[[#This Row],[scalarName]], co_scalarInfo[scalarName], 0 ) )</f>
        <v>physScalar</v>
      </c>
      <c r="C677" s="39" t="str">
        <f xml:space="preserve"> INDEX( co_scalarInfo[scalarLabel], MATCH( scalarDataframe[[#This Row],[scalarName]], co_scalarInfo[scalarName], 0 ) )</f>
        <v>Asphalt Lane Miles</v>
      </c>
      <c r="D677" s="23" t="s">
        <v>299</v>
      </c>
      <c r="E677" s="16" t="s">
        <v>6</v>
      </c>
      <c r="F677" s="24">
        <v>2080</v>
      </c>
      <c r="G677" s="25">
        <v>286006.92906156898</v>
      </c>
    </row>
    <row r="678" spans="1:7" x14ac:dyDescent="0.35">
      <c r="A678" s="8">
        <f xml:space="preserve"> ROW( scalarDataframe[[#This Row],[row_id]] ) - ROW( scalarDataframe[[#Headers],[row_id]] )</f>
        <v>677</v>
      </c>
      <c r="B678" s="15" t="str">
        <f xml:space="preserve"> INDEX( co_scalarInfo[scalarType], MATCH( scalarDataframe[[#This Row],[scalarName]], co_scalarInfo[scalarName], 0 ) )</f>
        <v>physScalar</v>
      </c>
      <c r="C678" s="39" t="str">
        <f xml:space="preserve"> INDEX( co_scalarInfo[scalarLabel], MATCH( scalarDataframe[[#This Row],[scalarName]], co_scalarInfo[scalarName], 0 ) )</f>
        <v>Asphalt Lane Miles</v>
      </c>
      <c r="D678" s="23" t="s">
        <v>299</v>
      </c>
      <c r="E678" s="16" t="s">
        <v>7</v>
      </c>
      <c r="F678" s="24">
        <v>2080</v>
      </c>
      <c r="G678" s="25">
        <v>192526.71769571205</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physScalar</v>
      </c>
      <c r="C679" s="39" t="str">
        <f xml:space="preserve"> INDEX( co_scalarInfo[scalarLabel], MATCH( scalarDataframe[[#This Row],[scalarName]], co_scalarInfo[scalarName], 0 ) )</f>
        <v>Asphalt Lane Miles</v>
      </c>
      <c r="D679" s="23" t="s">
        <v>299</v>
      </c>
      <c r="E679" s="16" t="s">
        <v>8</v>
      </c>
      <c r="F679" s="24">
        <v>2080</v>
      </c>
      <c r="G679" s="25">
        <v>116423.82845335787</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physScalar</v>
      </c>
      <c r="C680" s="39" t="str">
        <f xml:space="preserve"> INDEX( co_scalarInfo[scalarLabel], MATCH( scalarDataframe[[#This Row],[scalarName]], co_scalarInfo[scalarName], 0 ) )</f>
        <v>Asphalt Lane Miles</v>
      </c>
      <c r="D680" s="23" t="s">
        <v>299</v>
      </c>
      <c r="E680" s="16" t="s">
        <v>9</v>
      </c>
      <c r="F680" s="24">
        <v>2080</v>
      </c>
      <c r="G680" s="25">
        <v>64218.221156922475</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physScalar</v>
      </c>
      <c r="C681" s="39" t="str">
        <f xml:space="preserve"> INDEX( co_scalarInfo[scalarLabel], MATCH( scalarDataframe[[#This Row],[scalarName]], co_scalarInfo[scalarName], 0 ) )</f>
        <v>Asphalt Lane Miles</v>
      </c>
      <c r="D681" s="23" t="s">
        <v>299</v>
      </c>
      <c r="E681" s="16" t="s">
        <v>10</v>
      </c>
      <c r="F681" s="24">
        <v>2080</v>
      </c>
      <c r="G681" s="25">
        <v>341919.61241713847</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physScalar</v>
      </c>
      <c r="C682" s="39" t="str">
        <f xml:space="preserve"> INDEX( co_scalarInfo[scalarLabel], MATCH( scalarDataframe[[#This Row],[scalarName]], co_scalarInfo[scalarName], 0 ) )</f>
        <v>Asphalt Lane Miles</v>
      </c>
      <c r="D682" s="23" t="s">
        <v>299</v>
      </c>
      <c r="E682" s="16" t="s">
        <v>11</v>
      </c>
      <c r="F682" s="24">
        <v>2080</v>
      </c>
      <c r="G682" s="25">
        <v>168381.86865958094</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physScalar</v>
      </c>
      <c r="C683" s="39" t="str">
        <f xml:space="preserve"> INDEX( co_scalarInfo[scalarLabel], MATCH( scalarDataframe[[#This Row],[scalarName]], co_scalarInfo[scalarName], 0 ) )</f>
        <v>Asphalt Lane Miles</v>
      </c>
      <c r="D683" s="23" t="s">
        <v>299</v>
      </c>
      <c r="E683" s="16" t="s">
        <v>12</v>
      </c>
      <c r="F683" s="24">
        <v>2080</v>
      </c>
      <c r="G683" s="25">
        <v>180492.42935059752</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299</v>
      </c>
      <c r="E684" s="16" t="s">
        <v>13</v>
      </c>
      <c r="F684" s="24">
        <v>2080</v>
      </c>
      <c r="G684" s="25">
        <v>1349969.6067948786</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299</v>
      </c>
      <c r="E685" s="16" t="s">
        <v>6</v>
      </c>
      <c r="F685" s="24">
        <v>2085</v>
      </c>
      <c r="G685" s="25">
        <v>286006.92906156898</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299</v>
      </c>
      <c r="E686" s="16" t="s">
        <v>7</v>
      </c>
      <c r="F686" s="24">
        <v>2085</v>
      </c>
      <c r="G686" s="25">
        <v>192526.71769571205</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299</v>
      </c>
      <c r="E687" s="16" t="s">
        <v>8</v>
      </c>
      <c r="F687" s="24">
        <v>2085</v>
      </c>
      <c r="G687" s="25">
        <v>116423.82845335787</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299</v>
      </c>
      <c r="E688" s="16" t="s">
        <v>9</v>
      </c>
      <c r="F688" s="24">
        <v>2085</v>
      </c>
      <c r="G688" s="25">
        <v>64218.221156922475</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299</v>
      </c>
      <c r="E689" s="16" t="s">
        <v>10</v>
      </c>
      <c r="F689" s="24">
        <v>2085</v>
      </c>
      <c r="G689" s="25">
        <v>341919.61241713847</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299</v>
      </c>
      <c r="E690" s="16" t="s">
        <v>11</v>
      </c>
      <c r="F690" s="24">
        <v>2085</v>
      </c>
      <c r="G690" s="25">
        <v>168381.86865958094</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299</v>
      </c>
      <c r="E691" s="16" t="s">
        <v>12</v>
      </c>
      <c r="F691" s="24">
        <v>2085</v>
      </c>
      <c r="G691" s="25">
        <v>180492.42935059752</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299</v>
      </c>
      <c r="E692" s="16" t="s">
        <v>13</v>
      </c>
      <c r="F692" s="24">
        <v>2085</v>
      </c>
      <c r="G692" s="25">
        <v>1349969.6067948786</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299</v>
      </c>
      <c r="E693" s="16" t="s">
        <v>6</v>
      </c>
      <c r="F693" s="24">
        <v>2090</v>
      </c>
      <c r="G693" s="25">
        <v>286006.92906156898</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299</v>
      </c>
      <c r="E694" s="16" t="s">
        <v>7</v>
      </c>
      <c r="F694" s="24">
        <v>2090</v>
      </c>
      <c r="G694" s="25">
        <v>192526.71769571205</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299</v>
      </c>
      <c r="E695" s="16" t="s">
        <v>8</v>
      </c>
      <c r="F695" s="24">
        <v>2090</v>
      </c>
      <c r="G695" s="25">
        <v>116423.82845335787</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299</v>
      </c>
      <c r="E696" s="16" t="s">
        <v>9</v>
      </c>
      <c r="F696" s="24">
        <v>2090</v>
      </c>
      <c r="G696" s="25">
        <v>64218.221156922475</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299</v>
      </c>
      <c r="E697" s="16" t="s">
        <v>10</v>
      </c>
      <c r="F697" s="24">
        <v>2090</v>
      </c>
      <c r="G697" s="25">
        <v>341919.61241713847</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299</v>
      </c>
      <c r="E698" s="16" t="s">
        <v>11</v>
      </c>
      <c r="F698" s="24">
        <v>2090</v>
      </c>
      <c r="G698" s="25">
        <v>168381.86865958094</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299</v>
      </c>
      <c r="E699" s="16" t="s">
        <v>12</v>
      </c>
      <c r="F699" s="24">
        <v>2090</v>
      </c>
      <c r="G699" s="25">
        <v>180492.42935059752</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299</v>
      </c>
      <c r="E700" s="16" t="s">
        <v>13</v>
      </c>
      <c r="F700" s="24">
        <v>2090</v>
      </c>
      <c r="G700" s="25">
        <v>1349969.6067948786</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econScalar</v>
      </c>
      <c r="C701" s="39" t="str">
        <f xml:space="preserve"> INDEX( co_scalarInfo[scalarLabel], MATCH( scalarDataframe[[#This Row],[scalarName]], co_scalarInfo[scalarName], 0 ) )</f>
        <v>Property Crime Costs</v>
      </c>
      <c r="D701" s="54" t="s">
        <v>448</v>
      </c>
      <c r="E701" s="16" t="s">
        <v>6</v>
      </c>
      <c r="F701" s="24">
        <v>2010</v>
      </c>
      <c r="G701" s="25">
        <v>8658.7923206378673</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econScalar</v>
      </c>
      <c r="C702" s="39" t="str">
        <f xml:space="preserve"> INDEX( co_scalarInfo[scalarLabel], MATCH( scalarDataframe[[#This Row],[scalarName]], co_scalarInfo[scalarName], 0 ) )</f>
        <v>Property Crime Costs</v>
      </c>
      <c r="D702" s="54" t="s">
        <v>448</v>
      </c>
      <c r="E702" s="16" t="s">
        <v>7</v>
      </c>
      <c r="F702" s="24">
        <v>2010</v>
      </c>
      <c r="G702" s="25">
        <v>9413.7845905261202</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econScalar</v>
      </c>
      <c r="C703" s="39" t="str">
        <f xml:space="preserve"> INDEX( co_scalarInfo[scalarLabel], MATCH( scalarDataframe[[#This Row],[scalarName]], co_scalarInfo[scalarName], 0 ) )</f>
        <v>Property Crime Costs</v>
      </c>
      <c r="D703" s="54" t="s">
        <v>448</v>
      </c>
      <c r="E703" s="16" t="s">
        <v>8</v>
      </c>
      <c r="F703" s="24">
        <v>2010</v>
      </c>
      <c r="G703" s="25">
        <v>5979.8234765776087</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econScalar</v>
      </c>
      <c r="C704" s="39" t="str">
        <f xml:space="preserve"> INDEX( co_scalarInfo[scalarLabel], MATCH( scalarDataframe[[#This Row],[scalarName]], co_scalarInfo[scalarName], 0 ) )</f>
        <v>Property Crime Costs</v>
      </c>
      <c r="D704" s="54" t="s">
        <v>448</v>
      </c>
      <c r="E704" s="16" t="s">
        <v>9</v>
      </c>
      <c r="F704" s="24">
        <v>2010</v>
      </c>
      <c r="G704" s="25">
        <v>7281.1130797242786</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econScalar</v>
      </c>
      <c r="C705" s="39" t="str">
        <f xml:space="preserve"> INDEX( co_scalarInfo[scalarLabel], MATCH( scalarDataframe[[#This Row],[scalarName]], co_scalarInfo[scalarName], 0 ) )</f>
        <v>Property Crime Costs</v>
      </c>
      <c r="D705" s="54" t="s">
        <v>448</v>
      </c>
      <c r="E705" s="16" t="s">
        <v>10</v>
      </c>
      <c r="F705" s="24">
        <v>2010</v>
      </c>
      <c r="G705" s="25">
        <v>8304.678974062359</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econScalar</v>
      </c>
      <c r="C706" s="39" t="str">
        <f xml:space="preserve"> INDEX( co_scalarInfo[scalarLabel], MATCH( scalarDataframe[[#This Row],[scalarName]], co_scalarInfo[scalarName], 0 ) )</f>
        <v>Property Crime Costs</v>
      </c>
      <c r="D706" s="54" t="s">
        <v>448</v>
      </c>
      <c r="E706" s="16" t="s">
        <v>11</v>
      </c>
      <c r="F706" s="24">
        <v>2010</v>
      </c>
      <c r="G706" s="25">
        <v>8121.0106430448941</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econScalar</v>
      </c>
      <c r="C707" s="39" t="str">
        <f xml:space="preserve"> INDEX( co_scalarInfo[scalarLabel], MATCH( scalarDataframe[[#This Row],[scalarName]], co_scalarInfo[scalarName], 0 ) )</f>
        <v>Property Crime Costs</v>
      </c>
      <c r="D707" s="54" t="s">
        <v>448</v>
      </c>
      <c r="E707" s="16" t="s">
        <v>12</v>
      </c>
      <c r="F707" s="24">
        <v>2010</v>
      </c>
      <c r="G707" s="25">
        <v>9455.7312129484544</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econScalar</v>
      </c>
      <c r="C708" s="39" t="str">
        <f xml:space="preserve"> INDEX( co_scalarInfo[scalarLabel], MATCH( scalarDataframe[[#This Row],[scalarName]], co_scalarInfo[scalarName], 0 ) )</f>
        <v>Violent Crime Costs</v>
      </c>
      <c r="D708" s="23" t="s">
        <v>450</v>
      </c>
      <c r="E708" s="16" t="s">
        <v>6</v>
      </c>
      <c r="F708" s="24">
        <v>2010</v>
      </c>
      <c r="G708" s="25">
        <v>308600.71697237162</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econScalar</v>
      </c>
      <c r="C709" s="39" t="str">
        <f xml:space="preserve"> INDEX( co_scalarInfo[scalarLabel], MATCH( scalarDataframe[[#This Row],[scalarName]], co_scalarInfo[scalarName], 0 ) )</f>
        <v>Violent Crime Costs</v>
      </c>
      <c r="D709" s="23" t="s">
        <v>450</v>
      </c>
      <c r="E709" s="16" t="s">
        <v>7</v>
      </c>
      <c r="F709" s="24">
        <v>2010</v>
      </c>
      <c r="G709" s="25">
        <v>276099.55031651491</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econScalar</v>
      </c>
      <c r="C710" s="39" t="str">
        <f xml:space="preserve"> INDEX( co_scalarInfo[scalarLabel], MATCH( scalarDataframe[[#This Row],[scalarName]], co_scalarInfo[scalarName], 0 ) )</f>
        <v>Violent Crime Costs</v>
      </c>
      <c r="D710" s="23" t="s">
        <v>450</v>
      </c>
      <c r="E710" s="16" t="s">
        <v>8</v>
      </c>
      <c r="F710" s="24">
        <v>2010</v>
      </c>
      <c r="G710" s="25">
        <v>240544.09465422665</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econScalar</v>
      </c>
      <c r="C711" s="39" t="str">
        <f xml:space="preserve"> INDEX( co_scalarInfo[scalarLabel], MATCH( scalarDataframe[[#This Row],[scalarName]], co_scalarInfo[scalarName], 0 ) )</f>
        <v>Violent Crime Costs</v>
      </c>
      <c r="D711" s="23" t="s">
        <v>450</v>
      </c>
      <c r="E711" s="16" t="s">
        <v>9</v>
      </c>
      <c r="F711" s="24">
        <v>2010</v>
      </c>
      <c r="G711" s="25">
        <v>249582.98267865408</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econScalar</v>
      </c>
      <c r="C712" s="39" t="str">
        <f xml:space="preserve"> INDEX( co_scalarInfo[scalarLabel], MATCH( scalarDataframe[[#This Row],[scalarName]], co_scalarInfo[scalarName], 0 ) )</f>
        <v>Violent Crime Costs</v>
      </c>
      <c r="D712" s="23" t="s">
        <v>450</v>
      </c>
      <c r="E712" s="16" t="s">
        <v>10</v>
      </c>
      <c r="F712" s="24">
        <v>2010</v>
      </c>
      <c r="G712" s="25">
        <v>291640.23177717323</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econScalar</v>
      </c>
      <c r="C713" s="39" t="str">
        <f xml:space="preserve"> INDEX( co_scalarInfo[scalarLabel], MATCH( scalarDataframe[[#This Row],[scalarName]], co_scalarInfo[scalarName], 0 ) )</f>
        <v>Violent Crime Costs</v>
      </c>
      <c r="D713" s="23" t="s">
        <v>450</v>
      </c>
      <c r="E713" s="16" t="s">
        <v>11</v>
      </c>
      <c r="F713" s="24">
        <v>2010</v>
      </c>
      <c r="G713" s="25">
        <v>255067.33507733521</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econScalar</v>
      </c>
      <c r="C714" s="39" t="str">
        <f xml:space="preserve"> INDEX( co_scalarInfo[scalarLabel], MATCH( scalarDataframe[[#This Row],[scalarName]], co_scalarInfo[scalarName], 0 ) )</f>
        <v>Violent Crime Costs</v>
      </c>
      <c r="D714" s="23" t="s">
        <v>450</v>
      </c>
      <c r="E714" s="16" t="s">
        <v>12</v>
      </c>
      <c r="F714" s="24">
        <v>2010</v>
      </c>
      <c r="G714" s="25">
        <v>270546.93901391578</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physAdj</v>
      </c>
      <c r="C715" s="39" t="str">
        <f xml:space="preserve"> INDEX( co_scalarInfo[scalarLabel], MATCH( scalarDataframe[[#This Row],[scalarName]], co_scalarInfo[scalarName], 0 ) )</f>
        <v>City Population (weight)</v>
      </c>
      <c r="D715" s="127" t="s">
        <v>96</v>
      </c>
      <c r="E715" s="125" t="s">
        <v>6</v>
      </c>
      <c r="F715" s="124">
        <v>2100</v>
      </c>
      <c r="G715" s="126">
        <v>0.33166255598629746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physAdj</v>
      </c>
      <c r="C716" s="39" t="str">
        <f xml:space="preserve"> INDEX( co_scalarInfo[scalarLabel], MATCH( scalarDataframe[[#This Row],[scalarName]], co_scalarInfo[scalarName], 0 ) )</f>
        <v>City Population (weight)</v>
      </c>
      <c r="D716" s="127" t="s">
        <v>96</v>
      </c>
      <c r="E716" s="125" t="s">
        <v>7</v>
      </c>
      <c r="F716" s="124">
        <v>2100</v>
      </c>
      <c r="G716" s="126">
        <v>0.32220604874394482</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physAdj</v>
      </c>
      <c r="C717" s="39" t="str">
        <f xml:space="preserve"> INDEX( co_scalarInfo[scalarLabel], MATCH( scalarDataframe[[#This Row],[scalarName]], co_scalarInfo[scalarName], 0 ) )</f>
        <v>City Population (weight)</v>
      </c>
      <c r="D717" s="127" t="s">
        <v>96</v>
      </c>
      <c r="E717" s="125" t="s">
        <v>8</v>
      </c>
      <c r="F717" s="124">
        <v>2100</v>
      </c>
      <c r="G717" s="126">
        <v>0</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physAdj</v>
      </c>
      <c r="C718" s="39" t="str">
        <f xml:space="preserve"> INDEX( co_scalarInfo[scalarLabel], MATCH( scalarDataframe[[#This Row],[scalarName]], co_scalarInfo[scalarName], 0 ) )</f>
        <v>City Population (weight)</v>
      </c>
      <c r="D718" s="127" t="s">
        <v>96</v>
      </c>
      <c r="E718" s="125" t="s">
        <v>9</v>
      </c>
      <c r="F718" s="124">
        <v>2100</v>
      </c>
      <c r="G718" s="126">
        <v>0.3308821613552354</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physAdj</v>
      </c>
      <c r="C719" s="39" t="str">
        <f xml:space="preserve"> INDEX( co_scalarInfo[scalarLabel], MATCH( scalarDataframe[[#This Row],[scalarName]], co_scalarInfo[scalarName], 0 ) )</f>
        <v>City Population (weight)</v>
      </c>
      <c r="D719" s="127" t="s">
        <v>96</v>
      </c>
      <c r="E719" s="125" t="s">
        <v>10</v>
      </c>
      <c r="F719" s="124">
        <v>2100</v>
      </c>
      <c r="G719" s="126">
        <v>0.210923972759956</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physAdj</v>
      </c>
      <c r="C720" s="39" t="str">
        <f xml:space="preserve"> INDEX( co_scalarInfo[scalarLabel], MATCH( scalarDataframe[[#This Row],[scalarName]], co_scalarInfo[scalarName], 0 ) )</f>
        <v>City Population (weight)</v>
      </c>
      <c r="D720" s="127" t="s">
        <v>96</v>
      </c>
      <c r="E720" s="125" t="s">
        <v>11</v>
      </c>
      <c r="F720" s="124">
        <v>2100</v>
      </c>
      <c r="G720" s="126">
        <v>0.27491526083424439</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physAdj</v>
      </c>
      <c r="C721" s="39" t="str">
        <f xml:space="preserve"> INDEX( co_scalarInfo[scalarLabel], MATCH( scalarDataframe[[#This Row],[scalarName]], co_scalarInfo[scalarName], 0 ) )</f>
        <v>City Population (weight)</v>
      </c>
      <c r="D721" s="127" t="s">
        <v>96</v>
      </c>
      <c r="E721" s="125" t="s">
        <v>12</v>
      </c>
      <c r="F721" s="124">
        <v>2100</v>
      </c>
      <c r="G721" s="126">
        <v>0.42003074987569416</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physAdj</v>
      </c>
      <c r="C722" s="39" t="str">
        <f xml:space="preserve"> INDEX( co_scalarInfo[scalarLabel], MATCH( scalarDataframe[[#This Row],[scalarName]], co_scalarInfo[scalarName], 0 ) )</f>
        <v>City Population (weight)</v>
      </c>
      <c r="D722" s="127" t="s">
        <v>96</v>
      </c>
      <c r="E722" s="125" t="s">
        <v>6</v>
      </c>
      <c r="F722" s="124">
        <v>2200</v>
      </c>
      <c r="G722" s="126">
        <v>0.33166255598629746</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physAdj</v>
      </c>
      <c r="C723" s="39" t="str">
        <f xml:space="preserve"> INDEX( co_scalarInfo[scalarLabel], MATCH( scalarDataframe[[#This Row],[scalarName]], co_scalarInfo[scalarName], 0 ) )</f>
        <v>City Population (weight)</v>
      </c>
      <c r="D723" s="127" t="s">
        <v>96</v>
      </c>
      <c r="E723" s="125" t="s">
        <v>7</v>
      </c>
      <c r="F723" s="124">
        <v>2200</v>
      </c>
      <c r="G723" s="126">
        <v>0.32220604874394482</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physAdj</v>
      </c>
      <c r="C724" s="39" t="str">
        <f xml:space="preserve"> INDEX( co_scalarInfo[scalarLabel], MATCH( scalarDataframe[[#This Row],[scalarName]], co_scalarInfo[scalarName], 0 ) )</f>
        <v>City Population (weight)</v>
      </c>
      <c r="D724" s="127" t="s">
        <v>96</v>
      </c>
      <c r="E724" s="125" t="s">
        <v>8</v>
      </c>
      <c r="F724" s="124">
        <v>2200</v>
      </c>
      <c r="G724" s="126">
        <v>0</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physAdj</v>
      </c>
      <c r="C725" s="39" t="str">
        <f xml:space="preserve"> INDEX( co_scalarInfo[scalarLabel], MATCH( scalarDataframe[[#This Row],[scalarName]], co_scalarInfo[scalarName], 0 ) )</f>
        <v>City Population (weight)</v>
      </c>
      <c r="D725" s="127" t="s">
        <v>96</v>
      </c>
      <c r="E725" s="125" t="s">
        <v>9</v>
      </c>
      <c r="F725" s="124">
        <v>2200</v>
      </c>
      <c r="G725" s="126">
        <v>0.3308821613552354</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physAdj</v>
      </c>
      <c r="C726" s="39" t="str">
        <f xml:space="preserve"> INDEX( co_scalarInfo[scalarLabel], MATCH( scalarDataframe[[#This Row],[scalarName]], co_scalarInfo[scalarName], 0 ) )</f>
        <v>City Population (weight)</v>
      </c>
      <c r="D726" s="127" t="s">
        <v>96</v>
      </c>
      <c r="E726" s="125" t="s">
        <v>10</v>
      </c>
      <c r="F726" s="124">
        <v>2200</v>
      </c>
      <c r="G726" s="126">
        <v>0.210923972759956</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physAdj</v>
      </c>
      <c r="C727" s="39" t="str">
        <f xml:space="preserve"> INDEX( co_scalarInfo[scalarLabel], MATCH( scalarDataframe[[#This Row],[scalarName]], co_scalarInfo[scalarName], 0 ) )</f>
        <v>City Population (weight)</v>
      </c>
      <c r="D727" s="127" t="s">
        <v>96</v>
      </c>
      <c r="E727" s="125" t="s">
        <v>11</v>
      </c>
      <c r="F727" s="124">
        <v>2200</v>
      </c>
      <c r="G727" s="126">
        <v>0.27491526083424439</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physAdj</v>
      </c>
      <c r="C728" s="39" t="str">
        <f xml:space="preserve"> INDEX( co_scalarInfo[scalarLabel], MATCH( scalarDataframe[[#This Row],[scalarName]], co_scalarInfo[scalarName], 0 ) )</f>
        <v>City Population (weight)</v>
      </c>
      <c r="D728" s="127" t="s">
        <v>96</v>
      </c>
      <c r="E728" s="125" t="s">
        <v>12</v>
      </c>
      <c r="F728" s="124">
        <v>2200</v>
      </c>
      <c r="G728" s="126">
        <v>0.42003074987569416</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physAdj</v>
      </c>
      <c r="C729" s="39" t="str">
        <f xml:space="preserve"> INDEX( co_scalarInfo[scalarLabel], MATCH( scalarDataframe[[#This Row],[scalarName]], co_scalarInfo[scalarName], 0 ) )</f>
        <v>City Population (weight)</v>
      </c>
      <c r="D729" s="127" t="s">
        <v>96</v>
      </c>
      <c r="E729" s="125" t="s">
        <v>6</v>
      </c>
      <c r="F729" s="124">
        <v>2300</v>
      </c>
      <c r="G729" s="126">
        <v>0.33166255598629746</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physAdj</v>
      </c>
      <c r="C730" s="39" t="str">
        <f xml:space="preserve"> INDEX( co_scalarInfo[scalarLabel], MATCH( scalarDataframe[[#This Row],[scalarName]], co_scalarInfo[scalarName], 0 ) )</f>
        <v>City Population (weight)</v>
      </c>
      <c r="D730" s="127" t="s">
        <v>96</v>
      </c>
      <c r="E730" s="125" t="s">
        <v>7</v>
      </c>
      <c r="F730" s="124">
        <v>2300</v>
      </c>
      <c r="G730" s="126">
        <v>0.32220604874394482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physAdj</v>
      </c>
      <c r="C731" s="39" t="str">
        <f xml:space="preserve"> INDEX( co_scalarInfo[scalarLabel], MATCH( scalarDataframe[[#This Row],[scalarName]], co_scalarInfo[scalarName], 0 ) )</f>
        <v>City Population (weight)</v>
      </c>
      <c r="D731" s="127" t="s">
        <v>96</v>
      </c>
      <c r="E731" s="125" t="s">
        <v>8</v>
      </c>
      <c r="F731" s="124">
        <v>2300</v>
      </c>
      <c r="G731" s="126">
        <v>0</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physAdj</v>
      </c>
      <c r="C732" s="39" t="str">
        <f xml:space="preserve"> INDEX( co_scalarInfo[scalarLabel], MATCH( scalarDataframe[[#This Row],[scalarName]], co_scalarInfo[scalarName], 0 ) )</f>
        <v>City Population (weight)</v>
      </c>
      <c r="D732" s="127" t="s">
        <v>96</v>
      </c>
      <c r="E732" s="125" t="s">
        <v>9</v>
      </c>
      <c r="F732" s="124">
        <v>2300</v>
      </c>
      <c r="G732" s="126">
        <v>0.3308821613552354</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physAdj</v>
      </c>
      <c r="C733" s="39" t="str">
        <f xml:space="preserve"> INDEX( co_scalarInfo[scalarLabel], MATCH( scalarDataframe[[#This Row],[scalarName]], co_scalarInfo[scalarName], 0 ) )</f>
        <v>City Population (weight)</v>
      </c>
      <c r="D733" s="127" t="s">
        <v>96</v>
      </c>
      <c r="E733" s="125" t="s">
        <v>10</v>
      </c>
      <c r="F733" s="124">
        <v>2300</v>
      </c>
      <c r="G733" s="126">
        <v>0.210923972759956</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physAdj</v>
      </c>
      <c r="C734" s="39" t="str">
        <f xml:space="preserve"> INDEX( co_scalarInfo[scalarLabel], MATCH( scalarDataframe[[#This Row],[scalarName]], co_scalarInfo[scalarName], 0 ) )</f>
        <v>City Population (weight)</v>
      </c>
      <c r="D734" s="127" t="s">
        <v>96</v>
      </c>
      <c r="E734" s="125" t="s">
        <v>11</v>
      </c>
      <c r="F734" s="124">
        <v>2300</v>
      </c>
      <c r="G734" s="126">
        <v>0.27491526083424439</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physAdj</v>
      </c>
      <c r="C735" s="39" t="str">
        <f xml:space="preserve"> INDEX( co_scalarInfo[scalarLabel], MATCH( scalarDataframe[[#This Row],[scalarName]], co_scalarInfo[scalarName], 0 ) )</f>
        <v>City Population (weight)</v>
      </c>
      <c r="D735" s="127" t="s">
        <v>96</v>
      </c>
      <c r="E735" s="125" t="s">
        <v>12</v>
      </c>
      <c r="F735" s="124">
        <v>2300</v>
      </c>
      <c r="G735" s="126">
        <v>0.42003074987569416</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damageAdj</v>
      </c>
      <c r="C736" s="39" t="str">
        <f xml:space="preserve"> INDEX( co_scalarInfo[scalarLabel], MATCH( scalarDataframe[[#This Row],[scalarName]], co_scalarInfo[scalarName], 0 ) )</f>
        <v>Rail Traffic Growth Factor</v>
      </c>
      <c r="D736" s="127" t="s">
        <v>127</v>
      </c>
      <c r="E736" s="125" t="s">
        <v>13</v>
      </c>
      <c r="F736" s="124">
        <v>2100</v>
      </c>
      <c r="G736" s="126">
        <v>4.5285436209868806</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damageAdj</v>
      </c>
      <c r="C737" s="39" t="str">
        <f xml:space="preserve"> INDEX( co_scalarInfo[scalarLabel], MATCH( scalarDataframe[[#This Row],[scalarName]], co_scalarInfo[scalarName], 0 ) )</f>
        <v>Rail Traffic Growth Factor</v>
      </c>
      <c r="D737" s="127" t="s">
        <v>127</v>
      </c>
      <c r="E737" s="125" t="s">
        <v>13</v>
      </c>
      <c r="F737" s="124">
        <v>2200</v>
      </c>
      <c r="G737" s="126">
        <v>9.2349693636240744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damageAdj</v>
      </c>
      <c r="C738" s="39" t="str">
        <f xml:space="preserve"> INDEX( co_scalarInfo[scalarLabel], MATCH( scalarDataframe[[#This Row],[scalarName]], co_scalarInfo[scalarName], 0 ) )</f>
        <v>Rail Traffic Growth Factor</v>
      </c>
      <c r="D738" s="127" t="s">
        <v>127</v>
      </c>
      <c r="E738" s="125" t="s">
        <v>13</v>
      </c>
      <c r="F738" s="124">
        <v>2300</v>
      </c>
      <c r="G738" s="126">
        <v>13.941395106261268</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damageAdj</v>
      </c>
      <c r="C739" s="39" t="str">
        <f xml:space="preserve"> INDEX( co_scalarInfo[scalarLabel], MATCH( scalarDataframe[[#This Row],[scalarName]], co_scalarInfo[scalarName], 0 ) )</f>
        <v>Road Miles and Population Adjustment Factor (Regional)</v>
      </c>
      <c r="D739" s="127" t="s">
        <v>75</v>
      </c>
      <c r="E739" s="125" t="s">
        <v>6</v>
      </c>
      <c r="F739" s="124">
        <v>2100</v>
      </c>
      <c r="G739" s="126">
        <v>1.032034440028506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damageAdj</v>
      </c>
      <c r="C740" s="39" t="str">
        <f xml:space="preserve"> INDEX( co_scalarInfo[scalarLabel], MATCH( scalarDataframe[[#This Row],[scalarName]], co_scalarInfo[scalarName], 0 ) )</f>
        <v>Road Miles and Population Adjustment Factor (Regional)</v>
      </c>
      <c r="D740" s="127" t="s">
        <v>75</v>
      </c>
      <c r="E740" s="125" t="s">
        <v>7</v>
      </c>
      <c r="F740" s="124">
        <v>2100</v>
      </c>
      <c r="G740" s="126">
        <v>1.0248143619752337</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damageAdj</v>
      </c>
      <c r="C741" s="39" t="str">
        <f xml:space="preserve"> INDEX( co_scalarInfo[scalarLabel], MATCH( scalarDataframe[[#This Row],[scalarName]], co_scalarInfo[scalarName], 0 ) )</f>
        <v>Road Miles and Population Adjustment Factor (Regional)</v>
      </c>
      <c r="D741" s="127" t="s">
        <v>75</v>
      </c>
      <c r="E741" s="125" t="s">
        <v>8</v>
      </c>
      <c r="F741" s="124">
        <v>2100</v>
      </c>
      <c r="G741" s="126">
        <v>1.0568387112503543</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damageAdj</v>
      </c>
      <c r="C742" s="39" t="str">
        <f xml:space="preserve"> INDEX( co_scalarInfo[scalarLabel], MATCH( scalarDataframe[[#This Row],[scalarName]], co_scalarInfo[scalarName], 0 ) )</f>
        <v>Road Miles and Population Adjustment Factor (Regional)</v>
      </c>
      <c r="D742" s="127" t="s">
        <v>75</v>
      </c>
      <c r="E742" s="125" t="s">
        <v>9</v>
      </c>
      <c r="F742" s="124">
        <v>2100</v>
      </c>
      <c r="G742" s="126">
        <v>1.0550966274798459</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damageAdj</v>
      </c>
      <c r="C743" s="39" t="str">
        <f xml:space="preserve"> INDEX( co_scalarInfo[scalarLabel], MATCH( scalarDataframe[[#This Row],[scalarName]], co_scalarInfo[scalarName], 0 ) )</f>
        <v>Road Miles and Population Adjustment Factor (Regional)</v>
      </c>
      <c r="D743" s="127" t="s">
        <v>75</v>
      </c>
      <c r="E743" s="125" t="s">
        <v>10</v>
      </c>
      <c r="F743" s="124">
        <v>2100</v>
      </c>
      <c r="G743" s="126">
        <v>1.1355685995276663</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damageAdj</v>
      </c>
      <c r="C744" s="39" t="str">
        <f xml:space="preserve"> INDEX( co_scalarInfo[scalarLabel], MATCH( scalarDataframe[[#This Row],[scalarName]], co_scalarInfo[scalarName], 0 ) )</f>
        <v>Road Miles and Population Adjustment Factor (Regional)</v>
      </c>
      <c r="D744" s="127" t="s">
        <v>75</v>
      </c>
      <c r="E744" s="125" t="s">
        <v>11</v>
      </c>
      <c r="F744" s="124">
        <v>2100</v>
      </c>
      <c r="G744" s="126">
        <v>1.1235888012987842</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damageAdj</v>
      </c>
      <c r="C745" s="39" t="str">
        <f xml:space="preserve"> INDEX( co_scalarInfo[scalarLabel], MATCH( scalarDataframe[[#This Row],[scalarName]], co_scalarInfo[scalarName], 0 ) )</f>
        <v>Road Miles and Population Adjustment Factor (Regional)</v>
      </c>
      <c r="D745" s="127" t="s">
        <v>75</v>
      </c>
      <c r="E745" s="125" t="s">
        <v>12</v>
      </c>
      <c r="F745" s="124">
        <v>2100</v>
      </c>
      <c r="G745" s="126">
        <v>1.2878126955168945</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damageAdj</v>
      </c>
      <c r="C746" s="39" t="str">
        <f xml:space="preserve"> INDEX( co_scalarInfo[scalarLabel], MATCH( scalarDataframe[[#This Row],[scalarName]], co_scalarInfo[scalarName], 0 ) )</f>
        <v>Road Miles and Population Adjustment Factor (Regional)</v>
      </c>
      <c r="D746" s="127" t="s">
        <v>75</v>
      </c>
      <c r="E746" s="125" t="s">
        <v>6</v>
      </c>
      <c r="F746" s="124">
        <v>2200</v>
      </c>
      <c r="G746" s="126">
        <v>1.0504759880366106</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damageAdj</v>
      </c>
      <c r="C747" s="39" t="str">
        <f xml:space="preserve"> INDEX( co_scalarInfo[scalarLabel], MATCH( scalarDataframe[[#This Row],[scalarName]], co_scalarInfo[scalarName], 0 ) )</f>
        <v>Road Miles and Population Adjustment Factor (Regional)</v>
      </c>
      <c r="D747" s="127" t="s">
        <v>75</v>
      </c>
      <c r="E747" s="125" t="s">
        <v>7</v>
      </c>
      <c r="F747" s="124">
        <v>2200</v>
      </c>
      <c r="G747" s="126">
        <v>1.0436651248877356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damageAdj</v>
      </c>
      <c r="C748" s="39" t="str">
        <f xml:space="preserve"> INDEX( co_scalarInfo[scalarLabel], MATCH( scalarDataframe[[#This Row],[scalarName]], co_scalarInfo[scalarName], 0 ) )</f>
        <v>Road Miles and Population Adjustment Factor (Regional)</v>
      </c>
      <c r="D748" s="127" t="s">
        <v>75</v>
      </c>
      <c r="E748" s="125" t="s">
        <v>8</v>
      </c>
      <c r="F748" s="124">
        <v>2200</v>
      </c>
      <c r="G748" s="126">
        <v>1.1186095614440514</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damageAdj</v>
      </c>
      <c r="C749" s="39" t="str">
        <f xml:space="preserve"> INDEX( co_scalarInfo[scalarLabel], MATCH( scalarDataframe[[#This Row],[scalarName]], co_scalarInfo[scalarName], 0 ) )</f>
        <v>Road Miles and Population Adjustment Factor (Regional)</v>
      </c>
      <c r="D749" s="127" t="s">
        <v>75</v>
      </c>
      <c r="E749" s="125" t="s">
        <v>9</v>
      </c>
      <c r="F749" s="124">
        <v>2200</v>
      </c>
      <c r="G749" s="126">
        <v>1.1005912017516508</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damageAdj</v>
      </c>
      <c r="C750" s="39" t="str">
        <f xml:space="preserve"> INDEX( co_scalarInfo[scalarLabel], MATCH( scalarDataframe[[#This Row],[scalarName]], co_scalarInfo[scalarName], 0 ) )</f>
        <v>Road Miles and Population Adjustment Factor (Regional)</v>
      </c>
      <c r="D750" s="127" t="s">
        <v>75</v>
      </c>
      <c r="E750" s="125" t="s">
        <v>10</v>
      </c>
      <c r="F750" s="124">
        <v>2200</v>
      </c>
      <c r="G750" s="126">
        <v>1.2668942720115584</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damageAdj</v>
      </c>
      <c r="C751" s="39" t="str">
        <f xml:space="preserve"> INDEX( co_scalarInfo[scalarLabel], MATCH( scalarDataframe[[#This Row],[scalarName]], co_scalarInfo[scalarName], 0 ) )</f>
        <v>Road Miles and Population Adjustment Factor (Regional)</v>
      </c>
      <c r="D751" s="127" t="s">
        <v>75</v>
      </c>
      <c r="E751" s="125" t="s">
        <v>11</v>
      </c>
      <c r="F751" s="124">
        <v>2200</v>
      </c>
      <c r="G751" s="126">
        <v>1.236559223820749</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damageAdj</v>
      </c>
      <c r="C752" s="39" t="str">
        <f xml:space="preserve"> INDEX( co_scalarInfo[scalarLabel], MATCH( scalarDataframe[[#This Row],[scalarName]], co_scalarInfo[scalarName], 0 ) )</f>
        <v>Road Miles and Population Adjustment Factor (Regional)</v>
      </c>
      <c r="D752" s="127" t="s">
        <v>75</v>
      </c>
      <c r="E752" s="125" t="s">
        <v>12</v>
      </c>
      <c r="F752" s="124">
        <v>2200</v>
      </c>
      <c r="G752" s="126">
        <v>1.5618543692672002</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damageAdj</v>
      </c>
      <c r="C753" s="39" t="str">
        <f xml:space="preserve"> INDEX( co_scalarInfo[scalarLabel], MATCH( scalarDataframe[[#This Row],[scalarName]], co_scalarInfo[scalarName], 0 ) )</f>
        <v>Road Miles and Population Adjustment Factor (Regional)</v>
      </c>
      <c r="D753" s="127" t="s">
        <v>75</v>
      </c>
      <c r="E753" s="125" t="s">
        <v>6</v>
      </c>
      <c r="F753" s="124">
        <v>2300</v>
      </c>
      <c r="G753" s="126">
        <v>1.0689175360447152</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damageAdj</v>
      </c>
      <c r="C754" s="39" t="str">
        <f xml:space="preserve"> INDEX( co_scalarInfo[scalarLabel], MATCH( scalarDataframe[[#This Row],[scalarName]], co_scalarInfo[scalarName], 0 ) )</f>
        <v>Road Miles and Population Adjustment Factor (Regional)</v>
      </c>
      <c r="D754" s="127" t="s">
        <v>75</v>
      </c>
      <c r="E754" s="125" t="s">
        <v>7</v>
      </c>
      <c r="F754" s="124">
        <v>2300</v>
      </c>
      <c r="G754" s="126">
        <v>1.0625158878002374</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damageAdj</v>
      </c>
      <c r="C755" s="39" t="str">
        <f xml:space="preserve"> INDEX( co_scalarInfo[scalarLabel], MATCH( scalarDataframe[[#This Row],[scalarName]], co_scalarInfo[scalarName], 0 ) )</f>
        <v>Road Miles and Population Adjustment Factor (Regional)</v>
      </c>
      <c r="D755" s="127" t="s">
        <v>75</v>
      </c>
      <c r="E755" s="125" t="s">
        <v>8</v>
      </c>
      <c r="F755" s="124">
        <v>2300</v>
      </c>
      <c r="G755" s="126">
        <v>1.1803804116377485</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damageAdj</v>
      </c>
      <c r="C756" s="39" t="str">
        <f xml:space="preserve"> INDEX( co_scalarInfo[scalarLabel], MATCH( scalarDataframe[[#This Row],[scalarName]], co_scalarInfo[scalarName], 0 ) )</f>
        <v>Road Miles and Population Adjustment Factor (Regional)</v>
      </c>
      <c r="D756" s="127" t="s">
        <v>75</v>
      </c>
      <c r="E756" s="125" t="s">
        <v>9</v>
      </c>
      <c r="F756" s="124">
        <v>2300</v>
      </c>
      <c r="G756" s="126">
        <v>1.1460857760234557</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damageAdj</v>
      </c>
      <c r="C757" s="39" t="str">
        <f xml:space="preserve"> INDEX( co_scalarInfo[scalarLabel], MATCH( scalarDataframe[[#This Row],[scalarName]], co_scalarInfo[scalarName], 0 ) )</f>
        <v>Road Miles and Population Adjustment Factor (Regional)</v>
      </c>
      <c r="D757" s="127" t="s">
        <v>75</v>
      </c>
      <c r="E757" s="125" t="s">
        <v>10</v>
      </c>
      <c r="F757" s="124">
        <v>2300</v>
      </c>
      <c r="G757" s="126">
        <v>1.3982199444954504</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damageAdj</v>
      </c>
      <c r="C758" s="39" t="str">
        <f xml:space="preserve"> INDEX( co_scalarInfo[scalarLabel], MATCH( scalarDataframe[[#This Row],[scalarName]], co_scalarInfo[scalarName], 0 ) )</f>
        <v>Road Miles and Population Adjustment Factor (Regional)</v>
      </c>
      <c r="D758" s="127" t="s">
        <v>75</v>
      </c>
      <c r="E758" s="125" t="s">
        <v>11</v>
      </c>
      <c r="F758" s="124">
        <v>2300</v>
      </c>
      <c r="G758" s="126">
        <v>1.3495296463427138</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damageAdj</v>
      </c>
      <c r="C759" s="39" t="str">
        <f xml:space="preserve"> INDEX( co_scalarInfo[scalarLabel], MATCH( scalarDataframe[[#This Row],[scalarName]], co_scalarInfo[scalarName], 0 ) )</f>
        <v>Road Miles and Population Adjustment Factor (Regional)</v>
      </c>
      <c r="D759" s="127" t="s">
        <v>75</v>
      </c>
      <c r="E759" s="125" t="s">
        <v>12</v>
      </c>
      <c r="F759" s="124">
        <v>2300</v>
      </c>
      <c r="G759" s="126">
        <v>1.835896043017506</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damageAdj</v>
      </c>
      <c r="C760" s="39" t="str">
        <f xml:space="preserve"> INDEX( co_scalarInfo[scalarLabel], MATCH( scalarDataframe[[#This Row],[scalarName]], co_scalarInfo[scalarName], 0 ) )</f>
        <v>Population-Driven Demand Growth Factor for Grid Reliability</v>
      </c>
      <c r="D760" s="127" t="s">
        <v>293</v>
      </c>
      <c r="E760" s="125" t="s">
        <v>6</v>
      </c>
      <c r="F760" s="124">
        <v>2100</v>
      </c>
      <c r="G760" s="126">
        <v>1.4850893005702073</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damageAdj</v>
      </c>
      <c r="C761" s="39" t="str">
        <f xml:space="preserve"> INDEX( co_scalarInfo[scalarLabel], MATCH( scalarDataframe[[#This Row],[scalarName]], co_scalarInfo[scalarName], 0 ) )</f>
        <v>Population-Driven Demand Growth Factor for Grid Reliability</v>
      </c>
      <c r="D761" s="127" t="s">
        <v>293</v>
      </c>
      <c r="E761" s="125" t="s">
        <v>7</v>
      </c>
      <c r="F761" s="124">
        <v>2100</v>
      </c>
      <c r="G761" s="126">
        <v>1.5923438330431203</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damageAdj</v>
      </c>
      <c r="C762" s="39" t="str">
        <f xml:space="preserve"> INDEX( co_scalarInfo[scalarLabel], MATCH( scalarDataframe[[#This Row],[scalarName]], co_scalarInfo[scalarName], 0 ) )</f>
        <v>Population-Driven Demand Growth Factor for Grid Reliability</v>
      </c>
      <c r="D762" s="127" t="s">
        <v>293</v>
      </c>
      <c r="E762" s="125" t="s">
        <v>8</v>
      </c>
      <c r="F762" s="124">
        <v>2100</v>
      </c>
      <c r="G762" s="126">
        <v>2.0954654699694366</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damageAdj</v>
      </c>
      <c r="C763" s="39" t="str">
        <f xml:space="preserve"> INDEX( co_scalarInfo[scalarLabel], MATCH( scalarDataframe[[#This Row],[scalarName]], co_scalarInfo[scalarName], 0 ) )</f>
        <v>Population-Driven Demand Growth Factor for Grid Reliability</v>
      </c>
      <c r="D763" s="127" t="s">
        <v>293</v>
      </c>
      <c r="E763" s="125" t="s">
        <v>9</v>
      </c>
      <c r="F763" s="124">
        <v>2100</v>
      </c>
      <c r="G763" s="126">
        <v>1.8937572976374462</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damageAdj</v>
      </c>
      <c r="C764" s="39" t="str">
        <f xml:space="preserve"> INDEX( co_scalarInfo[scalarLabel], MATCH( scalarDataframe[[#This Row],[scalarName]], co_scalarInfo[scalarName], 0 ) )</f>
        <v>Population-Driven Demand Growth Factor for Grid Reliability</v>
      </c>
      <c r="D764" s="127" t="s">
        <v>293</v>
      </c>
      <c r="E764" s="125" t="s">
        <v>10</v>
      </c>
      <c r="F764" s="124">
        <v>2100</v>
      </c>
      <c r="G764" s="126">
        <v>1.9049463226697299</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damageAdj</v>
      </c>
      <c r="C765" s="39" t="str">
        <f xml:space="preserve"> INDEX( co_scalarInfo[scalarLabel], MATCH( scalarDataframe[[#This Row],[scalarName]], co_scalarInfo[scalarName], 0 ) )</f>
        <v>Population-Driven Demand Growth Factor for Grid Reliability</v>
      </c>
      <c r="D765" s="127" t="s">
        <v>293</v>
      </c>
      <c r="E765" s="125" t="s">
        <v>11</v>
      </c>
      <c r="F765" s="124">
        <v>2100</v>
      </c>
      <c r="G765" s="126">
        <v>2.4231616195986447</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damageAdj</v>
      </c>
      <c r="C766" s="39" t="str">
        <f xml:space="preserve"> INDEX( co_scalarInfo[scalarLabel], MATCH( scalarDataframe[[#This Row],[scalarName]], co_scalarInfo[scalarName], 0 ) )</f>
        <v>Population-Driven Demand Growth Factor for Grid Reliability</v>
      </c>
      <c r="D766" s="127" t="s">
        <v>293</v>
      </c>
      <c r="E766" s="125" t="s">
        <v>12</v>
      </c>
      <c r="F766" s="124">
        <v>2100</v>
      </c>
      <c r="G766" s="126">
        <v>2.5172334806660004</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damageAdj</v>
      </c>
      <c r="C767" s="39" t="str">
        <f xml:space="preserve"> INDEX( co_scalarInfo[scalarLabel], MATCH( scalarDataframe[[#This Row],[scalarName]], co_scalarInfo[scalarName], 0 ) )</f>
        <v>Population-Driven Demand Growth Factor for Grid Reliability</v>
      </c>
      <c r="D767" s="127" t="s">
        <v>293</v>
      </c>
      <c r="E767" s="125" t="s">
        <v>6</v>
      </c>
      <c r="F767" s="124">
        <v>2200</v>
      </c>
      <c r="G767" s="126">
        <v>2.1986660938521219</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damageAdj</v>
      </c>
      <c r="C768" s="39" t="str">
        <f xml:space="preserve"> INDEX( co_scalarInfo[scalarLabel], MATCH( scalarDataframe[[#This Row],[scalarName]], co_scalarInfo[scalarName], 0 ) )</f>
        <v>Population-Driven Demand Growth Factor for Grid Reliability</v>
      </c>
      <c r="D768" s="127" t="s">
        <v>293</v>
      </c>
      <c r="E768" s="125" t="s">
        <v>7</v>
      </c>
      <c r="F768" s="124">
        <v>2200</v>
      </c>
      <c r="G768" s="126">
        <v>2.4370061654218667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damageAdj</v>
      </c>
      <c r="C769" s="39" t="str">
        <f xml:space="preserve"> INDEX( co_scalarInfo[scalarLabel], MATCH( scalarDataframe[[#This Row],[scalarName]], co_scalarInfo[scalarName], 0 ) )</f>
        <v>Population-Driven Demand Growth Factor for Grid Reliability</v>
      </c>
      <c r="D769" s="127" t="s">
        <v>293</v>
      </c>
      <c r="E769" s="125" t="s">
        <v>8</v>
      </c>
      <c r="F769" s="124">
        <v>2200</v>
      </c>
      <c r="G769" s="126">
        <v>3.4107607171884915</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damageAdj</v>
      </c>
      <c r="C770" s="39" t="str">
        <f xml:space="preserve"> INDEX( co_scalarInfo[scalarLabel], MATCH( scalarDataframe[[#This Row],[scalarName]], co_scalarInfo[scalarName], 0 ) )</f>
        <v>Population-Driven Demand Growth Factor for Grid Reliability</v>
      </c>
      <c r="D770" s="127" t="s">
        <v>293</v>
      </c>
      <c r="E770" s="125" t="s">
        <v>9</v>
      </c>
      <c r="F770" s="124">
        <v>2200</v>
      </c>
      <c r="G770" s="126">
        <v>2.9351674804293317</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damageAdj</v>
      </c>
      <c r="C771" s="39" t="str">
        <f xml:space="preserve"> INDEX( co_scalarInfo[scalarLabel], MATCH( scalarDataframe[[#This Row],[scalarName]], co_scalarInfo[scalarName], 0 ) )</f>
        <v>Population-Driven Demand Growth Factor for Grid Reliability</v>
      </c>
      <c r="D771" s="127" t="s">
        <v>293</v>
      </c>
      <c r="E771" s="125" t="s">
        <v>10</v>
      </c>
      <c r="F771" s="124">
        <v>2200</v>
      </c>
      <c r="G771" s="126">
        <v>2.8717064322295798</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damageAdj</v>
      </c>
      <c r="C772" s="39" t="str">
        <f xml:space="preserve"> INDEX( co_scalarInfo[scalarLabel], MATCH( scalarDataframe[[#This Row],[scalarName]], co_scalarInfo[scalarName], 0 ) )</f>
        <v>Population-Driven Demand Growth Factor for Grid Reliability</v>
      </c>
      <c r="D772" s="127" t="s">
        <v>293</v>
      </c>
      <c r="E772" s="125" t="s">
        <v>11</v>
      </c>
      <c r="F772" s="124">
        <v>2200</v>
      </c>
      <c r="G772" s="126">
        <v>3.8453977599572973</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damageAdj</v>
      </c>
      <c r="C773" s="39" t="str">
        <f xml:space="preserve"> INDEX( co_scalarInfo[scalarLabel], MATCH( scalarDataframe[[#This Row],[scalarName]], co_scalarInfo[scalarName], 0 ) )</f>
        <v>Population-Driven Demand Growth Factor for Grid Reliability</v>
      </c>
      <c r="D773" s="127" t="s">
        <v>293</v>
      </c>
      <c r="E773" s="125" t="s">
        <v>12</v>
      </c>
      <c r="F773" s="124">
        <v>2200</v>
      </c>
      <c r="G773" s="126">
        <v>4.4064627564087218</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damageAdj</v>
      </c>
      <c r="C774" s="39" t="str">
        <f xml:space="preserve"> INDEX( co_scalarInfo[scalarLabel], MATCH( scalarDataframe[[#This Row],[scalarName]], co_scalarInfo[scalarName], 0 ) )</f>
        <v>Population-Driven Demand Growth Factor for Grid Reliability</v>
      </c>
      <c r="D774" s="127" t="s">
        <v>293</v>
      </c>
      <c r="E774" s="125" t="s">
        <v>6</v>
      </c>
      <c r="F774" s="124">
        <v>2300</v>
      </c>
      <c r="G774" s="126">
        <v>2.9122428871340382</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damageAdj</v>
      </c>
      <c r="C775" s="39" t="str">
        <f xml:space="preserve"> INDEX( co_scalarInfo[scalarLabel], MATCH( scalarDataframe[[#This Row],[scalarName]], co_scalarInfo[scalarName], 0 ) )</f>
        <v>Population-Driven Demand Growth Factor for Grid Reliability</v>
      </c>
      <c r="D775" s="127" t="s">
        <v>293</v>
      </c>
      <c r="E775" s="125" t="s">
        <v>7</v>
      </c>
      <c r="F775" s="124">
        <v>2300</v>
      </c>
      <c r="G775" s="126">
        <v>3.2816684978006165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damageAdj</v>
      </c>
      <c r="C776" s="39" t="str">
        <f xml:space="preserve"> INDEX( co_scalarInfo[scalarLabel], MATCH( scalarDataframe[[#This Row],[scalarName]], co_scalarInfo[scalarName], 0 ) )</f>
        <v>Population-Driven Demand Growth Factor for Grid Reliability</v>
      </c>
      <c r="D776" s="127" t="s">
        <v>293</v>
      </c>
      <c r="E776" s="125" t="s">
        <v>8</v>
      </c>
      <c r="F776" s="124">
        <v>2300</v>
      </c>
      <c r="G776" s="126">
        <v>4.7260559644075464</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damageAdj</v>
      </c>
      <c r="C777" s="39" t="str">
        <f xml:space="preserve"> INDEX( co_scalarInfo[scalarLabel], MATCH( scalarDataframe[[#This Row],[scalarName]], co_scalarInfo[scalarName], 0 ) )</f>
        <v>Population-Driven Demand Growth Factor for Grid Reliability</v>
      </c>
      <c r="D777" s="127" t="s">
        <v>293</v>
      </c>
      <c r="E777" s="125" t="s">
        <v>9</v>
      </c>
      <c r="F777" s="124">
        <v>2300</v>
      </c>
      <c r="G777" s="126">
        <v>3.9765776632212138</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damageAdj</v>
      </c>
      <c r="C778" s="39" t="str">
        <f xml:space="preserve"> INDEX( co_scalarInfo[scalarLabel], MATCH( scalarDataframe[[#This Row],[scalarName]], co_scalarInfo[scalarName], 0 ) )</f>
        <v>Population-Driven Demand Growth Factor for Grid Reliability</v>
      </c>
      <c r="D778" s="127" t="s">
        <v>293</v>
      </c>
      <c r="E778" s="125" t="s">
        <v>10</v>
      </c>
      <c r="F778" s="124">
        <v>2300</v>
      </c>
      <c r="G778" s="126">
        <v>3.8384665417894297</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damageAdj</v>
      </c>
      <c r="C779" s="39" t="str">
        <f xml:space="preserve"> INDEX( co_scalarInfo[scalarLabel], MATCH( scalarDataframe[[#This Row],[scalarName]], co_scalarInfo[scalarName], 0 ) )</f>
        <v>Population-Driven Demand Growth Factor for Grid Reliability</v>
      </c>
      <c r="D779" s="127" t="s">
        <v>293</v>
      </c>
      <c r="E779" s="125" t="s">
        <v>11</v>
      </c>
      <c r="F779" s="124">
        <v>2300</v>
      </c>
      <c r="G779" s="126">
        <v>5.2676339003159498</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damageAdj</v>
      </c>
      <c r="C780" s="39" t="str">
        <f xml:space="preserve"> INDEX( co_scalarInfo[scalarLabel], MATCH( scalarDataframe[[#This Row],[scalarName]], co_scalarInfo[scalarName], 0 ) )</f>
        <v>Population-Driven Demand Growth Factor for Grid Reliability</v>
      </c>
      <c r="D780" s="127" t="s">
        <v>293</v>
      </c>
      <c r="E780" s="125" t="s">
        <v>12</v>
      </c>
      <c r="F780" s="124">
        <v>2300</v>
      </c>
      <c r="G780" s="126">
        <v>6.295692032151436</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damageAdj</v>
      </c>
      <c r="C781" s="39" t="str">
        <f xml:space="preserve"> INDEX( co_scalarInfo[scalarLabel], MATCH( scalarDataframe[[#This Row],[scalarName]], co_scalarInfo[scalarName], 0 ) )</f>
        <v>Electricity Supply and Demand Reference Costs</v>
      </c>
      <c r="D781" s="127" t="s">
        <v>98</v>
      </c>
      <c r="E781" s="125" t="s">
        <v>6</v>
      </c>
      <c r="F781" s="124">
        <v>2100</v>
      </c>
      <c r="G781" s="126">
        <v>179330929602.50439</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damageAdj</v>
      </c>
      <c r="C782" s="39" t="str">
        <f xml:space="preserve"> INDEX( co_scalarInfo[scalarLabel], MATCH( scalarDataframe[[#This Row],[scalarName]], co_scalarInfo[scalarName], 0 ) )</f>
        <v>Electricity Supply and Demand Reference Costs</v>
      </c>
      <c r="D782" s="127" t="s">
        <v>98</v>
      </c>
      <c r="E782" s="125" t="s">
        <v>7</v>
      </c>
      <c r="F782" s="124">
        <v>2100</v>
      </c>
      <c r="G782" s="126">
        <v>125189142367.94434</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damageAdj</v>
      </c>
      <c r="C783" s="39" t="str">
        <f xml:space="preserve"> INDEX( co_scalarInfo[scalarLabel], MATCH( scalarDataframe[[#This Row],[scalarName]], co_scalarInfo[scalarName], 0 ) )</f>
        <v>Electricity Supply and Demand Reference Costs</v>
      </c>
      <c r="D783" s="127" t="s">
        <v>98</v>
      </c>
      <c r="E783" s="125" t="s">
        <v>8</v>
      </c>
      <c r="F783" s="124">
        <v>2100</v>
      </c>
      <c r="G783" s="126">
        <v>25569380066.292725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damageAdj</v>
      </c>
      <c r="C784" s="39" t="str">
        <f xml:space="preserve"> INDEX( co_scalarInfo[scalarLabel], MATCH( scalarDataframe[[#This Row],[scalarName]], co_scalarInfo[scalarName], 0 ) )</f>
        <v>Electricity Supply and Demand Reference Costs</v>
      </c>
      <c r="D784" s="127" t="s">
        <v>98</v>
      </c>
      <c r="E784" s="125" t="s">
        <v>9</v>
      </c>
      <c r="F784" s="124">
        <v>2100</v>
      </c>
      <c r="G784" s="126">
        <v>14463156402.047424</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damageAdj</v>
      </c>
      <c r="C785" s="39" t="str">
        <f xml:space="preserve"> INDEX( co_scalarInfo[scalarLabel], MATCH( scalarDataframe[[#This Row],[scalarName]], co_scalarInfo[scalarName], 0 ) )</f>
        <v>Electricity Supply and Demand Reference Costs</v>
      </c>
      <c r="D785" s="127" t="s">
        <v>98</v>
      </c>
      <c r="E785" s="125" t="s">
        <v>10</v>
      </c>
      <c r="F785" s="124">
        <v>2100</v>
      </c>
      <c r="G785" s="126">
        <v>192265807441.18555</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damageAdj</v>
      </c>
      <c r="C786" s="39" t="str">
        <f xml:space="preserve"> INDEX( co_scalarInfo[scalarLabel], MATCH( scalarDataframe[[#This Row],[scalarName]], co_scalarInfo[scalarName], 0 ) )</f>
        <v>Electricity Supply and Demand Reference Costs</v>
      </c>
      <c r="D786" s="127" t="s">
        <v>98</v>
      </c>
      <c r="E786" s="125" t="s">
        <v>11</v>
      </c>
      <c r="F786" s="124">
        <v>2100</v>
      </c>
      <c r="G786" s="126">
        <v>75424789560.094482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damageAdj</v>
      </c>
      <c r="C787" s="39" t="str">
        <f xml:space="preserve"> INDEX( co_scalarInfo[scalarLabel], MATCH( scalarDataframe[[#This Row],[scalarName]], co_scalarInfo[scalarName], 0 ) )</f>
        <v>Electricity Supply and Demand Reference Costs</v>
      </c>
      <c r="D787" s="127" t="s">
        <v>98</v>
      </c>
      <c r="E787" s="125" t="s">
        <v>12</v>
      </c>
      <c r="F787" s="124">
        <v>2100</v>
      </c>
      <c r="G787" s="126">
        <v>80791168956.777832</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damageAdj</v>
      </c>
      <c r="C788" s="39" t="str">
        <f xml:space="preserve"> INDEX( co_scalarInfo[scalarLabel], MATCH( scalarDataframe[[#This Row],[scalarName]], co_scalarInfo[scalarName], 0 ) )</f>
        <v>Electricity Supply and Demand Reference Costs</v>
      </c>
      <c r="D788" s="127" t="s">
        <v>98</v>
      </c>
      <c r="E788" s="125" t="s">
        <v>6</v>
      </c>
      <c r="F788" s="124">
        <v>2200</v>
      </c>
      <c r="G788" s="126">
        <v>282277520670.82764</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damageAdj</v>
      </c>
      <c r="C789" s="39" t="str">
        <f xml:space="preserve"> INDEX( co_scalarInfo[scalarLabel], MATCH( scalarDataframe[[#This Row],[scalarName]], co_scalarInfo[scalarName], 0 ) )</f>
        <v>Electricity Supply and Demand Reference Costs</v>
      </c>
      <c r="D789" s="127" t="s">
        <v>98</v>
      </c>
      <c r="E789" s="125" t="s">
        <v>7</v>
      </c>
      <c r="F789" s="124">
        <v>2200</v>
      </c>
      <c r="G789" s="126">
        <v>185953632401.35596</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damageAdj</v>
      </c>
      <c r="C790" s="39" t="str">
        <f xml:space="preserve"> INDEX( co_scalarInfo[scalarLabel], MATCH( scalarDataframe[[#This Row],[scalarName]], co_scalarInfo[scalarName], 0 ) )</f>
        <v>Electricity Supply and Demand Reference Costs</v>
      </c>
      <c r="D790" s="127" t="s">
        <v>98</v>
      </c>
      <c r="E790" s="125" t="s">
        <v>8</v>
      </c>
      <c r="F790" s="124">
        <v>2200</v>
      </c>
      <c r="G790" s="126">
        <v>31043869481.799835</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damageAdj</v>
      </c>
      <c r="C791" s="39" t="str">
        <f xml:space="preserve"> INDEX( co_scalarInfo[scalarLabel], MATCH( scalarDataframe[[#This Row],[scalarName]], co_scalarInfo[scalarName], 0 ) )</f>
        <v>Electricity Supply and Demand Reference Costs</v>
      </c>
      <c r="D791" s="127" t="s">
        <v>98</v>
      </c>
      <c r="E791" s="125" t="s">
        <v>9</v>
      </c>
      <c r="F791" s="124">
        <v>2200</v>
      </c>
      <c r="G791" s="126">
        <v>29300848097.408325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damageAdj</v>
      </c>
      <c r="C792" s="39" t="str">
        <f xml:space="preserve"> INDEX( co_scalarInfo[scalarLabel], MATCH( scalarDataframe[[#This Row],[scalarName]], co_scalarInfo[scalarName], 0 ) )</f>
        <v>Electricity Supply and Demand Reference Costs</v>
      </c>
      <c r="D792" s="127" t="s">
        <v>98</v>
      </c>
      <c r="E792" s="125" t="s">
        <v>10</v>
      </c>
      <c r="F792" s="124">
        <v>2200</v>
      </c>
      <c r="G792" s="126">
        <v>285725063869.32349</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damageAdj</v>
      </c>
      <c r="C793" s="39" t="str">
        <f xml:space="preserve"> INDEX( co_scalarInfo[scalarLabel], MATCH( scalarDataframe[[#This Row],[scalarName]], co_scalarInfo[scalarName], 0 ) )</f>
        <v>Electricity Supply and Demand Reference Costs</v>
      </c>
      <c r="D793" s="127" t="s">
        <v>98</v>
      </c>
      <c r="E793" s="125" t="s">
        <v>11</v>
      </c>
      <c r="F793" s="124">
        <v>2200</v>
      </c>
      <c r="G793" s="126">
        <v>121891651728.61877</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damageAdj</v>
      </c>
      <c r="C794" s="39" t="str">
        <f xml:space="preserve"> INDEX( co_scalarInfo[scalarLabel], MATCH( scalarDataframe[[#This Row],[scalarName]], co_scalarInfo[scalarName], 0 ) )</f>
        <v>Electricity Supply and Demand Reference Costs</v>
      </c>
      <c r="D794" s="127" t="s">
        <v>98</v>
      </c>
      <c r="E794" s="125" t="s">
        <v>12</v>
      </c>
      <c r="F794" s="124">
        <v>2200</v>
      </c>
      <c r="G794" s="126">
        <v>126463484574.36621</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damageAdj</v>
      </c>
      <c r="C795" s="39" t="str">
        <f xml:space="preserve"> INDEX( co_scalarInfo[scalarLabel], MATCH( scalarDataframe[[#This Row],[scalarName]], co_scalarInfo[scalarName], 0 ) )</f>
        <v>Electricity Supply and Demand Reference Costs</v>
      </c>
      <c r="D795" s="127" t="s">
        <v>98</v>
      </c>
      <c r="E795" s="125" t="s">
        <v>6</v>
      </c>
      <c r="F795" s="124">
        <v>2300</v>
      </c>
      <c r="G795" s="126">
        <v>385224111739.15137</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damageAdj</v>
      </c>
      <c r="C796" s="39" t="str">
        <f xml:space="preserve"> INDEX( co_scalarInfo[scalarLabel], MATCH( scalarDataframe[[#This Row],[scalarName]], co_scalarInfo[scalarName], 0 ) )</f>
        <v>Electricity Supply and Demand Reference Costs</v>
      </c>
      <c r="D796" s="127" t="s">
        <v>98</v>
      </c>
      <c r="E796" s="125" t="s">
        <v>7</v>
      </c>
      <c r="F796" s="124">
        <v>2300</v>
      </c>
      <c r="G796" s="126">
        <v>246718122434.76758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damageAdj</v>
      </c>
      <c r="C797" s="39" t="str">
        <f xml:space="preserve"> INDEX( co_scalarInfo[scalarLabel], MATCH( scalarDataframe[[#This Row],[scalarName]], co_scalarInfo[scalarName], 0 ) )</f>
        <v>Electricity Supply and Demand Reference Costs</v>
      </c>
      <c r="D797" s="127" t="s">
        <v>98</v>
      </c>
      <c r="E797" s="125" t="s">
        <v>8</v>
      </c>
      <c r="F797" s="124">
        <v>2300</v>
      </c>
      <c r="G797" s="126">
        <v>36518358897.306931</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damageAdj</v>
      </c>
      <c r="C798" s="39" t="str">
        <f xml:space="preserve"> INDEX( co_scalarInfo[scalarLabel], MATCH( scalarDataframe[[#This Row],[scalarName]], co_scalarInfo[scalarName], 0 ) )</f>
        <v>Electricity Supply and Demand Reference Costs</v>
      </c>
      <c r="D798" s="127" t="s">
        <v>98</v>
      </c>
      <c r="E798" s="125" t="s">
        <v>9</v>
      </c>
      <c r="F798" s="124">
        <v>2300</v>
      </c>
      <c r="G798" s="126">
        <v>44138539792.769287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damageAdj</v>
      </c>
      <c r="C799" s="39" t="str">
        <f xml:space="preserve"> INDEX( co_scalarInfo[scalarLabel], MATCH( scalarDataframe[[#This Row],[scalarName]], co_scalarInfo[scalarName], 0 ) )</f>
        <v>Electricity Supply and Demand Reference Costs</v>
      </c>
      <c r="D799" s="127" t="s">
        <v>98</v>
      </c>
      <c r="E799" s="125" t="s">
        <v>10</v>
      </c>
      <c r="F799" s="124">
        <v>2300</v>
      </c>
      <c r="G799" s="126">
        <v>379184320297.46143</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damageAdj</v>
      </c>
      <c r="C800" s="39" t="str">
        <f xml:space="preserve"> INDEX( co_scalarInfo[scalarLabel], MATCH( scalarDataframe[[#This Row],[scalarName]], co_scalarInfo[scalarName], 0 ) )</f>
        <v>Electricity Supply and Demand Reference Costs</v>
      </c>
      <c r="D800" s="127" t="s">
        <v>98</v>
      </c>
      <c r="E800" s="125" t="s">
        <v>11</v>
      </c>
      <c r="F800" s="124">
        <v>2300</v>
      </c>
      <c r="G800" s="126">
        <v>168358513897.14307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damageAdj</v>
      </c>
      <c r="C801" s="39" t="str">
        <f xml:space="preserve"> INDEX( co_scalarInfo[scalarLabel], MATCH( scalarDataframe[[#This Row],[scalarName]], co_scalarInfo[scalarName], 0 ) )</f>
        <v>Electricity Supply and Demand Reference Costs</v>
      </c>
      <c r="D801" s="127" t="s">
        <v>98</v>
      </c>
      <c r="E801" s="125" t="s">
        <v>12</v>
      </c>
      <c r="F801" s="124">
        <v>2300</v>
      </c>
      <c r="G801" s="126">
        <v>172135800191.95471</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damageAdj</v>
      </c>
      <c r="C802" s="39" t="str">
        <f xml:space="preserve"> INDEX( co_scalarInfo[scalarLabel], MATCH( scalarDataframe[[#This Row],[scalarName]], co_scalarInfo[scalarName], 0 ) )</f>
        <v>MH Demographic Proportion Adjustment Factor</v>
      </c>
      <c r="D802" s="23" t="s">
        <v>528</v>
      </c>
      <c r="E802" s="16" t="s">
        <v>6</v>
      </c>
      <c r="F802" s="24">
        <v>2010</v>
      </c>
      <c r="G802" s="25">
        <v>1.0020358987493501</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damageAdj</v>
      </c>
      <c r="C803" s="39" t="str">
        <f xml:space="preserve"> INDEX( co_scalarInfo[scalarLabel], MATCH( scalarDataframe[[#This Row],[scalarName]], co_scalarInfo[scalarName], 0 ) )</f>
        <v>MH Demographic Proportion Adjustment Factor</v>
      </c>
      <c r="D803" s="23" t="s">
        <v>528</v>
      </c>
      <c r="E803" s="16" t="s">
        <v>6</v>
      </c>
      <c r="F803" s="24">
        <v>2011</v>
      </c>
      <c r="G803" s="25">
        <v>1.0016250853338</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damageAdj</v>
      </c>
      <c r="C804" s="39" t="str">
        <f xml:space="preserve"> INDEX( co_scalarInfo[scalarLabel], MATCH( scalarDataframe[[#This Row],[scalarName]], co_scalarInfo[scalarName], 0 ) )</f>
        <v>MH Demographic Proportion Adjustment Factor</v>
      </c>
      <c r="D804" s="23" t="s">
        <v>528</v>
      </c>
      <c r="E804" s="16" t="s">
        <v>6</v>
      </c>
      <c r="F804" s="24">
        <v>2013</v>
      </c>
      <c r="G804" s="25">
        <v>1.0008034585026999</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damageAdj</v>
      </c>
      <c r="C805" s="39" t="str">
        <f xml:space="preserve"> INDEX( co_scalarInfo[scalarLabel], MATCH( scalarDataframe[[#This Row],[scalarName]], co_scalarInfo[scalarName], 0 ) )</f>
        <v>MH Demographic Proportion Adjustment Factor</v>
      </c>
      <c r="D805" s="23" t="s">
        <v>528</v>
      </c>
      <c r="E805" s="16" t="s">
        <v>6</v>
      </c>
      <c r="F805" s="24">
        <v>2017</v>
      </c>
      <c r="G805" s="25">
        <v>0.99918158258854906</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damageAdj</v>
      </c>
      <c r="C806" s="39" t="str">
        <f xml:space="preserve"> INDEX( co_scalarInfo[scalarLabel], MATCH( scalarDataframe[[#This Row],[scalarName]], co_scalarInfo[scalarName], 0 ) )</f>
        <v>MH Demographic Proportion Adjustment Factor</v>
      </c>
      <c r="D806" s="23" t="s">
        <v>528</v>
      </c>
      <c r="E806" s="16" t="s">
        <v>6</v>
      </c>
      <c r="F806" s="24">
        <v>2025</v>
      </c>
      <c r="G806" s="25">
        <v>0.99869212678404595</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damageAdj</v>
      </c>
      <c r="C807" s="39" t="str">
        <f xml:space="preserve"> INDEX( co_scalarInfo[scalarLabel], MATCH( scalarDataframe[[#This Row],[scalarName]], co_scalarInfo[scalarName], 0 ) )</f>
        <v>MH Demographic Proportion Adjustment Factor</v>
      </c>
      <c r="D807" s="23" t="s">
        <v>528</v>
      </c>
      <c r="E807" s="16" t="s">
        <v>6</v>
      </c>
      <c r="F807" s="24">
        <v>2029</v>
      </c>
      <c r="G807" s="25">
        <v>0.99929112327545699</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damageAdj</v>
      </c>
      <c r="C808" s="39" t="str">
        <f xml:space="preserve"> INDEX( co_scalarInfo[scalarLabel], MATCH( scalarDataframe[[#This Row],[scalarName]], co_scalarInfo[scalarName], 0 ) )</f>
        <v>MH Demographic Proportion Adjustment Factor</v>
      </c>
      <c r="D808" s="23" t="s">
        <v>528</v>
      </c>
      <c r="E808" s="16" t="s">
        <v>6</v>
      </c>
      <c r="F808" s="24">
        <v>2032</v>
      </c>
      <c r="G808" s="25">
        <v>1.0008918463868299</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damageAdj</v>
      </c>
      <c r="C809" s="39" t="str">
        <f xml:space="preserve"> INDEX( co_scalarInfo[scalarLabel], MATCH( scalarDataframe[[#This Row],[scalarName]], co_scalarInfo[scalarName], 0 ) )</f>
        <v>MH Demographic Proportion Adjustment Factor</v>
      </c>
      <c r="D809" s="23" t="s">
        <v>528</v>
      </c>
      <c r="E809" s="16" t="s">
        <v>6</v>
      </c>
      <c r="F809" s="24">
        <v>2033</v>
      </c>
      <c r="G809" s="25">
        <v>1.0016483586529601</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damageAdj</v>
      </c>
      <c r="C810" s="39" t="str">
        <f xml:space="preserve"> INDEX( co_scalarInfo[scalarLabel], MATCH( scalarDataframe[[#This Row],[scalarName]], co_scalarInfo[scalarName], 0 ) )</f>
        <v>MH Demographic Proportion Adjustment Factor</v>
      </c>
      <c r="D810" s="23" t="s">
        <v>528</v>
      </c>
      <c r="E810" s="16" t="s">
        <v>6</v>
      </c>
      <c r="F810" s="24">
        <v>2037</v>
      </c>
      <c r="G810" s="25">
        <v>1.0046663900719801</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damageAdj</v>
      </c>
      <c r="C811" s="39" t="str">
        <f xml:space="preserve"> INDEX( co_scalarInfo[scalarLabel], MATCH( scalarDataframe[[#This Row],[scalarName]], co_scalarInfo[scalarName], 0 ) )</f>
        <v>MH Demographic Proportion Adjustment Factor</v>
      </c>
      <c r="D811" s="23" t="s">
        <v>528</v>
      </c>
      <c r="E811" s="16" t="s">
        <v>6</v>
      </c>
      <c r="F811" s="24">
        <v>2044</v>
      </c>
      <c r="G811" s="25">
        <v>1.00654467386709</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damageAdj</v>
      </c>
      <c r="C812" s="39" t="str">
        <f xml:space="preserve"> INDEX( co_scalarInfo[scalarLabel], MATCH( scalarDataframe[[#This Row],[scalarName]], co_scalarInfo[scalarName], 0 ) )</f>
        <v>MH Demographic Proportion Adjustment Factor</v>
      </c>
      <c r="D812" s="23" t="s">
        <v>528</v>
      </c>
      <c r="E812" s="16" t="s">
        <v>6</v>
      </c>
      <c r="F812" s="24">
        <v>2048</v>
      </c>
      <c r="G812" s="25">
        <v>1.0059066548759701</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damageAdj</v>
      </c>
      <c r="C813" s="39" t="str">
        <f xml:space="preserve"> INDEX( co_scalarInfo[scalarLabel], MATCH( scalarDataframe[[#This Row],[scalarName]], co_scalarInfo[scalarName], 0 ) )</f>
        <v>MH Demographic Proportion Adjustment Factor</v>
      </c>
      <c r="D813" s="23" t="s">
        <v>528</v>
      </c>
      <c r="E813" s="16" t="s">
        <v>6</v>
      </c>
      <c r="F813" s="24">
        <v>2049</v>
      </c>
      <c r="G813" s="25">
        <v>1.0058421204921499</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damageAdj</v>
      </c>
      <c r="C814" s="39" t="str">
        <f xml:space="preserve"> INDEX( co_scalarInfo[scalarLabel], MATCH( scalarDataframe[[#This Row],[scalarName]], co_scalarInfo[scalarName], 0 ) )</f>
        <v>MH Demographic Proportion Adjustment Factor</v>
      </c>
      <c r="D814" s="23" t="s">
        <v>528</v>
      </c>
      <c r="E814" s="16" t="s">
        <v>6</v>
      </c>
      <c r="F814" s="24">
        <v>2050</v>
      </c>
      <c r="G814" s="25">
        <v>1.00567909261872</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damageAdj</v>
      </c>
      <c r="C815" s="39" t="str">
        <f xml:space="preserve"> INDEX( co_scalarInfo[scalarLabel], MATCH( scalarDataframe[[#This Row],[scalarName]], co_scalarInfo[scalarName], 0 ) )</f>
        <v>MH Demographic Proportion Adjustment Factor</v>
      </c>
      <c r="D815" s="23" t="s">
        <v>528</v>
      </c>
      <c r="E815" s="16" t="s">
        <v>6</v>
      </c>
      <c r="F815" s="24">
        <v>2052</v>
      </c>
      <c r="G815" s="25">
        <v>1.00628611696792</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damageAdj</v>
      </c>
      <c r="C816" s="39" t="str">
        <f xml:space="preserve"> INDEX( co_scalarInfo[scalarLabel], MATCH( scalarDataframe[[#This Row],[scalarName]], co_scalarInfo[scalarName], 0 ) )</f>
        <v>MH Demographic Proportion Adjustment Factor</v>
      </c>
      <c r="D816" s="23" t="s">
        <v>528</v>
      </c>
      <c r="E816" s="16" t="s">
        <v>6</v>
      </c>
      <c r="F816" s="24">
        <v>2055</v>
      </c>
      <c r="G816" s="25">
        <v>1.0073135400992199</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damageAdj</v>
      </c>
      <c r="C817" s="39" t="str">
        <f xml:space="preserve"> INDEX( co_scalarInfo[scalarLabel], MATCH( scalarDataframe[[#This Row],[scalarName]], co_scalarInfo[scalarName], 0 ) )</f>
        <v>MH Demographic Proportion Adjustment Factor</v>
      </c>
      <c r="D817" s="23" t="s">
        <v>528</v>
      </c>
      <c r="E817" s="16" t="s">
        <v>6</v>
      </c>
      <c r="F817" s="24">
        <v>2059</v>
      </c>
      <c r="G817" s="25">
        <v>1.0085472175636401</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damageAdj</v>
      </c>
      <c r="C818" s="39" t="str">
        <f xml:space="preserve"> INDEX( co_scalarInfo[scalarLabel], MATCH( scalarDataframe[[#This Row],[scalarName]], co_scalarInfo[scalarName], 0 ) )</f>
        <v>MH Demographic Proportion Adjustment Factor</v>
      </c>
      <c r="D818" s="23" t="s">
        <v>528</v>
      </c>
      <c r="E818" s="16" t="s">
        <v>6</v>
      </c>
      <c r="F818" s="24">
        <v>2061</v>
      </c>
      <c r="G818" s="25">
        <v>1.0094395346549601</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damageAdj</v>
      </c>
      <c r="C819" s="39" t="str">
        <f xml:space="preserve"> INDEX( co_scalarInfo[scalarLabel], MATCH( scalarDataframe[[#This Row],[scalarName]], co_scalarInfo[scalarName], 0 ) )</f>
        <v>MH Demographic Proportion Adjustment Factor</v>
      </c>
      <c r="D819" s="23" t="s">
        <v>528</v>
      </c>
      <c r="E819" s="16" t="s">
        <v>6</v>
      </c>
      <c r="F819" s="24">
        <v>2062</v>
      </c>
      <c r="G819" s="25">
        <v>1.0100230811650099</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damageAdj</v>
      </c>
      <c r="C820" s="39" t="str">
        <f xml:space="preserve"> INDEX( co_scalarInfo[scalarLabel], MATCH( scalarDataframe[[#This Row],[scalarName]], co_scalarInfo[scalarName], 0 ) )</f>
        <v>MH Demographic Proportion Adjustment Factor</v>
      </c>
      <c r="D820" s="23" t="s">
        <v>528</v>
      </c>
      <c r="E820" s="16" t="s">
        <v>6</v>
      </c>
      <c r="F820" s="24">
        <v>2064</v>
      </c>
      <c r="G820" s="25">
        <v>1.0112933607204599</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damageAdj</v>
      </c>
      <c r="C821" s="39" t="str">
        <f xml:space="preserve"> INDEX( co_scalarInfo[scalarLabel], MATCH( scalarDataframe[[#This Row],[scalarName]], co_scalarInfo[scalarName], 0 ) )</f>
        <v>MH Demographic Proportion Adjustment Factor</v>
      </c>
      <c r="D821" s="23" t="s">
        <v>528</v>
      </c>
      <c r="E821" s="16" t="s">
        <v>6</v>
      </c>
      <c r="F821" s="24">
        <v>2067</v>
      </c>
      <c r="G821" s="25">
        <v>1.01316030650093</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damageAdj</v>
      </c>
      <c r="C822" s="39" t="str">
        <f xml:space="preserve"> INDEX( co_scalarInfo[scalarLabel], MATCH( scalarDataframe[[#This Row],[scalarName]], co_scalarInfo[scalarName], 0 ) )</f>
        <v>MH Demographic Proportion Adjustment Factor</v>
      </c>
      <c r="D822" s="23" t="s">
        <v>528</v>
      </c>
      <c r="E822" s="16" t="s">
        <v>6</v>
      </c>
      <c r="F822" s="24">
        <v>2071</v>
      </c>
      <c r="G822" s="25">
        <v>1.01502096924015</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damageAdj</v>
      </c>
      <c r="C823" s="39" t="str">
        <f xml:space="preserve"> INDEX( co_scalarInfo[scalarLabel], MATCH( scalarDataframe[[#This Row],[scalarName]], co_scalarInfo[scalarName], 0 ) )</f>
        <v>MH Demographic Proportion Adjustment Factor</v>
      </c>
      <c r="D823" s="23" t="s">
        <v>528</v>
      </c>
      <c r="E823" s="16" t="s">
        <v>6</v>
      </c>
      <c r="F823" s="24">
        <v>2076</v>
      </c>
      <c r="G823" s="25">
        <v>1.01557782921488</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damageAdj</v>
      </c>
      <c r="C824" s="39" t="str">
        <f xml:space="preserve"> INDEX( co_scalarInfo[scalarLabel], MATCH( scalarDataframe[[#This Row],[scalarName]], co_scalarInfo[scalarName], 0 ) )</f>
        <v>MH Demographic Proportion Adjustment Factor</v>
      </c>
      <c r="D824" s="23" t="s">
        <v>528</v>
      </c>
      <c r="E824" s="16" t="s">
        <v>6</v>
      </c>
      <c r="F824" s="24">
        <v>2077</v>
      </c>
      <c r="G824" s="25">
        <v>1.0156101322358</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damageAdj</v>
      </c>
      <c r="C825" s="39" t="str">
        <f xml:space="preserve"> INDEX( co_scalarInfo[scalarLabel], MATCH( scalarDataframe[[#This Row],[scalarName]], co_scalarInfo[scalarName], 0 ) )</f>
        <v>MH Demographic Proportion Adjustment Factor</v>
      </c>
      <c r="D825" s="23" t="s">
        <v>528</v>
      </c>
      <c r="E825" s="16" t="s">
        <v>6</v>
      </c>
      <c r="F825" s="24">
        <v>2081</v>
      </c>
      <c r="G825" s="25">
        <v>1.0164382641791001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damageAdj</v>
      </c>
      <c r="C826" s="39" t="str">
        <f xml:space="preserve"> INDEX( co_scalarInfo[scalarLabel], MATCH( scalarDataframe[[#This Row],[scalarName]], co_scalarInfo[scalarName], 0 ) )</f>
        <v>MH Demographic Proportion Adjustment Factor</v>
      </c>
      <c r="D826" s="23" t="s">
        <v>528</v>
      </c>
      <c r="E826" s="16" t="s">
        <v>6</v>
      </c>
      <c r="F826" s="24">
        <v>2082</v>
      </c>
      <c r="G826" s="25">
        <v>1.0166109719049301</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damageAdj</v>
      </c>
      <c r="C827" s="39" t="str">
        <f xml:space="preserve"> INDEX( co_scalarInfo[scalarLabel], MATCH( scalarDataframe[[#This Row],[scalarName]], co_scalarInfo[scalarName], 0 ) )</f>
        <v>MH Demographic Proportion Adjustment Factor</v>
      </c>
      <c r="D827" s="23" t="s">
        <v>528</v>
      </c>
      <c r="E827" s="16" t="s">
        <v>6</v>
      </c>
      <c r="F827" s="24">
        <v>2087</v>
      </c>
      <c r="G827" s="25">
        <v>1.0184079755161699</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damageAdj</v>
      </c>
      <c r="C828" s="39" t="str">
        <f xml:space="preserve"> INDEX( co_scalarInfo[scalarLabel], MATCH( scalarDataframe[[#This Row],[scalarName]], co_scalarInfo[scalarName], 0 ) )</f>
        <v>MH Demographic Proportion Adjustment Factor</v>
      </c>
      <c r="D828" s="23" t="s">
        <v>528</v>
      </c>
      <c r="E828" s="16" t="s">
        <v>6</v>
      </c>
      <c r="F828" s="24">
        <v>2091</v>
      </c>
      <c r="G828" s="25">
        <v>1.0203877135305399</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damageAdj</v>
      </c>
      <c r="C829" s="39" t="str">
        <f xml:space="preserve"> INDEX( co_scalarInfo[scalarLabel], MATCH( scalarDataframe[[#This Row],[scalarName]], co_scalarInfo[scalarName], 0 ) )</f>
        <v>MH Demographic Proportion Adjustment Factor</v>
      </c>
      <c r="D829" s="23" t="s">
        <v>528</v>
      </c>
      <c r="E829" s="16" t="s">
        <v>6</v>
      </c>
      <c r="F829" s="24">
        <v>2300</v>
      </c>
      <c r="G829" s="25">
        <v>1.0203877135305399</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damageAdj</v>
      </c>
      <c r="C830" s="39" t="str">
        <f xml:space="preserve"> INDEX( co_scalarInfo[scalarLabel], MATCH( scalarDataframe[[#This Row],[scalarName]], co_scalarInfo[scalarName], 0 ) )</f>
        <v>MH Demographic Proportion Adjustment Factor</v>
      </c>
      <c r="D830" s="23" t="s">
        <v>528</v>
      </c>
      <c r="E830" s="16" t="s">
        <v>7</v>
      </c>
      <c r="F830" s="24">
        <v>2010</v>
      </c>
      <c r="G830" s="25">
        <v>1.0085295652211195</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damageAdj</v>
      </c>
      <c r="C831" s="39" t="str">
        <f xml:space="preserve"> INDEX( co_scalarInfo[scalarLabel], MATCH( scalarDataframe[[#This Row],[scalarName]], co_scalarInfo[scalarName], 0 ) )</f>
        <v>MH Demographic Proportion Adjustment Factor</v>
      </c>
      <c r="D831" s="23" t="s">
        <v>528</v>
      </c>
      <c r="E831" s="16" t="s">
        <v>7</v>
      </c>
      <c r="F831" s="24">
        <v>2011</v>
      </c>
      <c r="G831" s="25">
        <v>1.0068110448954199</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damageAdj</v>
      </c>
      <c r="C832" s="39" t="str">
        <f xml:space="preserve"> INDEX( co_scalarInfo[scalarLabel], MATCH( scalarDataframe[[#This Row],[scalarName]], co_scalarInfo[scalarName], 0 ) )</f>
        <v>MH Demographic Proportion Adjustment Factor</v>
      </c>
      <c r="D832" s="23" t="s">
        <v>528</v>
      </c>
      <c r="E832" s="16" t="s">
        <v>7</v>
      </c>
      <c r="F832" s="24">
        <v>2013</v>
      </c>
      <c r="G832" s="25">
        <v>1.00337400424402</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damageAdj</v>
      </c>
      <c r="C833" s="39" t="str">
        <f xml:space="preserve"> INDEX( co_scalarInfo[scalarLabel], MATCH( scalarDataframe[[#This Row],[scalarName]], co_scalarInfo[scalarName], 0 ) )</f>
        <v>MH Demographic Proportion Adjustment Factor</v>
      </c>
      <c r="D833" s="23" t="s">
        <v>528</v>
      </c>
      <c r="E833" s="16" t="s">
        <v>7</v>
      </c>
      <c r="F833" s="24">
        <v>2017</v>
      </c>
      <c r="G833" s="25">
        <v>0.99661113266946699</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damageAdj</v>
      </c>
      <c r="C834" s="39" t="str">
        <f xml:space="preserve"> INDEX( co_scalarInfo[scalarLabel], MATCH( scalarDataframe[[#This Row],[scalarName]], co_scalarInfo[scalarName], 0 ) )</f>
        <v>MH Demographic Proportion Adjustment Factor</v>
      </c>
      <c r="D834" s="23" t="s">
        <v>528</v>
      </c>
      <c r="E834" s="16" t="s">
        <v>7</v>
      </c>
      <c r="F834" s="24">
        <v>2025</v>
      </c>
      <c r="G834" s="25">
        <v>0.98776066481343705</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damageAdj</v>
      </c>
      <c r="C835" s="39" t="str">
        <f xml:space="preserve"> INDEX( co_scalarInfo[scalarLabel], MATCH( scalarDataframe[[#This Row],[scalarName]], co_scalarInfo[scalarName], 0 ) )</f>
        <v>MH Demographic Proportion Adjustment Factor</v>
      </c>
      <c r="D835" s="23" t="s">
        <v>528</v>
      </c>
      <c r="E835" s="16" t="s">
        <v>7</v>
      </c>
      <c r="F835" s="24">
        <v>2029</v>
      </c>
      <c r="G835" s="25">
        <v>0.98433331368784605</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damageAdj</v>
      </c>
      <c r="C836" s="39" t="str">
        <f xml:space="preserve"> INDEX( co_scalarInfo[scalarLabel], MATCH( scalarDataframe[[#This Row],[scalarName]], co_scalarInfo[scalarName], 0 ) )</f>
        <v>MH Demographic Proportion Adjustment Factor</v>
      </c>
      <c r="D836" s="23" t="s">
        <v>528</v>
      </c>
      <c r="E836" s="16" t="s">
        <v>7</v>
      </c>
      <c r="F836" s="24">
        <v>2032</v>
      </c>
      <c r="G836" s="25">
        <v>0.98379196835581595</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damageAdj</v>
      </c>
      <c r="C837" s="39" t="str">
        <f xml:space="preserve"> INDEX( co_scalarInfo[scalarLabel], MATCH( scalarDataframe[[#This Row],[scalarName]], co_scalarInfo[scalarName], 0 ) )</f>
        <v>MH Demographic Proportion Adjustment Factor</v>
      </c>
      <c r="D837" s="23" t="s">
        <v>528</v>
      </c>
      <c r="E837" s="16" t="s">
        <v>7</v>
      </c>
      <c r="F837" s="24">
        <v>2033</v>
      </c>
      <c r="G837" s="25">
        <v>0.98391701861770198</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damageAdj</v>
      </c>
      <c r="C838" s="39" t="str">
        <f xml:space="preserve"> INDEX( co_scalarInfo[scalarLabel], MATCH( scalarDataframe[[#This Row],[scalarName]], co_scalarInfo[scalarName], 0 ) )</f>
        <v>MH Demographic Proportion Adjustment Factor</v>
      </c>
      <c r="D838" s="23" t="s">
        <v>528</v>
      </c>
      <c r="E838" s="16" t="s">
        <v>7</v>
      </c>
      <c r="F838" s="24">
        <v>2037</v>
      </c>
      <c r="G838" s="25">
        <v>0.98445220235822295</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damageAdj</v>
      </c>
      <c r="C839" s="39" t="str">
        <f xml:space="preserve"> INDEX( co_scalarInfo[scalarLabel], MATCH( scalarDataframe[[#This Row],[scalarName]], co_scalarInfo[scalarName], 0 ) )</f>
        <v>MH Demographic Proportion Adjustment Factor</v>
      </c>
      <c r="D839" s="23" t="s">
        <v>528</v>
      </c>
      <c r="E839" s="16" t="s">
        <v>7</v>
      </c>
      <c r="F839" s="24">
        <v>2044</v>
      </c>
      <c r="G839" s="25">
        <v>0.98135413644813196</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damageAdj</v>
      </c>
      <c r="C840" s="39" t="str">
        <f xml:space="preserve"> INDEX( co_scalarInfo[scalarLabel], MATCH( scalarDataframe[[#This Row],[scalarName]], co_scalarInfo[scalarName], 0 ) )</f>
        <v>MH Demographic Proportion Adjustment Factor</v>
      </c>
      <c r="D840" s="23" t="s">
        <v>528</v>
      </c>
      <c r="E840" s="16" t="s">
        <v>7</v>
      </c>
      <c r="F840" s="24">
        <v>2048</v>
      </c>
      <c r="G840" s="25">
        <v>0.97831093994011997</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damageAdj</v>
      </c>
      <c r="C841" s="39" t="str">
        <f xml:space="preserve"> INDEX( co_scalarInfo[scalarLabel], MATCH( scalarDataframe[[#This Row],[scalarName]], co_scalarInfo[scalarName], 0 ) )</f>
        <v>MH Demographic Proportion Adjustment Factor</v>
      </c>
      <c r="D841" s="23" t="s">
        <v>528</v>
      </c>
      <c r="E841" s="16" t="s">
        <v>7</v>
      </c>
      <c r="F841" s="24">
        <v>2049</v>
      </c>
      <c r="G841" s="25">
        <v>0.97752027518008699</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damageAdj</v>
      </c>
      <c r="C842" s="39" t="str">
        <f xml:space="preserve"> INDEX( co_scalarInfo[scalarLabel], MATCH( scalarDataframe[[#This Row],[scalarName]], co_scalarInfo[scalarName], 0 ) )</f>
        <v>MH Demographic Proportion Adjustment Factor</v>
      </c>
      <c r="D842" s="23" t="s">
        <v>528</v>
      </c>
      <c r="E842" s="16" t="s">
        <v>7</v>
      </c>
      <c r="F842" s="24">
        <v>2050</v>
      </c>
      <c r="G842" s="25">
        <v>0.97669731199290799</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damageAdj</v>
      </c>
      <c r="C843" s="39" t="str">
        <f xml:space="preserve"> INDEX( co_scalarInfo[scalarLabel], MATCH( scalarDataframe[[#This Row],[scalarName]], co_scalarInfo[scalarName], 0 ) )</f>
        <v>MH Demographic Proportion Adjustment Factor</v>
      </c>
      <c r="D843" s="23" t="s">
        <v>528</v>
      </c>
      <c r="E843" s="16" t="s">
        <v>7</v>
      </c>
      <c r="F843" s="24">
        <v>2052</v>
      </c>
      <c r="G843" s="25">
        <v>0.975345945000891</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damageAdj</v>
      </c>
      <c r="C844" s="39" t="str">
        <f xml:space="preserve"> INDEX( co_scalarInfo[scalarLabel], MATCH( scalarDataframe[[#This Row],[scalarName]], co_scalarInfo[scalarName], 0 ) )</f>
        <v>MH Demographic Proportion Adjustment Factor</v>
      </c>
      <c r="D844" s="23" t="s">
        <v>528</v>
      </c>
      <c r="E844" s="16" t="s">
        <v>7</v>
      </c>
      <c r="F844" s="24">
        <v>2055</v>
      </c>
      <c r="G844" s="25">
        <v>0.97345017624087404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damageAdj</v>
      </c>
      <c r="C845" s="39" t="str">
        <f xml:space="preserve"> INDEX( co_scalarInfo[scalarLabel], MATCH( scalarDataframe[[#This Row],[scalarName]], co_scalarInfo[scalarName], 0 ) )</f>
        <v>MH Demographic Proportion Adjustment Factor</v>
      </c>
      <c r="D845" s="23" t="s">
        <v>528</v>
      </c>
      <c r="E845" s="16" t="s">
        <v>7</v>
      </c>
      <c r="F845" s="24">
        <v>2059</v>
      </c>
      <c r="G845" s="25">
        <v>0.97137097748661905</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damageAdj</v>
      </c>
      <c r="C846" s="39" t="str">
        <f xml:space="preserve"> INDEX( co_scalarInfo[scalarLabel], MATCH( scalarDataframe[[#This Row],[scalarName]], co_scalarInfo[scalarName], 0 ) )</f>
        <v>MH Demographic Proportion Adjustment Factor</v>
      </c>
      <c r="D846" s="23" t="s">
        <v>528</v>
      </c>
      <c r="E846" s="16" t="s">
        <v>7</v>
      </c>
      <c r="F846" s="24">
        <v>2061</v>
      </c>
      <c r="G846" s="25">
        <v>0.97047225784510605</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damageAdj</v>
      </c>
      <c r="C847" s="39" t="str">
        <f xml:space="preserve"> INDEX( co_scalarInfo[scalarLabel], MATCH( scalarDataframe[[#This Row],[scalarName]], co_scalarInfo[scalarName], 0 ) )</f>
        <v>MH Demographic Proportion Adjustment Factor</v>
      </c>
      <c r="D847" s="23" t="s">
        <v>528</v>
      </c>
      <c r="E847" s="16" t="s">
        <v>7</v>
      </c>
      <c r="F847" s="24">
        <v>2062</v>
      </c>
      <c r="G847" s="25">
        <v>0.97060098441862297</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damageAdj</v>
      </c>
      <c r="C848" s="39" t="str">
        <f xml:space="preserve"> INDEX( co_scalarInfo[scalarLabel], MATCH( scalarDataframe[[#This Row],[scalarName]], co_scalarInfo[scalarName], 0 ) )</f>
        <v>MH Demographic Proportion Adjustment Factor</v>
      </c>
      <c r="D848" s="23" t="s">
        <v>528</v>
      </c>
      <c r="E848" s="16" t="s">
        <v>7</v>
      </c>
      <c r="F848" s="24">
        <v>2064</v>
      </c>
      <c r="G848" s="25">
        <v>0.97020476528834798</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damageAdj</v>
      </c>
      <c r="C849" s="39" t="str">
        <f xml:space="preserve"> INDEX( co_scalarInfo[scalarLabel], MATCH( scalarDataframe[[#This Row],[scalarName]], co_scalarInfo[scalarName], 0 ) )</f>
        <v>MH Demographic Proportion Adjustment Factor</v>
      </c>
      <c r="D849" s="23" t="s">
        <v>528</v>
      </c>
      <c r="E849" s="16" t="s">
        <v>7</v>
      </c>
      <c r="F849" s="24">
        <v>2067</v>
      </c>
      <c r="G849" s="25">
        <v>0.97033074958096599</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damageAdj</v>
      </c>
      <c r="C850" s="39" t="str">
        <f xml:space="preserve"> INDEX( co_scalarInfo[scalarLabel], MATCH( scalarDataframe[[#This Row],[scalarName]], co_scalarInfo[scalarName], 0 ) )</f>
        <v>MH Demographic Proportion Adjustment Factor</v>
      </c>
      <c r="D850" s="23" t="s">
        <v>528</v>
      </c>
      <c r="E850" s="16" t="s">
        <v>7</v>
      </c>
      <c r="F850" s="24">
        <v>2071</v>
      </c>
      <c r="G850" s="25">
        <v>0.96960487115488103</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damageAdj</v>
      </c>
      <c r="C851" s="39" t="str">
        <f xml:space="preserve"> INDEX( co_scalarInfo[scalarLabel], MATCH( scalarDataframe[[#This Row],[scalarName]], co_scalarInfo[scalarName], 0 ) )</f>
        <v>MH Demographic Proportion Adjustment Factor</v>
      </c>
      <c r="D851" s="23" t="s">
        <v>528</v>
      </c>
      <c r="E851" s="16" t="s">
        <v>7</v>
      </c>
      <c r="F851" s="24">
        <v>2076</v>
      </c>
      <c r="G851" s="25">
        <v>0.96801639787276905</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damageAdj</v>
      </c>
      <c r="C852" s="39" t="str">
        <f xml:space="preserve"> INDEX( co_scalarInfo[scalarLabel], MATCH( scalarDataframe[[#This Row],[scalarName]], co_scalarInfo[scalarName], 0 ) )</f>
        <v>MH Demographic Proportion Adjustment Factor</v>
      </c>
      <c r="D852" s="23" t="s">
        <v>528</v>
      </c>
      <c r="E852" s="16" t="s">
        <v>7</v>
      </c>
      <c r="F852" s="24">
        <v>2077</v>
      </c>
      <c r="G852" s="25">
        <v>0.96772346599502201</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damageAdj</v>
      </c>
      <c r="C853" s="39" t="str">
        <f xml:space="preserve"> INDEX( co_scalarInfo[scalarLabel], MATCH( scalarDataframe[[#This Row],[scalarName]], co_scalarInfo[scalarName], 0 ) )</f>
        <v>MH Demographic Proportion Adjustment Factor</v>
      </c>
      <c r="D853" s="23" t="s">
        <v>528</v>
      </c>
      <c r="E853" s="16" t="s">
        <v>7</v>
      </c>
      <c r="F853" s="24">
        <v>2081</v>
      </c>
      <c r="G853" s="25">
        <v>0.96685945340602097</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damageAdj</v>
      </c>
      <c r="C854" s="39" t="str">
        <f xml:space="preserve"> INDEX( co_scalarInfo[scalarLabel], MATCH( scalarDataframe[[#This Row],[scalarName]], co_scalarInfo[scalarName], 0 ) )</f>
        <v>MH Demographic Proportion Adjustment Factor</v>
      </c>
      <c r="D854" s="23" t="s">
        <v>528</v>
      </c>
      <c r="E854" s="16" t="s">
        <v>7</v>
      </c>
      <c r="F854" s="24">
        <v>2082</v>
      </c>
      <c r="G854" s="25">
        <v>0.96694952645844401</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damageAdj</v>
      </c>
      <c r="C855" s="39" t="str">
        <f xml:space="preserve"> INDEX( co_scalarInfo[scalarLabel], MATCH( scalarDataframe[[#This Row],[scalarName]], co_scalarInfo[scalarName], 0 ) )</f>
        <v>MH Demographic Proportion Adjustment Factor</v>
      </c>
      <c r="D855" s="23" t="s">
        <v>528</v>
      </c>
      <c r="E855" s="16" t="s">
        <v>7</v>
      </c>
      <c r="F855" s="24">
        <v>2087</v>
      </c>
      <c r="G855" s="25">
        <v>0.96670340107064801</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damageAdj</v>
      </c>
      <c r="C856" s="39" t="str">
        <f xml:space="preserve"> INDEX( co_scalarInfo[scalarLabel], MATCH( scalarDataframe[[#This Row],[scalarName]], co_scalarInfo[scalarName], 0 ) )</f>
        <v>MH Demographic Proportion Adjustment Factor</v>
      </c>
      <c r="D856" s="23" t="s">
        <v>528</v>
      </c>
      <c r="E856" s="16" t="s">
        <v>7</v>
      </c>
      <c r="F856" s="24">
        <v>2091</v>
      </c>
      <c r="G856" s="25">
        <v>0.96880700254581997</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damageAdj</v>
      </c>
      <c r="C857" s="39" t="str">
        <f xml:space="preserve"> INDEX( co_scalarInfo[scalarLabel], MATCH( scalarDataframe[[#This Row],[scalarName]], co_scalarInfo[scalarName], 0 ) )</f>
        <v>MH Demographic Proportion Adjustment Factor</v>
      </c>
      <c r="D857" s="23" t="s">
        <v>528</v>
      </c>
      <c r="E857" s="16" t="s">
        <v>7</v>
      </c>
      <c r="F857" s="24">
        <v>2300</v>
      </c>
      <c r="G857" s="25">
        <v>0.96880700254581997</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damageAdj</v>
      </c>
      <c r="C858" s="39" t="str">
        <f xml:space="preserve"> INDEX( co_scalarInfo[scalarLabel], MATCH( scalarDataframe[[#This Row],[scalarName]], co_scalarInfo[scalarName], 0 ) )</f>
        <v>MH Demographic Proportion Adjustment Factor</v>
      </c>
      <c r="D858" s="23" t="s">
        <v>528</v>
      </c>
      <c r="E858" s="16" t="s">
        <v>8</v>
      </c>
      <c r="F858" s="24">
        <v>2010</v>
      </c>
      <c r="G858" s="25">
        <v>1.0000078367968801</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damageAdj</v>
      </c>
      <c r="C859" s="39" t="str">
        <f xml:space="preserve"> INDEX( co_scalarInfo[scalarLabel], MATCH( scalarDataframe[[#This Row],[scalarName]], co_scalarInfo[scalarName], 0 ) )</f>
        <v>MH Demographic Proportion Adjustment Factor</v>
      </c>
      <c r="D859" s="23" t="s">
        <v>528</v>
      </c>
      <c r="E859" s="16" t="s">
        <v>8</v>
      </c>
      <c r="F859" s="24">
        <v>2011</v>
      </c>
      <c r="G859" s="25">
        <v>1.0000085958285301</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damageAdj</v>
      </c>
      <c r="C860" s="39" t="str">
        <f xml:space="preserve"> INDEX( co_scalarInfo[scalarLabel], MATCH( scalarDataframe[[#This Row],[scalarName]], co_scalarInfo[scalarName], 0 ) )</f>
        <v>MH Demographic Proportion Adjustment Factor</v>
      </c>
      <c r="D860" s="23" t="s">
        <v>528</v>
      </c>
      <c r="E860" s="16" t="s">
        <v>8</v>
      </c>
      <c r="F860" s="24">
        <v>2013</v>
      </c>
      <c r="G860" s="25">
        <v>1.00001011389183</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damageAdj</v>
      </c>
      <c r="C861" s="39" t="str">
        <f xml:space="preserve"> INDEX( co_scalarInfo[scalarLabel], MATCH( scalarDataframe[[#This Row],[scalarName]], co_scalarInfo[scalarName], 0 ) )</f>
        <v>MH Demographic Proportion Adjustment Factor</v>
      </c>
      <c r="D861" s="23" t="s">
        <v>528</v>
      </c>
      <c r="E861" s="16" t="s">
        <v>8</v>
      </c>
      <c r="F861" s="24">
        <v>2017</v>
      </c>
      <c r="G861" s="25">
        <v>0.99964420282838795</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damageAdj</v>
      </c>
      <c r="C862" s="39" t="str">
        <f xml:space="preserve"> INDEX( co_scalarInfo[scalarLabel], MATCH( scalarDataframe[[#This Row],[scalarName]], co_scalarInfo[scalarName], 0 ) )</f>
        <v>MH Demographic Proportion Adjustment Factor</v>
      </c>
      <c r="D862" s="23" t="s">
        <v>528</v>
      </c>
      <c r="E862" s="16" t="s">
        <v>8</v>
      </c>
      <c r="F862" s="24">
        <v>2025</v>
      </c>
      <c r="G862" s="25">
        <v>1.00465582883895</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damageAdj</v>
      </c>
      <c r="C863" s="39" t="str">
        <f xml:space="preserve"> INDEX( co_scalarInfo[scalarLabel], MATCH( scalarDataframe[[#This Row],[scalarName]], co_scalarInfo[scalarName], 0 ) )</f>
        <v>MH Demographic Proportion Adjustment Factor</v>
      </c>
      <c r="D863" s="23" t="s">
        <v>528</v>
      </c>
      <c r="E863" s="16" t="s">
        <v>8</v>
      </c>
      <c r="F863" s="24">
        <v>2029</v>
      </c>
      <c r="G863" s="25">
        <v>1.0086880866444901</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damageAdj</v>
      </c>
      <c r="C864" s="39" t="str">
        <f xml:space="preserve"> INDEX( co_scalarInfo[scalarLabel], MATCH( scalarDataframe[[#This Row],[scalarName]], co_scalarInfo[scalarName], 0 ) )</f>
        <v>MH Demographic Proportion Adjustment Factor</v>
      </c>
      <c r="D864" s="23" t="s">
        <v>528</v>
      </c>
      <c r="E864" s="16" t="s">
        <v>8</v>
      </c>
      <c r="F864" s="24">
        <v>2032</v>
      </c>
      <c r="G864" s="25">
        <v>1.0135005253471701</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damageAdj</v>
      </c>
      <c r="C865" s="39" t="str">
        <f xml:space="preserve"> INDEX( co_scalarInfo[scalarLabel], MATCH( scalarDataframe[[#This Row],[scalarName]], co_scalarInfo[scalarName], 0 ) )</f>
        <v>MH Demographic Proportion Adjustment Factor</v>
      </c>
      <c r="D865" s="23" t="s">
        <v>528</v>
      </c>
      <c r="E865" s="16" t="s">
        <v>8</v>
      </c>
      <c r="F865" s="24">
        <v>2033</v>
      </c>
      <c r="G865" s="25">
        <v>1.01538550450773</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damageAdj</v>
      </c>
      <c r="C866" s="39" t="str">
        <f xml:space="preserve"> INDEX( co_scalarInfo[scalarLabel], MATCH( scalarDataframe[[#This Row],[scalarName]], co_scalarInfo[scalarName], 0 ) )</f>
        <v>MH Demographic Proportion Adjustment Factor</v>
      </c>
      <c r="D866" s="23" t="s">
        <v>528</v>
      </c>
      <c r="E866" s="16" t="s">
        <v>8</v>
      </c>
      <c r="F866" s="24">
        <v>2037</v>
      </c>
      <c r="G866" s="25">
        <v>1.0230243417617499</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damageAdj</v>
      </c>
      <c r="C867" s="39" t="str">
        <f xml:space="preserve"> INDEX( co_scalarInfo[scalarLabel], MATCH( scalarDataframe[[#This Row],[scalarName]], co_scalarInfo[scalarName], 0 ) )</f>
        <v>MH Demographic Proportion Adjustment Factor</v>
      </c>
      <c r="D867" s="23" t="s">
        <v>528</v>
      </c>
      <c r="E867" s="16" t="s">
        <v>8</v>
      </c>
      <c r="F867" s="24">
        <v>2044</v>
      </c>
      <c r="G867" s="25">
        <v>1.02724196452887</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damageAdj</v>
      </c>
      <c r="C868" s="39" t="str">
        <f xml:space="preserve"> INDEX( co_scalarInfo[scalarLabel], MATCH( scalarDataframe[[#This Row],[scalarName]], co_scalarInfo[scalarName], 0 ) )</f>
        <v>MH Demographic Proportion Adjustment Factor</v>
      </c>
      <c r="D868" s="23" t="s">
        <v>528</v>
      </c>
      <c r="E868" s="16" t="s">
        <v>8</v>
      </c>
      <c r="F868" s="24">
        <v>2048</v>
      </c>
      <c r="G868" s="25">
        <v>1.0257870179404001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damageAdj</v>
      </c>
      <c r="C869" s="39" t="str">
        <f xml:space="preserve"> INDEX( co_scalarInfo[scalarLabel], MATCH( scalarDataframe[[#This Row],[scalarName]], co_scalarInfo[scalarName], 0 ) )</f>
        <v>MH Demographic Proportion Adjustment Factor</v>
      </c>
      <c r="D869" s="23" t="s">
        <v>528</v>
      </c>
      <c r="E869" s="16" t="s">
        <v>8</v>
      </c>
      <c r="F869" s="24">
        <v>2049</v>
      </c>
      <c r="G869" s="25">
        <v>1.0255352338748001</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damageAdj</v>
      </c>
      <c r="C870" s="39" t="str">
        <f xml:space="preserve"> INDEX( co_scalarInfo[scalarLabel], MATCH( scalarDataframe[[#This Row],[scalarName]], co_scalarInfo[scalarName], 0 ) )</f>
        <v>MH Demographic Proportion Adjustment Factor</v>
      </c>
      <c r="D870" s="23" t="s">
        <v>528</v>
      </c>
      <c r="E870" s="16" t="s">
        <v>8</v>
      </c>
      <c r="F870" s="24">
        <v>2050</v>
      </c>
      <c r="G870" s="25">
        <v>1.02524308422616</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damageAdj</v>
      </c>
      <c r="C871" s="39" t="str">
        <f xml:space="preserve"> INDEX( co_scalarInfo[scalarLabel], MATCH( scalarDataframe[[#This Row],[scalarName]], co_scalarInfo[scalarName], 0 ) )</f>
        <v>MH Demographic Proportion Adjustment Factor</v>
      </c>
      <c r="D871" s="23" t="s">
        <v>528</v>
      </c>
      <c r="E871" s="16" t="s">
        <v>8</v>
      </c>
      <c r="F871" s="24">
        <v>2052</v>
      </c>
      <c r="G871" s="25">
        <v>1.0263472012734001</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damageAdj</v>
      </c>
      <c r="C872" s="39" t="str">
        <f xml:space="preserve"> INDEX( co_scalarInfo[scalarLabel], MATCH( scalarDataframe[[#This Row],[scalarName]], co_scalarInfo[scalarName], 0 ) )</f>
        <v>MH Demographic Proportion Adjustment Factor</v>
      </c>
      <c r="D872" s="23" t="s">
        <v>528</v>
      </c>
      <c r="E872" s="16" t="s">
        <v>8</v>
      </c>
      <c r="F872" s="24">
        <v>2055</v>
      </c>
      <c r="G872" s="25">
        <v>1.0280543267197599</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damageAdj</v>
      </c>
      <c r="C873" s="39" t="str">
        <f xml:space="preserve"> INDEX( co_scalarInfo[scalarLabel], MATCH( scalarDataframe[[#This Row],[scalarName]], co_scalarInfo[scalarName], 0 ) )</f>
        <v>MH Demographic Proportion Adjustment Factor</v>
      </c>
      <c r="D873" s="23" t="s">
        <v>528</v>
      </c>
      <c r="E873" s="16" t="s">
        <v>8</v>
      </c>
      <c r="F873" s="24">
        <v>2059</v>
      </c>
      <c r="G873" s="25">
        <v>1.0302932538873699</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damageAdj</v>
      </c>
      <c r="C874" s="39" t="str">
        <f xml:space="preserve"> INDEX( co_scalarInfo[scalarLabel], MATCH( scalarDataframe[[#This Row],[scalarName]], co_scalarInfo[scalarName], 0 ) )</f>
        <v>MH Demographic Proportion Adjustment Factor</v>
      </c>
      <c r="D874" s="23" t="s">
        <v>528</v>
      </c>
      <c r="E874" s="16" t="s">
        <v>8</v>
      </c>
      <c r="F874" s="24">
        <v>2061</v>
      </c>
      <c r="G874" s="25">
        <v>1.0321688280293999</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damageAdj</v>
      </c>
      <c r="C875" s="39" t="str">
        <f xml:space="preserve"> INDEX( co_scalarInfo[scalarLabel], MATCH( scalarDataframe[[#This Row],[scalarName]], co_scalarInfo[scalarName], 0 ) )</f>
        <v>MH Demographic Proportion Adjustment Factor</v>
      </c>
      <c r="D875" s="23" t="s">
        <v>528</v>
      </c>
      <c r="E875" s="16" t="s">
        <v>8</v>
      </c>
      <c r="F875" s="24">
        <v>2062</v>
      </c>
      <c r="G875" s="25">
        <v>1.03354778328911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MH Demographic Proportion Adjustment Factor</v>
      </c>
      <c r="D876" s="23" t="s">
        <v>528</v>
      </c>
      <c r="E876" s="16" t="s">
        <v>8</v>
      </c>
      <c r="F876" s="24">
        <v>2064</v>
      </c>
      <c r="G876" s="25">
        <v>1.0361699169257199</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MH Demographic Proportion Adjustment Factor</v>
      </c>
      <c r="D877" s="23" t="s">
        <v>528</v>
      </c>
      <c r="E877" s="16" t="s">
        <v>8</v>
      </c>
      <c r="F877" s="24">
        <v>2067</v>
      </c>
      <c r="G877" s="25">
        <v>1.04009193338484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MH Demographic Proportion Adjustment Factor</v>
      </c>
      <c r="D878" s="23" t="s">
        <v>528</v>
      </c>
      <c r="E878" s="16" t="s">
        <v>8</v>
      </c>
      <c r="F878" s="24">
        <v>2071</v>
      </c>
      <c r="G878" s="25">
        <v>1.0443365823727899</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MH Demographic Proportion Adjustment Factor</v>
      </c>
      <c r="D879" s="23" t="s">
        <v>528</v>
      </c>
      <c r="E879" s="16" t="s">
        <v>8</v>
      </c>
      <c r="F879" s="24">
        <v>2076</v>
      </c>
      <c r="G879" s="25">
        <v>1.0454022777884</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MH Demographic Proportion Adjustment Factor</v>
      </c>
      <c r="D880" s="23" t="s">
        <v>528</v>
      </c>
      <c r="E880" s="16" t="s">
        <v>8</v>
      </c>
      <c r="F880" s="24">
        <v>2077</v>
      </c>
      <c r="G880" s="25">
        <v>1.0458140054037699</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MH Demographic Proportion Adjustment Factor</v>
      </c>
      <c r="D881" s="23" t="s">
        <v>528</v>
      </c>
      <c r="E881" s="16" t="s">
        <v>8</v>
      </c>
      <c r="F881" s="24">
        <v>2081</v>
      </c>
      <c r="G881" s="25">
        <v>1.0467632740441399</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MH Demographic Proportion Adjustment Factor</v>
      </c>
      <c r="D882" s="23" t="s">
        <v>528</v>
      </c>
      <c r="E882" s="16" t="s">
        <v>8</v>
      </c>
      <c r="F882" s="24">
        <v>2082</v>
      </c>
      <c r="G882" s="25">
        <v>1.04741698034796</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MH Demographic Proportion Adjustment Factor</v>
      </c>
      <c r="D883" s="23" t="s">
        <v>528</v>
      </c>
      <c r="E883" s="16" t="s">
        <v>8</v>
      </c>
      <c r="F883" s="24">
        <v>2087</v>
      </c>
      <c r="G883" s="25">
        <v>1.0495860178745999</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MH Demographic Proportion Adjustment Factor</v>
      </c>
      <c r="D884" s="23" t="s">
        <v>528</v>
      </c>
      <c r="E884" s="16" t="s">
        <v>8</v>
      </c>
      <c r="F884" s="24">
        <v>2091</v>
      </c>
      <c r="G884" s="25">
        <v>1.05142065504116</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MH Demographic Proportion Adjustment Factor</v>
      </c>
      <c r="D885" s="23" t="s">
        <v>528</v>
      </c>
      <c r="E885" s="16" t="s">
        <v>8</v>
      </c>
      <c r="F885" s="24">
        <v>2300</v>
      </c>
      <c r="G885" s="25">
        <v>1.05142065504116</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MH Demographic Proportion Adjustment Factor</v>
      </c>
      <c r="D886" s="23" t="s">
        <v>528</v>
      </c>
      <c r="E886" s="16" t="s">
        <v>9</v>
      </c>
      <c r="F886" s="24">
        <v>2010</v>
      </c>
      <c r="G886" s="25">
        <v>0.99882913356436753</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MH Demographic Proportion Adjustment Factor</v>
      </c>
      <c r="D887" s="23" t="s">
        <v>528</v>
      </c>
      <c r="E887" s="16" t="s">
        <v>9</v>
      </c>
      <c r="F887" s="24">
        <v>2011</v>
      </c>
      <c r="G887" s="25">
        <v>0.99906623206444301</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MH Demographic Proportion Adjustment Factor</v>
      </c>
      <c r="D888" s="23" t="s">
        <v>528</v>
      </c>
      <c r="E888" s="16" t="s">
        <v>9</v>
      </c>
      <c r="F888" s="24">
        <v>2013</v>
      </c>
      <c r="G888" s="25">
        <v>0.99954042906459395</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MH Demographic Proportion Adjustment Factor</v>
      </c>
      <c r="D889" s="23" t="s">
        <v>528</v>
      </c>
      <c r="E889" s="16" t="s">
        <v>9</v>
      </c>
      <c r="F889" s="24">
        <v>2017</v>
      </c>
      <c r="G889" s="25">
        <v>1.0003392640217601</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MH Demographic Proportion Adjustment Factor</v>
      </c>
      <c r="D890" s="23" t="s">
        <v>528</v>
      </c>
      <c r="E890" s="16" t="s">
        <v>9</v>
      </c>
      <c r="F890" s="24">
        <v>2025</v>
      </c>
      <c r="G890" s="25">
        <v>1.00702969361898</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MH Demographic Proportion Adjustment Factor</v>
      </c>
      <c r="D891" s="23" t="s">
        <v>528</v>
      </c>
      <c r="E891" s="16" t="s">
        <v>9</v>
      </c>
      <c r="F891" s="24">
        <v>2029</v>
      </c>
      <c r="G891" s="25">
        <v>1.01198125386406</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MH Demographic Proportion Adjustment Factor</v>
      </c>
      <c r="D892" s="23" t="s">
        <v>528</v>
      </c>
      <c r="E892" s="16" t="s">
        <v>9</v>
      </c>
      <c r="F892" s="24">
        <v>2032</v>
      </c>
      <c r="G892" s="25">
        <v>1.01562722552066</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MH Demographic Proportion Adjustment Factor</v>
      </c>
      <c r="D893" s="23" t="s">
        <v>528</v>
      </c>
      <c r="E893" s="16" t="s">
        <v>9</v>
      </c>
      <c r="F893" s="24">
        <v>2033</v>
      </c>
      <c r="G893" s="25">
        <v>1.0168034409089901</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MH Demographic Proportion Adjustment Factor</v>
      </c>
      <c r="D894" s="23" t="s">
        <v>528</v>
      </c>
      <c r="E894" s="16" t="s">
        <v>9</v>
      </c>
      <c r="F894" s="24">
        <v>2037</v>
      </c>
      <c r="G894" s="25">
        <v>1.0216272728389</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MH Demographic Proportion Adjustment Factor</v>
      </c>
      <c r="D895" s="23" t="s">
        <v>528</v>
      </c>
      <c r="E895" s="16" t="s">
        <v>9</v>
      </c>
      <c r="F895" s="24">
        <v>2044</v>
      </c>
      <c r="G895" s="25">
        <v>1.0250872851851101</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MH Demographic Proportion Adjustment Factor</v>
      </c>
      <c r="D896" s="23" t="s">
        <v>528</v>
      </c>
      <c r="E896" s="16" t="s">
        <v>9</v>
      </c>
      <c r="F896" s="24">
        <v>2048</v>
      </c>
      <c r="G896" s="25">
        <v>1.0252136353057499</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MH Demographic Proportion Adjustment Factor</v>
      </c>
      <c r="D897" s="23" t="s">
        <v>528</v>
      </c>
      <c r="E897" s="16" t="s">
        <v>9</v>
      </c>
      <c r="F897" s="24">
        <v>2049</v>
      </c>
      <c r="G897" s="25">
        <v>1.02529964815147</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MH Demographic Proportion Adjustment Factor</v>
      </c>
      <c r="D898" s="23" t="s">
        <v>528</v>
      </c>
      <c r="E898" s="16" t="s">
        <v>9</v>
      </c>
      <c r="F898" s="24">
        <v>2050</v>
      </c>
      <c r="G898" s="25">
        <v>1.0253584507847</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MH Demographic Proportion Adjustment Factor</v>
      </c>
      <c r="D899" s="23" t="s">
        <v>528</v>
      </c>
      <c r="E899" s="16" t="s">
        <v>9</v>
      </c>
      <c r="F899" s="24">
        <v>2052</v>
      </c>
      <c r="G899" s="25">
        <v>1.0264975667096801</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MH Demographic Proportion Adjustment Factor</v>
      </c>
      <c r="D900" s="23" t="s">
        <v>528</v>
      </c>
      <c r="E900" s="16" t="s">
        <v>9</v>
      </c>
      <c r="F900" s="24">
        <v>2055</v>
      </c>
      <c r="G900" s="25">
        <v>1.0285381888237899</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MH Demographic Proportion Adjustment Factor</v>
      </c>
      <c r="D901" s="23" t="s">
        <v>528</v>
      </c>
      <c r="E901" s="16" t="s">
        <v>9</v>
      </c>
      <c r="F901" s="24">
        <v>2059</v>
      </c>
      <c r="G901" s="25">
        <v>1.0313609376619299</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MH Demographic Proportion Adjustment Factor</v>
      </c>
      <c r="D902" s="23" t="s">
        <v>528</v>
      </c>
      <c r="E902" s="16" t="s">
        <v>9</v>
      </c>
      <c r="F902" s="24">
        <v>2061</v>
      </c>
      <c r="G902" s="25">
        <v>1.03299370929685</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MH Demographic Proportion Adjustment Factor</v>
      </c>
      <c r="D903" s="23" t="s">
        <v>528</v>
      </c>
      <c r="E903" s="16" t="s">
        <v>9</v>
      </c>
      <c r="F903" s="24">
        <v>2062</v>
      </c>
      <c r="G903" s="25">
        <v>1.03373777107192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MH Demographic Proportion Adjustment Factor</v>
      </c>
      <c r="D904" s="23" t="s">
        <v>528</v>
      </c>
      <c r="E904" s="16" t="s">
        <v>9</v>
      </c>
      <c r="F904" s="24">
        <v>2064</v>
      </c>
      <c r="G904" s="25">
        <v>1.0354904823858599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MH Demographic Proportion Adjustment Factor</v>
      </c>
      <c r="D905" s="23" t="s">
        <v>528</v>
      </c>
      <c r="E905" s="16" t="s">
        <v>9</v>
      </c>
      <c r="F905" s="24">
        <v>2067</v>
      </c>
      <c r="G905" s="25">
        <v>1.03810741237284</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MH Demographic Proportion Adjustment Factor</v>
      </c>
      <c r="D906" s="23" t="s">
        <v>528</v>
      </c>
      <c r="E906" s="16" t="s">
        <v>9</v>
      </c>
      <c r="F906" s="24">
        <v>2071</v>
      </c>
      <c r="G906" s="25">
        <v>1.0410335762338501</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MH Demographic Proportion Adjustment Factor</v>
      </c>
      <c r="D907" s="23" t="s">
        <v>528</v>
      </c>
      <c r="E907" s="16" t="s">
        <v>9</v>
      </c>
      <c r="F907" s="24">
        <v>2076</v>
      </c>
      <c r="G907" s="25">
        <v>1.04210334760381</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MH Demographic Proportion Adjustment Factor</v>
      </c>
      <c r="D908" s="23" t="s">
        <v>528</v>
      </c>
      <c r="E908" s="16" t="s">
        <v>9</v>
      </c>
      <c r="F908" s="24">
        <v>2077</v>
      </c>
      <c r="G908" s="25">
        <v>1.0424433761154499</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MH Demographic Proportion Adjustment Factor</v>
      </c>
      <c r="D909" s="23" t="s">
        <v>528</v>
      </c>
      <c r="E909" s="16" t="s">
        <v>9</v>
      </c>
      <c r="F909" s="24">
        <v>2081</v>
      </c>
      <c r="G909" s="25">
        <v>1.0438877072129999</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MH Demographic Proportion Adjustment Factor</v>
      </c>
      <c r="D910" s="23" t="s">
        <v>528</v>
      </c>
      <c r="E910" s="16" t="s">
        <v>9</v>
      </c>
      <c r="F910" s="24">
        <v>2082</v>
      </c>
      <c r="G910" s="25">
        <v>1.04420576736286</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MH Demographic Proportion Adjustment Factor</v>
      </c>
      <c r="D911" s="23" t="s">
        <v>528</v>
      </c>
      <c r="E911" s="16" t="s">
        <v>9</v>
      </c>
      <c r="F911" s="24">
        <v>2087</v>
      </c>
      <c r="G911" s="25">
        <v>1.0480141786611901</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MH Demographic Proportion Adjustment Factor</v>
      </c>
      <c r="D912" s="23" t="s">
        <v>528</v>
      </c>
      <c r="E912" s="16" t="s">
        <v>9</v>
      </c>
      <c r="F912" s="24">
        <v>2091</v>
      </c>
      <c r="G912" s="25">
        <v>1.0510405119896</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MH Demographic Proportion Adjustment Factor</v>
      </c>
      <c r="D913" s="23" t="s">
        <v>528</v>
      </c>
      <c r="E913" s="16" t="s">
        <v>9</v>
      </c>
      <c r="F913" s="24">
        <v>2300</v>
      </c>
      <c r="G913" s="25">
        <v>1.0510405119896</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MH Demographic Proportion Adjustment Factor</v>
      </c>
      <c r="D914" s="23" t="s">
        <v>528</v>
      </c>
      <c r="E914" s="16" t="s">
        <v>10</v>
      </c>
      <c r="F914" s="24">
        <v>2010</v>
      </c>
      <c r="G914" s="25">
        <v>0.99568521610406646</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MH Demographic Proportion Adjustment Factor</v>
      </c>
      <c r="D915" s="23" t="s">
        <v>528</v>
      </c>
      <c r="E915" s="16" t="s">
        <v>10</v>
      </c>
      <c r="F915" s="24">
        <v>2011</v>
      </c>
      <c r="G915" s="25">
        <v>0.99656007861970297</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MH Demographic Proportion Adjustment Factor</v>
      </c>
      <c r="D916" s="23" t="s">
        <v>528</v>
      </c>
      <c r="E916" s="16" t="s">
        <v>10</v>
      </c>
      <c r="F916" s="24">
        <v>2013</v>
      </c>
      <c r="G916" s="25">
        <v>0.99830980365097599</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MH Demographic Proportion Adjustment Factor</v>
      </c>
      <c r="D917" s="23" t="s">
        <v>528</v>
      </c>
      <c r="E917" s="16" t="s">
        <v>10</v>
      </c>
      <c r="F917" s="24">
        <v>2017</v>
      </c>
      <c r="G917" s="25">
        <v>1.0015728076222301</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MH Demographic Proportion Adjustment Factor</v>
      </c>
      <c r="D918" s="23" t="s">
        <v>528</v>
      </c>
      <c r="E918" s="16" t="s">
        <v>10</v>
      </c>
      <c r="F918" s="24">
        <v>2025</v>
      </c>
      <c r="G918" s="25">
        <v>1.0085809737161899</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MH Demographic Proportion Adjustment Factor</v>
      </c>
      <c r="D919" s="23" t="s">
        <v>528</v>
      </c>
      <c r="E919" s="16" t="s">
        <v>10</v>
      </c>
      <c r="F919" s="24">
        <v>2029</v>
      </c>
      <c r="G919" s="25">
        <v>1.01218398583216</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MH Demographic Proportion Adjustment Factor</v>
      </c>
      <c r="D920" s="23" t="s">
        <v>528</v>
      </c>
      <c r="E920" s="16" t="s">
        <v>10</v>
      </c>
      <c r="F920" s="24">
        <v>2032</v>
      </c>
      <c r="G920" s="25">
        <v>1.0155089547789899</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MH Demographic Proportion Adjustment Factor</v>
      </c>
      <c r="D921" s="23" t="s">
        <v>528</v>
      </c>
      <c r="E921" s="16" t="s">
        <v>10</v>
      </c>
      <c r="F921" s="24">
        <v>2033</v>
      </c>
      <c r="G921" s="25">
        <v>1.01670740152664</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MH Demographic Proportion Adjustment Factor</v>
      </c>
      <c r="D922" s="23" t="s">
        <v>528</v>
      </c>
      <c r="E922" s="16" t="s">
        <v>10</v>
      </c>
      <c r="F922" s="24">
        <v>2037</v>
      </c>
      <c r="G922" s="25">
        <v>1.0213831535865501</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MH Demographic Proportion Adjustment Factor</v>
      </c>
      <c r="D923" s="23" t="s">
        <v>528</v>
      </c>
      <c r="E923" s="16" t="s">
        <v>10</v>
      </c>
      <c r="F923" s="24">
        <v>2044</v>
      </c>
      <c r="G923" s="25">
        <v>1.02749901943804</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MH Demographic Proportion Adjustment Factor</v>
      </c>
      <c r="D924" s="23" t="s">
        <v>528</v>
      </c>
      <c r="E924" s="16" t="s">
        <v>10</v>
      </c>
      <c r="F924" s="24">
        <v>2048</v>
      </c>
      <c r="G924" s="25">
        <v>1.03030262112074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MH Demographic Proportion Adjustment Factor</v>
      </c>
      <c r="D925" s="23" t="s">
        <v>528</v>
      </c>
      <c r="E925" s="16" t="s">
        <v>10</v>
      </c>
      <c r="F925" s="24">
        <v>2049</v>
      </c>
      <c r="G925" s="25">
        <v>1.0309305511740201</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MH Demographic Proportion Adjustment Factor</v>
      </c>
      <c r="D926" s="23" t="s">
        <v>528</v>
      </c>
      <c r="E926" s="16" t="s">
        <v>10</v>
      </c>
      <c r="F926" s="24">
        <v>2050</v>
      </c>
      <c r="G926" s="25">
        <v>1.03157050559578</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MH Demographic Proportion Adjustment Factor</v>
      </c>
      <c r="D927" s="23" t="s">
        <v>528</v>
      </c>
      <c r="E927" s="16" t="s">
        <v>10</v>
      </c>
      <c r="F927" s="24">
        <v>2052</v>
      </c>
      <c r="G927" s="25">
        <v>1.0325778386592299</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MH Demographic Proportion Adjustment Factor</v>
      </c>
      <c r="D928" s="23" t="s">
        <v>528</v>
      </c>
      <c r="E928" s="16" t="s">
        <v>10</v>
      </c>
      <c r="F928" s="24">
        <v>2055</v>
      </c>
      <c r="G928" s="25">
        <v>1.0337794306372201</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MH Demographic Proportion Adjustment Factor</v>
      </c>
      <c r="D929" s="23" t="s">
        <v>528</v>
      </c>
      <c r="E929" s="16" t="s">
        <v>10</v>
      </c>
      <c r="F929" s="24">
        <v>2059</v>
      </c>
      <c r="G929" s="25">
        <v>1.03567670092655</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MH Demographic Proportion Adjustment Factor</v>
      </c>
      <c r="D930" s="23" t="s">
        <v>528</v>
      </c>
      <c r="E930" s="16" t="s">
        <v>10</v>
      </c>
      <c r="F930" s="24">
        <v>2061</v>
      </c>
      <c r="G930" s="25">
        <v>1.03676479073854</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MH Demographic Proportion Adjustment Factor</v>
      </c>
      <c r="D931" s="23" t="s">
        <v>528</v>
      </c>
      <c r="E931" s="16" t="s">
        <v>10</v>
      </c>
      <c r="F931" s="24">
        <v>2062</v>
      </c>
      <c r="G931" s="25">
        <v>1.0373628457836199</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MH Demographic Proportion Adjustment Factor</v>
      </c>
      <c r="D932" s="23" t="s">
        <v>528</v>
      </c>
      <c r="E932" s="16" t="s">
        <v>10</v>
      </c>
      <c r="F932" s="24">
        <v>2064</v>
      </c>
      <c r="G932" s="25">
        <v>1.0384565275648201</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MH Demographic Proportion Adjustment Factor</v>
      </c>
      <c r="D933" s="23" t="s">
        <v>528</v>
      </c>
      <c r="E933" s="16" t="s">
        <v>10</v>
      </c>
      <c r="F933" s="24">
        <v>2067</v>
      </c>
      <c r="G933" s="25">
        <v>1.0403460498691699</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MH Demographic Proportion Adjustment Factor</v>
      </c>
      <c r="D934" s="23" t="s">
        <v>528</v>
      </c>
      <c r="E934" s="16" t="s">
        <v>10</v>
      </c>
      <c r="F934" s="24">
        <v>2071</v>
      </c>
      <c r="G934" s="25">
        <v>1.04265113500066</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MH Demographic Proportion Adjustment Factor</v>
      </c>
      <c r="D935" s="23" t="s">
        <v>528</v>
      </c>
      <c r="E935" s="16" t="s">
        <v>10</v>
      </c>
      <c r="F935" s="24">
        <v>2076</v>
      </c>
      <c r="G935" s="25">
        <v>1.04477079431469</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MH Demographic Proportion Adjustment Factor</v>
      </c>
      <c r="D936" s="23" t="s">
        <v>528</v>
      </c>
      <c r="E936" s="16" t="s">
        <v>10</v>
      </c>
      <c r="F936" s="24">
        <v>2077</v>
      </c>
      <c r="G936" s="25">
        <v>1.04517032159898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MH Demographic Proportion Adjustment Factor</v>
      </c>
      <c r="D937" s="23" t="s">
        <v>528</v>
      </c>
      <c r="E937" s="16" t="s">
        <v>10</v>
      </c>
      <c r="F937" s="24">
        <v>2081</v>
      </c>
      <c r="G937" s="25">
        <v>1.04701360828684</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MH Demographic Proportion Adjustment Factor</v>
      </c>
      <c r="D938" s="23" t="s">
        <v>528</v>
      </c>
      <c r="E938" s="16" t="s">
        <v>10</v>
      </c>
      <c r="F938" s="24">
        <v>2082</v>
      </c>
      <c r="G938" s="25">
        <v>1.0478782752232201</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MH Demographic Proportion Adjustment Factor</v>
      </c>
      <c r="D939" s="23" t="s">
        <v>528</v>
      </c>
      <c r="E939" s="16" t="s">
        <v>10</v>
      </c>
      <c r="F939" s="24">
        <v>2087</v>
      </c>
      <c r="G939" s="25">
        <v>1.05108637273163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MH Demographic Proportion Adjustment Factor</v>
      </c>
      <c r="D940" s="23" t="s">
        <v>528</v>
      </c>
      <c r="E940" s="16" t="s">
        <v>10</v>
      </c>
      <c r="F940" s="24">
        <v>2091</v>
      </c>
      <c r="G940" s="25">
        <v>1.0539960298960001</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MH Demographic Proportion Adjustment Factor</v>
      </c>
      <c r="D941" s="23" t="s">
        <v>528</v>
      </c>
      <c r="E941" s="16" t="s">
        <v>10</v>
      </c>
      <c r="F941" s="24">
        <v>2300</v>
      </c>
      <c r="G941" s="25">
        <v>1.0539960298960001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528</v>
      </c>
      <c r="E942" s="16" t="s">
        <v>11</v>
      </c>
      <c r="F942" s="24">
        <v>2010</v>
      </c>
      <c r="G942" s="25">
        <v>0.99467658136172643</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528</v>
      </c>
      <c r="E943" s="16" t="s">
        <v>11</v>
      </c>
      <c r="F943" s="24">
        <v>2011</v>
      </c>
      <c r="G943" s="25">
        <v>0.99576429610908701</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528</v>
      </c>
      <c r="E944" s="16" t="s">
        <v>11</v>
      </c>
      <c r="F944" s="24">
        <v>2013</v>
      </c>
      <c r="G944" s="25">
        <v>0.99793972560380795</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528</v>
      </c>
      <c r="E945" s="16" t="s">
        <v>11</v>
      </c>
      <c r="F945" s="24">
        <v>2017</v>
      </c>
      <c r="G945" s="25">
        <v>1.0017593109285701</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528</v>
      </c>
      <c r="E946" s="16" t="s">
        <v>11</v>
      </c>
      <c r="F946" s="24">
        <v>2025</v>
      </c>
      <c r="G946" s="25">
        <v>1.0113203944098501</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528</v>
      </c>
      <c r="E947" s="16" t="s">
        <v>11</v>
      </c>
      <c r="F947" s="24">
        <v>2029</v>
      </c>
      <c r="G947" s="25">
        <v>1.01638101267742</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528</v>
      </c>
      <c r="E948" s="16" t="s">
        <v>11</v>
      </c>
      <c r="F948" s="24">
        <v>2032</v>
      </c>
      <c r="G948" s="25">
        <v>1.0199277662083901</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528</v>
      </c>
      <c r="E949" s="16" t="s">
        <v>11</v>
      </c>
      <c r="F949" s="24">
        <v>2033</v>
      </c>
      <c r="G949" s="25">
        <v>1.02100930186938</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528</v>
      </c>
      <c r="E950" s="16" t="s">
        <v>11</v>
      </c>
      <c r="F950" s="24">
        <v>2037</v>
      </c>
      <c r="G950" s="25">
        <v>1.0253427524296701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528</v>
      </c>
      <c r="E951" s="16" t="s">
        <v>11</v>
      </c>
      <c r="F951" s="24">
        <v>2044</v>
      </c>
      <c r="G951" s="25">
        <v>1.0309518804564799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528</v>
      </c>
      <c r="E952" s="16" t="s">
        <v>11</v>
      </c>
      <c r="F952" s="24">
        <v>2048</v>
      </c>
      <c r="G952" s="25">
        <v>1.03343374460103</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528</v>
      </c>
      <c r="E953" s="16" t="s">
        <v>11</v>
      </c>
      <c r="F953" s="24">
        <v>2049</v>
      </c>
      <c r="G953" s="25">
        <v>1.03406034210395</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528</v>
      </c>
      <c r="E954" s="16" t="s">
        <v>11</v>
      </c>
      <c r="F954" s="24">
        <v>2050</v>
      </c>
      <c r="G954" s="25">
        <v>1.03447907059945</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528</v>
      </c>
      <c r="E955" s="16" t="s">
        <v>11</v>
      </c>
      <c r="F955" s="24">
        <v>2052</v>
      </c>
      <c r="G955" s="25">
        <v>1.0360772910421701</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528</v>
      </c>
      <c r="E956" s="16" t="s">
        <v>11</v>
      </c>
      <c r="F956" s="24">
        <v>2055</v>
      </c>
      <c r="G956" s="25">
        <v>1.03811897862057</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528</v>
      </c>
      <c r="E957" s="16" t="s">
        <v>11</v>
      </c>
      <c r="F957" s="24">
        <v>2059</v>
      </c>
      <c r="G957" s="25">
        <v>1.04109988176516</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528</v>
      </c>
      <c r="E958" s="16" t="s">
        <v>11</v>
      </c>
      <c r="F958" s="24">
        <v>2061</v>
      </c>
      <c r="G958" s="25">
        <v>1.04247108769373</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528</v>
      </c>
      <c r="E959" s="16" t="s">
        <v>11</v>
      </c>
      <c r="F959" s="24">
        <v>2062</v>
      </c>
      <c r="G959" s="25">
        <v>1.04281297091589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528</v>
      </c>
      <c r="E960" s="16" t="s">
        <v>11</v>
      </c>
      <c r="F960" s="24">
        <v>2064</v>
      </c>
      <c r="G960" s="25">
        <v>1.0435186292485299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528</v>
      </c>
      <c r="E961" s="16" t="s">
        <v>11</v>
      </c>
      <c r="F961" s="24">
        <v>2067</v>
      </c>
      <c r="G961" s="25">
        <v>1.0448510263386801</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528</v>
      </c>
      <c r="E962" s="16" t="s">
        <v>11</v>
      </c>
      <c r="F962" s="24">
        <v>2071</v>
      </c>
      <c r="G962" s="25">
        <v>1.0467764486554101</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528</v>
      </c>
      <c r="E963" s="16" t="s">
        <v>11</v>
      </c>
      <c r="F963" s="24">
        <v>2076</v>
      </c>
      <c r="G963" s="25">
        <v>1.0482886199775101</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528</v>
      </c>
      <c r="E964" s="16" t="s">
        <v>11</v>
      </c>
      <c r="F964" s="24">
        <v>2077</v>
      </c>
      <c r="G964" s="25">
        <v>1.04854107921615</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528</v>
      </c>
      <c r="E965" s="16" t="s">
        <v>11</v>
      </c>
      <c r="F965" s="24">
        <v>2081</v>
      </c>
      <c r="G965" s="25">
        <v>1.05007410869457</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528</v>
      </c>
      <c r="E966" s="16" t="s">
        <v>11</v>
      </c>
      <c r="F966" s="24">
        <v>2082</v>
      </c>
      <c r="G966" s="25">
        <v>1.05105341440398</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528</v>
      </c>
      <c r="E967" s="16" t="s">
        <v>11</v>
      </c>
      <c r="F967" s="24">
        <v>2087</v>
      </c>
      <c r="G967" s="25">
        <v>1.0551764251021001</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528</v>
      </c>
      <c r="E968" s="16" t="s">
        <v>11</v>
      </c>
      <c r="F968" s="24">
        <v>2091</v>
      </c>
      <c r="G968" s="25">
        <v>1.05853553219845</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528</v>
      </c>
      <c r="E969" s="16" t="s">
        <v>11</v>
      </c>
      <c r="F969" s="24">
        <v>2300</v>
      </c>
      <c r="G969" s="25">
        <v>1.05853553219845</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528</v>
      </c>
      <c r="E970" s="16" t="s">
        <v>12</v>
      </c>
      <c r="F970" s="24">
        <v>2010</v>
      </c>
      <c r="G970" s="25">
        <v>0.99508202265015666</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528</v>
      </c>
      <c r="E971" s="16" t="s">
        <v>12</v>
      </c>
      <c r="F971" s="24">
        <v>2011</v>
      </c>
      <c r="G971" s="25">
        <v>0.99608571239503896</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528</v>
      </c>
      <c r="E972" s="16" t="s">
        <v>12</v>
      </c>
      <c r="F972" s="24">
        <v>2013</v>
      </c>
      <c r="G972" s="25">
        <v>0.998093091884803</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528</v>
      </c>
      <c r="E973" s="16" t="s">
        <v>12</v>
      </c>
      <c r="F973" s="24">
        <v>2017</v>
      </c>
      <c r="G973" s="25">
        <v>1.00158088489619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528</v>
      </c>
      <c r="E974" s="16" t="s">
        <v>12</v>
      </c>
      <c r="F974" s="24">
        <v>2025</v>
      </c>
      <c r="G974" s="25">
        <v>1.01294094326785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528</v>
      </c>
      <c r="E975" s="16" t="s">
        <v>12</v>
      </c>
      <c r="F975" s="24">
        <v>2029</v>
      </c>
      <c r="G975" s="25">
        <v>1.0195259366946201</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528</v>
      </c>
      <c r="E976" s="16" t="s">
        <v>12</v>
      </c>
      <c r="F976" s="24">
        <v>2032</v>
      </c>
      <c r="G976" s="25">
        <v>1.0245922778789001</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528</v>
      </c>
      <c r="E977" s="16" t="s">
        <v>12</v>
      </c>
      <c r="F977" s="24">
        <v>2033</v>
      </c>
      <c r="G977" s="25">
        <v>1.0263057313645401</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528</v>
      </c>
      <c r="E978" s="16" t="s">
        <v>12</v>
      </c>
      <c r="F978" s="24">
        <v>2037</v>
      </c>
      <c r="G978" s="25">
        <v>1.0328384722180299</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528</v>
      </c>
      <c r="E979" s="16" t="s">
        <v>12</v>
      </c>
      <c r="F979" s="24">
        <v>2044</v>
      </c>
      <c r="G979" s="25">
        <v>1.0390395996821999</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528</v>
      </c>
      <c r="E980" s="16" t="s">
        <v>12</v>
      </c>
      <c r="F980" s="24">
        <v>2048</v>
      </c>
      <c r="G980" s="25">
        <v>1.0409511555854101</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528</v>
      </c>
      <c r="E981" s="16" t="s">
        <v>12</v>
      </c>
      <c r="F981" s="24">
        <v>2049</v>
      </c>
      <c r="G981" s="25">
        <v>1.04129346456116</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528</v>
      </c>
      <c r="E982" s="16" t="s">
        <v>12</v>
      </c>
      <c r="F982" s="24">
        <v>2050</v>
      </c>
      <c r="G982" s="25">
        <v>1.0416147718245701</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528</v>
      </c>
      <c r="E983" s="16" t="s">
        <v>12</v>
      </c>
      <c r="F983" s="24">
        <v>2052</v>
      </c>
      <c r="G983" s="25">
        <v>1.0423598245597201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528</v>
      </c>
      <c r="E984" s="16" t="s">
        <v>12</v>
      </c>
      <c r="F984" s="24">
        <v>2055</v>
      </c>
      <c r="G984" s="25">
        <v>1.0432027213146799</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528</v>
      </c>
      <c r="E985" s="16" t="s">
        <v>12</v>
      </c>
      <c r="F985" s="24">
        <v>2059</v>
      </c>
      <c r="G985" s="25">
        <v>1.0444052965658699</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528</v>
      </c>
      <c r="E986" s="16" t="s">
        <v>12</v>
      </c>
      <c r="F986" s="24">
        <v>2061</v>
      </c>
      <c r="G986" s="25">
        <v>1.04492359158966</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528</v>
      </c>
      <c r="E987" s="16" t="s">
        <v>12</v>
      </c>
      <c r="F987" s="24">
        <v>2062</v>
      </c>
      <c r="G987" s="25">
        <v>1.0452638143802899</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528</v>
      </c>
      <c r="E988" s="16" t="s">
        <v>12</v>
      </c>
      <c r="F988" s="24">
        <v>2064</v>
      </c>
      <c r="G988" s="25">
        <v>1.04542771494161</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528</v>
      </c>
      <c r="E989" s="16" t="s">
        <v>12</v>
      </c>
      <c r="F989" s="24">
        <v>2067</v>
      </c>
      <c r="G989" s="25">
        <v>1.04588444021676</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528</v>
      </c>
      <c r="E990" s="16" t="s">
        <v>12</v>
      </c>
      <c r="F990" s="24">
        <v>2071</v>
      </c>
      <c r="G990" s="25">
        <v>1.0463075900388601</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528</v>
      </c>
      <c r="E991" s="16" t="s">
        <v>12</v>
      </c>
      <c r="F991" s="24">
        <v>2076</v>
      </c>
      <c r="G991" s="25">
        <v>1.04554446430666</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528</v>
      </c>
      <c r="E992" s="16" t="s">
        <v>12</v>
      </c>
      <c r="F992" s="24">
        <v>2077</v>
      </c>
      <c r="G992" s="25">
        <v>1.0452837059790201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528</v>
      </c>
      <c r="E993" s="16" t="s">
        <v>12</v>
      </c>
      <c r="F993" s="24">
        <v>2081</v>
      </c>
      <c r="G993" s="25">
        <v>1.0454039226754299</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528</v>
      </c>
      <c r="E994" s="16" t="s">
        <v>12</v>
      </c>
      <c r="F994" s="24">
        <v>2082</v>
      </c>
      <c r="G994" s="25">
        <v>1.04628887550521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528</v>
      </c>
      <c r="E995" s="16" t="s">
        <v>12</v>
      </c>
      <c r="F995" s="24">
        <v>2087</v>
      </c>
      <c r="G995" s="25">
        <v>1.05006497308035</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528</v>
      </c>
      <c r="E996" s="16" t="s">
        <v>12</v>
      </c>
      <c r="F996" s="24">
        <v>2091</v>
      </c>
      <c r="G996" s="25">
        <v>1.0539505563562901</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528</v>
      </c>
      <c r="E997" s="16" t="s">
        <v>12</v>
      </c>
      <c r="F997" s="24">
        <v>2300</v>
      </c>
      <c r="G997" s="25">
        <v>1.0539505563562901</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physAdj</v>
      </c>
      <c r="C998" s="39" t="str">
        <f xml:space="preserve"> INDEX( co_scalarInfo[scalarLabel], MATCH( scalarDataframe[[#This Row],[scalarName]], co_scalarInfo[scalarName], 0 ) )</f>
        <v>MH 5+ Population Proportion Adjustment Factor</v>
      </c>
      <c r="D998" s="23" t="s">
        <v>530</v>
      </c>
      <c r="E998" s="16" t="s">
        <v>6</v>
      </c>
      <c r="F998" s="24">
        <v>2010</v>
      </c>
      <c r="G998" s="25">
        <v>0.93418127299999998</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physAdj</v>
      </c>
      <c r="C999" s="39" t="str">
        <f xml:space="preserve"> INDEX( co_scalarInfo[scalarLabel], MATCH( scalarDataframe[[#This Row],[scalarName]], co_scalarInfo[scalarName], 0 ) )</f>
        <v>MH 5+ Population Proportion Adjustment Factor</v>
      </c>
      <c r="D999" s="23" t="s">
        <v>530</v>
      </c>
      <c r="E999" s="16" t="s">
        <v>6</v>
      </c>
      <c r="F999" s="24">
        <v>2011</v>
      </c>
      <c r="G999" s="25">
        <v>0.93419951899999998</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physAdj</v>
      </c>
      <c r="C1000" s="39" t="str">
        <f xml:space="preserve"> INDEX( co_scalarInfo[scalarLabel], MATCH( scalarDataframe[[#This Row],[scalarName]], co_scalarInfo[scalarName], 0 ) )</f>
        <v>MH 5+ Population Proportion Adjustment Factor</v>
      </c>
      <c r="D1000" s="23" t="s">
        <v>530</v>
      </c>
      <c r="E1000" s="16" t="s">
        <v>6</v>
      </c>
      <c r="F1000" s="24">
        <v>2013</v>
      </c>
      <c r="G1000" s="25">
        <v>0.93423601099999998</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physAdj</v>
      </c>
      <c r="C1001" s="39" t="str">
        <f xml:space="preserve"> INDEX( co_scalarInfo[scalarLabel], MATCH( scalarDataframe[[#This Row],[scalarName]], co_scalarInfo[scalarName], 0 ) )</f>
        <v>MH 5+ Population Proportion Adjustment Factor</v>
      </c>
      <c r="D1001" s="23" t="s">
        <v>530</v>
      </c>
      <c r="E1001" s="16" t="s">
        <v>6</v>
      </c>
      <c r="F1001" s="24">
        <v>2017</v>
      </c>
      <c r="G1001" s="25">
        <v>0.93429851600000002</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physAdj</v>
      </c>
      <c r="C1002" s="39" t="str">
        <f xml:space="preserve"> INDEX( co_scalarInfo[scalarLabel], MATCH( scalarDataframe[[#This Row],[scalarName]], co_scalarInfo[scalarName], 0 ) )</f>
        <v>MH 5+ Population Proportion Adjustment Factor</v>
      </c>
      <c r="D1002" s="23" t="s">
        <v>530</v>
      </c>
      <c r="E1002" s="16" t="s">
        <v>6</v>
      </c>
      <c r="F1002" s="24">
        <v>2025</v>
      </c>
      <c r="G1002" s="25">
        <v>0.93555535999999995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physAdj</v>
      </c>
      <c r="C1003" s="39" t="str">
        <f xml:space="preserve"> INDEX( co_scalarInfo[scalarLabel], MATCH( scalarDataframe[[#This Row],[scalarName]], co_scalarInfo[scalarName], 0 ) )</f>
        <v>MH 5+ Population Proportion Adjustment Factor</v>
      </c>
      <c r="D1003" s="23" t="s">
        <v>530</v>
      </c>
      <c r="E1003" s="16" t="s">
        <v>6</v>
      </c>
      <c r="F1003" s="24">
        <v>2029</v>
      </c>
      <c r="G1003" s="25">
        <v>0.93653127599999997</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physAdj</v>
      </c>
      <c r="C1004" s="39" t="str">
        <f xml:space="preserve"> INDEX( co_scalarInfo[scalarLabel], MATCH( scalarDataframe[[#This Row],[scalarName]], co_scalarInfo[scalarName], 0 ) )</f>
        <v>MH 5+ Population Proportion Adjustment Factor</v>
      </c>
      <c r="D1004" s="23" t="s">
        <v>530</v>
      </c>
      <c r="E1004" s="16" t="s">
        <v>6</v>
      </c>
      <c r="F1004" s="24">
        <v>2032</v>
      </c>
      <c r="G1004" s="25">
        <v>0.93667117899999996</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physAdj</v>
      </c>
      <c r="C1005" s="39" t="str">
        <f xml:space="preserve"> INDEX( co_scalarInfo[scalarLabel], MATCH( scalarDataframe[[#This Row],[scalarName]], co_scalarInfo[scalarName], 0 ) )</f>
        <v>MH 5+ Population Proportion Adjustment Factor</v>
      </c>
      <c r="D1005" s="23" t="s">
        <v>530</v>
      </c>
      <c r="E1005" s="16" t="s">
        <v>6</v>
      </c>
      <c r="F1005" s="24">
        <v>2033</v>
      </c>
      <c r="G1005" s="25">
        <v>0.93662178600000001</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physAdj</v>
      </c>
      <c r="C1006" s="39" t="str">
        <f xml:space="preserve"> INDEX( co_scalarInfo[scalarLabel], MATCH( scalarDataframe[[#This Row],[scalarName]], co_scalarInfo[scalarName], 0 ) )</f>
        <v>MH 5+ Population Proportion Adjustment Factor</v>
      </c>
      <c r="D1006" s="23" t="s">
        <v>530</v>
      </c>
      <c r="E1006" s="16" t="s">
        <v>6</v>
      </c>
      <c r="F1006" s="24">
        <v>2037</v>
      </c>
      <c r="G1006" s="25">
        <v>0.93641610600000003</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physAdj</v>
      </c>
      <c r="C1007" s="39" t="str">
        <f xml:space="preserve"> INDEX( co_scalarInfo[scalarLabel], MATCH( scalarDataframe[[#This Row],[scalarName]], co_scalarInfo[scalarName], 0 ) )</f>
        <v>MH 5+ Population Proportion Adjustment Factor</v>
      </c>
      <c r="D1007" s="23" t="s">
        <v>530</v>
      </c>
      <c r="E1007" s="16" t="s">
        <v>6</v>
      </c>
      <c r="F1007" s="24">
        <v>2044</v>
      </c>
      <c r="G1007" s="25">
        <v>0.93602754099999996</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physAdj</v>
      </c>
      <c r="C1008" s="39" t="str">
        <f xml:space="preserve"> INDEX( co_scalarInfo[scalarLabel], MATCH( scalarDataframe[[#This Row],[scalarName]], co_scalarInfo[scalarName], 0 ) )</f>
        <v>MH 5+ Population Proportion Adjustment Factor</v>
      </c>
      <c r="D1008" s="23" t="s">
        <v>530</v>
      </c>
      <c r="E1008" s="16" t="s">
        <v>6</v>
      </c>
      <c r="F1008" s="24">
        <v>2048</v>
      </c>
      <c r="G1008" s="25">
        <v>0.93578946500000004</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physAdj</v>
      </c>
      <c r="C1009" s="39" t="str">
        <f xml:space="preserve"> INDEX( co_scalarInfo[scalarLabel], MATCH( scalarDataframe[[#This Row],[scalarName]], co_scalarInfo[scalarName], 0 ) )</f>
        <v>MH 5+ Population Proportion Adjustment Factor</v>
      </c>
      <c r="D1009" s="23" t="s">
        <v>530</v>
      </c>
      <c r="E1009" s="16" t="s">
        <v>6</v>
      </c>
      <c r="F1009" s="24">
        <v>2049</v>
      </c>
      <c r="G1009" s="25">
        <v>0.93572917300000003</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physAdj</v>
      </c>
      <c r="C1010" s="39" t="str">
        <f xml:space="preserve"> INDEX( co_scalarInfo[scalarLabel], MATCH( scalarDataframe[[#This Row],[scalarName]], co_scalarInfo[scalarName], 0 ) )</f>
        <v>MH 5+ Population Proportion Adjustment Factor</v>
      </c>
      <c r="D1010" s="23" t="s">
        <v>530</v>
      </c>
      <c r="E1010" s="16" t="s">
        <v>6</v>
      </c>
      <c r="F1010" s="24">
        <v>2050</v>
      </c>
      <c r="G1010" s="25">
        <v>0.93566943499999999</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physAdj</v>
      </c>
      <c r="C1011" s="39" t="str">
        <f xml:space="preserve"> INDEX( co_scalarInfo[scalarLabel], MATCH( scalarDataframe[[#This Row],[scalarName]], co_scalarInfo[scalarName], 0 ) )</f>
        <v>MH 5+ Population Proportion Adjustment Factor</v>
      </c>
      <c r="D1011" s="23" t="s">
        <v>530</v>
      </c>
      <c r="E1011" s="16" t="s">
        <v>6</v>
      </c>
      <c r="F1011" s="24">
        <v>2052</v>
      </c>
      <c r="G1011" s="25">
        <v>0.93576332399999995</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physAdj</v>
      </c>
      <c r="C1012" s="39" t="str">
        <f xml:space="preserve"> INDEX( co_scalarInfo[scalarLabel], MATCH( scalarDataframe[[#This Row],[scalarName]], co_scalarInfo[scalarName], 0 ) )</f>
        <v>MH 5+ Population Proportion Adjustment Factor</v>
      </c>
      <c r="D1012" s="23" t="s">
        <v>530</v>
      </c>
      <c r="E1012" s="16" t="s">
        <v>6</v>
      </c>
      <c r="F1012" s="24">
        <v>2055</v>
      </c>
      <c r="G1012" s="25">
        <v>0.93590362100000002</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physAdj</v>
      </c>
      <c r="C1013" s="39" t="str">
        <f xml:space="preserve"> INDEX( co_scalarInfo[scalarLabel], MATCH( scalarDataframe[[#This Row],[scalarName]], co_scalarInfo[scalarName], 0 ) )</f>
        <v>MH 5+ Population Proportion Adjustment Factor</v>
      </c>
      <c r="D1013" s="23" t="s">
        <v>530</v>
      </c>
      <c r="E1013" s="16" t="s">
        <v>6</v>
      </c>
      <c r="F1013" s="24">
        <v>2059</v>
      </c>
      <c r="G1013" s="25">
        <v>0.936100555</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physAdj</v>
      </c>
      <c r="C1014" s="39" t="str">
        <f xml:space="preserve"> INDEX( co_scalarInfo[scalarLabel], MATCH( scalarDataframe[[#This Row],[scalarName]], co_scalarInfo[scalarName], 0 ) )</f>
        <v>MH 5+ Population Proportion Adjustment Factor</v>
      </c>
      <c r="D1014" s="23" t="s">
        <v>530</v>
      </c>
      <c r="E1014" s="16" t="s">
        <v>6</v>
      </c>
      <c r="F1014" s="24">
        <v>2061</v>
      </c>
      <c r="G1014" s="25">
        <v>0.93613225799999999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physAdj</v>
      </c>
      <c r="C1015" s="39" t="str">
        <f xml:space="preserve"> INDEX( co_scalarInfo[scalarLabel], MATCH( scalarDataframe[[#This Row],[scalarName]], co_scalarInfo[scalarName], 0 ) )</f>
        <v>MH 5+ Population Proportion Adjustment Factor</v>
      </c>
      <c r="D1015" s="23" t="s">
        <v>530</v>
      </c>
      <c r="E1015" s="16" t="s">
        <v>6</v>
      </c>
      <c r="F1015" s="24">
        <v>2062</v>
      </c>
      <c r="G1015" s="25">
        <v>0.936114789</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physAdj</v>
      </c>
      <c r="C1016" s="39" t="str">
        <f xml:space="preserve"> INDEX( co_scalarInfo[scalarLabel], MATCH( scalarDataframe[[#This Row],[scalarName]], co_scalarInfo[scalarName], 0 ) )</f>
        <v>MH 5+ Population Proportion Adjustment Factor</v>
      </c>
      <c r="D1016" s="23" t="s">
        <v>530</v>
      </c>
      <c r="E1016" s="16" t="s">
        <v>6</v>
      </c>
      <c r="F1016" s="24">
        <v>2064</v>
      </c>
      <c r="G1016" s="25">
        <v>0.93608037899999996</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physAdj</v>
      </c>
      <c r="C1017" s="39" t="str">
        <f xml:space="preserve"> INDEX( co_scalarInfo[scalarLabel], MATCH( scalarDataframe[[#This Row],[scalarName]], co_scalarInfo[scalarName], 0 ) )</f>
        <v>MH 5+ Population Proportion Adjustment Factor</v>
      </c>
      <c r="D1017" s="23" t="s">
        <v>530</v>
      </c>
      <c r="E1017" s="16" t="s">
        <v>6</v>
      </c>
      <c r="F1017" s="24">
        <v>2067</v>
      </c>
      <c r="G1017" s="25">
        <v>0.93602506799999996</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physAdj</v>
      </c>
      <c r="C1018" s="39" t="str">
        <f xml:space="preserve"> INDEX( co_scalarInfo[scalarLabel], MATCH( scalarDataframe[[#This Row],[scalarName]], co_scalarInfo[scalarName], 0 ) )</f>
        <v>MH 5+ Population Proportion Adjustment Factor</v>
      </c>
      <c r="D1018" s="23" t="s">
        <v>530</v>
      </c>
      <c r="E1018" s="16" t="s">
        <v>6</v>
      </c>
      <c r="F1018" s="24">
        <v>2071</v>
      </c>
      <c r="G1018" s="25">
        <v>0.93599686800000004</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physAdj</v>
      </c>
      <c r="C1019" s="39" t="str">
        <f xml:space="preserve"> INDEX( co_scalarInfo[scalarLabel], MATCH( scalarDataframe[[#This Row],[scalarName]], co_scalarInfo[scalarName], 0 ) )</f>
        <v>MH 5+ Population Proportion Adjustment Factor</v>
      </c>
      <c r="D1019" s="23" t="s">
        <v>530</v>
      </c>
      <c r="E1019" s="16" t="s">
        <v>6</v>
      </c>
      <c r="F1019" s="24">
        <v>2076</v>
      </c>
      <c r="G1019" s="25">
        <v>0.93613701299999996</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physAdj</v>
      </c>
      <c r="C1020" s="39" t="str">
        <f xml:space="preserve"> INDEX( co_scalarInfo[scalarLabel], MATCH( scalarDataframe[[#This Row],[scalarName]], co_scalarInfo[scalarName], 0 ) )</f>
        <v>MH 5+ Population Proportion Adjustment Factor</v>
      </c>
      <c r="D1020" s="23" t="s">
        <v>530</v>
      </c>
      <c r="E1020" s="16" t="s">
        <v>6</v>
      </c>
      <c r="F1020" s="24">
        <v>2077</v>
      </c>
      <c r="G1020" s="25">
        <v>0.93616478000000003</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physAdj</v>
      </c>
      <c r="C1021" s="39" t="str">
        <f xml:space="preserve"> INDEX( co_scalarInfo[scalarLabel], MATCH( scalarDataframe[[#This Row],[scalarName]], co_scalarInfo[scalarName], 0 ) )</f>
        <v>MH 5+ Population Proportion Adjustment Factor</v>
      </c>
      <c r="D1021" s="23" t="s">
        <v>530</v>
      </c>
      <c r="E1021" s="16" t="s">
        <v>6</v>
      </c>
      <c r="F1021" s="24">
        <v>2081</v>
      </c>
      <c r="G1021" s="25">
        <v>0.93631381300000005</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physAdj</v>
      </c>
      <c r="C1022" s="39" t="str">
        <f xml:space="preserve"> INDEX( co_scalarInfo[scalarLabel], MATCH( scalarDataframe[[#This Row],[scalarName]], co_scalarInfo[scalarName], 0 ) )</f>
        <v>MH 5+ Population Proportion Adjustment Factor</v>
      </c>
      <c r="D1022" s="23" t="s">
        <v>530</v>
      </c>
      <c r="E1022" s="16" t="s">
        <v>6</v>
      </c>
      <c r="F1022" s="24">
        <v>2082</v>
      </c>
      <c r="G1022" s="25">
        <v>0.936381095</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physAdj</v>
      </c>
      <c r="C1023" s="39" t="str">
        <f xml:space="preserve"> INDEX( co_scalarInfo[scalarLabel], MATCH( scalarDataframe[[#This Row],[scalarName]], co_scalarInfo[scalarName], 0 ) )</f>
        <v>MH 5+ Population Proportion Adjustment Factor</v>
      </c>
      <c r="D1023" s="23" t="s">
        <v>530</v>
      </c>
      <c r="E1023" s="16" t="s">
        <v>6</v>
      </c>
      <c r="F1023" s="24">
        <v>2087</v>
      </c>
      <c r="G1023" s="25">
        <v>0.93672018700000004</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physAdj</v>
      </c>
      <c r="C1024" s="39" t="str">
        <f xml:space="preserve"> INDEX( co_scalarInfo[scalarLabel], MATCH( scalarDataframe[[#This Row],[scalarName]], co_scalarInfo[scalarName], 0 ) )</f>
        <v>MH 5+ Population Proportion Adjustment Factor</v>
      </c>
      <c r="D1024" s="23" t="s">
        <v>530</v>
      </c>
      <c r="E1024" s="16" t="s">
        <v>6</v>
      </c>
      <c r="F1024" s="24">
        <v>2091</v>
      </c>
      <c r="G1024" s="25">
        <v>0.93696934865293702</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physAdj</v>
      </c>
      <c r="C1025" s="39" t="str">
        <f xml:space="preserve"> INDEX( co_scalarInfo[scalarLabel], MATCH( scalarDataframe[[#This Row],[scalarName]], co_scalarInfo[scalarName], 0 ) )</f>
        <v>MH 5+ Population Proportion Adjustment Factor</v>
      </c>
      <c r="D1025" s="23" t="s">
        <v>530</v>
      </c>
      <c r="E1025" s="16" t="s">
        <v>6</v>
      </c>
      <c r="F1025" s="24">
        <v>2300</v>
      </c>
      <c r="G1025" s="25">
        <v>0.93696934865293702</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physAdj</v>
      </c>
      <c r="C1026" s="39" t="str">
        <f xml:space="preserve"> INDEX( co_scalarInfo[scalarLabel], MATCH( scalarDataframe[[#This Row],[scalarName]], co_scalarInfo[scalarName], 0 ) )</f>
        <v>MH 5+ Population Proportion Adjustment Factor</v>
      </c>
      <c r="D1026" s="23" t="s">
        <v>530</v>
      </c>
      <c r="E1026" s="16" t="s">
        <v>7</v>
      </c>
      <c r="F1026" s="24">
        <v>2010</v>
      </c>
      <c r="G1026" s="25">
        <v>0.93420725950000005</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physAdj</v>
      </c>
      <c r="C1027" s="39" t="str">
        <f xml:space="preserve"> INDEX( co_scalarInfo[scalarLabel], MATCH( scalarDataframe[[#This Row],[scalarName]], co_scalarInfo[scalarName], 0 ) )</f>
        <v>MH 5+ Population Proportion Adjustment Factor</v>
      </c>
      <c r="D1027" s="23" t="s">
        <v>530</v>
      </c>
      <c r="E1027" s="16" t="s">
        <v>7</v>
      </c>
      <c r="F1027" s="24">
        <v>2011</v>
      </c>
      <c r="G1027" s="25">
        <v>0.93437725100000002</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physAdj</v>
      </c>
      <c r="C1028" s="39" t="str">
        <f xml:space="preserve"> INDEX( co_scalarInfo[scalarLabel], MATCH( scalarDataframe[[#This Row],[scalarName]], co_scalarInfo[scalarName], 0 ) )</f>
        <v>MH 5+ Population Proportion Adjustment Factor</v>
      </c>
      <c r="D1028" s="23" t="s">
        <v>530</v>
      </c>
      <c r="E1028" s="16" t="s">
        <v>7</v>
      </c>
      <c r="F1028" s="24">
        <v>2013</v>
      </c>
      <c r="G1028" s="25">
        <v>0.93471723399999995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physAdj</v>
      </c>
      <c r="C1029" s="39" t="str">
        <f xml:space="preserve"> INDEX( co_scalarInfo[scalarLabel], MATCH( scalarDataframe[[#This Row],[scalarName]], co_scalarInfo[scalarName], 0 ) )</f>
        <v>MH 5+ Population Proportion Adjustment Factor</v>
      </c>
      <c r="D1029" s="23" t="s">
        <v>530</v>
      </c>
      <c r="E1029" s="16" t="s">
        <v>7</v>
      </c>
      <c r="F1029" s="24">
        <v>2017</v>
      </c>
      <c r="G1029" s="25">
        <v>0.935363273</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physAdj</v>
      </c>
      <c r="C1030" s="39" t="str">
        <f xml:space="preserve"> INDEX( co_scalarInfo[scalarLabel], MATCH( scalarDataframe[[#This Row],[scalarName]], co_scalarInfo[scalarName], 0 ) )</f>
        <v>MH 5+ Population Proportion Adjustment Factor</v>
      </c>
      <c r="D1030" s="23" t="s">
        <v>530</v>
      </c>
      <c r="E1030" s="16" t="s">
        <v>7</v>
      </c>
      <c r="F1030" s="24">
        <v>2025</v>
      </c>
      <c r="G1030" s="25">
        <v>0.93677855600000004</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physAdj</v>
      </c>
      <c r="C1031" s="39" t="str">
        <f xml:space="preserve"> INDEX( co_scalarInfo[scalarLabel], MATCH( scalarDataframe[[#This Row],[scalarName]], co_scalarInfo[scalarName], 0 ) )</f>
        <v>MH 5+ Population Proportion Adjustment Factor</v>
      </c>
      <c r="D1031" s="23" t="s">
        <v>530</v>
      </c>
      <c r="E1031" s="16" t="s">
        <v>7</v>
      </c>
      <c r="F1031" s="24">
        <v>2029</v>
      </c>
      <c r="G1031" s="25">
        <v>0.93752073700000005</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physAdj</v>
      </c>
      <c r="C1032" s="39" t="str">
        <f xml:space="preserve"> INDEX( co_scalarInfo[scalarLabel], MATCH( scalarDataframe[[#This Row],[scalarName]], co_scalarInfo[scalarName], 0 ) )</f>
        <v>MH 5+ Population Proportion Adjustment Factor</v>
      </c>
      <c r="D1032" s="23" t="s">
        <v>530</v>
      </c>
      <c r="E1032" s="16" t="s">
        <v>7</v>
      </c>
      <c r="F1032" s="24">
        <v>2032</v>
      </c>
      <c r="G1032" s="25">
        <v>0.93740489599999999</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physAdj</v>
      </c>
      <c r="C1033" s="39" t="str">
        <f xml:space="preserve"> INDEX( co_scalarInfo[scalarLabel], MATCH( scalarDataframe[[#This Row],[scalarName]], co_scalarInfo[scalarName], 0 ) )</f>
        <v>MH 5+ Population Proportion Adjustment Factor</v>
      </c>
      <c r="D1033" s="23" t="s">
        <v>530</v>
      </c>
      <c r="E1033" s="16" t="s">
        <v>7</v>
      </c>
      <c r="F1033" s="24">
        <v>2033</v>
      </c>
      <c r="G1033" s="25">
        <v>0.93725782199999996</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physAdj</v>
      </c>
      <c r="C1034" s="39" t="str">
        <f xml:space="preserve"> INDEX( co_scalarInfo[scalarLabel], MATCH( scalarDataframe[[#This Row],[scalarName]], co_scalarInfo[scalarName], 0 ) )</f>
        <v>MH 5+ Population Proportion Adjustment Factor</v>
      </c>
      <c r="D1034" s="23" t="s">
        <v>530</v>
      </c>
      <c r="E1034" s="16" t="s">
        <v>7</v>
      </c>
      <c r="F1034" s="24">
        <v>2037</v>
      </c>
      <c r="G1034" s="25">
        <v>0.936672489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physAdj</v>
      </c>
      <c r="C1035" s="39" t="str">
        <f xml:space="preserve"> INDEX( co_scalarInfo[scalarLabel], MATCH( scalarDataframe[[#This Row],[scalarName]], co_scalarInfo[scalarName], 0 ) )</f>
        <v>MH 5+ Population Proportion Adjustment Factor</v>
      </c>
      <c r="D1035" s="23" t="s">
        <v>530</v>
      </c>
      <c r="E1035" s="16" t="s">
        <v>7</v>
      </c>
      <c r="F1035" s="24">
        <v>2044</v>
      </c>
      <c r="G1035" s="25">
        <v>0.93599335699999997</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physAdj</v>
      </c>
      <c r="C1036" s="39" t="str">
        <f xml:space="preserve"> INDEX( co_scalarInfo[scalarLabel], MATCH( scalarDataframe[[#This Row],[scalarName]], co_scalarInfo[scalarName], 0 ) )</f>
        <v>MH 5+ Population Proportion Adjustment Factor</v>
      </c>
      <c r="D1036" s="23" t="s">
        <v>530</v>
      </c>
      <c r="E1036" s="16" t="s">
        <v>7</v>
      </c>
      <c r="F1036" s="24">
        <v>2048</v>
      </c>
      <c r="G1036" s="25">
        <v>0.93574807800000004</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physAdj</v>
      </c>
      <c r="C1037" s="39" t="str">
        <f xml:space="preserve"> INDEX( co_scalarInfo[scalarLabel], MATCH( scalarDataframe[[#This Row],[scalarName]], co_scalarInfo[scalarName], 0 ) )</f>
        <v>MH 5+ Population Proportion Adjustment Factor</v>
      </c>
      <c r="D1037" s="23" t="s">
        <v>530</v>
      </c>
      <c r="E1037" s="16" t="s">
        <v>7</v>
      </c>
      <c r="F1037" s="24">
        <v>2049</v>
      </c>
      <c r="G1037" s="25">
        <v>0.93568696200000001</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physAdj</v>
      </c>
      <c r="C1038" s="39" t="str">
        <f xml:space="preserve"> INDEX( co_scalarInfo[scalarLabel], MATCH( scalarDataframe[[#This Row],[scalarName]], co_scalarInfo[scalarName], 0 ) )</f>
        <v>MH 5+ Population Proportion Adjustment Factor</v>
      </c>
      <c r="D1038" s="23" t="s">
        <v>530</v>
      </c>
      <c r="E1038" s="16" t="s">
        <v>7</v>
      </c>
      <c r="F1038" s="24">
        <v>2050</v>
      </c>
      <c r="G1038" s="25">
        <v>0.93562630400000002</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physAdj</v>
      </c>
      <c r="C1039" s="39" t="str">
        <f xml:space="preserve"> INDEX( co_scalarInfo[scalarLabel], MATCH( scalarDataframe[[#This Row],[scalarName]], co_scalarInfo[scalarName], 0 ) )</f>
        <v>MH 5+ Population Proportion Adjustment Factor</v>
      </c>
      <c r="D1039" s="23" t="s">
        <v>530</v>
      </c>
      <c r="E1039" s="16" t="s">
        <v>7</v>
      </c>
      <c r="F1039" s="24">
        <v>2052</v>
      </c>
      <c r="G1039" s="25">
        <v>0.93564524100000002</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physAdj</v>
      </c>
      <c r="C1040" s="39" t="str">
        <f xml:space="preserve"> INDEX( co_scalarInfo[scalarLabel], MATCH( scalarDataframe[[#This Row],[scalarName]], co_scalarInfo[scalarName], 0 ) )</f>
        <v>MH 5+ Population Proportion Adjustment Factor</v>
      </c>
      <c r="D1040" s="23" t="s">
        <v>530</v>
      </c>
      <c r="E1040" s="16" t="s">
        <v>7</v>
      </c>
      <c r="F1040" s="24">
        <v>2055</v>
      </c>
      <c r="G1040" s="25">
        <v>0.93567302799999996</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physAdj</v>
      </c>
      <c r="C1041" s="39" t="str">
        <f xml:space="preserve"> INDEX( co_scalarInfo[scalarLabel], MATCH( scalarDataframe[[#This Row],[scalarName]], co_scalarInfo[scalarName], 0 ) )</f>
        <v>MH 5+ Population Proportion Adjustment Factor</v>
      </c>
      <c r="D1041" s="23" t="s">
        <v>530</v>
      </c>
      <c r="E1041" s="16" t="s">
        <v>7</v>
      </c>
      <c r="F1041" s="24">
        <v>2059</v>
      </c>
      <c r="G1041" s="25">
        <v>0.93571236599999996</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physAdj</v>
      </c>
      <c r="C1042" s="39" t="str">
        <f xml:space="preserve"> INDEX( co_scalarInfo[scalarLabel], MATCH( scalarDataframe[[#This Row],[scalarName]], co_scalarInfo[scalarName], 0 ) )</f>
        <v>MH 5+ Population Proportion Adjustment Factor</v>
      </c>
      <c r="D1042" s="23" t="s">
        <v>530</v>
      </c>
      <c r="E1042" s="16" t="s">
        <v>7</v>
      </c>
      <c r="F1042" s="24">
        <v>2061</v>
      </c>
      <c r="G1042" s="25">
        <v>0.93569438500000002</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physAdj</v>
      </c>
      <c r="C1043" s="39" t="str">
        <f xml:space="preserve"> INDEX( co_scalarInfo[scalarLabel], MATCH( scalarDataframe[[#This Row],[scalarName]], co_scalarInfo[scalarName], 0 ) )</f>
        <v>MH 5+ Population Proportion Adjustment Factor</v>
      </c>
      <c r="D1043" s="23" t="s">
        <v>530</v>
      </c>
      <c r="E1043" s="16" t="s">
        <v>7</v>
      </c>
      <c r="F1043" s="24">
        <v>2062</v>
      </c>
      <c r="G1043" s="25">
        <v>0.93566713099999999</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physAdj</v>
      </c>
      <c r="C1044" s="39" t="str">
        <f xml:space="preserve"> INDEX( co_scalarInfo[scalarLabel], MATCH( scalarDataframe[[#This Row],[scalarName]], co_scalarInfo[scalarName], 0 ) )</f>
        <v>MH 5+ Population Proportion Adjustment Factor</v>
      </c>
      <c r="D1044" s="23" t="s">
        <v>530</v>
      </c>
      <c r="E1044" s="16" t="s">
        <v>7</v>
      </c>
      <c r="F1044" s="24">
        <v>2064</v>
      </c>
      <c r="G1044" s="25">
        <v>0.93561269000000002</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physAdj</v>
      </c>
      <c r="C1045" s="39" t="str">
        <f xml:space="preserve"> INDEX( co_scalarInfo[scalarLabel], MATCH( scalarDataframe[[#This Row],[scalarName]], co_scalarInfo[scalarName], 0 ) )</f>
        <v>MH 5+ Population Proportion Adjustment Factor</v>
      </c>
      <c r="D1045" s="23" t="s">
        <v>530</v>
      </c>
      <c r="E1045" s="16" t="s">
        <v>7</v>
      </c>
      <c r="F1045" s="24">
        <v>2067</v>
      </c>
      <c r="G1045" s="25">
        <v>0.93552850300000001</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physAdj</v>
      </c>
      <c r="C1046" s="39" t="str">
        <f xml:space="preserve"> INDEX( co_scalarInfo[scalarLabel], MATCH( scalarDataframe[[#This Row],[scalarName]], co_scalarInfo[scalarName], 0 ) )</f>
        <v>MH 5+ Population Proportion Adjustment Factor</v>
      </c>
      <c r="D1046" s="23" t="s">
        <v>530</v>
      </c>
      <c r="E1046" s="16" t="s">
        <v>7</v>
      </c>
      <c r="F1046" s="24">
        <v>2071</v>
      </c>
      <c r="G1046" s="25">
        <v>0.93549215900000005</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physAdj</v>
      </c>
      <c r="C1047" s="39" t="str">
        <f xml:space="preserve"> INDEX( co_scalarInfo[scalarLabel], MATCH( scalarDataframe[[#This Row],[scalarName]], co_scalarInfo[scalarName], 0 ) )</f>
        <v>MH 5+ Population Proportion Adjustment Factor</v>
      </c>
      <c r="D1047" s="23" t="s">
        <v>530</v>
      </c>
      <c r="E1047" s="16" t="s">
        <v>7</v>
      </c>
      <c r="F1047" s="24">
        <v>2076</v>
      </c>
      <c r="G1047" s="25">
        <v>0.93573010099999998</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physAdj</v>
      </c>
      <c r="C1048" s="39" t="str">
        <f xml:space="preserve"> INDEX( co_scalarInfo[scalarLabel], MATCH( scalarDataframe[[#This Row],[scalarName]], co_scalarInfo[scalarName], 0 ) )</f>
        <v>MH 5+ Population Proportion Adjustment Factor</v>
      </c>
      <c r="D1048" s="23" t="s">
        <v>530</v>
      </c>
      <c r="E1048" s="16" t="s">
        <v>7</v>
      </c>
      <c r="F1048" s="24">
        <v>2077</v>
      </c>
      <c r="G1048" s="25">
        <v>0.93577663700000002</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physAdj</v>
      </c>
      <c r="C1049" s="39" t="str">
        <f xml:space="preserve"> INDEX( co_scalarInfo[scalarLabel], MATCH( scalarDataframe[[#This Row],[scalarName]], co_scalarInfo[scalarName], 0 ) )</f>
        <v>MH 5+ Population Proportion Adjustment Factor</v>
      </c>
      <c r="D1049" s="23" t="s">
        <v>530</v>
      </c>
      <c r="E1049" s="16" t="s">
        <v>7</v>
      </c>
      <c r="F1049" s="24">
        <v>2081</v>
      </c>
      <c r="G1049" s="25">
        <v>0.935996473</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physAdj</v>
      </c>
      <c r="C1050" s="39" t="str">
        <f xml:space="preserve"> INDEX( co_scalarInfo[scalarLabel], MATCH( scalarDataframe[[#This Row],[scalarName]], co_scalarInfo[scalarName], 0 ) )</f>
        <v>MH 5+ Population Proportion Adjustment Factor</v>
      </c>
      <c r="D1050" s="23" t="s">
        <v>530</v>
      </c>
      <c r="E1050" s="16" t="s">
        <v>7</v>
      </c>
      <c r="F1050" s="24">
        <v>2082</v>
      </c>
      <c r="G1050" s="25">
        <v>0.93607741499999997</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physAdj</v>
      </c>
      <c r="C1051" s="39" t="str">
        <f xml:space="preserve"> INDEX( co_scalarInfo[scalarLabel], MATCH( scalarDataframe[[#This Row],[scalarName]], co_scalarInfo[scalarName], 0 ) )</f>
        <v>MH 5+ Population Proportion Adjustment Factor</v>
      </c>
      <c r="D1051" s="23" t="s">
        <v>530</v>
      </c>
      <c r="E1051" s="16" t="s">
        <v>7</v>
      </c>
      <c r="F1051" s="24">
        <v>2087</v>
      </c>
      <c r="G1051" s="25">
        <v>0.93648129999999996</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physAdj</v>
      </c>
      <c r="C1052" s="39" t="str">
        <f xml:space="preserve"> INDEX( co_scalarInfo[scalarLabel], MATCH( scalarDataframe[[#This Row],[scalarName]], co_scalarInfo[scalarName], 0 ) )</f>
        <v>MH 5+ Population Proportion Adjustment Factor</v>
      </c>
      <c r="D1052" s="23" t="s">
        <v>530</v>
      </c>
      <c r="E1052" s="16" t="s">
        <v>7</v>
      </c>
      <c r="F1052" s="24">
        <v>2091</v>
      </c>
      <c r="G1052" s="25">
        <v>0.93678564188077096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physAdj</v>
      </c>
      <c r="C1053" s="39" t="str">
        <f xml:space="preserve"> INDEX( co_scalarInfo[scalarLabel], MATCH( scalarDataframe[[#This Row],[scalarName]], co_scalarInfo[scalarName], 0 ) )</f>
        <v>MH 5+ Population Proportion Adjustment Factor</v>
      </c>
      <c r="D1053" s="23" t="s">
        <v>530</v>
      </c>
      <c r="E1053" s="16" t="s">
        <v>7</v>
      </c>
      <c r="F1053" s="24">
        <v>2300</v>
      </c>
      <c r="G1053" s="25">
        <v>0.93678564188077096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physAdj</v>
      </c>
      <c r="C1054" s="39" t="str">
        <f xml:space="preserve"> INDEX( co_scalarInfo[scalarLabel], MATCH( scalarDataframe[[#This Row],[scalarName]], co_scalarInfo[scalarName], 0 ) )</f>
        <v>MH 5+ Population Proportion Adjustment Factor</v>
      </c>
      <c r="D1054" s="23" t="s">
        <v>530</v>
      </c>
      <c r="E1054" s="16" t="s">
        <v>8</v>
      </c>
      <c r="F1054" s="24">
        <v>2010</v>
      </c>
      <c r="G1054" s="25">
        <v>0.93480331049999987</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physAdj</v>
      </c>
      <c r="C1055" s="39" t="str">
        <f xml:space="preserve"> INDEX( co_scalarInfo[scalarLabel], MATCH( scalarDataframe[[#This Row],[scalarName]], co_scalarInfo[scalarName], 0 ) )</f>
        <v>MH 5+ Population Proportion Adjustment Factor</v>
      </c>
      <c r="D1055" s="23" t="s">
        <v>530</v>
      </c>
      <c r="E1055" s="16" t="s">
        <v>8</v>
      </c>
      <c r="F1055" s="24">
        <v>2011</v>
      </c>
      <c r="G1055" s="25">
        <v>0.93478245699999996</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physAdj</v>
      </c>
      <c r="C1056" s="39" t="str">
        <f xml:space="preserve"> INDEX( co_scalarInfo[scalarLabel], MATCH( scalarDataframe[[#This Row],[scalarName]], co_scalarInfo[scalarName], 0 ) )</f>
        <v>MH 5+ Population Proportion Adjustment Factor</v>
      </c>
      <c r="D1056" s="23" t="s">
        <v>530</v>
      </c>
      <c r="E1056" s="16" t="s">
        <v>8</v>
      </c>
      <c r="F1056" s="24">
        <v>2013</v>
      </c>
      <c r="G1056" s="25">
        <v>0.93474075000000001</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physAdj</v>
      </c>
      <c r="C1057" s="39" t="str">
        <f xml:space="preserve"> INDEX( co_scalarInfo[scalarLabel], MATCH( scalarDataframe[[#This Row],[scalarName]], co_scalarInfo[scalarName], 0 ) )</f>
        <v>MH 5+ Population Proportion Adjustment Factor</v>
      </c>
      <c r="D1057" s="23" t="s">
        <v>530</v>
      </c>
      <c r="E1057" s="16" t="s">
        <v>8</v>
      </c>
      <c r="F1057" s="24">
        <v>2017</v>
      </c>
      <c r="G1057" s="25">
        <v>0.93462808500000005</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physAdj</v>
      </c>
      <c r="C1058" s="39" t="str">
        <f xml:space="preserve"> INDEX( co_scalarInfo[scalarLabel], MATCH( scalarDataframe[[#This Row],[scalarName]], co_scalarInfo[scalarName], 0 ) )</f>
        <v>MH 5+ Population Proportion Adjustment Factor</v>
      </c>
      <c r="D1058" s="23" t="s">
        <v>530</v>
      </c>
      <c r="E1058" s="16" t="s">
        <v>8</v>
      </c>
      <c r="F1058" s="24">
        <v>2025</v>
      </c>
      <c r="G1058" s="25">
        <v>0.93630601700000005</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physAdj</v>
      </c>
      <c r="C1059" s="39" t="str">
        <f xml:space="preserve"> INDEX( co_scalarInfo[scalarLabel], MATCH( scalarDataframe[[#This Row],[scalarName]], co_scalarInfo[scalarName], 0 ) )</f>
        <v>MH 5+ Population Proportion Adjustment Factor</v>
      </c>
      <c r="D1059" s="23" t="s">
        <v>530</v>
      </c>
      <c r="E1059" s="16" t="s">
        <v>8</v>
      </c>
      <c r="F1059" s="24">
        <v>2029</v>
      </c>
      <c r="G1059" s="25">
        <v>0.93778172699999995</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physAdj</v>
      </c>
      <c r="C1060" s="39" t="str">
        <f xml:space="preserve"> INDEX( co_scalarInfo[scalarLabel], MATCH( scalarDataframe[[#This Row],[scalarName]], co_scalarInfo[scalarName], 0 ) )</f>
        <v>MH 5+ Population Proportion Adjustment Factor</v>
      </c>
      <c r="D1060" s="23" t="s">
        <v>530</v>
      </c>
      <c r="E1060" s="16" t="s">
        <v>8</v>
      </c>
      <c r="F1060" s="24">
        <v>2032</v>
      </c>
      <c r="G1060" s="25">
        <v>0.93797709600000001</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physAdj</v>
      </c>
      <c r="C1061" s="39" t="str">
        <f xml:space="preserve"> INDEX( co_scalarInfo[scalarLabel], MATCH( scalarDataframe[[#This Row],[scalarName]], co_scalarInfo[scalarName], 0 ) )</f>
        <v>MH 5+ Population Proportion Adjustment Factor</v>
      </c>
      <c r="D1061" s="23" t="s">
        <v>530</v>
      </c>
      <c r="E1061" s="16" t="s">
        <v>8</v>
      </c>
      <c r="F1061" s="24">
        <v>2033</v>
      </c>
      <c r="G1061" s="25">
        <v>0.93789931699999995</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physAdj</v>
      </c>
      <c r="C1062" s="39" t="str">
        <f xml:space="preserve"> INDEX( co_scalarInfo[scalarLabel], MATCH( scalarDataframe[[#This Row],[scalarName]], co_scalarInfo[scalarName], 0 ) )</f>
        <v>MH 5+ Population Proportion Adjustment Factor</v>
      </c>
      <c r="D1062" s="23" t="s">
        <v>530</v>
      </c>
      <c r="E1062" s="16" t="s">
        <v>8</v>
      </c>
      <c r="F1062" s="24">
        <v>2037</v>
      </c>
      <c r="G1062" s="25">
        <v>0.93758358500000005</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physAdj</v>
      </c>
      <c r="C1063" s="39" t="str">
        <f xml:space="preserve"> INDEX( co_scalarInfo[scalarLabel], MATCH( scalarDataframe[[#This Row],[scalarName]], co_scalarInfo[scalarName], 0 ) )</f>
        <v>MH 5+ Population Proportion Adjustment Factor</v>
      </c>
      <c r="D1063" s="23" t="s">
        <v>530</v>
      </c>
      <c r="E1063" s="16" t="s">
        <v>8</v>
      </c>
      <c r="F1063" s="24">
        <v>2044</v>
      </c>
      <c r="G1063" s="25">
        <v>0.93718270599999998</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physAdj</v>
      </c>
      <c r="C1064" s="39" t="str">
        <f xml:space="preserve"> INDEX( co_scalarInfo[scalarLabel], MATCH( scalarDataframe[[#This Row],[scalarName]], co_scalarInfo[scalarName], 0 ) )</f>
        <v>MH 5+ Population Proportion Adjustment Factor</v>
      </c>
      <c r="D1064" s="23" t="s">
        <v>530</v>
      </c>
      <c r="E1064" s="16" t="s">
        <v>8</v>
      </c>
      <c r="F1064" s="24">
        <v>2048</v>
      </c>
      <c r="G1064" s="25">
        <v>0.93697875200000003</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physAdj</v>
      </c>
      <c r="C1065" s="39" t="str">
        <f xml:space="preserve"> INDEX( co_scalarInfo[scalarLabel], MATCH( scalarDataframe[[#This Row],[scalarName]], co_scalarInfo[scalarName], 0 ) )</f>
        <v>MH 5+ Population Proportion Adjustment Factor</v>
      </c>
      <c r="D1065" s="23" t="s">
        <v>530</v>
      </c>
      <c r="E1065" s="16" t="s">
        <v>8</v>
      </c>
      <c r="F1065" s="24">
        <v>2049</v>
      </c>
      <c r="G1065" s="25">
        <v>0.936927277</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physAdj</v>
      </c>
      <c r="C1066" s="39" t="str">
        <f xml:space="preserve"> INDEX( co_scalarInfo[scalarLabel], MATCH( scalarDataframe[[#This Row],[scalarName]], co_scalarInfo[scalarName], 0 ) )</f>
        <v>MH 5+ Population Proportion Adjustment Factor</v>
      </c>
      <c r="D1066" s="23" t="s">
        <v>530</v>
      </c>
      <c r="E1066" s="16" t="s">
        <v>8</v>
      </c>
      <c r="F1066" s="24">
        <v>2050</v>
      </c>
      <c r="G1066" s="25">
        <v>0.93687367799999999</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physAdj</v>
      </c>
      <c r="C1067" s="39" t="str">
        <f xml:space="preserve"> INDEX( co_scalarInfo[scalarLabel], MATCH( scalarDataframe[[#This Row],[scalarName]], co_scalarInfo[scalarName], 0 ) )</f>
        <v>MH 5+ Population Proportion Adjustment Factor</v>
      </c>
      <c r="D1067" s="23" t="s">
        <v>530</v>
      </c>
      <c r="E1067" s="16" t="s">
        <v>8</v>
      </c>
      <c r="F1067" s="24">
        <v>2052</v>
      </c>
      <c r="G1067" s="25">
        <v>0.93706963200000004</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physAdj</v>
      </c>
      <c r="C1068" s="39" t="str">
        <f xml:space="preserve"> INDEX( co_scalarInfo[scalarLabel], MATCH( scalarDataframe[[#This Row],[scalarName]], co_scalarInfo[scalarName], 0 ) )</f>
        <v>MH 5+ Population Proportion Adjustment Factor</v>
      </c>
      <c r="D1068" s="23" t="s">
        <v>530</v>
      </c>
      <c r="E1068" s="16" t="s">
        <v>8</v>
      </c>
      <c r="F1068" s="24">
        <v>2055</v>
      </c>
      <c r="G1068" s="25">
        <v>0.93735864800000002</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physAdj</v>
      </c>
      <c r="C1069" s="39" t="str">
        <f xml:space="preserve"> INDEX( co_scalarInfo[scalarLabel], MATCH( scalarDataframe[[#This Row],[scalarName]], co_scalarInfo[scalarName], 0 ) )</f>
        <v>MH 5+ Population Proportion Adjustment Factor</v>
      </c>
      <c r="D1069" s="23" t="s">
        <v>530</v>
      </c>
      <c r="E1069" s="16" t="s">
        <v>8</v>
      </c>
      <c r="F1069" s="24">
        <v>2059</v>
      </c>
      <c r="G1069" s="25">
        <v>0.93777972399999998</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physAdj</v>
      </c>
      <c r="C1070" s="39" t="str">
        <f xml:space="preserve"> INDEX( co_scalarInfo[scalarLabel], MATCH( scalarDataframe[[#This Row],[scalarName]], co_scalarInfo[scalarName], 0 ) )</f>
        <v>MH 5+ Population Proportion Adjustment Factor</v>
      </c>
      <c r="D1070" s="23" t="s">
        <v>530</v>
      </c>
      <c r="E1070" s="16" t="s">
        <v>8</v>
      </c>
      <c r="F1070" s="24">
        <v>2061</v>
      </c>
      <c r="G1070" s="25">
        <v>0.93786589499999995</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physAdj</v>
      </c>
      <c r="C1071" s="39" t="str">
        <f xml:space="preserve"> INDEX( co_scalarInfo[scalarLabel], MATCH( scalarDataframe[[#This Row],[scalarName]], co_scalarInfo[scalarName], 0 ) )</f>
        <v>MH 5+ Population Proportion Adjustment Factor</v>
      </c>
      <c r="D1071" s="23" t="s">
        <v>530</v>
      </c>
      <c r="E1071" s="16" t="s">
        <v>8</v>
      </c>
      <c r="F1071" s="24">
        <v>2062</v>
      </c>
      <c r="G1071" s="25">
        <v>0.93785041400000002</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physAdj</v>
      </c>
      <c r="C1072" s="39" t="str">
        <f xml:space="preserve"> INDEX( co_scalarInfo[scalarLabel], MATCH( scalarDataframe[[#This Row],[scalarName]], co_scalarInfo[scalarName], 0 ) )</f>
        <v>MH 5+ Population Proportion Adjustment Factor</v>
      </c>
      <c r="D1072" s="23" t="s">
        <v>530</v>
      </c>
      <c r="E1072" s="16" t="s">
        <v>8</v>
      </c>
      <c r="F1072" s="24">
        <v>2064</v>
      </c>
      <c r="G1072" s="25">
        <v>0.93781914099999997</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physAdj</v>
      </c>
      <c r="C1073" s="39" t="str">
        <f xml:space="preserve"> INDEX( co_scalarInfo[scalarLabel], MATCH( scalarDataframe[[#This Row],[scalarName]], co_scalarInfo[scalarName], 0 ) )</f>
        <v>MH 5+ Population Proportion Adjustment Factor</v>
      </c>
      <c r="D1073" s="23" t="s">
        <v>530</v>
      </c>
      <c r="E1073" s="16" t="s">
        <v>8</v>
      </c>
      <c r="F1073" s="24">
        <v>2067</v>
      </c>
      <c r="G1073" s="25">
        <v>0.93777200599999999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physAdj</v>
      </c>
      <c r="C1074" s="39" t="str">
        <f xml:space="preserve"> INDEX( co_scalarInfo[scalarLabel], MATCH( scalarDataframe[[#This Row],[scalarName]], co_scalarInfo[scalarName], 0 ) )</f>
        <v>MH 5+ Population Proportion Adjustment Factor</v>
      </c>
      <c r="D1074" s="23" t="s">
        <v>530</v>
      </c>
      <c r="E1074" s="16" t="s">
        <v>8</v>
      </c>
      <c r="F1074" s="24">
        <v>2071</v>
      </c>
      <c r="G1074" s="25">
        <v>0.93775534800000004</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physAdj</v>
      </c>
      <c r="C1075" s="39" t="str">
        <f xml:space="preserve"> INDEX( co_scalarInfo[scalarLabel], MATCH( scalarDataframe[[#This Row],[scalarName]], co_scalarInfo[scalarName], 0 ) )</f>
        <v>MH 5+ Population Proportion Adjustment Factor</v>
      </c>
      <c r="D1075" s="23" t="s">
        <v>530</v>
      </c>
      <c r="E1075" s="16" t="s">
        <v>8</v>
      </c>
      <c r="F1075" s="24">
        <v>2076</v>
      </c>
      <c r="G1075" s="25">
        <v>0.93789983799999999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physAdj</v>
      </c>
      <c r="C1076" s="39" t="str">
        <f xml:space="preserve"> INDEX( co_scalarInfo[scalarLabel], MATCH( scalarDataframe[[#This Row],[scalarName]], co_scalarInfo[scalarName], 0 ) )</f>
        <v>MH 5+ Population Proportion Adjustment Factor</v>
      </c>
      <c r="D1076" s="23" t="s">
        <v>530</v>
      </c>
      <c r="E1076" s="16" t="s">
        <v>8</v>
      </c>
      <c r="F1076" s="24">
        <v>2077</v>
      </c>
      <c r="G1076" s="25">
        <v>0.93792998999999999</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physAdj</v>
      </c>
      <c r="C1077" s="39" t="str">
        <f xml:space="preserve"> INDEX( co_scalarInfo[scalarLabel], MATCH( scalarDataframe[[#This Row],[scalarName]], co_scalarInfo[scalarName], 0 ) )</f>
        <v>MH 5+ Population Proportion Adjustment Factor</v>
      </c>
      <c r="D1077" s="23" t="s">
        <v>530</v>
      </c>
      <c r="E1077" s="16" t="s">
        <v>8</v>
      </c>
      <c r="F1077" s="24">
        <v>2081</v>
      </c>
      <c r="G1077" s="25">
        <v>0.93808667099999998</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physAdj</v>
      </c>
      <c r="C1078" s="39" t="str">
        <f xml:space="preserve"> INDEX( co_scalarInfo[scalarLabel], MATCH( scalarDataframe[[#This Row],[scalarName]], co_scalarInfo[scalarName], 0 ) )</f>
        <v>MH 5+ Population Proportion Adjustment Factor</v>
      </c>
      <c r="D1078" s="23" t="s">
        <v>530</v>
      </c>
      <c r="E1078" s="16" t="s">
        <v>8</v>
      </c>
      <c r="F1078" s="24">
        <v>2082</v>
      </c>
      <c r="G1078" s="25">
        <v>0.93815620099999997</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physAdj</v>
      </c>
      <c r="C1079" s="39" t="str">
        <f xml:space="preserve"> INDEX( co_scalarInfo[scalarLabel], MATCH( scalarDataframe[[#This Row],[scalarName]], co_scalarInfo[scalarName], 0 ) )</f>
        <v>MH 5+ Population Proportion Adjustment Factor</v>
      </c>
      <c r="D1079" s="23" t="s">
        <v>530</v>
      </c>
      <c r="E1079" s="16" t="s">
        <v>8</v>
      </c>
      <c r="F1079" s="24">
        <v>2087</v>
      </c>
      <c r="G1079" s="25">
        <v>0.93850641300000004</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physAdj</v>
      </c>
      <c r="C1080" s="39" t="str">
        <f xml:space="preserve"> INDEX( co_scalarInfo[scalarLabel], MATCH( scalarDataframe[[#This Row],[scalarName]], co_scalarInfo[scalarName], 0 ) )</f>
        <v>MH 5+ Population Proportion Adjustment Factor</v>
      </c>
      <c r="D1080" s="23" t="s">
        <v>530</v>
      </c>
      <c r="E1080" s="16" t="s">
        <v>8</v>
      </c>
      <c r="F1080" s="24">
        <v>2091</v>
      </c>
      <c r="G1080" s="25">
        <v>0.938759261009257</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physAdj</v>
      </c>
      <c r="C1081" s="39" t="str">
        <f xml:space="preserve"> INDEX( co_scalarInfo[scalarLabel], MATCH( scalarDataframe[[#This Row],[scalarName]], co_scalarInfo[scalarName], 0 ) )</f>
        <v>MH 5+ Population Proportion Adjustment Factor</v>
      </c>
      <c r="D1081" s="23" t="s">
        <v>530</v>
      </c>
      <c r="E1081" s="16" t="s">
        <v>8</v>
      </c>
      <c r="F1081" s="24">
        <v>2300</v>
      </c>
      <c r="G1081" s="25">
        <v>0.938759261009257</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physAdj</v>
      </c>
      <c r="C1082" s="39" t="str">
        <f xml:space="preserve"> INDEX( co_scalarInfo[scalarLabel], MATCH( scalarDataframe[[#This Row],[scalarName]], co_scalarInfo[scalarName], 0 ) )</f>
        <v>MH 5+ Population Proportion Adjustment Factor</v>
      </c>
      <c r="D1082" s="23" t="s">
        <v>530</v>
      </c>
      <c r="E1082" s="16" t="s">
        <v>9</v>
      </c>
      <c r="F1082" s="24">
        <v>2010</v>
      </c>
      <c r="G1082" s="25">
        <v>0.93330461750000004</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physAdj</v>
      </c>
      <c r="C1083" s="39" t="str">
        <f xml:space="preserve"> INDEX( co_scalarInfo[scalarLabel], MATCH( scalarDataframe[[#This Row],[scalarName]], co_scalarInfo[scalarName], 0 ) )</f>
        <v>MH 5+ Population Proportion Adjustment Factor</v>
      </c>
      <c r="D1083" s="23" t="s">
        <v>530</v>
      </c>
      <c r="E1083" s="16" t="s">
        <v>9</v>
      </c>
      <c r="F1083" s="24">
        <v>2011</v>
      </c>
      <c r="G1083" s="25">
        <v>0.93353595700000003</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physAdj</v>
      </c>
      <c r="C1084" s="39" t="str">
        <f xml:space="preserve"> INDEX( co_scalarInfo[scalarLabel], MATCH( scalarDataframe[[#This Row],[scalarName]], co_scalarInfo[scalarName], 0 ) )</f>
        <v>MH 5+ Population Proportion Adjustment Factor</v>
      </c>
      <c r="D1084" s="23" t="s">
        <v>530</v>
      </c>
      <c r="E1084" s="16" t="s">
        <v>9</v>
      </c>
      <c r="F1084" s="24">
        <v>2013</v>
      </c>
      <c r="G1084" s="25">
        <v>0.93399863599999999</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physAdj</v>
      </c>
      <c r="C1085" s="39" t="str">
        <f xml:space="preserve"> INDEX( co_scalarInfo[scalarLabel], MATCH( scalarDataframe[[#This Row],[scalarName]], co_scalarInfo[scalarName], 0 ) )</f>
        <v>MH 5+ Population Proportion Adjustment Factor</v>
      </c>
      <c r="D1085" s="23" t="s">
        <v>530</v>
      </c>
      <c r="E1085" s="16" t="s">
        <v>9</v>
      </c>
      <c r="F1085" s="24">
        <v>2017</v>
      </c>
      <c r="G1085" s="25">
        <v>0.93488496499999996</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physAdj</v>
      </c>
      <c r="C1086" s="39" t="str">
        <f xml:space="preserve"> INDEX( co_scalarInfo[scalarLabel], MATCH( scalarDataframe[[#This Row],[scalarName]], co_scalarInfo[scalarName], 0 ) )</f>
        <v>MH 5+ Population Proportion Adjustment Factor</v>
      </c>
      <c r="D1086" s="23" t="s">
        <v>530</v>
      </c>
      <c r="E1086" s="16" t="s">
        <v>9</v>
      </c>
      <c r="F1086" s="24">
        <v>2025</v>
      </c>
      <c r="G1086" s="25">
        <v>0.93644254800000004</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physAdj</v>
      </c>
      <c r="C1087" s="39" t="str">
        <f xml:space="preserve"> INDEX( co_scalarInfo[scalarLabel], MATCH( scalarDataframe[[#This Row],[scalarName]], co_scalarInfo[scalarName], 0 ) )</f>
        <v>MH 5+ Population Proportion Adjustment Factor</v>
      </c>
      <c r="D1087" s="23" t="s">
        <v>530</v>
      </c>
      <c r="E1087" s="16" t="s">
        <v>9</v>
      </c>
      <c r="F1087" s="24">
        <v>2029</v>
      </c>
      <c r="G1087" s="25">
        <v>0.937189143</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physAdj</v>
      </c>
      <c r="C1088" s="39" t="str">
        <f xml:space="preserve"> INDEX( co_scalarInfo[scalarLabel], MATCH( scalarDataframe[[#This Row],[scalarName]], co_scalarInfo[scalarName], 0 ) )</f>
        <v>MH 5+ Population Proportion Adjustment Factor</v>
      </c>
      <c r="D1088" s="23" t="s">
        <v>530</v>
      </c>
      <c r="E1088" s="16" t="s">
        <v>9</v>
      </c>
      <c r="F1088" s="24">
        <v>2032</v>
      </c>
      <c r="G1088" s="25">
        <v>0.93717529799999999</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physAdj</v>
      </c>
      <c r="C1089" s="39" t="str">
        <f xml:space="preserve"> INDEX( co_scalarInfo[scalarLabel], MATCH( scalarDataframe[[#This Row],[scalarName]], co_scalarInfo[scalarName], 0 ) )</f>
        <v>MH 5+ Population Proportion Adjustment Factor</v>
      </c>
      <c r="D1089" s="23" t="s">
        <v>530</v>
      </c>
      <c r="E1089" s="16" t="s">
        <v>9</v>
      </c>
      <c r="F1089" s="24">
        <v>2033</v>
      </c>
      <c r="G1089" s="25">
        <v>0.93707756399999997</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physAdj</v>
      </c>
      <c r="C1090" s="39" t="str">
        <f xml:space="preserve"> INDEX( co_scalarInfo[scalarLabel], MATCH( scalarDataframe[[#This Row],[scalarName]], co_scalarInfo[scalarName], 0 ) )</f>
        <v>MH 5+ Population Proportion Adjustment Factor</v>
      </c>
      <c r="D1090" s="23" t="s">
        <v>530</v>
      </c>
      <c r="E1090" s="16" t="s">
        <v>9</v>
      </c>
      <c r="F1090" s="24">
        <v>2037</v>
      </c>
      <c r="G1090" s="25">
        <v>0.936686185</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physAdj</v>
      </c>
      <c r="C1091" s="39" t="str">
        <f xml:space="preserve"> INDEX( co_scalarInfo[scalarLabel], MATCH( scalarDataframe[[#This Row],[scalarName]], co_scalarInfo[scalarName], 0 ) )</f>
        <v>MH 5+ Population Proportion Adjustment Factor</v>
      </c>
      <c r="D1091" s="23" t="s">
        <v>530</v>
      </c>
      <c r="E1091" s="16" t="s">
        <v>9</v>
      </c>
      <c r="F1091" s="24">
        <v>2044</v>
      </c>
      <c r="G1091" s="25">
        <v>0.93625290000000005</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physAdj</v>
      </c>
      <c r="C1092" s="39" t="str">
        <f xml:space="preserve"> INDEX( co_scalarInfo[scalarLabel], MATCH( scalarDataframe[[#This Row],[scalarName]], co_scalarInfo[scalarName], 0 ) )</f>
        <v>MH 5+ Population Proportion Adjustment Factor</v>
      </c>
      <c r="D1092" s="23" t="s">
        <v>530</v>
      </c>
      <c r="E1092" s="16" t="s">
        <v>9</v>
      </c>
      <c r="F1092" s="24">
        <v>2048</v>
      </c>
      <c r="G1092" s="25">
        <v>0.93611719500000001</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physAdj</v>
      </c>
      <c r="C1093" s="39" t="str">
        <f xml:space="preserve"> INDEX( co_scalarInfo[scalarLabel], MATCH( scalarDataframe[[#This Row],[scalarName]], co_scalarInfo[scalarName], 0 ) )</f>
        <v>MH 5+ Population Proportion Adjustment Factor</v>
      </c>
      <c r="D1093" s="23" t="s">
        <v>530</v>
      </c>
      <c r="E1093" s="16" t="s">
        <v>9</v>
      </c>
      <c r="F1093" s="24">
        <v>2049</v>
      </c>
      <c r="G1093" s="25">
        <v>0.93608435199999995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physAdj</v>
      </c>
      <c r="C1094" s="39" t="str">
        <f xml:space="preserve"> INDEX( co_scalarInfo[scalarLabel], MATCH( scalarDataframe[[#This Row],[scalarName]], co_scalarInfo[scalarName], 0 ) )</f>
        <v>MH 5+ Population Proportion Adjustment Factor</v>
      </c>
      <c r="D1094" s="23" t="s">
        <v>530</v>
      </c>
      <c r="E1094" s="16" t="s">
        <v>9</v>
      </c>
      <c r="F1094" s="24">
        <v>2050</v>
      </c>
      <c r="G1094" s="25">
        <v>0.93605020900000002</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physAdj</v>
      </c>
      <c r="C1095" s="39" t="str">
        <f xml:space="preserve"> INDEX( co_scalarInfo[scalarLabel], MATCH( scalarDataframe[[#This Row],[scalarName]], co_scalarInfo[scalarName], 0 ) )</f>
        <v>MH 5+ Population Proportion Adjustment Factor</v>
      </c>
      <c r="D1095" s="23" t="s">
        <v>530</v>
      </c>
      <c r="E1095" s="16" t="s">
        <v>9</v>
      </c>
      <c r="F1095" s="24">
        <v>2052</v>
      </c>
      <c r="G1095" s="25">
        <v>0.93611082199999995</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physAdj</v>
      </c>
      <c r="C1096" s="39" t="str">
        <f xml:space="preserve"> INDEX( co_scalarInfo[scalarLabel], MATCH( scalarDataframe[[#This Row],[scalarName]], co_scalarInfo[scalarName], 0 ) )</f>
        <v>MH 5+ Population Proportion Adjustment Factor</v>
      </c>
      <c r="D1096" s="23" t="s">
        <v>530</v>
      </c>
      <c r="E1096" s="16" t="s">
        <v>9</v>
      </c>
      <c r="F1096" s="24">
        <v>2055</v>
      </c>
      <c r="G1096" s="25">
        <v>0.93620020999999998</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physAdj</v>
      </c>
      <c r="C1097" s="39" t="str">
        <f xml:space="preserve"> INDEX( co_scalarInfo[scalarLabel], MATCH( scalarDataframe[[#This Row],[scalarName]], co_scalarInfo[scalarName], 0 ) )</f>
        <v>MH 5+ Population Proportion Adjustment Factor</v>
      </c>
      <c r="D1097" s="23" t="s">
        <v>530</v>
      </c>
      <c r="E1097" s="16" t="s">
        <v>9</v>
      </c>
      <c r="F1097" s="24">
        <v>2059</v>
      </c>
      <c r="G1097" s="25">
        <v>0.93633414100000001</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physAdj</v>
      </c>
      <c r="C1098" s="39" t="str">
        <f xml:space="preserve"> INDEX( co_scalarInfo[scalarLabel], MATCH( scalarDataframe[[#This Row],[scalarName]], co_scalarInfo[scalarName], 0 ) )</f>
        <v>MH 5+ Population Proportion Adjustment Factor</v>
      </c>
      <c r="D1098" s="23" t="s">
        <v>530</v>
      </c>
      <c r="E1098" s="16" t="s">
        <v>9</v>
      </c>
      <c r="F1098" s="24">
        <v>2061</v>
      </c>
      <c r="G1098" s="25">
        <v>0.93633142400000002</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physAdj</v>
      </c>
      <c r="C1099" s="39" t="str">
        <f xml:space="preserve"> INDEX( co_scalarInfo[scalarLabel], MATCH( scalarDataframe[[#This Row],[scalarName]], co_scalarInfo[scalarName], 0 ) )</f>
        <v>MH 5+ Population Proportion Adjustment Factor</v>
      </c>
      <c r="D1099" s="23" t="s">
        <v>530</v>
      </c>
      <c r="E1099" s="16" t="s">
        <v>9</v>
      </c>
      <c r="F1099" s="24">
        <v>2062</v>
      </c>
      <c r="G1099" s="25">
        <v>0.936295408</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physAdj</v>
      </c>
      <c r="C1100" s="39" t="str">
        <f xml:space="preserve"> INDEX( co_scalarInfo[scalarLabel], MATCH( scalarDataframe[[#This Row],[scalarName]], co_scalarInfo[scalarName], 0 ) )</f>
        <v>MH 5+ Population Proportion Adjustment Factor</v>
      </c>
      <c r="D1100" s="23" t="s">
        <v>530</v>
      </c>
      <c r="E1100" s="16" t="s">
        <v>9</v>
      </c>
      <c r="F1100" s="24">
        <v>2064</v>
      </c>
      <c r="G1100" s="25">
        <v>0.93622494499999998</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physAdj</v>
      </c>
      <c r="C1101" s="39" t="str">
        <f xml:space="preserve"> INDEX( co_scalarInfo[scalarLabel], MATCH( scalarDataframe[[#This Row],[scalarName]], co_scalarInfo[scalarName], 0 ) )</f>
        <v>MH 5+ Population Proportion Adjustment Factor</v>
      </c>
      <c r="D1101" s="23" t="s">
        <v>530</v>
      </c>
      <c r="E1101" s="16" t="s">
        <v>9</v>
      </c>
      <c r="F1101" s="24">
        <v>2067</v>
      </c>
      <c r="G1101" s="25">
        <v>0.93611856999999998</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physAdj</v>
      </c>
      <c r="C1102" s="39" t="str">
        <f xml:space="preserve"> INDEX( co_scalarInfo[scalarLabel], MATCH( scalarDataframe[[#This Row],[scalarName]], co_scalarInfo[scalarName], 0 ) )</f>
        <v>MH 5+ Population Proportion Adjustment Factor</v>
      </c>
      <c r="D1102" s="23" t="s">
        <v>530</v>
      </c>
      <c r="E1102" s="16" t="s">
        <v>9</v>
      </c>
      <c r="F1102" s="24">
        <v>2071</v>
      </c>
      <c r="G1102" s="25">
        <v>0.93605880299999999</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physAdj</v>
      </c>
      <c r="C1103" s="39" t="str">
        <f xml:space="preserve"> INDEX( co_scalarInfo[scalarLabel], MATCH( scalarDataframe[[#This Row],[scalarName]], co_scalarInfo[scalarName], 0 ) )</f>
        <v>MH 5+ Population Proportion Adjustment Factor</v>
      </c>
      <c r="D1103" s="23" t="s">
        <v>530</v>
      </c>
      <c r="E1103" s="16" t="s">
        <v>9</v>
      </c>
      <c r="F1103" s="24">
        <v>2076</v>
      </c>
      <c r="G1103" s="25">
        <v>0.93628555000000002</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physAdj</v>
      </c>
      <c r="C1104" s="39" t="str">
        <f xml:space="preserve"> INDEX( co_scalarInfo[scalarLabel], MATCH( scalarDataframe[[#This Row],[scalarName]], co_scalarInfo[scalarName], 0 ) )</f>
        <v>MH 5+ Population Proportion Adjustment Factor</v>
      </c>
      <c r="D1104" s="23" t="s">
        <v>530</v>
      </c>
      <c r="E1104" s="16" t="s">
        <v>9</v>
      </c>
      <c r="F1104" s="24">
        <v>2077</v>
      </c>
      <c r="G1104" s="25">
        <v>0.93633159600000004</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physAdj</v>
      </c>
      <c r="C1105" s="39" t="str">
        <f xml:space="preserve"> INDEX( co_scalarInfo[scalarLabel], MATCH( scalarDataframe[[#This Row],[scalarName]], co_scalarInfo[scalarName], 0 ) )</f>
        <v>MH 5+ Population Proportion Adjustment Factor</v>
      </c>
      <c r="D1105" s="23" t="s">
        <v>530</v>
      </c>
      <c r="E1105" s="16" t="s">
        <v>9</v>
      </c>
      <c r="F1105" s="24">
        <v>2081</v>
      </c>
      <c r="G1105" s="25">
        <v>0.93654976400000001</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physAdj</v>
      </c>
      <c r="C1106" s="39" t="str">
        <f xml:space="preserve"> INDEX( co_scalarInfo[scalarLabel], MATCH( scalarDataframe[[#This Row],[scalarName]], co_scalarInfo[scalarName], 0 ) )</f>
        <v>MH 5+ Population Proportion Adjustment Factor</v>
      </c>
      <c r="D1106" s="23" t="s">
        <v>530</v>
      </c>
      <c r="E1106" s="16" t="s">
        <v>9</v>
      </c>
      <c r="F1106" s="24">
        <v>2082</v>
      </c>
      <c r="G1106" s="25">
        <v>0.93663098199999995</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physAdj</v>
      </c>
      <c r="C1107" s="39" t="str">
        <f xml:space="preserve"> INDEX( co_scalarInfo[scalarLabel], MATCH( scalarDataframe[[#This Row],[scalarName]], co_scalarInfo[scalarName], 0 ) )</f>
        <v>MH 5+ Population Proportion Adjustment Factor</v>
      </c>
      <c r="D1107" s="23" t="s">
        <v>530</v>
      </c>
      <c r="E1107" s="16" t="s">
        <v>9</v>
      </c>
      <c r="F1107" s="24">
        <v>2087</v>
      </c>
      <c r="G1107" s="25">
        <v>0.93703787699999996</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physAdj</v>
      </c>
      <c r="C1108" s="39" t="str">
        <f xml:space="preserve"> INDEX( co_scalarInfo[scalarLabel], MATCH( scalarDataframe[[#This Row],[scalarName]], co_scalarInfo[scalarName], 0 ) )</f>
        <v>MH 5+ Population Proportion Adjustment Factor</v>
      </c>
      <c r="D1108" s="23" t="s">
        <v>530</v>
      </c>
      <c r="E1108" s="16" t="s">
        <v>9</v>
      </c>
      <c r="F1108" s="24">
        <v>2091</v>
      </c>
      <c r="G1108" s="25">
        <v>0.93733440063401396</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physAdj</v>
      </c>
      <c r="C1109" s="39" t="str">
        <f xml:space="preserve"> INDEX( co_scalarInfo[scalarLabel], MATCH( scalarDataframe[[#This Row],[scalarName]], co_scalarInfo[scalarName], 0 ) )</f>
        <v>MH 5+ Population Proportion Adjustment Factor</v>
      </c>
      <c r="D1109" s="23" t="s">
        <v>530</v>
      </c>
      <c r="E1109" s="16" t="s">
        <v>9</v>
      </c>
      <c r="F1109" s="24">
        <v>2300</v>
      </c>
      <c r="G1109" s="25">
        <v>0.93733440063401396</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physAdj</v>
      </c>
      <c r="C1110" s="39" t="str">
        <f xml:space="preserve"> INDEX( co_scalarInfo[scalarLabel], MATCH( scalarDataframe[[#This Row],[scalarName]], co_scalarInfo[scalarName], 0 ) )</f>
        <v>MH 5+ Population Proportion Adjustment Factor</v>
      </c>
      <c r="D1110" s="23" t="s">
        <v>530</v>
      </c>
      <c r="E1110" s="16" t="s">
        <v>10</v>
      </c>
      <c r="F1110" s="24">
        <v>2010</v>
      </c>
      <c r="G1110" s="25">
        <v>0.93398487050000001</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physAdj</v>
      </c>
      <c r="C1111" s="39" t="str">
        <f xml:space="preserve"> INDEX( co_scalarInfo[scalarLabel], MATCH( scalarDataframe[[#This Row],[scalarName]], co_scalarInfo[scalarName], 0 ) )</f>
        <v>MH 5+ Population Proportion Adjustment Factor</v>
      </c>
      <c r="D1111" s="23" t="s">
        <v>530</v>
      </c>
      <c r="E1111" s="16" t="s">
        <v>10</v>
      </c>
      <c r="F1111" s="24">
        <v>2011</v>
      </c>
      <c r="G1111" s="25">
        <v>0.93430822099999999</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physAdj</v>
      </c>
      <c r="C1112" s="39" t="str">
        <f xml:space="preserve"> INDEX( co_scalarInfo[scalarLabel], MATCH( scalarDataframe[[#This Row],[scalarName]], co_scalarInfo[scalarName], 0 ) )</f>
        <v>MH 5+ Population Proportion Adjustment Factor</v>
      </c>
      <c r="D1112" s="23" t="s">
        <v>530</v>
      </c>
      <c r="E1112" s="16" t="s">
        <v>10</v>
      </c>
      <c r="F1112" s="24">
        <v>2013</v>
      </c>
      <c r="G1112" s="25">
        <v>0.93495492199999997</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physAdj</v>
      </c>
      <c r="C1113" s="39" t="str">
        <f xml:space="preserve"> INDEX( co_scalarInfo[scalarLabel], MATCH( scalarDataframe[[#This Row],[scalarName]], co_scalarInfo[scalarName], 0 ) )</f>
        <v>MH 5+ Population Proportion Adjustment Factor</v>
      </c>
      <c r="D1113" s="23" t="s">
        <v>530</v>
      </c>
      <c r="E1113" s="16" t="s">
        <v>10</v>
      </c>
      <c r="F1113" s="24">
        <v>2017</v>
      </c>
      <c r="G1113" s="25">
        <v>0.93618539899999997</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physAdj</v>
      </c>
      <c r="C1114" s="39" t="str">
        <f xml:space="preserve"> INDEX( co_scalarInfo[scalarLabel], MATCH( scalarDataframe[[#This Row],[scalarName]], co_scalarInfo[scalarName], 0 ) )</f>
        <v>MH 5+ Population Proportion Adjustment Factor</v>
      </c>
      <c r="D1114" s="23" t="s">
        <v>530</v>
      </c>
      <c r="E1114" s="16" t="s">
        <v>10</v>
      </c>
      <c r="F1114" s="24">
        <v>2025</v>
      </c>
      <c r="G1114" s="25">
        <v>0.93747787500000002</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physAdj</v>
      </c>
      <c r="C1115" s="39" t="str">
        <f xml:space="preserve"> INDEX( co_scalarInfo[scalarLabel], MATCH( scalarDataframe[[#This Row],[scalarName]], co_scalarInfo[scalarName], 0 ) )</f>
        <v>MH 5+ Population Proportion Adjustment Factor</v>
      </c>
      <c r="D1115" s="23" t="s">
        <v>530</v>
      </c>
      <c r="E1115" s="16" t="s">
        <v>10</v>
      </c>
      <c r="F1115" s="24">
        <v>2029</v>
      </c>
      <c r="G1115" s="25">
        <v>0.93781891500000003</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physAdj</v>
      </c>
      <c r="C1116" s="39" t="str">
        <f xml:space="preserve"> INDEX( co_scalarInfo[scalarLabel], MATCH( scalarDataframe[[#This Row],[scalarName]], co_scalarInfo[scalarName], 0 ) )</f>
        <v>MH 5+ Population Proportion Adjustment Factor</v>
      </c>
      <c r="D1116" s="23" t="s">
        <v>530</v>
      </c>
      <c r="E1116" s="16" t="s">
        <v>10</v>
      </c>
      <c r="F1116" s="24">
        <v>2032</v>
      </c>
      <c r="G1116" s="25">
        <v>0.93791954200000005</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physAdj</v>
      </c>
      <c r="C1117" s="39" t="str">
        <f xml:space="preserve"> INDEX( co_scalarInfo[scalarLabel], MATCH( scalarDataframe[[#This Row],[scalarName]], co_scalarInfo[scalarName], 0 ) )</f>
        <v>MH 5+ Population Proportion Adjustment Factor</v>
      </c>
      <c r="D1117" s="23" t="s">
        <v>530</v>
      </c>
      <c r="E1117" s="16" t="s">
        <v>10</v>
      </c>
      <c r="F1117" s="24">
        <v>2033</v>
      </c>
      <c r="G1117" s="25">
        <v>0.937928333</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physAdj</v>
      </c>
      <c r="C1118" s="39" t="str">
        <f xml:space="preserve"> INDEX( co_scalarInfo[scalarLabel], MATCH( scalarDataframe[[#This Row],[scalarName]], co_scalarInfo[scalarName], 0 ) )</f>
        <v>MH 5+ Population Proportion Adjustment Factor</v>
      </c>
      <c r="D1118" s="23" t="s">
        <v>530</v>
      </c>
      <c r="E1118" s="16" t="s">
        <v>10</v>
      </c>
      <c r="F1118" s="24">
        <v>2037</v>
      </c>
      <c r="G1118" s="25">
        <v>0.937953233</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physAdj</v>
      </c>
      <c r="C1119" s="39" t="str">
        <f xml:space="preserve"> INDEX( co_scalarInfo[scalarLabel], MATCH( scalarDataframe[[#This Row],[scalarName]], co_scalarInfo[scalarName], 0 ) )</f>
        <v>MH 5+ Population Proportion Adjustment Factor</v>
      </c>
      <c r="D1119" s="23" t="s">
        <v>530</v>
      </c>
      <c r="E1119" s="16" t="s">
        <v>10</v>
      </c>
      <c r="F1119" s="24">
        <v>2044</v>
      </c>
      <c r="G1119" s="25">
        <v>0.93793922399999996</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physAdj</v>
      </c>
      <c r="C1120" s="39" t="str">
        <f xml:space="preserve"> INDEX( co_scalarInfo[scalarLabel], MATCH( scalarDataframe[[#This Row],[scalarName]], co_scalarInfo[scalarName], 0 ) )</f>
        <v>MH 5+ Population Proportion Adjustment Factor</v>
      </c>
      <c r="D1120" s="23" t="s">
        <v>530</v>
      </c>
      <c r="E1120" s="16" t="s">
        <v>10</v>
      </c>
      <c r="F1120" s="24">
        <v>2048</v>
      </c>
      <c r="G1120" s="25">
        <v>0.93791443600000002</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physAdj</v>
      </c>
      <c r="C1121" s="39" t="str">
        <f xml:space="preserve"> INDEX( co_scalarInfo[scalarLabel], MATCH( scalarDataframe[[#This Row],[scalarName]], co_scalarInfo[scalarName], 0 ) )</f>
        <v>MH 5+ Population Proportion Adjustment Factor</v>
      </c>
      <c r="D1121" s="23" t="s">
        <v>530</v>
      </c>
      <c r="E1121" s="16" t="s">
        <v>10</v>
      </c>
      <c r="F1121" s="24">
        <v>2049</v>
      </c>
      <c r="G1121" s="25">
        <v>0.93790825799999999</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physAdj</v>
      </c>
      <c r="C1122" s="39" t="str">
        <f xml:space="preserve"> INDEX( co_scalarInfo[scalarLabel], MATCH( scalarDataframe[[#This Row],[scalarName]], co_scalarInfo[scalarName], 0 ) )</f>
        <v>MH 5+ Population Proportion Adjustment Factor</v>
      </c>
      <c r="D1122" s="23" t="s">
        <v>530</v>
      </c>
      <c r="E1122" s="16" t="s">
        <v>10</v>
      </c>
      <c r="F1122" s="24">
        <v>2050</v>
      </c>
      <c r="G1122" s="25">
        <v>0.93790216999999998</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physAdj</v>
      </c>
      <c r="C1123" s="39" t="str">
        <f xml:space="preserve"> INDEX( co_scalarInfo[scalarLabel], MATCH( scalarDataframe[[#This Row],[scalarName]], co_scalarInfo[scalarName], 0 ) )</f>
        <v>MH 5+ Population Proportion Adjustment Factor</v>
      </c>
      <c r="D1123" s="23" t="s">
        <v>530</v>
      </c>
      <c r="E1123" s="16" t="s">
        <v>10</v>
      </c>
      <c r="F1123" s="24">
        <v>2052</v>
      </c>
      <c r="G1123" s="25">
        <v>0.93785322599999998</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physAdj</v>
      </c>
      <c r="C1124" s="39" t="str">
        <f xml:space="preserve"> INDEX( co_scalarInfo[scalarLabel], MATCH( scalarDataframe[[#This Row],[scalarName]], co_scalarInfo[scalarName], 0 ) )</f>
        <v>MH 5+ Population Proportion Adjustment Factor</v>
      </c>
      <c r="D1124" s="23" t="s">
        <v>530</v>
      </c>
      <c r="E1124" s="16" t="s">
        <v>10</v>
      </c>
      <c r="F1124" s="24">
        <v>2055</v>
      </c>
      <c r="G1124" s="25">
        <v>0.93778104600000001</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physAdj</v>
      </c>
      <c r="C1125" s="39" t="str">
        <f xml:space="preserve"> INDEX( co_scalarInfo[scalarLabel], MATCH( scalarDataframe[[#This Row],[scalarName]], co_scalarInfo[scalarName], 0 ) )</f>
        <v>MH 5+ Population Proportion Adjustment Factor</v>
      </c>
      <c r="D1125" s="23" t="s">
        <v>530</v>
      </c>
      <c r="E1125" s="16" t="s">
        <v>10</v>
      </c>
      <c r="F1125" s="24">
        <v>2059</v>
      </c>
      <c r="G1125" s="25">
        <v>0.93769330900000003</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physAdj</v>
      </c>
      <c r="C1126" s="39" t="str">
        <f xml:space="preserve"> INDEX( co_scalarInfo[scalarLabel], MATCH( scalarDataframe[[#This Row],[scalarName]], co_scalarInfo[scalarName], 0 ) )</f>
        <v>MH 5+ Population Proportion Adjustment Factor</v>
      </c>
      <c r="D1126" s="23" t="s">
        <v>530</v>
      </c>
      <c r="E1126" s="16" t="s">
        <v>10</v>
      </c>
      <c r="F1126" s="24">
        <v>2061</v>
      </c>
      <c r="G1126" s="25">
        <v>0.93767573400000004</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physAdj</v>
      </c>
      <c r="C1127" s="39" t="str">
        <f xml:space="preserve"> INDEX( co_scalarInfo[scalarLabel], MATCH( scalarDataframe[[#This Row],[scalarName]], co_scalarInfo[scalarName], 0 ) )</f>
        <v>MH 5+ Population Proportion Adjustment Factor</v>
      </c>
      <c r="D1127" s="23" t="s">
        <v>530</v>
      </c>
      <c r="E1127" s="16" t="s">
        <v>10</v>
      </c>
      <c r="F1127" s="24">
        <v>2062</v>
      </c>
      <c r="G1127" s="25">
        <v>0.93767973400000004</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physAdj</v>
      </c>
      <c r="C1128" s="39" t="str">
        <f xml:space="preserve"> INDEX( co_scalarInfo[scalarLabel], MATCH( scalarDataframe[[#This Row],[scalarName]], co_scalarInfo[scalarName], 0 ) )</f>
        <v>MH 5+ Population Proportion Adjustment Factor</v>
      </c>
      <c r="D1128" s="23" t="s">
        <v>530</v>
      </c>
      <c r="E1128" s="16" t="s">
        <v>10</v>
      </c>
      <c r="F1128" s="24">
        <v>2064</v>
      </c>
      <c r="G1128" s="25">
        <v>0.93768727799999996</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physAdj</v>
      </c>
      <c r="C1129" s="39" t="str">
        <f xml:space="preserve"> INDEX( co_scalarInfo[scalarLabel], MATCH( scalarDataframe[[#This Row],[scalarName]], co_scalarInfo[scalarName], 0 ) )</f>
        <v>MH 5+ Population Proportion Adjustment Factor</v>
      </c>
      <c r="D1129" s="23" t="s">
        <v>530</v>
      </c>
      <c r="E1129" s="16" t="s">
        <v>10</v>
      </c>
      <c r="F1129" s="24">
        <v>2067</v>
      </c>
      <c r="G1129" s="25">
        <v>0.93769776400000004</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physAdj</v>
      </c>
      <c r="C1130" s="39" t="str">
        <f xml:space="preserve"> INDEX( co_scalarInfo[scalarLabel], MATCH( scalarDataframe[[#This Row],[scalarName]], co_scalarInfo[scalarName], 0 ) )</f>
        <v>MH 5+ Population Proportion Adjustment Factor</v>
      </c>
      <c r="D1130" s="23" t="s">
        <v>530</v>
      </c>
      <c r="E1130" s="16" t="s">
        <v>10</v>
      </c>
      <c r="F1130" s="24">
        <v>2071</v>
      </c>
      <c r="G1130" s="25">
        <v>0.93774759900000004</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physAdj</v>
      </c>
      <c r="C1131" s="39" t="str">
        <f xml:space="preserve"> INDEX( co_scalarInfo[scalarLabel], MATCH( scalarDataframe[[#This Row],[scalarName]], co_scalarInfo[scalarName], 0 ) )</f>
        <v>MH 5+ Population Proportion Adjustment Factor</v>
      </c>
      <c r="D1131" s="23" t="s">
        <v>530</v>
      </c>
      <c r="E1131" s="16" t="s">
        <v>10</v>
      </c>
      <c r="F1131" s="24">
        <v>2076</v>
      </c>
      <c r="G1131" s="25">
        <v>0.93794379100000003</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physAdj</v>
      </c>
      <c r="C1132" s="39" t="str">
        <f xml:space="preserve"> INDEX( co_scalarInfo[scalarLabel], MATCH( scalarDataframe[[#This Row],[scalarName]], co_scalarInfo[scalarName], 0 ) )</f>
        <v>MH 5+ Population Proportion Adjustment Factor</v>
      </c>
      <c r="D1132" s="23" t="s">
        <v>530</v>
      </c>
      <c r="E1132" s="16" t="s">
        <v>10</v>
      </c>
      <c r="F1132" s="24">
        <v>2077</v>
      </c>
      <c r="G1132" s="25">
        <v>0.93798287999999996</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physAdj</v>
      </c>
      <c r="C1133" s="39" t="str">
        <f xml:space="preserve"> INDEX( co_scalarInfo[scalarLabel], MATCH( scalarDataframe[[#This Row],[scalarName]], co_scalarInfo[scalarName], 0 ) )</f>
        <v>MH 5+ Population Proportion Adjustment Factor</v>
      </c>
      <c r="D1133" s="23" t="s">
        <v>530</v>
      </c>
      <c r="E1133" s="16" t="s">
        <v>10</v>
      </c>
      <c r="F1133" s="24">
        <v>2081</v>
      </c>
      <c r="G1133" s="25">
        <v>0.93816065400000004</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physAdj</v>
      </c>
      <c r="C1134" s="39" t="str">
        <f xml:space="preserve"> INDEX( co_scalarInfo[scalarLabel], MATCH( scalarDataframe[[#This Row],[scalarName]], co_scalarInfo[scalarName], 0 ) )</f>
        <v>MH 5+ Population Proportion Adjustment Factor</v>
      </c>
      <c r="D1134" s="23" t="s">
        <v>530</v>
      </c>
      <c r="E1134" s="16" t="s">
        <v>10</v>
      </c>
      <c r="F1134" s="24">
        <v>2082</v>
      </c>
      <c r="G1134" s="25">
        <v>0.93822153900000005</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physAdj</v>
      </c>
      <c r="C1135" s="39" t="str">
        <f xml:space="preserve"> INDEX( co_scalarInfo[scalarLabel], MATCH( scalarDataframe[[#This Row],[scalarName]], co_scalarInfo[scalarName], 0 ) )</f>
        <v>MH 5+ Population Proportion Adjustment Factor</v>
      </c>
      <c r="D1135" s="23" t="s">
        <v>530</v>
      </c>
      <c r="E1135" s="16" t="s">
        <v>10</v>
      </c>
      <c r="F1135" s="24">
        <v>2087</v>
      </c>
      <c r="G1135" s="25">
        <v>0.93852707099999999</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physAdj</v>
      </c>
      <c r="C1136" s="39" t="str">
        <f xml:space="preserve"> INDEX( co_scalarInfo[scalarLabel], MATCH( scalarDataframe[[#This Row],[scalarName]], co_scalarInfo[scalarName], 0 ) )</f>
        <v>MH 5+ Population Proportion Adjustment Factor</v>
      </c>
      <c r="D1136" s="23" t="s">
        <v>530</v>
      </c>
      <c r="E1136" s="16" t="s">
        <v>10</v>
      </c>
      <c r="F1136" s="24">
        <v>2091</v>
      </c>
      <c r="G1136" s="25">
        <v>0.93877872624510095</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physAdj</v>
      </c>
      <c r="C1137" s="39" t="str">
        <f xml:space="preserve"> INDEX( co_scalarInfo[scalarLabel], MATCH( scalarDataframe[[#This Row],[scalarName]], co_scalarInfo[scalarName], 0 ) )</f>
        <v>MH 5+ Population Proportion Adjustment Factor</v>
      </c>
      <c r="D1137" s="23" t="s">
        <v>530</v>
      </c>
      <c r="E1137" s="16" t="s">
        <v>10</v>
      </c>
      <c r="F1137" s="24">
        <v>2300</v>
      </c>
      <c r="G1137" s="25">
        <v>0.93877872624510095</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530</v>
      </c>
      <c r="E1138" s="16" t="s">
        <v>11</v>
      </c>
      <c r="F1138" s="24">
        <v>2010</v>
      </c>
      <c r="G1138" s="25">
        <v>0.92457310400000015</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530</v>
      </c>
      <c r="E1139" s="16" t="s">
        <v>11</v>
      </c>
      <c r="F1139" s="24">
        <v>2011</v>
      </c>
      <c r="G1139" s="25">
        <v>0.92506605900000005</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530</v>
      </c>
      <c r="E1140" s="16" t="s">
        <v>11</v>
      </c>
      <c r="F1140" s="24">
        <v>2013</v>
      </c>
      <c r="G1140" s="25">
        <v>0.92605196899999997</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530</v>
      </c>
      <c r="E1141" s="16" t="s">
        <v>11</v>
      </c>
      <c r="F1141" s="24">
        <v>2017</v>
      </c>
      <c r="G1141" s="25">
        <v>0.92785706099999998</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530</v>
      </c>
      <c r="E1142" s="16" t="s">
        <v>11</v>
      </c>
      <c r="F1142" s="24">
        <v>2025</v>
      </c>
      <c r="G1142" s="25">
        <v>0.92977268099999999</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530</v>
      </c>
      <c r="E1143" s="16" t="s">
        <v>11</v>
      </c>
      <c r="F1143" s="24">
        <v>2029</v>
      </c>
      <c r="G1143" s="25">
        <v>0.93030529100000003</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530</v>
      </c>
      <c r="E1144" s="16" t="s">
        <v>11</v>
      </c>
      <c r="F1144" s="24">
        <v>2032</v>
      </c>
      <c r="G1144" s="25">
        <v>0.93064461799999998</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530</v>
      </c>
      <c r="E1145" s="16" t="s">
        <v>11</v>
      </c>
      <c r="F1145" s="24">
        <v>2033</v>
      </c>
      <c r="G1145" s="25">
        <v>0.93074827999999998</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530</v>
      </c>
      <c r="E1146" s="16" t="s">
        <v>11</v>
      </c>
      <c r="F1146" s="24">
        <v>2037</v>
      </c>
      <c r="G1146" s="25">
        <v>0.93114296699999999</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530</v>
      </c>
      <c r="E1147" s="16" t="s">
        <v>11</v>
      </c>
      <c r="F1147" s="24">
        <v>2044</v>
      </c>
      <c r="G1147" s="25">
        <v>0.93166017000000001</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530</v>
      </c>
      <c r="E1148" s="16" t="s">
        <v>11</v>
      </c>
      <c r="F1148" s="24">
        <v>2048</v>
      </c>
      <c r="G1148" s="25">
        <v>0.93188215500000005</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530</v>
      </c>
      <c r="E1149" s="16" t="s">
        <v>11</v>
      </c>
      <c r="F1149" s="24">
        <v>2049</v>
      </c>
      <c r="G1149" s="25">
        <v>0.93193548999999998</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530</v>
      </c>
      <c r="E1150" s="16" t="s">
        <v>11</v>
      </c>
      <c r="F1150" s="24">
        <v>2050</v>
      </c>
      <c r="G1150" s="25">
        <v>0.93198818900000002</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530</v>
      </c>
      <c r="E1151" s="16" t="s">
        <v>11</v>
      </c>
      <c r="F1151" s="24">
        <v>2052</v>
      </c>
      <c r="G1151" s="25">
        <v>0.93205494700000002</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530</v>
      </c>
      <c r="E1152" s="16" t="s">
        <v>11</v>
      </c>
      <c r="F1152" s="24">
        <v>2055</v>
      </c>
      <c r="G1152" s="25">
        <v>0.93215202699999999</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530</v>
      </c>
      <c r="E1153" s="16" t="s">
        <v>11</v>
      </c>
      <c r="F1153" s="24">
        <v>2059</v>
      </c>
      <c r="G1153" s="25">
        <v>0.93228816400000003</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530</v>
      </c>
      <c r="E1154" s="16" t="s">
        <v>11</v>
      </c>
      <c r="F1154" s="24">
        <v>2061</v>
      </c>
      <c r="G1154" s="25">
        <v>0.93238550600000003</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530</v>
      </c>
      <c r="E1155" s="16" t="s">
        <v>11</v>
      </c>
      <c r="F1155" s="24">
        <v>2062</v>
      </c>
      <c r="G1155" s="25">
        <v>0.93244899800000003</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530</v>
      </c>
      <c r="E1156" s="16" t="s">
        <v>11</v>
      </c>
      <c r="F1156" s="24">
        <v>2064</v>
      </c>
      <c r="G1156" s="25">
        <v>0.93257463500000004</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530</v>
      </c>
      <c r="E1157" s="16" t="s">
        <v>11</v>
      </c>
      <c r="F1157" s="24">
        <v>2067</v>
      </c>
      <c r="G1157" s="25">
        <v>0.93275857600000001</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530</v>
      </c>
      <c r="E1158" s="16" t="s">
        <v>11</v>
      </c>
      <c r="F1158" s="24">
        <v>2071</v>
      </c>
      <c r="G1158" s="25">
        <v>0.93302732799999999</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530</v>
      </c>
      <c r="E1159" s="16" t="s">
        <v>11</v>
      </c>
      <c r="F1159" s="24">
        <v>2076</v>
      </c>
      <c r="G1159" s="25">
        <v>0.93346119299999997</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530</v>
      </c>
      <c r="E1160" s="16" t="s">
        <v>11</v>
      </c>
      <c r="F1160" s="24">
        <v>2077</v>
      </c>
      <c r="G1160" s="25">
        <v>0.93354591600000003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530</v>
      </c>
      <c r="E1161" s="16" t="s">
        <v>11</v>
      </c>
      <c r="F1161" s="24">
        <v>2081</v>
      </c>
      <c r="G1161" s="25">
        <v>0.93391423100000004</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530</v>
      </c>
      <c r="E1162" s="16" t="s">
        <v>11</v>
      </c>
      <c r="F1162" s="24">
        <v>2082</v>
      </c>
      <c r="G1162" s="25">
        <v>0.93403106899999999</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530</v>
      </c>
      <c r="E1163" s="16" t="s">
        <v>11</v>
      </c>
      <c r="F1163" s="24">
        <v>2087</v>
      </c>
      <c r="G1163" s="25">
        <v>0.93460578400000005</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530</v>
      </c>
      <c r="E1164" s="16" t="s">
        <v>11</v>
      </c>
      <c r="F1164" s="24">
        <v>2091</v>
      </c>
      <c r="G1164" s="25">
        <v>0.93506487741661104</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530</v>
      </c>
      <c r="E1165" s="16" t="s">
        <v>11</v>
      </c>
      <c r="F1165" s="24">
        <v>2300</v>
      </c>
      <c r="G1165" s="25">
        <v>0.93506487741661104</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530</v>
      </c>
      <c r="E1166" s="16" t="s">
        <v>12</v>
      </c>
      <c r="F1166" s="24">
        <v>2010</v>
      </c>
      <c r="G1166" s="25">
        <v>0.92364952550000012</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530</v>
      </c>
      <c r="E1167" s="16" t="s">
        <v>12</v>
      </c>
      <c r="F1167" s="24">
        <v>2011</v>
      </c>
      <c r="G1167" s="25">
        <v>0.92421947599999998</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530</v>
      </c>
      <c r="E1168" s="16" t="s">
        <v>12</v>
      </c>
      <c r="F1168" s="24">
        <v>2013</v>
      </c>
      <c r="G1168" s="25">
        <v>0.92535937700000004</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530</v>
      </c>
      <c r="E1169" s="16" t="s">
        <v>12</v>
      </c>
      <c r="F1169" s="24">
        <v>2017</v>
      </c>
      <c r="G1169" s="25">
        <v>0.92749802699999995</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530</v>
      </c>
      <c r="E1170" s="16" t="s">
        <v>12</v>
      </c>
      <c r="F1170" s="24">
        <v>2025</v>
      </c>
      <c r="G1170" s="25">
        <v>0.93005248200000001</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530</v>
      </c>
      <c r="E1171" s="16" t="s">
        <v>12</v>
      </c>
      <c r="F1171" s="24">
        <v>2029</v>
      </c>
      <c r="G1171" s="25">
        <v>0.93084014999999998</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530</v>
      </c>
      <c r="E1172" s="16" t="s">
        <v>12</v>
      </c>
      <c r="F1172" s="24">
        <v>2032</v>
      </c>
      <c r="G1172" s="25">
        <v>0.93094176799999995</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530</v>
      </c>
      <c r="E1173" s="16" t="s">
        <v>12</v>
      </c>
      <c r="F1173" s="24">
        <v>2033</v>
      </c>
      <c r="G1173" s="25">
        <v>0.93089935599999996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530</v>
      </c>
      <c r="E1174" s="16" t="s">
        <v>12</v>
      </c>
      <c r="F1174" s="24">
        <v>2037</v>
      </c>
      <c r="G1174" s="25">
        <v>0.93073139100000002</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530</v>
      </c>
      <c r="E1175" s="16" t="s">
        <v>12</v>
      </c>
      <c r="F1175" s="24">
        <v>2044</v>
      </c>
      <c r="G1175" s="25">
        <v>0.93095013900000001</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530</v>
      </c>
      <c r="E1176" s="16" t="s">
        <v>12</v>
      </c>
      <c r="F1176" s="24">
        <v>2048</v>
      </c>
      <c r="G1176" s="25">
        <v>0.93127688399999997</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530</v>
      </c>
      <c r="E1177" s="16" t="s">
        <v>12</v>
      </c>
      <c r="F1177" s="24">
        <v>2049</v>
      </c>
      <c r="G1177" s="25">
        <v>0.93135625799999999</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530</v>
      </c>
      <c r="E1178" s="16" t="s">
        <v>12</v>
      </c>
      <c r="F1178" s="24">
        <v>2050</v>
      </c>
      <c r="G1178" s="25">
        <v>0.93143453700000001</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530</v>
      </c>
      <c r="E1179" s="16" t="s">
        <v>12</v>
      </c>
      <c r="F1179" s="24">
        <v>2052</v>
      </c>
      <c r="G1179" s="25">
        <v>0.93147559700000004</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530</v>
      </c>
      <c r="E1180" s="16" t="s">
        <v>12</v>
      </c>
      <c r="F1180" s="24">
        <v>2055</v>
      </c>
      <c r="G1180" s="25">
        <v>0.93153523999999999</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530</v>
      </c>
      <c r="E1181" s="16" t="s">
        <v>12</v>
      </c>
      <c r="F1181" s="24">
        <v>2059</v>
      </c>
      <c r="G1181" s="25">
        <v>0.93161003200000003</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530</v>
      </c>
      <c r="E1182" s="16" t="s">
        <v>12</v>
      </c>
      <c r="F1182" s="24">
        <v>2061</v>
      </c>
      <c r="G1182" s="25">
        <v>0.93163435699999997</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530</v>
      </c>
      <c r="E1183" s="16" t="s">
        <v>12</v>
      </c>
      <c r="F1183" s="24">
        <v>2062</v>
      </c>
      <c r="G1183" s="25">
        <v>0.93164050700000001</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530</v>
      </c>
      <c r="E1184" s="16" t="s">
        <v>12</v>
      </c>
      <c r="F1184" s="24">
        <v>2064</v>
      </c>
      <c r="G1184" s="25">
        <v>0.93165251100000002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530</v>
      </c>
      <c r="E1185" s="16" t="s">
        <v>12</v>
      </c>
      <c r="F1185" s="24">
        <v>2067</v>
      </c>
      <c r="G1185" s="25">
        <v>0.93166899299999995</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530</v>
      </c>
      <c r="E1186" s="16" t="s">
        <v>12</v>
      </c>
      <c r="F1186" s="24">
        <v>2071</v>
      </c>
      <c r="G1186" s="25">
        <v>0.93179395600000003</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530</v>
      </c>
      <c r="E1187" s="16" t="s">
        <v>12</v>
      </c>
      <c r="F1187" s="24">
        <v>2076</v>
      </c>
      <c r="G1187" s="25">
        <v>0.93232603700000005</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530</v>
      </c>
      <c r="E1188" s="16" t="s">
        <v>12</v>
      </c>
      <c r="F1188" s="24">
        <v>2077</v>
      </c>
      <c r="G1188" s="25">
        <v>0.932429748</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530</v>
      </c>
      <c r="E1189" s="16" t="s">
        <v>12</v>
      </c>
      <c r="F1189" s="24">
        <v>2081</v>
      </c>
      <c r="G1189" s="25">
        <v>0.93286594199999995</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530</v>
      </c>
      <c r="E1190" s="16" t="s">
        <v>12</v>
      </c>
      <c r="F1190" s="24">
        <v>2082</v>
      </c>
      <c r="G1190" s="25">
        <v>0.93299521299999999</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530</v>
      </c>
      <c r="E1191" s="16" t="s">
        <v>12</v>
      </c>
      <c r="F1191" s="24">
        <v>2087</v>
      </c>
      <c r="G1191" s="25">
        <v>0.93362943700000001</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530</v>
      </c>
      <c r="E1192" s="16" t="s">
        <v>12</v>
      </c>
      <c r="F1192" s="24">
        <v>2091</v>
      </c>
      <c r="G1192" s="25">
        <v>0.93412493335368196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530</v>
      </c>
      <c r="E1193" s="16" t="s">
        <v>12</v>
      </c>
      <c r="F1193" s="24">
        <v>2300</v>
      </c>
      <c r="G119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6" sqref="F6"/>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126</v>
      </c>
      <c r="B1" s="22" t="s">
        <v>210</v>
      </c>
      <c r="C1" s="7" t="s">
        <v>470</v>
      </c>
      <c r="D1" s="7" t="s">
        <v>219</v>
      </c>
      <c r="E1" s="7" t="s">
        <v>211</v>
      </c>
      <c r="F1" s="22" t="s">
        <v>220</v>
      </c>
      <c r="G1" s="7" t="s">
        <v>262</v>
      </c>
      <c r="H1" s="7" t="s">
        <v>6</v>
      </c>
      <c r="I1" s="7" t="s">
        <v>7</v>
      </c>
      <c r="J1" s="7" t="s">
        <v>8</v>
      </c>
      <c r="K1" s="22" t="s">
        <v>9</v>
      </c>
      <c r="L1" s="22" t="s">
        <v>10</v>
      </c>
      <c r="M1" s="22" t="s">
        <v>11</v>
      </c>
      <c r="N1" s="7" t="s">
        <v>12</v>
      </c>
    </row>
    <row r="2" spans="1:14" x14ac:dyDescent="0.35">
      <c r="A2" s="2">
        <f xml:space="preserve"> ROW( data_scaledImpacts[[#This Row],[row_id]] ) - ROW( data_scaledImpacts[[#Headers],[row_id]] )</f>
        <v>1</v>
      </c>
      <c r="B2" s="32" t="s">
        <v>102</v>
      </c>
      <c r="C2" s="33">
        <v>2011</v>
      </c>
      <c r="D2" s="34" t="s">
        <v>103</v>
      </c>
      <c r="E2" s="33"/>
      <c r="F2" s="32" t="s">
        <v>0</v>
      </c>
      <c r="G2" s="33">
        <v>1</v>
      </c>
      <c r="H2" s="35"/>
      <c r="I2" s="35"/>
      <c r="J2" s="36"/>
      <c r="K2" s="35"/>
      <c r="L2" s="35"/>
      <c r="M2" s="35"/>
    </row>
    <row r="3" spans="1:14" x14ac:dyDescent="0.35">
      <c r="A3" s="2">
        <f xml:space="preserve"> ROW( data_scaledImpacts[[#This Row],[row_id]] ) - ROW( data_scaledImpacts[[#Headers],[row_id]] )</f>
        <v>2</v>
      </c>
      <c r="B3" s="32" t="s">
        <v>102</v>
      </c>
      <c r="C3" s="33">
        <v>2011</v>
      </c>
      <c r="D3" s="34" t="s">
        <v>103</v>
      </c>
      <c r="E3" s="33"/>
      <c r="F3" s="32" t="s">
        <v>0</v>
      </c>
      <c r="G3" s="33">
        <v>2</v>
      </c>
      <c r="H3" s="35"/>
      <c r="I3" s="35"/>
      <c r="J3" s="36"/>
      <c r="K3" s="35"/>
      <c r="L3" s="35"/>
      <c r="M3" s="35"/>
    </row>
    <row r="4" spans="1:14" x14ac:dyDescent="0.35">
      <c r="A4" s="2">
        <f xml:space="preserve"> ROW( data_scaledImpacts[[#This Row],[row_id]] ) - ROW( data_scaledImpacts[[#Headers],[row_id]] )</f>
        <v>3</v>
      </c>
      <c r="B4" s="32" t="s">
        <v>102</v>
      </c>
      <c r="C4" s="33">
        <v>2011</v>
      </c>
      <c r="D4" s="34" t="s">
        <v>103</v>
      </c>
      <c r="E4" s="33"/>
      <c r="F4" s="32" t="s">
        <v>0</v>
      </c>
      <c r="G4" s="33">
        <v>3</v>
      </c>
      <c r="H4" s="35"/>
      <c r="I4" s="35"/>
      <c r="J4" s="36"/>
      <c r="K4" s="35"/>
      <c r="L4" s="35"/>
      <c r="M4" s="35"/>
    </row>
    <row r="5" spans="1:14" x14ac:dyDescent="0.35">
      <c r="A5" s="2">
        <f xml:space="preserve"> ROW( data_scaledImpacts[[#This Row],[row_id]] ) - ROW( data_scaledImpacts[[#Headers],[row_id]] )</f>
        <v>4</v>
      </c>
      <c r="B5" s="32" t="s">
        <v>102</v>
      </c>
      <c r="C5" s="33">
        <v>2011</v>
      </c>
      <c r="D5" s="34" t="s">
        <v>103</v>
      </c>
      <c r="E5" s="33"/>
      <c r="F5" s="32" t="s">
        <v>0</v>
      </c>
      <c r="G5" s="33">
        <v>4</v>
      </c>
      <c r="H5" s="35"/>
      <c r="I5" s="35"/>
      <c r="J5" s="36"/>
      <c r="K5" s="35"/>
      <c r="L5" s="35"/>
      <c r="M5" s="35"/>
    </row>
    <row r="6" spans="1:14" x14ac:dyDescent="0.35">
      <c r="A6" s="2">
        <f xml:space="preserve"> ROW( data_scaledImpacts[[#This Row],[row_id]] ) - ROW( data_scaledImpacts[[#Headers],[row_id]] )</f>
        <v>5</v>
      </c>
      <c r="B6" s="32" t="s">
        <v>102</v>
      </c>
      <c r="C6" s="33">
        <v>2011</v>
      </c>
      <c r="D6" s="34" t="s">
        <v>103</v>
      </c>
      <c r="E6" s="33"/>
      <c r="F6" s="32" t="s">
        <v>0</v>
      </c>
      <c r="G6" s="33">
        <v>5</v>
      </c>
      <c r="H6" s="35"/>
      <c r="I6" s="35"/>
      <c r="J6" s="36"/>
      <c r="K6" s="35"/>
      <c r="L6" s="35"/>
      <c r="M6" s="35"/>
    </row>
    <row r="7" spans="1:14" x14ac:dyDescent="0.35">
      <c r="A7" s="2">
        <f xml:space="preserve"> ROW( data_scaledImpacts[[#This Row],[row_id]] ) - ROW( data_scaledImpacts[[#Headers],[row_id]] )</f>
        <v>6</v>
      </c>
      <c r="B7" s="32" t="s">
        <v>102</v>
      </c>
      <c r="C7" s="33">
        <v>2011</v>
      </c>
      <c r="D7" s="34" t="s">
        <v>103</v>
      </c>
      <c r="E7" s="33"/>
      <c r="F7" s="32" t="s">
        <v>0</v>
      </c>
      <c r="G7" s="33">
        <v>6</v>
      </c>
      <c r="H7" s="35"/>
      <c r="I7" s="35"/>
      <c r="J7" s="36"/>
      <c r="K7" s="35"/>
      <c r="L7" s="35"/>
      <c r="M7" s="35"/>
    </row>
    <row r="8" spans="1:14" x14ac:dyDescent="0.35">
      <c r="A8" s="2">
        <f xml:space="preserve"> ROW( data_scaledImpacts[[#This Row],[row_id]] ) - ROW( data_scaledImpacts[[#Headers],[row_id]] )</f>
        <v>7</v>
      </c>
      <c r="B8" s="32" t="s">
        <v>102</v>
      </c>
      <c r="C8" s="33">
        <v>2011</v>
      </c>
      <c r="D8" s="34" t="s">
        <v>103</v>
      </c>
      <c r="E8" s="33"/>
      <c r="F8" s="32" t="s">
        <v>0</v>
      </c>
      <c r="G8" s="33">
        <v>7</v>
      </c>
      <c r="H8" s="35"/>
      <c r="I8" s="35"/>
      <c r="J8" s="36"/>
      <c r="K8" s="35"/>
      <c r="L8" s="35"/>
      <c r="M8" s="35"/>
    </row>
    <row r="9" spans="1:14" x14ac:dyDescent="0.35">
      <c r="A9" s="2">
        <f xml:space="preserve"> ROW( data_scaledImpacts[[#This Row],[row_id]] ) - ROW( data_scaledImpacts[[#Headers],[row_id]] )</f>
        <v>8</v>
      </c>
      <c r="B9" s="32" t="s">
        <v>102</v>
      </c>
      <c r="C9" s="33">
        <v>2011</v>
      </c>
      <c r="D9" s="34" t="s">
        <v>103</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35">
      <c r="A10" s="2">
        <f xml:space="preserve"> ROW( data_scaledImpacts[[#This Row],[row_id]] ) - ROW( data_scaledImpacts[[#Headers],[row_id]] )</f>
        <v>9</v>
      </c>
      <c r="B10" s="32" t="s">
        <v>102</v>
      </c>
      <c r="C10" s="33">
        <v>2011</v>
      </c>
      <c r="D10" s="34" t="s">
        <v>103</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35">
      <c r="A11" s="2">
        <f xml:space="preserve"> ROW( data_scaledImpacts[[#This Row],[row_id]] ) - ROW( data_scaledImpacts[[#Headers],[row_id]] )</f>
        <v>10</v>
      </c>
      <c r="B11" s="32" t="s">
        <v>102</v>
      </c>
      <c r="C11" s="33">
        <v>2011</v>
      </c>
      <c r="D11" s="34" t="s">
        <v>103</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35">
      <c r="A12" s="2">
        <f xml:space="preserve"> ROW( data_scaledImpacts[[#This Row],[row_id]] ) - ROW( data_scaledImpacts[[#Headers],[row_id]] )</f>
        <v>11</v>
      </c>
      <c r="B12" s="32" t="s">
        <v>102</v>
      </c>
      <c r="C12" s="33">
        <v>2011</v>
      </c>
      <c r="D12" s="34" t="s">
        <v>103</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35">
      <c r="A13" s="2">
        <f xml:space="preserve"> ROW( data_scaledImpacts[[#This Row],[row_id]] ) - ROW( data_scaledImpacts[[#Headers],[row_id]] )</f>
        <v>12</v>
      </c>
      <c r="B13" s="32" t="s">
        <v>102</v>
      </c>
      <c r="C13" s="33">
        <v>2011</v>
      </c>
      <c r="D13" s="34" t="s">
        <v>103</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35">
      <c r="A14" s="2">
        <f xml:space="preserve"> ROW( data_scaledImpacts[[#This Row],[row_id]] ) - ROW( data_scaledImpacts[[#Headers],[row_id]] )</f>
        <v>13</v>
      </c>
      <c r="B14" s="32" t="s">
        <v>102</v>
      </c>
      <c r="C14" s="33">
        <v>2011</v>
      </c>
      <c r="D14" s="34" t="s">
        <v>103</v>
      </c>
      <c r="E14" s="33"/>
      <c r="F14" s="32" t="s">
        <v>1</v>
      </c>
      <c r="G14" s="33">
        <v>6</v>
      </c>
      <c r="H14" s="35"/>
      <c r="I14" s="35"/>
      <c r="J14" s="36"/>
      <c r="K14" s="35"/>
      <c r="L14" s="35"/>
      <c r="M14" s="35"/>
    </row>
    <row r="15" spans="1:14" x14ac:dyDescent="0.35">
      <c r="A15" s="2">
        <f xml:space="preserve"> ROW( data_scaledImpacts[[#This Row],[row_id]] ) - ROW( data_scaledImpacts[[#Headers],[row_id]] )</f>
        <v>14</v>
      </c>
      <c r="B15" s="32" t="s">
        <v>102</v>
      </c>
      <c r="C15" s="33">
        <v>2011</v>
      </c>
      <c r="D15" s="34" t="s">
        <v>103</v>
      </c>
      <c r="E15" s="33"/>
      <c r="F15" s="32" t="s">
        <v>1</v>
      </c>
      <c r="G15" s="33">
        <v>7</v>
      </c>
      <c r="H15" s="35"/>
      <c r="I15" s="35"/>
      <c r="J15" s="36"/>
      <c r="K15" s="35"/>
      <c r="L15" s="35"/>
      <c r="M15" s="35"/>
    </row>
    <row r="16" spans="1:14" x14ac:dyDescent="0.35">
      <c r="A16" s="2">
        <f xml:space="preserve"> ROW( data_scaledImpacts[[#This Row],[row_id]] ) - ROW( data_scaledImpacts[[#Headers],[row_id]] )</f>
        <v>15</v>
      </c>
      <c r="B16" s="32" t="s">
        <v>102</v>
      </c>
      <c r="C16" s="33">
        <v>2011</v>
      </c>
      <c r="D16" s="34" t="s">
        <v>103</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35">
      <c r="A17" s="2">
        <f xml:space="preserve"> ROW( data_scaledImpacts[[#This Row],[row_id]] ) - ROW( data_scaledImpacts[[#Headers],[row_id]] )</f>
        <v>16</v>
      </c>
      <c r="B17" s="32" t="s">
        <v>102</v>
      </c>
      <c r="C17" s="33">
        <v>2011</v>
      </c>
      <c r="D17" s="34" t="s">
        <v>103</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35">
      <c r="A18" s="2">
        <f xml:space="preserve"> ROW( data_scaledImpacts[[#This Row],[row_id]] ) - ROW( data_scaledImpacts[[#Headers],[row_id]] )</f>
        <v>17</v>
      </c>
      <c r="B18" s="32" t="s">
        <v>102</v>
      </c>
      <c r="C18" s="33">
        <v>2011</v>
      </c>
      <c r="D18" s="34" t="s">
        <v>103</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35">
      <c r="A19" s="2">
        <f xml:space="preserve"> ROW( data_scaledImpacts[[#This Row],[row_id]] ) - ROW( data_scaledImpacts[[#Headers],[row_id]] )</f>
        <v>18</v>
      </c>
      <c r="B19" s="32" t="s">
        <v>102</v>
      </c>
      <c r="C19" s="33">
        <v>2011</v>
      </c>
      <c r="D19" s="34" t="s">
        <v>103</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35">
      <c r="A20" s="2">
        <f xml:space="preserve"> ROW( data_scaledImpacts[[#This Row],[row_id]] ) - ROW( data_scaledImpacts[[#Headers],[row_id]] )</f>
        <v>19</v>
      </c>
      <c r="B20" s="32" t="s">
        <v>102</v>
      </c>
      <c r="C20" s="33">
        <v>2011</v>
      </c>
      <c r="D20" s="34" t="s">
        <v>103</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35">
      <c r="A21" s="2">
        <f xml:space="preserve"> ROW( data_scaledImpacts[[#This Row],[row_id]] ) - ROW( data_scaledImpacts[[#Headers],[row_id]] )</f>
        <v>20</v>
      </c>
      <c r="B21" s="32" t="s">
        <v>102</v>
      </c>
      <c r="C21" s="33">
        <v>2011</v>
      </c>
      <c r="D21" s="34" t="s">
        <v>103</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35">
      <c r="A22" s="2">
        <f xml:space="preserve"> ROW( data_scaledImpacts[[#This Row],[row_id]] ) - ROW( data_scaledImpacts[[#Headers],[row_id]] )</f>
        <v>21</v>
      </c>
      <c r="B22" s="32" t="s">
        <v>102</v>
      </c>
      <c r="C22" s="33">
        <v>2011</v>
      </c>
      <c r="D22" s="34" t="s">
        <v>103</v>
      </c>
      <c r="E22" s="33"/>
      <c r="F22" s="32" t="s">
        <v>15</v>
      </c>
      <c r="G22" s="33">
        <v>7</v>
      </c>
      <c r="H22" s="35"/>
      <c r="I22" s="35"/>
      <c r="J22" s="36"/>
      <c r="K22" s="35"/>
      <c r="L22" s="35"/>
      <c r="M22" s="35"/>
    </row>
    <row r="23" spans="1:14" x14ac:dyDescent="0.35">
      <c r="A23" s="2">
        <f xml:space="preserve"> ROW( data_scaledImpacts[[#This Row],[row_id]] ) - ROW( data_scaledImpacts[[#Headers],[row_id]] )</f>
        <v>22</v>
      </c>
      <c r="B23" s="32" t="s">
        <v>102</v>
      </c>
      <c r="C23" s="33">
        <v>2011</v>
      </c>
      <c r="D23" s="34" t="s">
        <v>103</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35">
      <c r="A24" s="2">
        <f xml:space="preserve"> ROW( data_scaledImpacts[[#This Row],[row_id]] ) - ROW( data_scaledImpacts[[#Headers],[row_id]] )</f>
        <v>23</v>
      </c>
      <c r="B24" s="32" t="s">
        <v>102</v>
      </c>
      <c r="C24" s="33">
        <v>2011</v>
      </c>
      <c r="D24" s="34" t="s">
        <v>103</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35">
      <c r="A25" s="2">
        <f xml:space="preserve"> ROW( data_scaledImpacts[[#This Row],[row_id]] ) - ROW( data_scaledImpacts[[#Headers],[row_id]] )</f>
        <v>24</v>
      </c>
      <c r="B25" s="32" t="s">
        <v>102</v>
      </c>
      <c r="C25" s="33">
        <v>2011</v>
      </c>
      <c r="D25" s="34" t="s">
        <v>103</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35">
      <c r="A26" s="2">
        <f xml:space="preserve"> ROW( data_scaledImpacts[[#This Row],[row_id]] ) - ROW( data_scaledImpacts[[#Headers],[row_id]] )</f>
        <v>25</v>
      </c>
      <c r="B26" s="32" t="s">
        <v>102</v>
      </c>
      <c r="C26" s="33">
        <v>2011</v>
      </c>
      <c r="D26" s="34" t="s">
        <v>103</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35">
      <c r="A27" s="2">
        <f xml:space="preserve"> ROW( data_scaledImpacts[[#This Row],[row_id]] ) - ROW( data_scaledImpacts[[#Headers],[row_id]] )</f>
        <v>26</v>
      </c>
      <c r="B27" s="32" t="s">
        <v>102</v>
      </c>
      <c r="C27" s="33">
        <v>2011</v>
      </c>
      <c r="D27" s="34" t="s">
        <v>103</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35">
      <c r="A28" s="2">
        <f xml:space="preserve"> ROW( data_scaledImpacts[[#This Row],[row_id]] ) - ROW( data_scaledImpacts[[#Headers],[row_id]] )</f>
        <v>27</v>
      </c>
      <c r="B28" s="32" t="s">
        <v>102</v>
      </c>
      <c r="C28" s="33">
        <v>2011</v>
      </c>
      <c r="D28" s="34" t="s">
        <v>103</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35">
      <c r="A29" s="2">
        <f xml:space="preserve"> ROW( data_scaledImpacts[[#This Row],[row_id]] ) - ROW( data_scaledImpacts[[#Headers],[row_id]] )</f>
        <v>28</v>
      </c>
      <c r="B29" s="32" t="s">
        <v>102</v>
      </c>
      <c r="C29" s="33">
        <v>2011</v>
      </c>
      <c r="D29" s="34" t="s">
        <v>103</v>
      </c>
      <c r="E29" s="33"/>
      <c r="F29" s="32" t="s">
        <v>5</v>
      </c>
      <c r="G29" s="33">
        <v>7</v>
      </c>
      <c r="H29" s="35"/>
      <c r="I29" s="35"/>
      <c r="J29" s="36"/>
      <c r="K29" s="35"/>
      <c r="L29" s="35"/>
      <c r="M29" s="35"/>
    </row>
    <row r="30" spans="1:14" x14ac:dyDescent="0.35">
      <c r="A30" s="2">
        <f xml:space="preserve"> ROW( data_scaledImpacts[[#This Row],[row_id]] ) - ROW( data_scaledImpacts[[#Headers],[row_id]] )</f>
        <v>29</v>
      </c>
      <c r="B30" s="32" t="s">
        <v>102</v>
      </c>
      <c r="C30" s="33">
        <v>2011</v>
      </c>
      <c r="D30" s="34" t="s">
        <v>103</v>
      </c>
      <c r="E30" s="33"/>
      <c r="F30" s="32" t="s">
        <v>2</v>
      </c>
      <c r="G30" s="33">
        <v>1</v>
      </c>
      <c r="H30" s="35"/>
      <c r="I30" s="35"/>
      <c r="J30" s="36"/>
      <c r="K30" s="35"/>
      <c r="L30" s="35"/>
      <c r="M30" s="35"/>
    </row>
    <row r="31" spans="1:14" x14ac:dyDescent="0.35">
      <c r="A31" s="2">
        <f xml:space="preserve"> ROW( data_scaledImpacts[[#This Row],[row_id]] ) - ROW( data_scaledImpacts[[#Headers],[row_id]] )</f>
        <v>30</v>
      </c>
      <c r="B31" s="32" t="s">
        <v>102</v>
      </c>
      <c r="C31" s="33">
        <v>2011</v>
      </c>
      <c r="D31" s="34" t="s">
        <v>103</v>
      </c>
      <c r="E31" s="33"/>
      <c r="F31" s="32" t="s">
        <v>2</v>
      </c>
      <c r="G31" s="33">
        <v>2</v>
      </c>
      <c r="H31" s="35"/>
      <c r="I31" s="35"/>
      <c r="J31" s="36"/>
      <c r="K31" s="35"/>
      <c r="L31" s="35"/>
      <c r="M31" s="35"/>
    </row>
    <row r="32" spans="1:14" x14ac:dyDescent="0.35">
      <c r="A32" s="2">
        <f xml:space="preserve"> ROW( data_scaledImpacts[[#This Row],[row_id]] ) - ROW( data_scaledImpacts[[#Headers],[row_id]] )</f>
        <v>31</v>
      </c>
      <c r="B32" s="32" t="s">
        <v>102</v>
      </c>
      <c r="C32" s="33">
        <v>2011</v>
      </c>
      <c r="D32" s="34" t="s">
        <v>103</v>
      </c>
      <c r="E32" s="33"/>
      <c r="F32" s="32" t="s">
        <v>2</v>
      </c>
      <c r="G32" s="33">
        <v>3</v>
      </c>
      <c r="H32" s="35"/>
      <c r="I32" s="35"/>
      <c r="J32" s="36"/>
      <c r="K32" s="35"/>
      <c r="L32" s="35"/>
      <c r="M32" s="35"/>
    </row>
    <row r="33" spans="1:13" x14ac:dyDescent="0.35">
      <c r="A33" s="2">
        <f xml:space="preserve"> ROW( data_scaledImpacts[[#This Row],[row_id]] ) - ROW( data_scaledImpacts[[#Headers],[row_id]] )</f>
        <v>32</v>
      </c>
      <c r="B33" s="32" t="s">
        <v>102</v>
      </c>
      <c r="C33" s="33">
        <v>2011</v>
      </c>
      <c r="D33" s="34" t="s">
        <v>103</v>
      </c>
      <c r="E33" s="33"/>
      <c r="F33" s="32" t="s">
        <v>2</v>
      </c>
      <c r="G33" s="33">
        <v>4</v>
      </c>
      <c r="H33" s="35"/>
      <c r="I33" s="35"/>
      <c r="J33" s="36"/>
      <c r="K33" s="35"/>
      <c r="L33" s="35"/>
      <c r="M33" s="35"/>
    </row>
    <row r="34" spans="1:13" x14ac:dyDescent="0.35">
      <c r="A34" s="2">
        <f xml:space="preserve"> ROW( data_scaledImpacts[[#This Row],[row_id]] ) - ROW( data_scaledImpacts[[#Headers],[row_id]] )</f>
        <v>33</v>
      </c>
      <c r="B34" s="32" t="s">
        <v>102</v>
      </c>
      <c r="C34" s="33">
        <v>2011</v>
      </c>
      <c r="D34" s="34" t="s">
        <v>103</v>
      </c>
      <c r="E34" s="33"/>
      <c r="F34" s="32" t="s">
        <v>2</v>
      </c>
      <c r="G34" s="33">
        <v>5</v>
      </c>
      <c r="H34" s="35"/>
      <c r="I34" s="35"/>
      <c r="J34" s="36"/>
      <c r="K34" s="35"/>
      <c r="L34" s="35"/>
      <c r="M34" s="35"/>
    </row>
    <row r="35" spans="1:13" x14ac:dyDescent="0.35">
      <c r="A35" s="2">
        <f xml:space="preserve"> ROW( data_scaledImpacts[[#This Row],[row_id]] ) - ROW( data_scaledImpacts[[#Headers],[row_id]] )</f>
        <v>34</v>
      </c>
      <c r="B35" s="32" t="s">
        <v>102</v>
      </c>
      <c r="C35" s="33">
        <v>2011</v>
      </c>
      <c r="D35" s="34" t="s">
        <v>103</v>
      </c>
      <c r="E35" s="33"/>
      <c r="F35" s="32" t="s">
        <v>2</v>
      </c>
      <c r="G35" s="33">
        <v>6</v>
      </c>
      <c r="H35" s="35"/>
      <c r="I35" s="35"/>
      <c r="J35" s="36"/>
      <c r="K35" s="35"/>
      <c r="L35" s="35"/>
      <c r="M35" s="35"/>
    </row>
    <row r="36" spans="1:13" x14ac:dyDescent="0.35">
      <c r="A36" s="2">
        <f xml:space="preserve"> ROW( data_scaledImpacts[[#This Row],[row_id]] ) - ROW( data_scaledImpacts[[#Headers],[row_id]] )</f>
        <v>35</v>
      </c>
      <c r="B36" s="32" t="s">
        <v>102</v>
      </c>
      <c r="C36" s="33">
        <v>2011</v>
      </c>
      <c r="D36" s="34" t="s">
        <v>103</v>
      </c>
      <c r="E36" s="33"/>
      <c r="F36" s="32" t="s">
        <v>2</v>
      </c>
      <c r="G36" s="33">
        <v>7</v>
      </c>
      <c r="H36" s="35"/>
      <c r="I36" s="35"/>
      <c r="J36" s="36"/>
      <c r="K36" s="35"/>
      <c r="L36" s="35"/>
      <c r="M36" s="35"/>
    </row>
    <row r="37" spans="1:13" x14ac:dyDescent="0.35">
      <c r="A37" s="2">
        <f xml:space="preserve"> ROW( data_scaledImpacts[[#This Row],[row_id]] ) - ROW( data_scaledImpacts[[#Headers],[row_id]] )</f>
        <v>36</v>
      </c>
      <c r="B37" s="32" t="s">
        <v>102</v>
      </c>
      <c r="C37" s="33">
        <v>2011</v>
      </c>
      <c r="D37" s="34" t="s">
        <v>103</v>
      </c>
      <c r="E37" s="33"/>
      <c r="F37" s="32" t="s">
        <v>3</v>
      </c>
      <c r="G37" s="33">
        <v>1</v>
      </c>
      <c r="H37" s="35"/>
      <c r="I37" s="35"/>
      <c r="J37" s="36"/>
      <c r="K37" s="35"/>
      <c r="L37" s="35"/>
      <c r="M37" s="35"/>
    </row>
    <row r="38" spans="1:13" x14ac:dyDescent="0.35">
      <c r="A38" s="2">
        <f xml:space="preserve"> ROW( data_scaledImpacts[[#This Row],[row_id]] ) - ROW( data_scaledImpacts[[#Headers],[row_id]] )</f>
        <v>37</v>
      </c>
      <c r="B38" s="32" t="s">
        <v>102</v>
      </c>
      <c r="C38" s="33">
        <v>2011</v>
      </c>
      <c r="D38" s="34" t="s">
        <v>103</v>
      </c>
      <c r="E38" s="33"/>
      <c r="F38" s="32" t="s">
        <v>3</v>
      </c>
      <c r="G38" s="33">
        <v>2</v>
      </c>
      <c r="H38" s="35"/>
      <c r="I38" s="35"/>
      <c r="J38" s="36"/>
      <c r="K38" s="35"/>
      <c r="L38" s="35"/>
      <c r="M38" s="35"/>
    </row>
    <row r="39" spans="1:13" x14ac:dyDescent="0.35">
      <c r="A39" s="2">
        <f xml:space="preserve"> ROW( data_scaledImpacts[[#This Row],[row_id]] ) - ROW( data_scaledImpacts[[#Headers],[row_id]] )</f>
        <v>38</v>
      </c>
      <c r="B39" s="32" t="s">
        <v>102</v>
      </c>
      <c r="C39" s="33">
        <v>2011</v>
      </c>
      <c r="D39" s="34" t="s">
        <v>103</v>
      </c>
      <c r="E39" s="33"/>
      <c r="F39" s="32" t="s">
        <v>3</v>
      </c>
      <c r="G39" s="33">
        <v>3</v>
      </c>
      <c r="H39" s="35"/>
      <c r="I39" s="35"/>
      <c r="J39" s="36"/>
      <c r="K39" s="35"/>
      <c r="L39" s="35"/>
      <c r="M39" s="35"/>
    </row>
    <row r="40" spans="1:13" x14ac:dyDescent="0.35">
      <c r="A40" s="2">
        <f xml:space="preserve"> ROW( data_scaledImpacts[[#This Row],[row_id]] ) - ROW( data_scaledImpacts[[#Headers],[row_id]] )</f>
        <v>39</v>
      </c>
      <c r="B40" s="32" t="s">
        <v>102</v>
      </c>
      <c r="C40" s="33">
        <v>2011</v>
      </c>
      <c r="D40" s="34" t="s">
        <v>103</v>
      </c>
      <c r="E40" s="33"/>
      <c r="F40" s="32" t="s">
        <v>3</v>
      </c>
      <c r="G40" s="33">
        <v>4</v>
      </c>
      <c r="H40" s="35"/>
      <c r="I40" s="35"/>
      <c r="J40" s="36"/>
      <c r="K40" s="35"/>
      <c r="L40" s="35"/>
      <c r="M40" s="35"/>
    </row>
    <row r="41" spans="1:13" x14ac:dyDescent="0.35">
      <c r="A41" s="2">
        <f xml:space="preserve"> ROW( data_scaledImpacts[[#This Row],[row_id]] ) - ROW( data_scaledImpacts[[#Headers],[row_id]] )</f>
        <v>40</v>
      </c>
      <c r="B41" s="32" t="s">
        <v>102</v>
      </c>
      <c r="C41" s="33">
        <v>2011</v>
      </c>
      <c r="D41" s="34" t="s">
        <v>103</v>
      </c>
      <c r="E41" s="33"/>
      <c r="F41" s="32" t="s">
        <v>3</v>
      </c>
      <c r="G41" s="33">
        <v>5</v>
      </c>
      <c r="H41" s="35"/>
      <c r="I41" s="35"/>
      <c r="J41" s="36"/>
      <c r="K41" s="35"/>
      <c r="L41" s="35"/>
      <c r="M41" s="35"/>
    </row>
    <row r="42" spans="1:13" x14ac:dyDescent="0.35">
      <c r="A42" s="2">
        <f xml:space="preserve"> ROW( data_scaledImpacts[[#This Row],[row_id]] ) - ROW( data_scaledImpacts[[#Headers],[row_id]] )</f>
        <v>41</v>
      </c>
      <c r="B42" s="32" t="s">
        <v>102</v>
      </c>
      <c r="C42" s="33">
        <v>2011</v>
      </c>
      <c r="D42" s="34" t="s">
        <v>103</v>
      </c>
      <c r="E42" s="33"/>
      <c r="F42" s="32" t="s">
        <v>3</v>
      </c>
      <c r="G42" s="33">
        <v>6</v>
      </c>
      <c r="H42" s="35"/>
      <c r="I42" s="35"/>
      <c r="J42" s="36"/>
      <c r="K42" s="35"/>
      <c r="L42" s="35"/>
      <c r="M42" s="35"/>
    </row>
    <row r="43" spans="1:13" x14ac:dyDescent="0.35">
      <c r="A43" s="2">
        <f xml:space="preserve"> ROW( data_scaledImpacts[[#This Row],[row_id]] ) - ROW( data_scaledImpacts[[#Headers],[row_id]] )</f>
        <v>42</v>
      </c>
      <c r="B43" s="32" t="s">
        <v>102</v>
      </c>
      <c r="C43" s="33">
        <v>2011</v>
      </c>
      <c r="D43" s="34" t="s">
        <v>103</v>
      </c>
      <c r="E43" s="33"/>
      <c r="F43" s="32" t="s">
        <v>3</v>
      </c>
      <c r="G43" s="33">
        <v>7</v>
      </c>
      <c r="H43" s="35"/>
      <c r="I43" s="35"/>
      <c r="J43" s="36"/>
      <c r="K43" s="35"/>
      <c r="L43" s="35"/>
      <c r="M43" s="35"/>
    </row>
    <row r="44" spans="1:13" x14ac:dyDescent="0.35">
      <c r="A44" s="2">
        <f xml:space="preserve"> ROW( data_scaledImpacts[[#This Row],[row_id]] ) - ROW( data_scaledImpacts[[#Headers],[row_id]] )</f>
        <v>43</v>
      </c>
      <c r="B44" s="32" t="s">
        <v>102</v>
      </c>
      <c r="C44" s="33">
        <v>2011</v>
      </c>
      <c r="D44" s="34" t="s">
        <v>103</v>
      </c>
      <c r="E44" s="33"/>
      <c r="F44" s="32" t="s">
        <v>4</v>
      </c>
      <c r="G44" s="33">
        <v>1</v>
      </c>
      <c r="H44" s="35"/>
      <c r="I44" s="35"/>
      <c r="J44" s="36"/>
      <c r="K44" s="35"/>
      <c r="L44" s="35"/>
      <c r="M44" s="35"/>
    </row>
    <row r="45" spans="1:13" x14ac:dyDescent="0.35">
      <c r="A45" s="2">
        <f xml:space="preserve"> ROW( data_scaledImpacts[[#This Row],[row_id]] ) - ROW( data_scaledImpacts[[#Headers],[row_id]] )</f>
        <v>44</v>
      </c>
      <c r="B45" s="32" t="s">
        <v>102</v>
      </c>
      <c r="C45" s="33">
        <v>2011</v>
      </c>
      <c r="D45" s="34" t="s">
        <v>103</v>
      </c>
      <c r="E45" s="33"/>
      <c r="F45" s="32" t="s">
        <v>4</v>
      </c>
      <c r="G45" s="33">
        <v>2</v>
      </c>
      <c r="H45" s="35"/>
      <c r="I45" s="35"/>
      <c r="J45" s="36"/>
      <c r="K45" s="35"/>
      <c r="L45" s="35"/>
      <c r="M45" s="35"/>
    </row>
    <row r="46" spans="1:13" x14ac:dyDescent="0.35">
      <c r="A46" s="2">
        <f xml:space="preserve"> ROW( data_scaledImpacts[[#This Row],[row_id]] ) - ROW( data_scaledImpacts[[#Headers],[row_id]] )</f>
        <v>45</v>
      </c>
      <c r="B46" s="32" t="s">
        <v>102</v>
      </c>
      <c r="C46" s="33">
        <v>2011</v>
      </c>
      <c r="D46" s="34" t="s">
        <v>103</v>
      </c>
      <c r="E46" s="33"/>
      <c r="F46" s="32" t="s">
        <v>4</v>
      </c>
      <c r="G46" s="33">
        <v>3</v>
      </c>
      <c r="H46" s="35"/>
      <c r="I46" s="35"/>
      <c r="J46" s="36"/>
      <c r="K46" s="35"/>
      <c r="L46" s="35"/>
      <c r="M46" s="35"/>
    </row>
    <row r="47" spans="1:13" x14ac:dyDescent="0.35">
      <c r="A47" s="2">
        <f xml:space="preserve"> ROW( data_scaledImpacts[[#This Row],[row_id]] ) - ROW( data_scaledImpacts[[#Headers],[row_id]] )</f>
        <v>46</v>
      </c>
      <c r="B47" s="32" t="s">
        <v>102</v>
      </c>
      <c r="C47" s="33">
        <v>2011</v>
      </c>
      <c r="D47" s="34" t="s">
        <v>103</v>
      </c>
      <c r="E47" s="33"/>
      <c r="F47" s="32" t="s">
        <v>4</v>
      </c>
      <c r="G47" s="33">
        <v>4</v>
      </c>
      <c r="H47" s="35"/>
      <c r="I47" s="35"/>
      <c r="J47" s="36"/>
      <c r="K47" s="35"/>
      <c r="L47" s="35"/>
      <c r="M47" s="35"/>
    </row>
    <row r="48" spans="1:13" x14ac:dyDescent="0.35">
      <c r="A48" s="2">
        <f xml:space="preserve"> ROW( data_scaledImpacts[[#This Row],[row_id]] ) - ROW( data_scaledImpacts[[#Headers],[row_id]] )</f>
        <v>47</v>
      </c>
      <c r="B48" s="32" t="s">
        <v>102</v>
      </c>
      <c r="C48" s="33">
        <v>2011</v>
      </c>
      <c r="D48" s="34" t="s">
        <v>103</v>
      </c>
      <c r="E48" s="33"/>
      <c r="F48" s="32" t="s">
        <v>4</v>
      </c>
      <c r="G48" s="33">
        <v>5</v>
      </c>
      <c r="H48" s="35"/>
      <c r="I48" s="35"/>
      <c r="J48" s="36"/>
      <c r="K48" s="35"/>
      <c r="L48" s="35"/>
      <c r="M48" s="35"/>
    </row>
    <row r="49" spans="1:14" x14ac:dyDescent="0.35">
      <c r="A49" s="2">
        <f xml:space="preserve"> ROW( data_scaledImpacts[[#This Row],[row_id]] ) - ROW( data_scaledImpacts[[#Headers],[row_id]] )</f>
        <v>48</v>
      </c>
      <c r="B49" s="32" t="s">
        <v>102</v>
      </c>
      <c r="C49" s="33">
        <v>2011</v>
      </c>
      <c r="D49" s="34" t="s">
        <v>103</v>
      </c>
      <c r="E49" s="33"/>
      <c r="F49" s="32" t="s">
        <v>4</v>
      </c>
      <c r="G49" s="33">
        <v>6</v>
      </c>
      <c r="H49" s="35"/>
      <c r="I49" s="35"/>
      <c r="J49" s="36"/>
      <c r="K49" s="35"/>
      <c r="L49" s="35"/>
      <c r="M49" s="35"/>
    </row>
    <row r="50" spans="1:14" x14ac:dyDescent="0.35">
      <c r="A50" s="2">
        <f xml:space="preserve"> ROW( data_scaledImpacts[[#This Row],[row_id]] ) - ROW( data_scaledImpacts[[#Headers],[row_id]] )</f>
        <v>49</v>
      </c>
      <c r="B50" s="32" t="s">
        <v>102</v>
      </c>
      <c r="C50" s="33">
        <v>2011</v>
      </c>
      <c r="D50" s="34" t="s">
        <v>103</v>
      </c>
      <c r="E50" s="33"/>
      <c r="F50" s="32" t="s">
        <v>4</v>
      </c>
      <c r="G50" s="33">
        <v>7</v>
      </c>
      <c r="H50" s="35"/>
      <c r="I50" s="35"/>
      <c r="J50" s="36"/>
      <c r="K50" s="35"/>
      <c r="L50" s="35"/>
      <c r="M50" s="35"/>
    </row>
    <row r="51" spans="1:14" x14ac:dyDescent="0.35">
      <c r="A51" s="2">
        <f xml:space="preserve"> ROW( data_scaledImpacts[[#This Row],[row_id]] ) - ROW( data_scaledImpacts[[#Headers],[row_id]] )</f>
        <v>50</v>
      </c>
      <c r="B51" s="32" t="s">
        <v>102</v>
      </c>
      <c r="C51" s="33">
        <v>2011</v>
      </c>
      <c r="D51" s="34" t="s">
        <v>104</v>
      </c>
      <c r="E51" s="33"/>
      <c r="F51" s="32" t="s">
        <v>0</v>
      </c>
      <c r="G51" s="33">
        <v>1</v>
      </c>
      <c r="H51" s="135"/>
      <c r="I51" s="135"/>
      <c r="J51" s="135"/>
      <c r="K51" s="135"/>
      <c r="L51" s="135"/>
      <c r="M51" s="135"/>
    </row>
    <row r="52" spans="1:14" x14ac:dyDescent="0.35">
      <c r="A52" s="2">
        <f xml:space="preserve"> ROW( data_scaledImpacts[[#This Row],[row_id]] ) - ROW( data_scaledImpacts[[#Headers],[row_id]] )</f>
        <v>51</v>
      </c>
      <c r="B52" s="32" t="s">
        <v>102</v>
      </c>
      <c r="C52" s="33">
        <v>2011</v>
      </c>
      <c r="D52" s="34" t="s">
        <v>104</v>
      </c>
      <c r="E52" s="33"/>
      <c r="F52" s="32" t="s">
        <v>0</v>
      </c>
      <c r="G52" s="33">
        <v>2</v>
      </c>
      <c r="H52" s="35"/>
      <c r="I52" s="35"/>
      <c r="J52" s="36"/>
      <c r="K52" s="35"/>
      <c r="L52" s="35"/>
      <c r="M52" s="35"/>
    </row>
    <row r="53" spans="1:14" x14ac:dyDescent="0.35">
      <c r="A53" s="2">
        <f xml:space="preserve"> ROW( data_scaledImpacts[[#This Row],[row_id]] ) - ROW( data_scaledImpacts[[#Headers],[row_id]] )</f>
        <v>52</v>
      </c>
      <c r="B53" s="32" t="s">
        <v>102</v>
      </c>
      <c r="C53" s="33">
        <v>2011</v>
      </c>
      <c r="D53" s="34" t="s">
        <v>104</v>
      </c>
      <c r="E53" s="33"/>
      <c r="F53" s="32" t="s">
        <v>0</v>
      </c>
      <c r="G53" s="33">
        <v>3</v>
      </c>
      <c r="H53" s="35"/>
      <c r="I53" s="35"/>
      <c r="J53" s="36"/>
      <c r="K53" s="35"/>
      <c r="L53" s="35"/>
      <c r="M53" s="35"/>
    </row>
    <row r="54" spans="1:14" x14ac:dyDescent="0.35">
      <c r="A54" s="2">
        <f xml:space="preserve"> ROW( data_scaledImpacts[[#This Row],[row_id]] ) - ROW( data_scaledImpacts[[#Headers],[row_id]] )</f>
        <v>53</v>
      </c>
      <c r="B54" s="32" t="s">
        <v>102</v>
      </c>
      <c r="C54" s="33">
        <v>2011</v>
      </c>
      <c r="D54" s="34" t="s">
        <v>104</v>
      </c>
      <c r="E54" s="33"/>
      <c r="F54" s="32" t="s">
        <v>0</v>
      </c>
      <c r="G54" s="33">
        <v>4</v>
      </c>
      <c r="H54" s="35"/>
      <c r="I54" s="35"/>
      <c r="J54" s="36"/>
      <c r="K54" s="35"/>
      <c r="L54" s="35"/>
      <c r="M54" s="35"/>
    </row>
    <row r="55" spans="1:14" x14ac:dyDescent="0.35">
      <c r="A55" s="2">
        <f xml:space="preserve"> ROW( data_scaledImpacts[[#This Row],[row_id]] ) - ROW( data_scaledImpacts[[#Headers],[row_id]] )</f>
        <v>54</v>
      </c>
      <c r="B55" s="32" t="s">
        <v>102</v>
      </c>
      <c r="C55" s="33">
        <v>2011</v>
      </c>
      <c r="D55" s="34" t="s">
        <v>104</v>
      </c>
      <c r="E55" s="33"/>
      <c r="F55" s="32" t="s">
        <v>0</v>
      </c>
      <c r="G55" s="33">
        <v>5</v>
      </c>
      <c r="H55" s="35"/>
      <c r="I55" s="35"/>
      <c r="J55" s="36"/>
      <c r="K55" s="35"/>
      <c r="L55" s="35"/>
      <c r="M55" s="35"/>
    </row>
    <row r="56" spans="1:14" x14ac:dyDescent="0.35">
      <c r="A56" s="2">
        <f xml:space="preserve"> ROW( data_scaledImpacts[[#This Row],[row_id]] ) - ROW( data_scaledImpacts[[#Headers],[row_id]] )</f>
        <v>55</v>
      </c>
      <c r="B56" s="32" t="s">
        <v>102</v>
      </c>
      <c r="C56" s="33">
        <v>2011</v>
      </c>
      <c r="D56" s="34" t="s">
        <v>104</v>
      </c>
      <c r="E56" s="33"/>
      <c r="F56" s="32" t="s">
        <v>0</v>
      </c>
      <c r="G56" s="33">
        <v>6</v>
      </c>
      <c r="H56" s="35"/>
      <c r="I56" s="35"/>
      <c r="J56" s="36"/>
      <c r="K56" s="35"/>
      <c r="L56" s="35"/>
      <c r="M56" s="35"/>
    </row>
    <row r="57" spans="1:14" x14ac:dyDescent="0.35">
      <c r="A57" s="2">
        <f xml:space="preserve"> ROW( data_scaledImpacts[[#This Row],[row_id]] ) - ROW( data_scaledImpacts[[#Headers],[row_id]] )</f>
        <v>56</v>
      </c>
      <c r="B57" s="32" t="s">
        <v>102</v>
      </c>
      <c r="C57" s="33">
        <v>2011</v>
      </c>
      <c r="D57" s="34" t="s">
        <v>104</v>
      </c>
      <c r="E57" s="33"/>
      <c r="F57" s="32" t="s">
        <v>0</v>
      </c>
      <c r="G57" s="33">
        <v>7</v>
      </c>
      <c r="H57" s="35"/>
      <c r="I57" s="35"/>
      <c r="J57" s="36"/>
      <c r="K57" s="35"/>
      <c r="L57" s="35"/>
      <c r="M57" s="35"/>
    </row>
    <row r="58" spans="1:14" x14ac:dyDescent="0.35">
      <c r="A58" s="2">
        <f xml:space="preserve"> ROW( data_scaledImpacts[[#This Row],[row_id]] ) - ROW( data_scaledImpacts[[#Headers],[row_id]] )</f>
        <v>57</v>
      </c>
      <c r="B58" s="32" t="s">
        <v>102</v>
      </c>
      <c r="C58" s="33">
        <v>2011</v>
      </c>
      <c r="D58" s="34" t="s">
        <v>104</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35">
      <c r="A59" s="2">
        <f xml:space="preserve"> ROW( data_scaledImpacts[[#This Row],[row_id]] ) - ROW( data_scaledImpacts[[#Headers],[row_id]] )</f>
        <v>58</v>
      </c>
      <c r="B59" s="32" t="s">
        <v>102</v>
      </c>
      <c r="C59" s="33">
        <v>2011</v>
      </c>
      <c r="D59" s="34" t="s">
        <v>104</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35">
      <c r="A60" s="2">
        <f xml:space="preserve"> ROW( data_scaledImpacts[[#This Row],[row_id]] ) - ROW( data_scaledImpacts[[#Headers],[row_id]] )</f>
        <v>59</v>
      </c>
      <c r="B60" s="32" t="s">
        <v>102</v>
      </c>
      <c r="C60" s="33">
        <v>2011</v>
      </c>
      <c r="D60" s="34" t="s">
        <v>104</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35">
      <c r="A61" s="2">
        <f xml:space="preserve"> ROW( data_scaledImpacts[[#This Row],[row_id]] ) - ROW( data_scaledImpacts[[#Headers],[row_id]] )</f>
        <v>60</v>
      </c>
      <c r="B61" s="32" t="s">
        <v>102</v>
      </c>
      <c r="C61" s="33">
        <v>2011</v>
      </c>
      <c r="D61" s="34" t="s">
        <v>104</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35">
      <c r="A62" s="2">
        <f xml:space="preserve"> ROW( data_scaledImpacts[[#This Row],[row_id]] ) - ROW( data_scaledImpacts[[#Headers],[row_id]] )</f>
        <v>61</v>
      </c>
      <c r="B62" s="32" t="s">
        <v>102</v>
      </c>
      <c r="C62" s="33">
        <v>2011</v>
      </c>
      <c r="D62" s="34" t="s">
        <v>104</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35">
      <c r="A63" s="2">
        <f xml:space="preserve"> ROW( data_scaledImpacts[[#This Row],[row_id]] ) - ROW( data_scaledImpacts[[#Headers],[row_id]] )</f>
        <v>62</v>
      </c>
      <c r="B63" s="32" t="s">
        <v>102</v>
      </c>
      <c r="C63" s="33">
        <v>2011</v>
      </c>
      <c r="D63" s="34" t="s">
        <v>104</v>
      </c>
      <c r="E63" s="33"/>
      <c r="F63" s="32" t="s">
        <v>1</v>
      </c>
      <c r="G63" s="33">
        <v>6</v>
      </c>
      <c r="H63" s="35"/>
      <c r="I63" s="35"/>
      <c r="J63" s="36"/>
      <c r="K63" s="35"/>
      <c r="L63" s="35"/>
      <c r="M63" s="35"/>
    </row>
    <row r="64" spans="1:14" x14ac:dyDescent="0.35">
      <c r="A64" s="2">
        <f xml:space="preserve"> ROW( data_scaledImpacts[[#This Row],[row_id]] ) - ROW( data_scaledImpacts[[#Headers],[row_id]] )</f>
        <v>63</v>
      </c>
      <c r="B64" s="32" t="s">
        <v>102</v>
      </c>
      <c r="C64" s="33">
        <v>2011</v>
      </c>
      <c r="D64" s="34" t="s">
        <v>104</v>
      </c>
      <c r="E64" s="33"/>
      <c r="F64" s="32" t="s">
        <v>1</v>
      </c>
      <c r="G64" s="33">
        <v>7</v>
      </c>
      <c r="H64" s="35"/>
      <c r="I64" s="35"/>
      <c r="J64" s="36"/>
      <c r="K64" s="35"/>
      <c r="L64" s="35"/>
      <c r="M64" s="35"/>
    </row>
    <row r="65" spans="1:14" x14ac:dyDescent="0.35">
      <c r="A65" s="2">
        <f xml:space="preserve"> ROW( data_scaledImpacts[[#This Row],[row_id]] ) - ROW( data_scaledImpacts[[#Headers],[row_id]] )</f>
        <v>64</v>
      </c>
      <c r="B65" s="32" t="s">
        <v>102</v>
      </c>
      <c r="C65" s="33">
        <v>2011</v>
      </c>
      <c r="D65" s="34" t="s">
        <v>104</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35">
      <c r="A66" s="2">
        <f xml:space="preserve"> ROW( data_scaledImpacts[[#This Row],[row_id]] ) - ROW( data_scaledImpacts[[#Headers],[row_id]] )</f>
        <v>65</v>
      </c>
      <c r="B66" s="32" t="s">
        <v>102</v>
      </c>
      <c r="C66" s="33">
        <v>2011</v>
      </c>
      <c r="D66" s="34" t="s">
        <v>104</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35">
      <c r="A67" s="2">
        <f xml:space="preserve"> ROW( data_scaledImpacts[[#This Row],[row_id]] ) - ROW( data_scaledImpacts[[#Headers],[row_id]] )</f>
        <v>66</v>
      </c>
      <c r="B67" s="32" t="s">
        <v>102</v>
      </c>
      <c r="C67" s="33">
        <v>2011</v>
      </c>
      <c r="D67" s="34" t="s">
        <v>104</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35">
      <c r="A68" s="2">
        <f xml:space="preserve"> ROW( data_scaledImpacts[[#This Row],[row_id]] ) - ROW( data_scaledImpacts[[#Headers],[row_id]] )</f>
        <v>67</v>
      </c>
      <c r="B68" s="32" t="s">
        <v>102</v>
      </c>
      <c r="C68" s="33">
        <v>2011</v>
      </c>
      <c r="D68" s="34" t="s">
        <v>104</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35">
      <c r="A69" s="2">
        <f xml:space="preserve"> ROW( data_scaledImpacts[[#This Row],[row_id]] ) - ROW( data_scaledImpacts[[#Headers],[row_id]] )</f>
        <v>68</v>
      </c>
      <c r="B69" s="32" t="s">
        <v>102</v>
      </c>
      <c r="C69" s="33">
        <v>2011</v>
      </c>
      <c r="D69" s="34" t="s">
        <v>104</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35">
      <c r="A70" s="2">
        <f xml:space="preserve"> ROW( data_scaledImpacts[[#This Row],[row_id]] ) - ROW( data_scaledImpacts[[#Headers],[row_id]] )</f>
        <v>69</v>
      </c>
      <c r="B70" s="32" t="s">
        <v>102</v>
      </c>
      <c r="C70" s="33">
        <v>2011</v>
      </c>
      <c r="D70" s="34" t="s">
        <v>104</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35">
      <c r="A71" s="2">
        <f xml:space="preserve"> ROW( data_scaledImpacts[[#This Row],[row_id]] ) - ROW( data_scaledImpacts[[#Headers],[row_id]] )</f>
        <v>70</v>
      </c>
      <c r="B71" s="32" t="s">
        <v>102</v>
      </c>
      <c r="C71" s="33">
        <v>2011</v>
      </c>
      <c r="D71" s="34" t="s">
        <v>104</v>
      </c>
      <c r="E71" s="33"/>
      <c r="F71" s="32" t="s">
        <v>15</v>
      </c>
      <c r="G71" s="33">
        <v>7</v>
      </c>
      <c r="H71" s="35"/>
      <c r="I71" s="35"/>
      <c r="J71" s="36"/>
      <c r="K71" s="35"/>
      <c r="L71" s="35"/>
      <c r="M71" s="35"/>
    </row>
    <row r="72" spans="1:14" x14ac:dyDescent="0.35">
      <c r="A72" s="2">
        <f xml:space="preserve"> ROW( data_scaledImpacts[[#This Row],[row_id]] ) - ROW( data_scaledImpacts[[#Headers],[row_id]] )</f>
        <v>71</v>
      </c>
      <c r="B72" s="32" t="s">
        <v>102</v>
      </c>
      <c r="C72" s="33">
        <v>2011</v>
      </c>
      <c r="D72" s="34" t="s">
        <v>104</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35">
      <c r="A73" s="2">
        <f xml:space="preserve"> ROW( data_scaledImpacts[[#This Row],[row_id]] ) - ROW( data_scaledImpacts[[#Headers],[row_id]] )</f>
        <v>72</v>
      </c>
      <c r="B73" s="32" t="s">
        <v>102</v>
      </c>
      <c r="C73" s="33">
        <v>2011</v>
      </c>
      <c r="D73" s="34" t="s">
        <v>104</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35">
      <c r="A74" s="2">
        <f xml:space="preserve"> ROW( data_scaledImpacts[[#This Row],[row_id]] ) - ROW( data_scaledImpacts[[#Headers],[row_id]] )</f>
        <v>73</v>
      </c>
      <c r="B74" s="32" t="s">
        <v>102</v>
      </c>
      <c r="C74" s="33">
        <v>2011</v>
      </c>
      <c r="D74" s="34" t="s">
        <v>104</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35">
      <c r="A75" s="2">
        <f xml:space="preserve"> ROW( data_scaledImpacts[[#This Row],[row_id]] ) - ROW( data_scaledImpacts[[#Headers],[row_id]] )</f>
        <v>74</v>
      </c>
      <c r="B75" s="32" t="s">
        <v>102</v>
      </c>
      <c r="C75" s="33">
        <v>2011</v>
      </c>
      <c r="D75" s="34" t="s">
        <v>104</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35">
      <c r="A76" s="2">
        <f xml:space="preserve"> ROW( data_scaledImpacts[[#This Row],[row_id]] ) - ROW( data_scaledImpacts[[#Headers],[row_id]] )</f>
        <v>75</v>
      </c>
      <c r="B76" s="32" t="s">
        <v>102</v>
      </c>
      <c r="C76" s="33">
        <v>2011</v>
      </c>
      <c r="D76" s="34" t="s">
        <v>104</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35">
      <c r="A77" s="2">
        <f xml:space="preserve"> ROW( data_scaledImpacts[[#This Row],[row_id]] ) - ROW( data_scaledImpacts[[#Headers],[row_id]] )</f>
        <v>76</v>
      </c>
      <c r="B77" s="32" t="s">
        <v>102</v>
      </c>
      <c r="C77" s="33">
        <v>2011</v>
      </c>
      <c r="D77" s="34" t="s">
        <v>104</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35">
      <c r="A78" s="2">
        <f xml:space="preserve"> ROW( data_scaledImpacts[[#This Row],[row_id]] ) - ROW( data_scaledImpacts[[#Headers],[row_id]] )</f>
        <v>77</v>
      </c>
      <c r="B78" s="32" t="s">
        <v>102</v>
      </c>
      <c r="C78" s="33">
        <v>2011</v>
      </c>
      <c r="D78" s="34" t="s">
        <v>104</v>
      </c>
      <c r="E78" s="33"/>
      <c r="F78" s="32" t="s">
        <v>5</v>
      </c>
      <c r="G78" s="33">
        <v>7</v>
      </c>
      <c r="H78" s="35"/>
      <c r="I78" s="35"/>
      <c r="J78" s="36"/>
      <c r="K78" s="35"/>
      <c r="L78" s="35"/>
      <c r="M78" s="35"/>
    </row>
    <row r="79" spans="1:14" x14ac:dyDescent="0.35">
      <c r="A79" s="2">
        <f xml:space="preserve"> ROW( data_scaledImpacts[[#This Row],[row_id]] ) - ROW( data_scaledImpacts[[#Headers],[row_id]] )</f>
        <v>78</v>
      </c>
      <c r="B79" s="32" t="s">
        <v>102</v>
      </c>
      <c r="C79" s="33">
        <v>2011</v>
      </c>
      <c r="D79" s="34" t="s">
        <v>104</v>
      </c>
      <c r="E79" s="33"/>
      <c r="F79" s="32" t="s">
        <v>2</v>
      </c>
      <c r="G79" s="33">
        <v>1</v>
      </c>
      <c r="H79" s="35"/>
      <c r="I79" s="35"/>
      <c r="J79" s="36"/>
      <c r="K79" s="35"/>
      <c r="L79" s="35"/>
      <c r="M79" s="35"/>
    </row>
    <row r="80" spans="1:14" x14ac:dyDescent="0.35">
      <c r="A80" s="2">
        <f xml:space="preserve"> ROW( data_scaledImpacts[[#This Row],[row_id]] ) - ROW( data_scaledImpacts[[#Headers],[row_id]] )</f>
        <v>79</v>
      </c>
      <c r="B80" s="32" t="s">
        <v>102</v>
      </c>
      <c r="C80" s="33">
        <v>2011</v>
      </c>
      <c r="D80" s="34" t="s">
        <v>104</v>
      </c>
      <c r="E80" s="33"/>
      <c r="F80" s="32" t="s">
        <v>2</v>
      </c>
      <c r="G80" s="33">
        <v>2</v>
      </c>
      <c r="H80" s="35"/>
      <c r="I80" s="35"/>
      <c r="J80" s="36"/>
      <c r="K80" s="35"/>
      <c r="L80" s="35"/>
      <c r="M80" s="35"/>
    </row>
    <row r="81" spans="1:13" x14ac:dyDescent="0.35">
      <c r="A81" s="2">
        <f xml:space="preserve"> ROW( data_scaledImpacts[[#This Row],[row_id]] ) - ROW( data_scaledImpacts[[#Headers],[row_id]] )</f>
        <v>80</v>
      </c>
      <c r="B81" s="32" t="s">
        <v>102</v>
      </c>
      <c r="C81" s="33">
        <v>2011</v>
      </c>
      <c r="D81" s="34" t="s">
        <v>104</v>
      </c>
      <c r="E81" s="33"/>
      <c r="F81" s="32" t="s">
        <v>2</v>
      </c>
      <c r="G81" s="33">
        <v>3</v>
      </c>
      <c r="H81" s="35"/>
      <c r="I81" s="35"/>
      <c r="J81" s="36"/>
      <c r="K81" s="35"/>
      <c r="L81" s="35"/>
      <c r="M81" s="35"/>
    </row>
    <row r="82" spans="1:13" x14ac:dyDescent="0.35">
      <c r="A82" s="2">
        <f xml:space="preserve"> ROW( data_scaledImpacts[[#This Row],[row_id]] ) - ROW( data_scaledImpacts[[#Headers],[row_id]] )</f>
        <v>81</v>
      </c>
      <c r="B82" s="32" t="s">
        <v>102</v>
      </c>
      <c r="C82" s="33">
        <v>2011</v>
      </c>
      <c r="D82" s="34" t="s">
        <v>104</v>
      </c>
      <c r="E82" s="33"/>
      <c r="F82" s="32" t="s">
        <v>2</v>
      </c>
      <c r="G82" s="33">
        <v>4</v>
      </c>
      <c r="H82" s="35"/>
      <c r="I82" s="35"/>
      <c r="J82" s="36"/>
      <c r="K82" s="35"/>
      <c r="L82" s="35"/>
      <c r="M82" s="35"/>
    </row>
    <row r="83" spans="1:13" x14ac:dyDescent="0.35">
      <c r="A83" s="2">
        <f xml:space="preserve"> ROW( data_scaledImpacts[[#This Row],[row_id]] ) - ROW( data_scaledImpacts[[#Headers],[row_id]] )</f>
        <v>82</v>
      </c>
      <c r="B83" s="32" t="s">
        <v>102</v>
      </c>
      <c r="C83" s="33">
        <v>2011</v>
      </c>
      <c r="D83" s="34" t="s">
        <v>104</v>
      </c>
      <c r="E83" s="33"/>
      <c r="F83" s="32" t="s">
        <v>2</v>
      </c>
      <c r="G83" s="33">
        <v>5</v>
      </c>
      <c r="H83" s="35"/>
      <c r="I83" s="35"/>
      <c r="J83" s="36"/>
      <c r="K83" s="35"/>
      <c r="L83" s="35"/>
      <c r="M83" s="35"/>
    </row>
    <row r="84" spans="1:13" x14ac:dyDescent="0.35">
      <c r="A84" s="2">
        <f xml:space="preserve"> ROW( data_scaledImpacts[[#This Row],[row_id]] ) - ROW( data_scaledImpacts[[#Headers],[row_id]] )</f>
        <v>83</v>
      </c>
      <c r="B84" s="32" t="s">
        <v>102</v>
      </c>
      <c r="C84" s="33">
        <v>2011</v>
      </c>
      <c r="D84" s="34" t="s">
        <v>104</v>
      </c>
      <c r="E84" s="33"/>
      <c r="F84" s="32" t="s">
        <v>2</v>
      </c>
      <c r="G84" s="33">
        <v>6</v>
      </c>
      <c r="H84" s="35"/>
      <c r="I84" s="35"/>
      <c r="J84" s="36"/>
      <c r="K84" s="35"/>
      <c r="L84" s="35"/>
      <c r="M84" s="35"/>
    </row>
    <row r="85" spans="1:13" x14ac:dyDescent="0.35">
      <c r="A85" s="2">
        <f xml:space="preserve"> ROW( data_scaledImpacts[[#This Row],[row_id]] ) - ROW( data_scaledImpacts[[#Headers],[row_id]] )</f>
        <v>84</v>
      </c>
      <c r="B85" s="32" t="s">
        <v>102</v>
      </c>
      <c r="C85" s="33">
        <v>2011</v>
      </c>
      <c r="D85" s="34" t="s">
        <v>104</v>
      </c>
      <c r="E85" s="33"/>
      <c r="F85" s="32" t="s">
        <v>2</v>
      </c>
      <c r="G85" s="33">
        <v>7</v>
      </c>
      <c r="H85" s="35"/>
      <c r="I85" s="35"/>
      <c r="J85" s="36"/>
      <c r="K85" s="35"/>
      <c r="L85" s="35"/>
      <c r="M85" s="35"/>
    </row>
    <row r="86" spans="1:13" x14ac:dyDescent="0.35">
      <c r="A86" s="2">
        <f xml:space="preserve"> ROW( data_scaledImpacts[[#This Row],[row_id]] ) - ROW( data_scaledImpacts[[#Headers],[row_id]] )</f>
        <v>85</v>
      </c>
      <c r="B86" s="32" t="s">
        <v>102</v>
      </c>
      <c r="C86" s="33">
        <v>2011</v>
      </c>
      <c r="D86" s="34" t="s">
        <v>104</v>
      </c>
      <c r="E86" s="33"/>
      <c r="F86" s="32" t="s">
        <v>3</v>
      </c>
      <c r="G86" s="33">
        <v>1</v>
      </c>
      <c r="H86" s="35"/>
      <c r="I86" s="35"/>
      <c r="J86" s="36"/>
      <c r="K86" s="35"/>
      <c r="L86" s="35"/>
      <c r="M86" s="35"/>
    </row>
    <row r="87" spans="1:13" x14ac:dyDescent="0.35">
      <c r="A87" s="2">
        <f xml:space="preserve"> ROW( data_scaledImpacts[[#This Row],[row_id]] ) - ROW( data_scaledImpacts[[#Headers],[row_id]] )</f>
        <v>86</v>
      </c>
      <c r="B87" s="32" t="s">
        <v>102</v>
      </c>
      <c r="C87" s="33">
        <v>2011</v>
      </c>
      <c r="D87" s="34" t="s">
        <v>104</v>
      </c>
      <c r="E87" s="33"/>
      <c r="F87" s="32" t="s">
        <v>3</v>
      </c>
      <c r="G87" s="33">
        <v>2</v>
      </c>
      <c r="H87" s="35"/>
      <c r="I87" s="35"/>
      <c r="J87" s="36"/>
      <c r="K87" s="35"/>
      <c r="L87" s="35"/>
      <c r="M87" s="35"/>
    </row>
    <row r="88" spans="1:13" x14ac:dyDescent="0.35">
      <c r="A88" s="2">
        <f xml:space="preserve"> ROW( data_scaledImpacts[[#This Row],[row_id]] ) - ROW( data_scaledImpacts[[#Headers],[row_id]] )</f>
        <v>87</v>
      </c>
      <c r="B88" s="32" t="s">
        <v>102</v>
      </c>
      <c r="C88" s="33">
        <v>2011</v>
      </c>
      <c r="D88" s="34" t="s">
        <v>104</v>
      </c>
      <c r="E88" s="33"/>
      <c r="F88" s="32" t="s">
        <v>3</v>
      </c>
      <c r="G88" s="33">
        <v>3</v>
      </c>
      <c r="H88" s="35"/>
      <c r="I88" s="35"/>
      <c r="J88" s="36"/>
      <c r="K88" s="35"/>
      <c r="L88" s="35"/>
      <c r="M88" s="35"/>
    </row>
    <row r="89" spans="1:13" x14ac:dyDescent="0.35">
      <c r="A89" s="2">
        <f xml:space="preserve"> ROW( data_scaledImpacts[[#This Row],[row_id]] ) - ROW( data_scaledImpacts[[#Headers],[row_id]] )</f>
        <v>88</v>
      </c>
      <c r="B89" s="32" t="s">
        <v>102</v>
      </c>
      <c r="C89" s="33">
        <v>2011</v>
      </c>
      <c r="D89" s="34" t="s">
        <v>104</v>
      </c>
      <c r="E89" s="33"/>
      <c r="F89" s="32" t="s">
        <v>3</v>
      </c>
      <c r="G89" s="33">
        <v>4</v>
      </c>
      <c r="H89" s="35"/>
      <c r="I89" s="35"/>
      <c r="J89" s="36"/>
      <c r="K89" s="35"/>
      <c r="L89" s="35"/>
      <c r="M89" s="35"/>
    </row>
    <row r="90" spans="1:13" x14ac:dyDescent="0.35">
      <c r="A90" s="2">
        <f xml:space="preserve"> ROW( data_scaledImpacts[[#This Row],[row_id]] ) - ROW( data_scaledImpacts[[#Headers],[row_id]] )</f>
        <v>89</v>
      </c>
      <c r="B90" s="32" t="s">
        <v>102</v>
      </c>
      <c r="C90" s="33">
        <v>2011</v>
      </c>
      <c r="D90" s="34" t="s">
        <v>104</v>
      </c>
      <c r="E90" s="33"/>
      <c r="F90" s="32" t="s">
        <v>3</v>
      </c>
      <c r="G90" s="33">
        <v>5</v>
      </c>
      <c r="H90" s="35"/>
      <c r="I90" s="35"/>
      <c r="J90" s="36"/>
      <c r="K90" s="35"/>
      <c r="L90" s="35"/>
      <c r="M90" s="35"/>
    </row>
    <row r="91" spans="1:13" x14ac:dyDescent="0.35">
      <c r="A91" s="2">
        <f xml:space="preserve"> ROW( data_scaledImpacts[[#This Row],[row_id]] ) - ROW( data_scaledImpacts[[#Headers],[row_id]] )</f>
        <v>90</v>
      </c>
      <c r="B91" s="32" t="s">
        <v>102</v>
      </c>
      <c r="C91" s="33">
        <v>2011</v>
      </c>
      <c r="D91" s="34" t="s">
        <v>104</v>
      </c>
      <c r="E91" s="33"/>
      <c r="F91" s="32" t="s">
        <v>3</v>
      </c>
      <c r="G91" s="33">
        <v>6</v>
      </c>
      <c r="H91" s="35"/>
      <c r="I91" s="35"/>
      <c r="J91" s="36"/>
      <c r="K91" s="35"/>
      <c r="L91" s="35"/>
      <c r="M91" s="35"/>
    </row>
    <row r="92" spans="1:13" x14ac:dyDescent="0.35">
      <c r="A92" s="2">
        <f xml:space="preserve"> ROW( data_scaledImpacts[[#This Row],[row_id]] ) - ROW( data_scaledImpacts[[#Headers],[row_id]] )</f>
        <v>91</v>
      </c>
      <c r="B92" s="32" t="s">
        <v>102</v>
      </c>
      <c r="C92" s="33">
        <v>2011</v>
      </c>
      <c r="D92" s="34" t="s">
        <v>104</v>
      </c>
      <c r="E92" s="33"/>
      <c r="F92" s="32" t="s">
        <v>3</v>
      </c>
      <c r="G92" s="33">
        <v>7</v>
      </c>
      <c r="H92" s="35"/>
      <c r="I92" s="35"/>
      <c r="J92" s="36"/>
      <c r="K92" s="35"/>
      <c r="L92" s="35"/>
      <c r="M92" s="35"/>
    </row>
    <row r="93" spans="1:13" x14ac:dyDescent="0.35">
      <c r="A93" s="2">
        <f xml:space="preserve"> ROW( data_scaledImpacts[[#This Row],[row_id]] ) - ROW( data_scaledImpacts[[#Headers],[row_id]] )</f>
        <v>92</v>
      </c>
      <c r="B93" s="32" t="s">
        <v>102</v>
      </c>
      <c r="C93" s="33">
        <v>2011</v>
      </c>
      <c r="D93" s="34" t="s">
        <v>104</v>
      </c>
      <c r="E93" s="33"/>
      <c r="F93" s="32" t="s">
        <v>4</v>
      </c>
      <c r="G93" s="33">
        <v>1</v>
      </c>
      <c r="H93" s="35"/>
      <c r="I93" s="35"/>
      <c r="J93" s="36"/>
      <c r="K93" s="35"/>
      <c r="L93" s="35"/>
      <c r="M93" s="35"/>
    </row>
    <row r="94" spans="1:13" x14ac:dyDescent="0.35">
      <c r="A94" s="2">
        <f xml:space="preserve"> ROW( data_scaledImpacts[[#This Row],[row_id]] ) - ROW( data_scaledImpacts[[#Headers],[row_id]] )</f>
        <v>93</v>
      </c>
      <c r="B94" s="32" t="s">
        <v>102</v>
      </c>
      <c r="C94" s="33">
        <v>2011</v>
      </c>
      <c r="D94" s="34" t="s">
        <v>104</v>
      </c>
      <c r="E94" s="33"/>
      <c r="F94" s="32" t="s">
        <v>4</v>
      </c>
      <c r="G94" s="33">
        <v>2</v>
      </c>
      <c r="H94" s="35"/>
      <c r="I94" s="35"/>
      <c r="J94" s="36"/>
      <c r="K94" s="35"/>
      <c r="L94" s="35"/>
      <c r="M94" s="35"/>
    </row>
    <row r="95" spans="1:13" x14ac:dyDescent="0.35">
      <c r="A95" s="2">
        <f xml:space="preserve"> ROW( data_scaledImpacts[[#This Row],[row_id]] ) - ROW( data_scaledImpacts[[#Headers],[row_id]] )</f>
        <v>94</v>
      </c>
      <c r="B95" s="32" t="s">
        <v>102</v>
      </c>
      <c r="C95" s="33">
        <v>2011</v>
      </c>
      <c r="D95" s="34" t="s">
        <v>104</v>
      </c>
      <c r="E95" s="33"/>
      <c r="F95" s="32" t="s">
        <v>4</v>
      </c>
      <c r="G95" s="33">
        <v>3</v>
      </c>
      <c r="H95" s="35"/>
      <c r="I95" s="35"/>
      <c r="J95" s="36"/>
      <c r="K95" s="35"/>
      <c r="L95" s="35"/>
      <c r="M95" s="35"/>
    </row>
    <row r="96" spans="1:13" x14ac:dyDescent="0.35">
      <c r="A96" s="2">
        <f xml:space="preserve"> ROW( data_scaledImpacts[[#This Row],[row_id]] ) - ROW( data_scaledImpacts[[#Headers],[row_id]] )</f>
        <v>95</v>
      </c>
      <c r="B96" s="32" t="s">
        <v>102</v>
      </c>
      <c r="C96" s="33">
        <v>2011</v>
      </c>
      <c r="D96" s="34" t="s">
        <v>104</v>
      </c>
      <c r="E96" s="33"/>
      <c r="F96" s="32" t="s">
        <v>4</v>
      </c>
      <c r="G96" s="33">
        <v>4</v>
      </c>
      <c r="H96" s="35"/>
      <c r="I96" s="35"/>
      <c r="J96" s="36"/>
      <c r="K96" s="35"/>
      <c r="L96" s="35"/>
      <c r="M96" s="35"/>
    </row>
    <row r="97" spans="1:14" x14ac:dyDescent="0.35">
      <c r="A97" s="2">
        <f xml:space="preserve"> ROW( data_scaledImpacts[[#This Row],[row_id]] ) - ROW( data_scaledImpacts[[#Headers],[row_id]] )</f>
        <v>96</v>
      </c>
      <c r="B97" s="32" t="s">
        <v>102</v>
      </c>
      <c r="C97" s="33">
        <v>2011</v>
      </c>
      <c r="D97" s="34" t="s">
        <v>104</v>
      </c>
      <c r="E97" s="33"/>
      <c r="F97" s="32" t="s">
        <v>4</v>
      </c>
      <c r="G97" s="33">
        <v>5</v>
      </c>
      <c r="H97" s="35"/>
      <c r="I97" s="35"/>
      <c r="J97" s="36"/>
      <c r="K97" s="35"/>
      <c r="L97" s="35"/>
      <c r="M97" s="35"/>
    </row>
    <row r="98" spans="1:14" x14ac:dyDescent="0.35">
      <c r="A98" s="2">
        <f xml:space="preserve"> ROW( data_scaledImpacts[[#This Row],[row_id]] ) - ROW( data_scaledImpacts[[#Headers],[row_id]] )</f>
        <v>97</v>
      </c>
      <c r="B98" s="32" t="s">
        <v>102</v>
      </c>
      <c r="C98" s="33">
        <v>2011</v>
      </c>
      <c r="D98" s="34" t="s">
        <v>104</v>
      </c>
      <c r="E98" s="33"/>
      <c r="F98" s="32" t="s">
        <v>4</v>
      </c>
      <c r="G98" s="33">
        <v>6</v>
      </c>
      <c r="H98" s="35"/>
      <c r="I98" s="35"/>
      <c r="J98" s="36"/>
      <c r="K98" s="35"/>
      <c r="L98" s="35"/>
      <c r="M98" s="35"/>
    </row>
    <row r="99" spans="1:14" x14ac:dyDescent="0.35">
      <c r="A99" s="2">
        <f xml:space="preserve"> ROW( data_scaledImpacts[[#This Row],[row_id]] ) - ROW( data_scaledImpacts[[#Headers],[row_id]] )</f>
        <v>98</v>
      </c>
      <c r="B99" s="32" t="s">
        <v>102</v>
      </c>
      <c r="C99" s="33">
        <v>2011</v>
      </c>
      <c r="D99" s="34" t="s">
        <v>104</v>
      </c>
      <c r="E99" s="33"/>
      <c r="F99" s="32" t="s">
        <v>4</v>
      </c>
      <c r="G99" s="33">
        <v>7</v>
      </c>
      <c r="H99" s="35"/>
      <c r="I99" s="35"/>
      <c r="J99" s="36"/>
      <c r="K99" s="35"/>
      <c r="L99" s="35"/>
      <c r="M99" s="35"/>
    </row>
    <row r="100" spans="1:14" x14ac:dyDescent="0.35">
      <c r="A100" s="2">
        <f xml:space="preserve"> ROW( data_scaledImpacts[[#This Row],[row_id]] ) - ROW( data_scaledImpacts[[#Headers],[row_id]] )</f>
        <v>99</v>
      </c>
      <c r="B100" s="32" t="s">
        <v>102</v>
      </c>
      <c r="C100" s="33">
        <v>2040</v>
      </c>
      <c r="D100" s="34" t="s">
        <v>103</v>
      </c>
      <c r="E100" s="33"/>
      <c r="F100" s="32" t="s">
        <v>0</v>
      </c>
      <c r="G100" s="33">
        <v>1</v>
      </c>
      <c r="H100" s="35"/>
      <c r="I100" s="35"/>
      <c r="J100" s="36"/>
      <c r="K100" s="35"/>
      <c r="L100" s="35"/>
      <c r="M100" s="35"/>
    </row>
    <row r="101" spans="1:14" x14ac:dyDescent="0.35">
      <c r="A101" s="2">
        <f xml:space="preserve"> ROW( data_scaledImpacts[[#This Row],[row_id]] ) - ROW( data_scaledImpacts[[#Headers],[row_id]] )</f>
        <v>100</v>
      </c>
      <c r="B101" s="32" t="s">
        <v>102</v>
      </c>
      <c r="C101" s="33">
        <v>2040</v>
      </c>
      <c r="D101" s="34" t="s">
        <v>103</v>
      </c>
      <c r="E101" s="33"/>
      <c r="F101" s="32" t="s">
        <v>0</v>
      </c>
      <c r="G101" s="33">
        <v>2</v>
      </c>
      <c r="H101" s="35"/>
      <c r="I101" s="35"/>
      <c r="J101" s="36"/>
      <c r="K101" s="35"/>
      <c r="L101" s="35"/>
      <c r="M101" s="35"/>
    </row>
    <row r="102" spans="1:14" x14ac:dyDescent="0.35">
      <c r="A102" s="2">
        <f xml:space="preserve"> ROW( data_scaledImpacts[[#This Row],[row_id]] ) - ROW( data_scaledImpacts[[#Headers],[row_id]] )</f>
        <v>101</v>
      </c>
      <c r="B102" s="32" t="s">
        <v>102</v>
      </c>
      <c r="C102" s="33">
        <v>2040</v>
      </c>
      <c r="D102" s="34" t="s">
        <v>103</v>
      </c>
      <c r="E102" s="33"/>
      <c r="F102" s="32" t="s">
        <v>0</v>
      </c>
      <c r="G102" s="33">
        <v>3</v>
      </c>
      <c r="H102" s="35"/>
      <c r="I102" s="35"/>
      <c r="J102" s="36"/>
      <c r="K102" s="35"/>
      <c r="L102" s="35"/>
      <c r="M102" s="35"/>
    </row>
    <row r="103" spans="1:14" x14ac:dyDescent="0.35">
      <c r="A103" s="2">
        <f xml:space="preserve"> ROW( data_scaledImpacts[[#This Row],[row_id]] ) - ROW( data_scaledImpacts[[#Headers],[row_id]] )</f>
        <v>102</v>
      </c>
      <c r="B103" s="32" t="s">
        <v>102</v>
      </c>
      <c r="C103" s="33">
        <v>2040</v>
      </c>
      <c r="D103" s="34" t="s">
        <v>103</v>
      </c>
      <c r="E103" s="33"/>
      <c r="F103" s="32" t="s">
        <v>0</v>
      </c>
      <c r="G103" s="33">
        <v>4</v>
      </c>
      <c r="H103" s="35"/>
      <c r="I103" s="35"/>
      <c r="J103" s="36"/>
      <c r="K103" s="35"/>
      <c r="L103" s="35"/>
      <c r="M103" s="35"/>
    </row>
    <row r="104" spans="1:14" x14ac:dyDescent="0.35">
      <c r="A104" s="2">
        <f xml:space="preserve"> ROW( data_scaledImpacts[[#This Row],[row_id]] ) - ROW( data_scaledImpacts[[#Headers],[row_id]] )</f>
        <v>103</v>
      </c>
      <c r="B104" s="32" t="s">
        <v>102</v>
      </c>
      <c r="C104" s="33">
        <v>2040</v>
      </c>
      <c r="D104" s="34" t="s">
        <v>103</v>
      </c>
      <c r="E104" s="33"/>
      <c r="F104" s="32" t="s">
        <v>0</v>
      </c>
      <c r="G104" s="33">
        <v>5</v>
      </c>
      <c r="H104" s="35"/>
      <c r="I104" s="35"/>
      <c r="J104" s="36"/>
      <c r="K104" s="35"/>
      <c r="L104" s="35"/>
      <c r="M104" s="35"/>
    </row>
    <row r="105" spans="1:14" x14ac:dyDescent="0.35">
      <c r="A105" s="2">
        <f xml:space="preserve"> ROW( data_scaledImpacts[[#This Row],[row_id]] ) - ROW( data_scaledImpacts[[#Headers],[row_id]] )</f>
        <v>104</v>
      </c>
      <c r="B105" s="32" t="s">
        <v>102</v>
      </c>
      <c r="C105" s="33">
        <v>2040</v>
      </c>
      <c r="D105" s="34" t="s">
        <v>103</v>
      </c>
      <c r="E105" s="33"/>
      <c r="F105" s="32" t="s">
        <v>0</v>
      </c>
      <c r="G105" s="33">
        <v>6</v>
      </c>
      <c r="H105" s="135"/>
      <c r="I105" s="135"/>
      <c r="J105" s="135"/>
      <c r="K105" s="135"/>
      <c r="L105" s="135"/>
      <c r="M105" s="135"/>
    </row>
    <row r="106" spans="1:14" x14ac:dyDescent="0.35">
      <c r="A106" s="2">
        <f xml:space="preserve"> ROW( data_scaledImpacts[[#This Row],[row_id]] ) - ROW( data_scaledImpacts[[#Headers],[row_id]] )</f>
        <v>105</v>
      </c>
      <c r="B106" s="32" t="s">
        <v>102</v>
      </c>
      <c r="C106" s="33">
        <v>2040</v>
      </c>
      <c r="D106" s="34" t="s">
        <v>103</v>
      </c>
      <c r="E106" s="33"/>
      <c r="F106" s="32" t="s">
        <v>0</v>
      </c>
      <c r="G106" s="33">
        <v>7</v>
      </c>
      <c r="H106" s="135"/>
      <c r="I106" s="135"/>
      <c r="J106" s="135"/>
      <c r="K106" s="135"/>
      <c r="L106" s="135"/>
      <c r="M106" s="135"/>
    </row>
    <row r="107" spans="1:14" x14ac:dyDescent="0.35">
      <c r="A107" s="2">
        <f xml:space="preserve"> ROW( data_scaledImpacts[[#This Row],[row_id]] ) - ROW( data_scaledImpacts[[#Headers],[row_id]] )</f>
        <v>106</v>
      </c>
      <c r="B107" s="32" t="s">
        <v>102</v>
      </c>
      <c r="C107" s="33">
        <v>2040</v>
      </c>
      <c r="D107" s="34" t="s">
        <v>103</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35">
      <c r="A108" s="2">
        <f xml:space="preserve"> ROW( data_scaledImpacts[[#This Row],[row_id]] ) - ROW( data_scaledImpacts[[#Headers],[row_id]] )</f>
        <v>107</v>
      </c>
      <c r="B108" s="32" t="s">
        <v>102</v>
      </c>
      <c r="C108" s="33">
        <v>2040</v>
      </c>
      <c r="D108" s="34" t="s">
        <v>103</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35">
      <c r="A109" s="2">
        <f xml:space="preserve"> ROW( data_scaledImpacts[[#This Row],[row_id]] ) - ROW( data_scaledImpacts[[#Headers],[row_id]] )</f>
        <v>108</v>
      </c>
      <c r="B109" s="32" t="s">
        <v>102</v>
      </c>
      <c r="C109" s="33">
        <v>2040</v>
      </c>
      <c r="D109" s="34" t="s">
        <v>103</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35">
      <c r="A110" s="2">
        <f xml:space="preserve"> ROW( data_scaledImpacts[[#This Row],[row_id]] ) - ROW( data_scaledImpacts[[#Headers],[row_id]] )</f>
        <v>109</v>
      </c>
      <c r="B110" s="32" t="s">
        <v>102</v>
      </c>
      <c r="C110" s="33">
        <v>2040</v>
      </c>
      <c r="D110" s="34" t="s">
        <v>103</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35">
      <c r="A111" s="2">
        <f xml:space="preserve"> ROW( data_scaledImpacts[[#This Row],[row_id]] ) - ROW( data_scaledImpacts[[#Headers],[row_id]] )</f>
        <v>110</v>
      </c>
      <c r="B111" s="32" t="s">
        <v>102</v>
      </c>
      <c r="C111" s="33">
        <v>2040</v>
      </c>
      <c r="D111" s="34" t="s">
        <v>103</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35">
      <c r="A112" s="2">
        <f xml:space="preserve"> ROW( data_scaledImpacts[[#This Row],[row_id]] ) - ROW( data_scaledImpacts[[#Headers],[row_id]] )</f>
        <v>111</v>
      </c>
      <c r="B112" s="32" t="s">
        <v>102</v>
      </c>
      <c r="C112" s="33">
        <v>2040</v>
      </c>
      <c r="D112" s="34" t="s">
        <v>103</v>
      </c>
      <c r="E112" s="33"/>
      <c r="F112" s="32" t="s">
        <v>1</v>
      </c>
      <c r="G112" s="33">
        <v>6</v>
      </c>
      <c r="H112" s="135"/>
      <c r="I112" s="135"/>
      <c r="J112" s="135"/>
      <c r="K112" s="135"/>
      <c r="L112" s="135"/>
      <c r="M112" s="135"/>
    </row>
    <row r="113" spans="1:14" x14ac:dyDescent="0.35">
      <c r="A113" s="2">
        <f xml:space="preserve"> ROW( data_scaledImpacts[[#This Row],[row_id]] ) - ROW( data_scaledImpacts[[#Headers],[row_id]] )</f>
        <v>112</v>
      </c>
      <c r="B113" s="32" t="s">
        <v>102</v>
      </c>
      <c r="C113" s="33">
        <v>2040</v>
      </c>
      <c r="D113" s="34" t="s">
        <v>103</v>
      </c>
      <c r="E113" s="33"/>
      <c r="F113" s="32" t="s">
        <v>1</v>
      </c>
      <c r="G113" s="33">
        <v>7</v>
      </c>
      <c r="H113" s="135"/>
      <c r="I113" s="135"/>
      <c r="J113" s="135"/>
      <c r="K113" s="135"/>
      <c r="L113" s="135"/>
      <c r="M113" s="135"/>
    </row>
    <row r="114" spans="1:14" x14ac:dyDescent="0.35">
      <c r="A114" s="2">
        <f xml:space="preserve"> ROW( data_scaledImpacts[[#This Row],[row_id]] ) - ROW( data_scaledImpacts[[#Headers],[row_id]] )</f>
        <v>113</v>
      </c>
      <c r="B114" s="32" t="s">
        <v>102</v>
      </c>
      <c r="C114" s="33">
        <v>2040</v>
      </c>
      <c r="D114" s="34" t="s">
        <v>103</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35">
      <c r="A115" s="2">
        <f xml:space="preserve"> ROW( data_scaledImpacts[[#This Row],[row_id]] ) - ROW( data_scaledImpacts[[#Headers],[row_id]] )</f>
        <v>114</v>
      </c>
      <c r="B115" s="32" t="s">
        <v>102</v>
      </c>
      <c r="C115" s="33">
        <v>2040</v>
      </c>
      <c r="D115" s="34" t="s">
        <v>103</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35">
      <c r="A116" s="2">
        <f xml:space="preserve"> ROW( data_scaledImpacts[[#This Row],[row_id]] ) - ROW( data_scaledImpacts[[#Headers],[row_id]] )</f>
        <v>115</v>
      </c>
      <c r="B116" s="32" t="s">
        <v>102</v>
      </c>
      <c r="C116" s="33">
        <v>2040</v>
      </c>
      <c r="D116" s="34" t="s">
        <v>103</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35">
      <c r="A117" s="2">
        <f xml:space="preserve"> ROW( data_scaledImpacts[[#This Row],[row_id]] ) - ROW( data_scaledImpacts[[#Headers],[row_id]] )</f>
        <v>116</v>
      </c>
      <c r="B117" s="32" t="s">
        <v>102</v>
      </c>
      <c r="C117" s="33">
        <v>2040</v>
      </c>
      <c r="D117" s="34" t="s">
        <v>103</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35">
      <c r="A118" s="2">
        <f xml:space="preserve"> ROW( data_scaledImpacts[[#This Row],[row_id]] ) - ROW( data_scaledImpacts[[#Headers],[row_id]] )</f>
        <v>117</v>
      </c>
      <c r="B118" s="32" t="s">
        <v>102</v>
      </c>
      <c r="C118" s="33">
        <v>2040</v>
      </c>
      <c r="D118" s="34" t="s">
        <v>103</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35">
      <c r="A119" s="2">
        <f xml:space="preserve"> ROW( data_scaledImpacts[[#This Row],[row_id]] ) - ROW( data_scaledImpacts[[#Headers],[row_id]] )</f>
        <v>118</v>
      </c>
      <c r="B119" s="32" t="s">
        <v>102</v>
      </c>
      <c r="C119" s="33">
        <v>2040</v>
      </c>
      <c r="D119" s="34" t="s">
        <v>103</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35">
      <c r="A120" s="2">
        <f xml:space="preserve"> ROW( data_scaledImpacts[[#This Row],[row_id]] ) - ROW( data_scaledImpacts[[#Headers],[row_id]] )</f>
        <v>119</v>
      </c>
      <c r="B120" s="32" t="s">
        <v>102</v>
      </c>
      <c r="C120" s="33">
        <v>2040</v>
      </c>
      <c r="D120" s="34" t="s">
        <v>103</v>
      </c>
      <c r="E120" s="33"/>
      <c r="F120" s="32" t="s">
        <v>15</v>
      </c>
      <c r="G120" s="33">
        <v>7</v>
      </c>
      <c r="H120" s="135"/>
      <c r="I120" s="135"/>
      <c r="J120" s="135"/>
      <c r="K120" s="135"/>
      <c r="L120" s="135"/>
      <c r="M120" s="135"/>
    </row>
    <row r="121" spans="1:14" x14ac:dyDescent="0.35">
      <c r="A121" s="2">
        <f xml:space="preserve"> ROW( data_scaledImpacts[[#This Row],[row_id]] ) - ROW( data_scaledImpacts[[#Headers],[row_id]] )</f>
        <v>120</v>
      </c>
      <c r="B121" s="32" t="s">
        <v>102</v>
      </c>
      <c r="C121" s="33">
        <v>2040</v>
      </c>
      <c r="D121" s="34" t="s">
        <v>103</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35">
      <c r="A122" s="2">
        <f xml:space="preserve"> ROW( data_scaledImpacts[[#This Row],[row_id]] ) - ROW( data_scaledImpacts[[#Headers],[row_id]] )</f>
        <v>121</v>
      </c>
      <c r="B122" s="32" t="s">
        <v>102</v>
      </c>
      <c r="C122" s="33">
        <v>2040</v>
      </c>
      <c r="D122" s="34" t="s">
        <v>103</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35">
      <c r="A123" s="2">
        <f xml:space="preserve"> ROW( data_scaledImpacts[[#This Row],[row_id]] ) - ROW( data_scaledImpacts[[#Headers],[row_id]] )</f>
        <v>122</v>
      </c>
      <c r="B123" s="32" t="s">
        <v>102</v>
      </c>
      <c r="C123" s="33">
        <v>2040</v>
      </c>
      <c r="D123" s="34" t="s">
        <v>103</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35">
      <c r="A124" s="2">
        <f xml:space="preserve"> ROW( data_scaledImpacts[[#This Row],[row_id]] ) - ROW( data_scaledImpacts[[#Headers],[row_id]] )</f>
        <v>123</v>
      </c>
      <c r="B124" s="32" t="s">
        <v>102</v>
      </c>
      <c r="C124" s="33">
        <v>2040</v>
      </c>
      <c r="D124" s="34" t="s">
        <v>103</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35">
      <c r="A125" s="2">
        <f xml:space="preserve"> ROW( data_scaledImpacts[[#This Row],[row_id]] ) - ROW( data_scaledImpacts[[#Headers],[row_id]] )</f>
        <v>124</v>
      </c>
      <c r="B125" s="32" t="s">
        <v>102</v>
      </c>
      <c r="C125" s="33">
        <v>2040</v>
      </c>
      <c r="D125" s="34" t="s">
        <v>103</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35">
      <c r="A126" s="2">
        <f xml:space="preserve"> ROW( data_scaledImpacts[[#This Row],[row_id]] ) - ROW( data_scaledImpacts[[#Headers],[row_id]] )</f>
        <v>125</v>
      </c>
      <c r="B126" s="32" t="s">
        <v>102</v>
      </c>
      <c r="C126" s="33">
        <v>2040</v>
      </c>
      <c r="D126" s="34" t="s">
        <v>103</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35">
      <c r="A127" s="2">
        <f xml:space="preserve"> ROW( data_scaledImpacts[[#This Row],[row_id]] ) - ROW( data_scaledImpacts[[#Headers],[row_id]] )</f>
        <v>126</v>
      </c>
      <c r="B127" s="32" t="s">
        <v>102</v>
      </c>
      <c r="C127" s="33">
        <v>2040</v>
      </c>
      <c r="D127" s="34" t="s">
        <v>103</v>
      </c>
      <c r="E127" s="33"/>
      <c r="F127" s="32" t="s">
        <v>5</v>
      </c>
      <c r="G127" s="33">
        <v>7</v>
      </c>
      <c r="H127" s="135"/>
      <c r="I127" s="135"/>
      <c r="J127" s="135"/>
      <c r="K127" s="135"/>
      <c r="L127" s="135"/>
      <c r="M127" s="135"/>
    </row>
    <row r="128" spans="1:14" x14ac:dyDescent="0.35">
      <c r="A128" s="2">
        <f xml:space="preserve"> ROW( data_scaledImpacts[[#This Row],[row_id]] ) - ROW( data_scaledImpacts[[#Headers],[row_id]] )</f>
        <v>127</v>
      </c>
      <c r="B128" s="32" t="s">
        <v>102</v>
      </c>
      <c r="C128" s="33">
        <v>2040</v>
      </c>
      <c r="D128" s="34" t="s">
        <v>103</v>
      </c>
      <c r="E128" s="33"/>
      <c r="F128" s="32" t="s">
        <v>2</v>
      </c>
      <c r="G128" s="33">
        <v>1</v>
      </c>
      <c r="H128" s="35"/>
      <c r="I128" s="35"/>
      <c r="J128" s="36"/>
      <c r="K128" s="35"/>
      <c r="L128" s="35"/>
      <c r="M128" s="35"/>
    </row>
    <row r="129" spans="1:13" x14ac:dyDescent="0.35">
      <c r="A129" s="2">
        <f xml:space="preserve"> ROW( data_scaledImpacts[[#This Row],[row_id]] ) - ROW( data_scaledImpacts[[#Headers],[row_id]] )</f>
        <v>128</v>
      </c>
      <c r="B129" s="32" t="s">
        <v>102</v>
      </c>
      <c r="C129" s="33">
        <v>2040</v>
      </c>
      <c r="D129" s="34" t="s">
        <v>103</v>
      </c>
      <c r="E129" s="33"/>
      <c r="F129" s="32" t="s">
        <v>2</v>
      </c>
      <c r="G129" s="33">
        <v>2</v>
      </c>
      <c r="H129" s="35"/>
      <c r="I129" s="35"/>
      <c r="J129" s="36"/>
      <c r="K129" s="35"/>
      <c r="L129" s="35"/>
      <c r="M129" s="35"/>
    </row>
    <row r="130" spans="1:13" x14ac:dyDescent="0.35">
      <c r="A130" s="2">
        <f xml:space="preserve"> ROW( data_scaledImpacts[[#This Row],[row_id]] ) - ROW( data_scaledImpacts[[#Headers],[row_id]] )</f>
        <v>129</v>
      </c>
      <c r="B130" s="32" t="s">
        <v>102</v>
      </c>
      <c r="C130" s="33">
        <v>2040</v>
      </c>
      <c r="D130" s="34" t="s">
        <v>103</v>
      </c>
      <c r="E130" s="33"/>
      <c r="F130" s="32" t="s">
        <v>2</v>
      </c>
      <c r="G130" s="33">
        <v>3</v>
      </c>
      <c r="H130" s="35"/>
      <c r="I130" s="35"/>
      <c r="J130" s="36"/>
      <c r="K130" s="35"/>
      <c r="L130" s="35"/>
      <c r="M130" s="35"/>
    </row>
    <row r="131" spans="1:13" x14ac:dyDescent="0.35">
      <c r="A131" s="2">
        <f xml:space="preserve"> ROW( data_scaledImpacts[[#This Row],[row_id]] ) - ROW( data_scaledImpacts[[#Headers],[row_id]] )</f>
        <v>130</v>
      </c>
      <c r="B131" s="32" t="s">
        <v>102</v>
      </c>
      <c r="C131" s="33">
        <v>2040</v>
      </c>
      <c r="D131" s="34" t="s">
        <v>103</v>
      </c>
      <c r="E131" s="33"/>
      <c r="F131" s="32" t="s">
        <v>2</v>
      </c>
      <c r="G131" s="33">
        <v>4</v>
      </c>
      <c r="H131" s="35"/>
      <c r="I131" s="35"/>
      <c r="J131" s="36"/>
      <c r="K131" s="35"/>
      <c r="L131" s="35"/>
      <c r="M131" s="35"/>
    </row>
    <row r="132" spans="1:13" x14ac:dyDescent="0.35">
      <c r="A132" s="2">
        <f xml:space="preserve"> ROW( data_scaledImpacts[[#This Row],[row_id]] ) - ROW( data_scaledImpacts[[#Headers],[row_id]] )</f>
        <v>131</v>
      </c>
      <c r="B132" s="32" t="s">
        <v>102</v>
      </c>
      <c r="C132" s="33">
        <v>2040</v>
      </c>
      <c r="D132" s="34" t="s">
        <v>103</v>
      </c>
      <c r="E132" s="33"/>
      <c r="F132" s="32" t="s">
        <v>2</v>
      </c>
      <c r="G132" s="33">
        <v>5</v>
      </c>
      <c r="H132" s="35"/>
      <c r="I132" s="35"/>
      <c r="J132" s="36"/>
      <c r="K132" s="35"/>
      <c r="L132" s="35"/>
      <c r="M132" s="35"/>
    </row>
    <row r="133" spans="1:13" x14ac:dyDescent="0.35">
      <c r="A133" s="2">
        <f xml:space="preserve"> ROW( data_scaledImpacts[[#This Row],[row_id]] ) - ROW( data_scaledImpacts[[#Headers],[row_id]] )</f>
        <v>132</v>
      </c>
      <c r="B133" s="32" t="s">
        <v>102</v>
      </c>
      <c r="C133" s="33">
        <v>2040</v>
      </c>
      <c r="D133" s="34" t="s">
        <v>103</v>
      </c>
      <c r="E133" s="33"/>
      <c r="F133" s="32" t="s">
        <v>2</v>
      </c>
      <c r="G133" s="33">
        <v>6</v>
      </c>
      <c r="H133" s="135"/>
      <c r="I133" s="135"/>
      <c r="J133" s="135"/>
      <c r="K133" s="135"/>
      <c r="L133" s="135"/>
      <c r="M133" s="135"/>
    </row>
    <row r="134" spans="1:13" x14ac:dyDescent="0.35">
      <c r="A134" s="2">
        <f xml:space="preserve"> ROW( data_scaledImpacts[[#This Row],[row_id]] ) - ROW( data_scaledImpacts[[#Headers],[row_id]] )</f>
        <v>133</v>
      </c>
      <c r="B134" s="32" t="s">
        <v>102</v>
      </c>
      <c r="C134" s="33">
        <v>2040</v>
      </c>
      <c r="D134" s="34" t="s">
        <v>103</v>
      </c>
      <c r="E134" s="33"/>
      <c r="F134" s="32" t="s">
        <v>2</v>
      </c>
      <c r="G134" s="33">
        <v>7</v>
      </c>
      <c r="H134" s="135"/>
      <c r="I134" s="135"/>
      <c r="J134" s="135"/>
      <c r="K134" s="135"/>
      <c r="L134" s="135"/>
      <c r="M134" s="135"/>
    </row>
    <row r="135" spans="1:13" x14ac:dyDescent="0.35">
      <c r="A135" s="2">
        <f xml:space="preserve"> ROW( data_scaledImpacts[[#This Row],[row_id]] ) - ROW( data_scaledImpacts[[#Headers],[row_id]] )</f>
        <v>134</v>
      </c>
      <c r="B135" s="32" t="s">
        <v>102</v>
      </c>
      <c r="C135" s="33">
        <v>2040</v>
      </c>
      <c r="D135" s="34" t="s">
        <v>103</v>
      </c>
      <c r="E135" s="33"/>
      <c r="F135" s="32" t="s">
        <v>3</v>
      </c>
      <c r="G135" s="33">
        <v>1</v>
      </c>
      <c r="H135" s="35"/>
      <c r="I135" s="35"/>
      <c r="J135" s="36"/>
      <c r="K135" s="35"/>
      <c r="L135" s="35"/>
      <c r="M135" s="35"/>
    </row>
    <row r="136" spans="1:13" x14ac:dyDescent="0.35">
      <c r="A136" s="2">
        <f xml:space="preserve"> ROW( data_scaledImpacts[[#This Row],[row_id]] ) - ROW( data_scaledImpacts[[#Headers],[row_id]] )</f>
        <v>135</v>
      </c>
      <c r="B136" s="32" t="s">
        <v>102</v>
      </c>
      <c r="C136" s="33">
        <v>2040</v>
      </c>
      <c r="D136" s="34" t="s">
        <v>103</v>
      </c>
      <c r="E136" s="33"/>
      <c r="F136" s="32" t="s">
        <v>3</v>
      </c>
      <c r="G136" s="33">
        <v>2</v>
      </c>
      <c r="H136" s="35"/>
      <c r="I136" s="35"/>
      <c r="J136" s="36"/>
      <c r="K136" s="35"/>
      <c r="L136" s="35"/>
      <c r="M136" s="35"/>
    </row>
    <row r="137" spans="1:13" x14ac:dyDescent="0.35">
      <c r="A137" s="2">
        <f xml:space="preserve"> ROW( data_scaledImpacts[[#This Row],[row_id]] ) - ROW( data_scaledImpacts[[#Headers],[row_id]] )</f>
        <v>136</v>
      </c>
      <c r="B137" s="32" t="s">
        <v>102</v>
      </c>
      <c r="C137" s="33">
        <v>2040</v>
      </c>
      <c r="D137" s="34" t="s">
        <v>103</v>
      </c>
      <c r="E137" s="33"/>
      <c r="F137" s="32" t="s">
        <v>3</v>
      </c>
      <c r="G137" s="33">
        <v>3</v>
      </c>
      <c r="H137" s="35"/>
      <c r="I137" s="35"/>
      <c r="J137" s="36"/>
      <c r="K137" s="35"/>
      <c r="L137" s="35"/>
      <c r="M137" s="35"/>
    </row>
    <row r="138" spans="1:13" x14ac:dyDescent="0.35">
      <c r="A138" s="2">
        <f xml:space="preserve"> ROW( data_scaledImpacts[[#This Row],[row_id]] ) - ROW( data_scaledImpacts[[#Headers],[row_id]] )</f>
        <v>137</v>
      </c>
      <c r="B138" s="32" t="s">
        <v>102</v>
      </c>
      <c r="C138" s="33">
        <v>2040</v>
      </c>
      <c r="D138" s="34" t="s">
        <v>103</v>
      </c>
      <c r="E138" s="33"/>
      <c r="F138" s="32" t="s">
        <v>3</v>
      </c>
      <c r="G138" s="33">
        <v>4</v>
      </c>
      <c r="H138" s="35"/>
      <c r="I138" s="35"/>
      <c r="J138" s="36"/>
      <c r="K138" s="35"/>
      <c r="L138" s="35"/>
      <c r="M138" s="35"/>
    </row>
    <row r="139" spans="1:13" x14ac:dyDescent="0.35">
      <c r="A139" s="2">
        <f xml:space="preserve"> ROW( data_scaledImpacts[[#This Row],[row_id]] ) - ROW( data_scaledImpacts[[#Headers],[row_id]] )</f>
        <v>138</v>
      </c>
      <c r="B139" s="32" t="s">
        <v>102</v>
      </c>
      <c r="C139" s="33">
        <v>2040</v>
      </c>
      <c r="D139" s="34" t="s">
        <v>103</v>
      </c>
      <c r="E139" s="33"/>
      <c r="F139" s="32" t="s">
        <v>3</v>
      </c>
      <c r="G139" s="33">
        <v>5</v>
      </c>
      <c r="H139" s="35"/>
      <c r="I139" s="35"/>
      <c r="J139" s="36"/>
      <c r="K139" s="35"/>
      <c r="L139" s="35"/>
      <c r="M139" s="35"/>
    </row>
    <row r="140" spans="1:13" x14ac:dyDescent="0.35">
      <c r="A140" s="2">
        <f xml:space="preserve"> ROW( data_scaledImpacts[[#This Row],[row_id]] ) - ROW( data_scaledImpacts[[#Headers],[row_id]] )</f>
        <v>139</v>
      </c>
      <c r="B140" s="32" t="s">
        <v>102</v>
      </c>
      <c r="C140" s="33">
        <v>2040</v>
      </c>
      <c r="D140" s="34" t="s">
        <v>103</v>
      </c>
      <c r="E140" s="33"/>
      <c r="F140" s="32" t="s">
        <v>3</v>
      </c>
      <c r="G140" s="33">
        <v>6</v>
      </c>
      <c r="H140" s="135"/>
      <c r="I140" s="135"/>
      <c r="J140" s="135"/>
      <c r="K140" s="135"/>
      <c r="L140" s="135"/>
      <c r="M140" s="135"/>
    </row>
    <row r="141" spans="1:13" x14ac:dyDescent="0.35">
      <c r="A141" s="2">
        <f xml:space="preserve"> ROW( data_scaledImpacts[[#This Row],[row_id]] ) - ROW( data_scaledImpacts[[#Headers],[row_id]] )</f>
        <v>140</v>
      </c>
      <c r="B141" s="32" t="s">
        <v>102</v>
      </c>
      <c r="C141" s="33">
        <v>2040</v>
      </c>
      <c r="D141" s="34" t="s">
        <v>103</v>
      </c>
      <c r="E141" s="33"/>
      <c r="F141" s="32" t="s">
        <v>3</v>
      </c>
      <c r="G141" s="33">
        <v>7</v>
      </c>
      <c r="H141" s="135"/>
      <c r="I141" s="135"/>
      <c r="J141" s="135"/>
      <c r="K141" s="135"/>
      <c r="L141" s="135"/>
      <c r="M141" s="135"/>
    </row>
    <row r="142" spans="1:13" x14ac:dyDescent="0.35">
      <c r="A142" s="2">
        <f xml:space="preserve"> ROW( data_scaledImpacts[[#This Row],[row_id]] ) - ROW( data_scaledImpacts[[#Headers],[row_id]] )</f>
        <v>141</v>
      </c>
      <c r="B142" s="32" t="s">
        <v>102</v>
      </c>
      <c r="C142" s="33">
        <v>2040</v>
      </c>
      <c r="D142" s="34" t="s">
        <v>103</v>
      </c>
      <c r="E142" s="33"/>
      <c r="F142" s="32" t="s">
        <v>4</v>
      </c>
      <c r="G142" s="33">
        <v>1</v>
      </c>
      <c r="H142" s="35"/>
      <c r="I142" s="35"/>
      <c r="J142" s="36"/>
      <c r="K142" s="35"/>
      <c r="L142" s="35"/>
      <c r="M142" s="35"/>
    </row>
    <row r="143" spans="1:13" x14ac:dyDescent="0.35">
      <c r="A143" s="2">
        <f xml:space="preserve"> ROW( data_scaledImpacts[[#This Row],[row_id]] ) - ROW( data_scaledImpacts[[#Headers],[row_id]] )</f>
        <v>142</v>
      </c>
      <c r="B143" s="32" t="s">
        <v>102</v>
      </c>
      <c r="C143" s="33">
        <v>2040</v>
      </c>
      <c r="D143" s="34" t="s">
        <v>103</v>
      </c>
      <c r="E143" s="33"/>
      <c r="F143" s="32" t="s">
        <v>4</v>
      </c>
      <c r="G143" s="33">
        <v>2</v>
      </c>
      <c r="H143" s="35"/>
      <c r="I143" s="35"/>
      <c r="J143" s="36"/>
      <c r="K143" s="35"/>
      <c r="L143" s="35"/>
      <c r="M143" s="35"/>
    </row>
    <row r="144" spans="1:13" x14ac:dyDescent="0.35">
      <c r="A144" s="2">
        <f xml:space="preserve"> ROW( data_scaledImpacts[[#This Row],[row_id]] ) - ROW( data_scaledImpacts[[#Headers],[row_id]] )</f>
        <v>143</v>
      </c>
      <c r="B144" s="32" t="s">
        <v>102</v>
      </c>
      <c r="C144" s="33">
        <v>2040</v>
      </c>
      <c r="D144" s="34" t="s">
        <v>103</v>
      </c>
      <c r="E144" s="33"/>
      <c r="F144" s="32" t="s">
        <v>4</v>
      </c>
      <c r="G144" s="33">
        <v>3</v>
      </c>
      <c r="H144" s="35"/>
      <c r="I144" s="35"/>
      <c r="J144" s="36"/>
      <c r="K144" s="35"/>
      <c r="L144" s="35"/>
      <c r="M144" s="35"/>
    </row>
    <row r="145" spans="1:14" x14ac:dyDescent="0.35">
      <c r="A145" s="2">
        <f xml:space="preserve"> ROW( data_scaledImpacts[[#This Row],[row_id]] ) - ROW( data_scaledImpacts[[#Headers],[row_id]] )</f>
        <v>144</v>
      </c>
      <c r="B145" s="32" t="s">
        <v>102</v>
      </c>
      <c r="C145" s="33">
        <v>2040</v>
      </c>
      <c r="D145" s="34" t="s">
        <v>103</v>
      </c>
      <c r="E145" s="33"/>
      <c r="F145" s="32" t="s">
        <v>4</v>
      </c>
      <c r="G145" s="33">
        <v>4</v>
      </c>
      <c r="H145" s="35"/>
      <c r="I145" s="35"/>
      <c r="J145" s="36"/>
      <c r="K145" s="35"/>
      <c r="L145" s="35"/>
      <c r="M145" s="35"/>
    </row>
    <row r="146" spans="1:14" x14ac:dyDescent="0.35">
      <c r="A146" s="2">
        <f xml:space="preserve"> ROW( data_scaledImpacts[[#This Row],[row_id]] ) - ROW( data_scaledImpacts[[#Headers],[row_id]] )</f>
        <v>145</v>
      </c>
      <c r="B146" s="32" t="s">
        <v>102</v>
      </c>
      <c r="C146" s="33">
        <v>2040</v>
      </c>
      <c r="D146" s="34" t="s">
        <v>103</v>
      </c>
      <c r="E146" s="33"/>
      <c r="F146" s="32" t="s">
        <v>4</v>
      </c>
      <c r="G146" s="33">
        <v>5</v>
      </c>
      <c r="H146" s="35"/>
      <c r="I146" s="35"/>
      <c r="J146" s="36"/>
      <c r="K146" s="35"/>
      <c r="L146" s="35"/>
      <c r="M146" s="35"/>
    </row>
    <row r="147" spans="1:14" x14ac:dyDescent="0.35">
      <c r="A147" s="2">
        <f xml:space="preserve"> ROW( data_scaledImpacts[[#This Row],[row_id]] ) - ROW( data_scaledImpacts[[#Headers],[row_id]] )</f>
        <v>146</v>
      </c>
      <c r="B147" s="32" t="s">
        <v>102</v>
      </c>
      <c r="C147" s="33">
        <v>2040</v>
      </c>
      <c r="D147" s="34" t="s">
        <v>103</v>
      </c>
      <c r="E147" s="33"/>
      <c r="F147" s="32" t="s">
        <v>4</v>
      </c>
      <c r="G147" s="33">
        <v>6</v>
      </c>
      <c r="H147" s="135"/>
      <c r="I147" s="135"/>
      <c r="J147" s="135"/>
      <c r="K147" s="135"/>
      <c r="L147" s="135"/>
      <c r="M147" s="135"/>
    </row>
    <row r="148" spans="1:14" x14ac:dyDescent="0.35">
      <c r="A148" s="2">
        <f xml:space="preserve"> ROW( data_scaledImpacts[[#This Row],[row_id]] ) - ROW( data_scaledImpacts[[#Headers],[row_id]] )</f>
        <v>147</v>
      </c>
      <c r="B148" s="32" t="s">
        <v>102</v>
      </c>
      <c r="C148" s="33">
        <v>2040</v>
      </c>
      <c r="D148" s="34" t="s">
        <v>103</v>
      </c>
      <c r="E148" s="33"/>
      <c r="F148" s="32" t="s">
        <v>4</v>
      </c>
      <c r="G148" s="33">
        <v>7</v>
      </c>
      <c r="H148" s="135"/>
      <c r="I148" s="135"/>
      <c r="J148" s="135"/>
      <c r="K148" s="135"/>
      <c r="L148" s="135"/>
      <c r="M148" s="135"/>
    </row>
    <row r="149" spans="1:14" x14ac:dyDescent="0.35">
      <c r="A149" s="2">
        <f xml:space="preserve"> ROW( data_scaledImpacts[[#This Row],[row_id]] ) - ROW( data_scaledImpacts[[#Headers],[row_id]] )</f>
        <v>148</v>
      </c>
      <c r="B149" s="32" t="s">
        <v>102</v>
      </c>
      <c r="C149" s="33">
        <v>2040</v>
      </c>
      <c r="D149" s="34" t="s">
        <v>104</v>
      </c>
      <c r="E149" s="33"/>
      <c r="F149" s="32" t="s">
        <v>0</v>
      </c>
      <c r="G149" s="33">
        <v>1</v>
      </c>
      <c r="H149" s="35"/>
      <c r="I149" s="35"/>
      <c r="J149" s="36"/>
      <c r="K149" s="35"/>
      <c r="L149" s="35"/>
      <c r="M149" s="35"/>
    </row>
    <row r="150" spans="1:14" x14ac:dyDescent="0.35">
      <c r="A150" s="2">
        <f xml:space="preserve"> ROW( data_scaledImpacts[[#This Row],[row_id]] ) - ROW( data_scaledImpacts[[#Headers],[row_id]] )</f>
        <v>149</v>
      </c>
      <c r="B150" s="32" t="s">
        <v>102</v>
      </c>
      <c r="C150" s="33">
        <v>2040</v>
      </c>
      <c r="D150" s="34" t="s">
        <v>104</v>
      </c>
      <c r="E150" s="33"/>
      <c r="F150" s="32" t="s">
        <v>0</v>
      </c>
      <c r="G150" s="33">
        <v>2</v>
      </c>
      <c r="H150" s="35"/>
      <c r="I150" s="35"/>
      <c r="J150" s="36"/>
      <c r="K150" s="35"/>
      <c r="L150" s="35"/>
      <c r="M150" s="35"/>
    </row>
    <row r="151" spans="1:14" x14ac:dyDescent="0.35">
      <c r="A151" s="2">
        <f xml:space="preserve"> ROW( data_scaledImpacts[[#This Row],[row_id]] ) - ROW( data_scaledImpacts[[#Headers],[row_id]] )</f>
        <v>150</v>
      </c>
      <c r="B151" s="32" t="s">
        <v>102</v>
      </c>
      <c r="C151" s="33">
        <v>2040</v>
      </c>
      <c r="D151" s="34" t="s">
        <v>104</v>
      </c>
      <c r="E151" s="33"/>
      <c r="F151" s="32" t="s">
        <v>0</v>
      </c>
      <c r="G151" s="33">
        <v>3</v>
      </c>
      <c r="H151" s="35"/>
      <c r="I151" s="35"/>
      <c r="J151" s="36"/>
      <c r="K151" s="35"/>
      <c r="L151" s="35"/>
      <c r="M151" s="35"/>
    </row>
    <row r="152" spans="1:14" x14ac:dyDescent="0.35">
      <c r="A152" s="2">
        <f xml:space="preserve"> ROW( data_scaledImpacts[[#This Row],[row_id]] ) - ROW( data_scaledImpacts[[#Headers],[row_id]] )</f>
        <v>151</v>
      </c>
      <c r="B152" s="32" t="s">
        <v>102</v>
      </c>
      <c r="C152" s="33">
        <v>2040</v>
      </c>
      <c r="D152" s="34" t="s">
        <v>104</v>
      </c>
      <c r="E152" s="33"/>
      <c r="F152" s="32" t="s">
        <v>0</v>
      </c>
      <c r="G152" s="33">
        <v>4</v>
      </c>
      <c r="H152" s="35"/>
      <c r="I152" s="35"/>
      <c r="J152" s="36"/>
      <c r="K152" s="35"/>
      <c r="L152" s="35"/>
      <c r="M152" s="35"/>
    </row>
    <row r="153" spans="1:14" x14ac:dyDescent="0.35">
      <c r="A153" s="2">
        <f xml:space="preserve"> ROW( data_scaledImpacts[[#This Row],[row_id]] ) - ROW( data_scaledImpacts[[#Headers],[row_id]] )</f>
        <v>152</v>
      </c>
      <c r="B153" s="32" t="s">
        <v>102</v>
      </c>
      <c r="C153" s="33">
        <v>2040</v>
      </c>
      <c r="D153" s="34" t="s">
        <v>104</v>
      </c>
      <c r="E153" s="33"/>
      <c r="F153" s="32" t="s">
        <v>0</v>
      </c>
      <c r="G153" s="33">
        <v>5</v>
      </c>
      <c r="H153" s="35"/>
      <c r="I153" s="35"/>
      <c r="J153" s="36"/>
      <c r="K153" s="35"/>
      <c r="L153" s="35"/>
      <c r="M153" s="35"/>
    </row>
    <row r="154" spans="1:14" x14ac:dyDescent="0.35">
      <c r="A154" s="2">
        <f xml:space="preserve"> ROW( data_scaledImpacts[[#This Row],[row_id]] ) - ROW( data_scaledImpacts[[#Headers],[row_id]] )</f>
        <v>153</v>
      </c>
      <c r="B154" s="32" t="s">
        <v>102</v>
      </c>
      <c r="C154" s="33">
        <v>2040</v>
      </c>
      <c r="D154" s="34" t="s">
        <v>104</v>
      </c>
      <c r="E154" s="33"/>
      <c r="F154" s="32" t="s">
        <v>0</v>
      </c>
      <c r="G154" s="33">
        <v>6</v>
      </c>
      <c r="H154" s="135"/>
      <c r="I154" s="135"/>
      <c r="J154" s="135"/>
      <c r="K154" s="135"/>
      <c r="L154" s="135"/>
      <c r="M154" s="135"/>
    </row>
    <row r="155" spans="1:14" x14ac:dyDescent="0.35">
      <c r="A155" s="2">
        <f xml:space="preserve"> ROW( data_scaledImpacts[[#This Row],[row_id]] ) - ROW( data_scaledImpacts[[#Headers],[row_id]] )</f>
        <v>154</v>
      </c>
      <c r="B155" s="32" t="s">
        <v>102</v>
      </c>
      <c r="C155" s="33">
        <v>2040</v>
      </c>
      <c r="D155" s="34" t="s">
        <v>104</v>
      </c>
      <c r="E155" s="33"/>
      <c r="F155" s="32" t="s">
        <v>0</v>
      </c>
      <c r="G155" s="33">
        <v>7</v>
      </c>
      <c r="H155" s="135"/>
      <c r="I155" s="135"/>
      <c r="J155" s="135"/>
      <c r="K155" s="135"/>
      <c r="L155" s="135"/>
      <c r="M155" s="135"/>
    </row>
    <row r="156" spans="1:14" x14ac:dyDescent="0.35">
      <c r="A156" s="2">
        <f xml:space="preserve"> ROW( data_scaledImpacts[[#This Row],[row_id]] ) - ROW( data_scaledImpacts[[#Headers],[row_id]] )</f>
        <v>155</v>
      </c>
      <c r="B156" s="32" t="s">
        <v>102</v>
      </c>
      <c r="C156" s="33">
        <v>2040</v>
      </c>
      <c r="D156" s="34" t="s">
        <v>104</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35">
      <c r="A157" s="2">
        <f xml:space="preserve"> ROW( data_scaledImpacts[[#This Row],[row_id]] ) - ROW( data_scaledImpacts[[#Headers],[row_id]] )</f>
        <v>156</v>
      </c>
      <c r="B157" s="32" t="s">
        <v>102</v>
      </c>
      <c r="C157" s="33">
        <v>2040</v>
      </c>
      <c r="D157" s="34" t="s">
        <v>104</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35">
      <c r="A158" s="2">
        <f xml:space="preserve"> ROW( data_scaledImpacts[[#This Row],[row_id]] ) - ROW( data_scaledImpacts[[#Headers],[row_id]] )</f>
        <v>157</v>
      </c>
      <c r="B158" s="32" t="s">
        <v>102</v>
      </c>
      <c r="C158" s="33">
        <v>2040</v>
      </c>
      <c r="D158" s="34" t="s">
        <v>104</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35">
      <c r="A159" s="2">
        <f xml:space="preserve"> ROW( data_scaledImpacts[[#This Row],[row_id]] ) - ROW( data_scaledImpacts[[#Headers],[row_id]] )</f>
        <v>158</v>
      </c>
      <c r="B159" s="32" t="s">
        <v>102</v>
      </c>
      <c r="C159" s="33">
        <v>2040</v>
      </c>
      <c r="D159" s="34" t="s">
        <v>104</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35">
      <c r="A160" s="2">
        <f xml:space="preserve"> ROW( data_scaledImpacts[[#This Row],[row_id]] ) - ROW( data_scaledImpacts[[#Headers],[row_id]] )</f>
        <v>159</v>
      </c>
      <c r="B160" s="32" t="s">
        <v>102</v>
      </c>
      <c r="C160" s="33">
        <v>2040</v>
      </c>
      <c r="D160" s="34" t="s">
        <v>104</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35">
      <c r="A161" s="2">
        <f xml:space="preserve"> ROW( data_scaledImpacts[[#This Row],[row_id]] ) - ROW( data_scaledImpacts[[#Headers],[row_id]] )</f>
        <v>160</v>
      </c>
      <c r="B161" s="32" t="s">
        <v>102</v>
      </c>
      <c r="C161" s="33">
        <v>2040</v>
      </c>
      <c r="D161" s="34" t="s">
        <v>104</v>
      </c>
      <c r="E161" s="33"/>
      <c r="F161" s="32" t="s">
        <v>1</v>
      </c>
      <c r="G161" s="33">
        <v>6</v>
      </c>
      <c r="H161" s="135"/>
      <c r="I161" s="135"/>
      <c r="J161" s="135"/>
      <c r="K161" s="135"/>
      <c r="L161" s="135"/>
      <c r="M161" s="135"/>
    </row>
    <row r="162" spans="1:14" x14ac:dyDescent="0.35">
      <c r="A162" s="2">
        <f xml:space="preserve"> ROW( data_scaledImpacts[[#This Row],[row_id]] ) - ROW( data_scaledImpacts[[#Headers],[row_id]] )</f>
        <v>161</v>
      </c>
      <c r="B162" s="32" t="s">
        <v>102</v>
      </c>
      <c r="C162" s="33">
        <v>2040</v>
      </c>
      <c r="D162" s="34" t="s">
        <v>104</v>
      </c>
      <c r="E162" s="33"/>
      <c r="F162" s="32" t="s">
        <v>1</v>
      </c>
      <c r="G162" s="33">
        <v>7</v>
      </c>
      <c r="H162" s="135"/>
      <c r="I162" s="135"/>
      <c r="J162" s="135"/>
      <c r="K162" s="135"/>
      <c r="L162" s="135"/>
      <c r="M162" s="135"/>
    </row>
    <row r="163" spans="1:14" x14ac:dyDescent="0.35">
      <c r="A163" s="2">
        <f xml:space="preserve"> ROW( data_scaledImpacts[[#This Row],[row_id]] ) - ROW( data_scaledImpacts[[#Headers],[row_id]] )</f>
        <v>162</v>
      </c>
      <c r="B163" s="32" t="s">
        <v>102</v>
      </c>
      <c r="C163" s="33">
        <v>2040</v>
      </c>
      <c r="D163" s="34" t="s">
        <v>104</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35">
      <c r="A164" s="2">
        <f xml:space="preserve"> ROW( data_scaledImpacts[[#This Row],[row_id]] ) - ROW( data_scaledImpacts[[#Headers],[row_id]] )</f>
        <v>163</v>
      </c>
      <c r="B164" s="32" t="s">
        <v>102</v>
      </c>
      <c r="C164" s="33">
        <v>2040</v>
      </c>
      <c r="D164" s="34" t="s">
        <v>104</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35">
      <c r="A165" s="2">
        <f xml:space="preserve"> ROW( data_scaledImpacts[[#This Row],[row_id]] ) - ROW( data_scaledImpacts[[#Headers],[row_id]] )</f>
        <v>164</v>
      </c>
      <c r="B165" s="32" t="s">
        <v>102</v>
      </c>
      <c r="C165" s="33">
        <v>2040</v>
      </c>
      <c r="D165" s="34" t="s">
        <v>104</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35">
      <c r="A166" s="2">
        <f xml:space="preserve"> ROW( data_scaledImpacts[[#This Row],[row_id]] ) - ROW( data_scaledImpacts[[#Headers],[row_id]] )</f>
        <v>165</v>
      </c>
      <c r="B166" s="32" t="s">
        <v>102</v>
      </c>
      <c r="C166" s="33">
        <v>2040</v>
      </c>
      <c r="D166" s="34" t="s">
        <v>104</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35">
      <c r="A167" s="2">
        <f xml:space="preserve"> ROW( data_scaledImpacts[[#This Row],[row_id]] ) - ROW( data_scaledImpacts[[#Headers],[row_id]] )</f>
        <v>166</v>
      </c>
      <c r="B167" s="32" t="s">
        <v>102</v>
      </c>
      <c r="C167" s="33">
        <v>2040</v>
      </c>
      <c r="D167" s="34" t="s">
        <v>104</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35">
      <c r="A168" s="2">
        <f xml:space="preserve"> ROW( data_scaledImpacts[[#This Row],[row_id]] ) - ROW( data_scaledImpacts[[#Headers],[row_id]] )</f>
        <v>167</v>
      </c>
      <c r="B168" s="32" t="s">
        <v>102</v>
      </c>
      <c r="C168" s="33">
        <v>2040</v>
      </c>
      <c r="D168" s="34" t="s">
        <v>104</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35">
      <c r="A169" s="2">
        <f xml:space="preserve"> ROW( data_scaledImpacts[[#This Row],[row_id]] ) - ROW( data_scaledImpacts[[#Headers],[row_id]] )</f>
        <v>168</v>
      </c>
      <c r="B169" s="32" t="s">
        <v>102</v>
      </c>
      <c r="C169" s="33">
        <v>2040</v>
      </c>
      <c r="D169" s="34" t="s">
        <v>104</v>
      </c>
      <c r="E169" s="33"/>
      <c r="F169" s="32" t="s">
        <v>15</v>
      </c>
      <c r="G169" s="33">
        <v>7</v>
      </c>
      <c r="H169" s="135"/>
      <c r="I169" s="135"/>
      <c r="J169" s="135"/>
      <c r="K169" s="135"/>
      <c r="L169" s="135"/>
      <c r="M169" s="135"/>
    </row>
    <row r="170" spans="1:14" x14ac:dyDescent="0.35">
      <c r="A170" s="2">
        <f xml:space="preserve"> ROW( data_scaledImpacts[[#This Row],[row_id]] ) - ROW( data_scaledImpacts[[#Headers],[row_id]] )</f>
        <v>169</v>
      </c>
      <c r="B170" s="32" t="s">
        <v>102</v>
      </c>
      <c r="C170" s="33">
        <v>2040</v>
      </c>
      <c r="D170" s="34" t="s">
        <v>104</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35">
      <c r="A171" s="2">
        <f xml:space="preserve"> ROW( data_scaledImpacts[[#This Row],[row_id]] ) - ROW( data_scaledImpacts[[#Headers],[row_id]] )</f>
        <v>170</v>
      </c>
      <c r="B171" s="32" t="s">
        <v>102</v>
      </c>
      <c r="C171" s="33">
        <v>2040</v>
      </c>
      <c r="D171" s="34" t="s">
        <v>104</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35">
      <c r="A172" s="2">
        <f xml:space="preserve"> ROW( data_scaledImpacts[[#This Row],[row_id]] ) - ROW( data_scaledImpacts[[#Headers],[row_id]] )</f>
        <v>171</v>
      </c>
      <c r="B172" s="32" t="s">
        <v>102</v>
      </c>
      <c r="C172" s="33">
        <v>2040</v>
      </c>
      <c r="D172" s="34" t="s">
        <v>104</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35">
      <c r="A173" s="2">
        <f xml:space="preserve"> ROW( data_scaledImpacts[[#This Row],[row_id]] ) - ROW( data_scaledImpacts[[#Headers],[row_id]] )</f>
        <v>172</v>
      </c>
      <c r="B173" s="32" t="s">
        <v>102</v>
      </c>
      <c r="C173" s="33">
        <v>2040</v>
      </c>
      <c r="D173" s="34" t="s">
        <v>104</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35">
      <c r="A174" s="2">
        <f xml:space="preserve"> ROW( data_scaledImpacts[[#This Row],[row_id]] ) - ROW( data_scaledImpacts[[#Headers],[row_id]] )</f>
        <v>173</v>
      </c>
      <c r="B174" s="32" t="s">
        <v>102</v>
      </c>
      <c r="C174" s="33">
        <v>2040</v>
      </c>
      <c r="D174" s="34" t="s">
        <v>104</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35">
      <c r="A175" s="2">
        <f xml:space="preserve"> ROW( data_scaledImpacts[[#This Row],[row_id]] ) - ROW( data_scaledImpacts[[#Headers],[row_id]] )</f>
        <v>174</v>
      </c>
      <c r="B175" s="32" t="s">
        <v>102</v>
      </c>
      <c r="C175" s="33">
        <v>2040</v>
      </c>
      <c r="D175" s="34" t="s">
        <v>104</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35">
      <c r="A176" s="2">
        <f xml:space="preserve"> ROW( data_scaledImpacts[[#This Row],[row_id]] ) - ROW( data_scaledImpacts[[#Headers],[row_id]] )</f>
        <v>175</v>
      </c>
      <c r="B176" s="32" t="s">
        <v>102</v>
      </c>
      <c r="C176" s="33">
        <v>2040</v>
      </c>
      <c r="D176" s="34" t="s">
        <v>104</v>
      </c>
      <c r="E176" s="33"/>
      <c r="F176" s="32" t="s">
        <v>5</v>
      </c>
      <c r="G176" s="33">
        <v>7</v>
      </c>
      <c r="H176" s="135"/>
      <c r="I176" s="135"/>
      <c r="J176" s="135"/>
      <c r="K176" s="135"/>
      <c r="L176" s="135"/>
      <c r="M176" s="135"/>
    </row>
    <row r="177" spans="1:13" x14ac:dyDescent="0.35">
      <c r="A177" s="2">
        <f xml:space="preserve"> ROW( data_scaledImpacts[[#This Row],[row_id]] ) - ROW( data_scaledImpacts[[#Headers],[row_id]] )</f>
        <v>176</v>
      </c>
      <c r="B177" s="32" t="s">
        <v>102</v>
      </c>
      <c r="C177" s="33">
        <v>2040</v>
      </c>
      <c r="D177" s="34" t="s">
        <v>104</v>
      </c>
      <c r="E177" s="33"/>
      <c r="F177" s="32" t="s">
        <v>2</v>
      </c>
      <c r="G177" s="33">
        <v>1</v>
      </c>
      <c r="H177" s="35"/>
      <c r="I177" s="35"/>
      <c r="J177" s="36"/>
      <c r="K177" s="35"/>
      <c r="L177" s="35"/>
      <c r="M177" s="35"/>
    </row>
    <row r="178" spans="1:13" x14ac:dyDescent="0.35">
      <c r="A178" s="2">
        <f xml:space="preserve"> ROW( data_scaledImpacts[[#This Row],[row_id]] ) - ROW( data_scaledImpacts[[#Headers],[row_id]] )</f>
        <v>177</v>
      </c>
      <c r="B178" s="32" t="s">
        <v>102</v>
      </c>
      <c r="C178" s="33">
        <v>2040</v>
      </c>
      <c r="D178" s="34" t="s">
        <v>104</v>
      </c>
      <c r="E178" s="33"/>
      <c r="F178" s="32" t="s">
        <v>2</v>
      </c>
      <c r="G178" s="33">
        <v>2</v>
      </c>
      <c r="H178" s="35"/>
      <c r="I178" s="35"/>
      <c r="J178" s="36"/>
      <c r="K178" s="35"/>
      <c r="L178" s="35"/>
      <c r="M178" s="35"/>
    </row>
    <row r="179" spans="1:13" x14ac:dyDescent="0.35">
      <c r="A179" s="2">
        <f xml:space="preserve"> ROW( data_scaledImpacts[[#This Row],[row_id]] ) - ROW( data_scaledImpacts[[#Headers],[row_id]] )</f>
        <v>178</v>
      </c>
      <c r="B179" s="32" t="s">
        <v>102</v>
      </c>
      <c r="C179" s="33">
        <v>2040</v>
      </c>
      <c r="D179" s="34" t="s">
        <v>104</v>
      </c>
      <c r="E179" s="33"/>
      <c r="F179" s="32" t="s">
        <v>2</v>
      </c>
      <c r="G179" s="33">
        <v>3</v>
      </c>
      <c r="H179" s="35"/>
      <c r="I179" s="35"/>
      <c r="J179" s="36"/>
      <c r="K179" s="35"/>
      <c r="L179" s="35"/>
      <c r="M179" s="35"/>
    </row>
    <row r="180" spans="1:13" x14ac:dyDescent="0.35">
      <c r="A180" s="2">
        <f xml:space="preserve"> ROW( data_scaledImpacts[[#This Row],[row_id]] ) - ROW( data_scaledImpacts[[#Headers],[row_id]] )</f>
        <v>179</v>
      </c>
      <c r="B180" s="32" t="s">
        <v>102</v>
      </c>
      <c r="C180" s="33">
        <v>2040</v>
      </c>
      <c r="D180" s="34" t="s">
        <v>104</v>
      </c>
      <c r="E180" s="33"/>
      <c r="F180" s="32" t="s">
        <v>2</v>
      </c>
      <c r="G180" s="33">
        <v>4</v>
      </c>
      <c r="H180" s="35"/>
      <c r="I180" s="35"/>
      <c r="J180" s="36"/>
      <c r="K180" s="35"/>
      <c r="L180" s="35"/>
      <c r="M180" s="35"/>
    </row>
    <row r="181" spans="1:13" x14ac:dyDescent="0.35">
      <c r="A181" s="2">
        <f xml:space="preserve"> ROW( data_scaledImpacts[[#This Row],[row_id]] ) - ROW( data_scaledImpacts[[#Headers],[row_id]] )</f>
        <v>180</v>
      </c>
      <c r="B181" s="32" t="s">
        <v>102</v>
      </c>
      <c r="C181" s="33">
        <v>2040</v>
      </c>
      <c r="D181" s="34" t="s">
        <v>104</v>
      </c>
      <c r="E181" s="33"/>
      <c r="F181" s="32" t="s">
        <v>2</v>
      </c>
      <c r="G181" s="33">
        <v>5</v>
      </c>
      <c r="H181" s="135"/>
      <c r="I181" s="135"/>
      <c r="J181" s="135"/>
      <c r="K181" s="135"/>
      <c r="L181" s="135"/>
      <c r="M181" s="135"/>
    </row>
    <row r="182" spans="1:13" x14ac:dyDescent="0.35">
      <c r="A182" s="2">
        <f xml:space="preserve"> ROW( data_scaledImpacts[[#This Row],[row_id]] ) - ROW( data_scaledImpacts[[#Headers],[row_id]] )</f>
        <v>181</v>
      </c>
      <c r="B182" s="32" t="s">
        <v>102</v>
      </c>
      <c r="C182" s="33">
        <v>2040</v>
      </c>
      <c r="D182" s="34" t="s">
        <v>104</v>
      </c>
      <c r="E182" s="33"/>
      <c r="F182" s="32" t="s">
        <v>2</v>
      </c>
      <c r="G182" s="33">
        <v>6</v>
      </c>
      <c r="H182" s="135"/>
      <c r="I182" s="135"/>
      <c r="J182" s="135"/>
      <c r="K182" s="135"/>
      <c r="L182" s="135"/>
      <c r="M182" s="135"/>
    </row>
    <row r="183" spans="1:13" x14ac:dyDescent="0.35">
      <c r="A183" s="2">
        <f xml:space="preserve"> ROW( data_scaledImpacts[[#This Row],[row_id]] ) - ROW( data_scaledImpacts[[#Headers],[row_id]] )</f>
        <v>182</v>
      </c>
      <c r="B183" s="32" t="s">
        <v>102</v>
      </c>
      <c r="C183" s="33">
        <v>2040</v>
      </c>
      <c r="D183" s="34" t="s">
        <v>104</v>
      </c>
      <c r="E183" s="33"/>
      <c r="F183" s="32" t="s">
        <v>2</v>
      </c>
      <c r="G183" s="33">
        <v>7</v>
      </c>
      <c r="H183" s="135"/>
      <c r="I183" s="135"/>
      <c r="J183" s="135"/>
      <c r="K183" s="135"/>
      <c r="L183" s="135"/>
      <c r="M183" s="135"/>
    </row>
    <row r="184" spans="1:13" x14ac:dyDescent="0.35">
      <c r="A184" s="2">
        <f xml:space="preserve"> ROW( data_scaledImpacts[[#This Row],[row_id]] ) - ROW( data_scaledImpacts[[#Headers],[row_id]] )</f>
        <v>183</v>
      </c>
      <c r="B184" s="32" t="s">
        <v>102</v>
      </c>
      <c r="C184" s="33">
        <v>2040</v>
      </c>
      <c r="D184" s="34" t="s">
        <v>104</v>
      </c>
      <c r="E184" s="33"/>
      <c r="F184" s="32" t="s">
        <v>3</v>
      </c>
      <c r="G184" s="33">
        <v>1</v>
      </c>
      <c r="H184" s="35"/>
      <c r="I184" s="35"/>
      <c r="J184" s="36"/>
      <c r="K184" s="35"/>
      <c r="L184" s="35"/>
      <c r="M184" s="35"/>
    </row>
    <row r="185" spans="1:13" x14ac:dyDescent="0.35">
      <c r="A185" s="2">
        <f xml:space="preserve"> ROW( data_scaledImpacts[[#This Row],[row_id]] ) - ROW( data_scaledImpacts[[#Headers],[row_id]] )</f>
        <v>184</v>
      </c>
      <c r="B185" s="32" t="s">
        <v>102</v>
      </c>
      <c r="C185" s="33">
        <v>2040</v>
      </c>
      <c r="D185" s="34" t="s">
        <v>104</v>
      </c>
      <c r="E185" s="33"/>
      <c r="F185" s="32" t="s">
        <v>3</v>
      </c>
      <c r="G185" s="33">
        <v>2</v>
      </c>
      <c r="H185" s="35"/>
      <c r="I185" s="35"/>
      <c r="J185" s="36"/>
      <c r="K185" s="35"/>
      <c r="L185" s="35"/>
      <c r="M185" s="35"/>
    </row>
    <row r="186" spans="1:13" x14ac:dyDescent="0.35">
      <c r="A186" s="2">
        <f xml:space="preserve"> ROW( data_scaledImpacts[[#This Row],[row_id]] ) - ROW( data_scaledImpacts[[#Headers],[row_id]] )</f>
        <v>185</v>
      </c>
      <c r="B186" s="32" t="s">
        <v>102</v>
      </c>
      <c r="C186" s="33">
        <v>2040</v>
      </c>
      <c r="D186" s="34" t="s">
        <v>104</v>
      </c>
      <c r="E186" s="33"/>
      <c r="F186" s="32" t="s">
        <v>3</v>
      </c>
      <c r="G186" s="33">
        <v>3</v>
      </c>
      <c r="H186" s="35"/>
      <c r="I186" s="35"/>
      <c r="J186" s="36"/>
      <c r="K186" s="35"/>
      <c r="L186" s="35"/>
      <c r="M186" s="35"/>
    </row>
    <row r="187" spans="1:13" x14ac:dyDescent="0.35">
      <c r="A187" s="2">
        <f xml:space="preserve"> ROW( data_scaledImpacts[[#This Row],[row_id]] ) - ROW( data_scaledImpacts[[#Headers],[row_id]] )</f>
        <v>186</v>
      </c>
      <c r="B187" s="32" t="s">
        <v>102</v>
      </c>
      <c r="C187" s="33">
        <v>2040</v>
      </c>
      <c r="D187" s="34" t="s">
        <v>104</v>
      </c>
      <c r="E187" s="33"/>
      <c r="F187" s="32" t="s">
        <v>3</v>
      </c>
      <c r="G187" s="33">
        <v>4</v>
      </c>
      <c r="H187" s="35"/>
      <c r="I187" s="35"/>
      <c r="J187" s="36"/>
      <c r="K187" s="35"/>
      <c r="L187" s="35"/>
      <c r="M187" s="35"/>
    </row>
    <row r="188" spans="1:13" x14ac:dyDescent="0.35">
      <c r="A188" s="2">
        <f xml:space="preserve"> ROW( data_scaledImpacts[[#This Row],[row_id]] ) - ROW( data_scaledImpacts[[#Headers],[row_id]] )</f>
        <v>187</v>
      </c>
      <c r="B188" s="32" t="s">
        <v>102</v>
      </c>
      <c r="C188" s="33">
        <v>2040</v>
      </c>
      <c r="D188" s="34" t="s">
        <v>104</v>
      </c>
      <c r="E188" s="33"/>
      <c r="F188" s="32" t="s">
        <v>3</v>
      </c>
      <c r="G188" s="33">
        <v>5</v>
      </c>
      <c r="H188" s="135"/>
      <c r="I188" s="135"/>
      <c r="J188" s="135"/>
      <c r="K188" s="135"/>
      <c r="L188" s="135"/>
      <c r="M188" s="135"/>
    </row>
    <row r="189" spans="1:13" x14ac:dyDescent="0.35">
      <c r="A189" s="2">
        <f xml:space="preserve"> ROW( data_scaledImpacts[[#This Row],[row_id]] ) - ROW( data_scaledImpacts[[#Headers],[row_id]] )</f>
        <v>188</v>
      </c>
      <c r="B189" s="32" t="s">
        <v>102</v>
      </c>
      <c r="C189" s="33">
        <v>2040</v>
      </c>
      <c r="D189" s="34" t="s">
        <v>104</v>
      </c>
      <c r="E189" s="33"/>
      <c r="F189" s="32" t="s">
        <v>3</v>
      </c>
      <c r="G189" s="33">
        <v>6</v>
      </c>
      <c r="H189" s="135"/>
      <c r="I189" s="135"/>
      <c r="J189" s="135"/>
      <c r="K189" s="135"/>
      <c r="L189" s="135"/>
      <c r="M189" s="135"/>
    </row>
    <row r="190" spans="1:13" x14ac:dyDescent="0.35">
      <c r="A190" s="2">
        <f xml:space="preserve"> ROW( data_scaledImpacts[[#This Row],[row_id]] ) - ROW( data_scaledImpacts[[#Headers],[row_id]] )</f>
        <v>189</v>
      </c>
      <c r="B190" s="32" t="s">
        <v>102</v>
      </c>
      <c r="C190" s="33">
        <v>2040</v>
      </c>
      <c r="D190" s="34" t="s">
        <v>104</v>
      </c>
      <c r="E190" s="33"/>
      <c r="F190" s="32" t="s">
        <v>3</v>
      </c>
      <c r="G190" s="33">
        <v>7</v>
      </c>
      <c r="H190" s="135"/>
      <c r="I190" s="135"/>
      <c r="J190" s="135"/>
      <c r="K190" s="135"/>
      <c r="L190" s="135"/>
      <c r="M190" s="135"/>
    </row>
    <row r="191" spans="1:13" x14ac:dyDescent="0.35">
      <c r="A191" s="2">
        <f xml:space="preserve"> ROW( data_scaledImpacts[[#This Row],[row_id]] ) - ROW( data_scaledImpacts[[#Headers],[row_id]] )</f>
        <v>190</v>
      </c>
      <c r="B191" s="32" t="s">
        <v>102</v>
      </c>
      <c r="C191" s="33">
        <v>2040</v>
      </c>
      <c r="D191" s="34" t="s">
        <v>104</v>
      </c>
      <c r="E191" s="33"/>
      <c r="F191" s="32" t="s">
        <v>4</v>
      </c>
      <c r="G191" s="33">
        <v>1</v>
      </c>
      <c r="H191" s="35"/>
      <c r="I191" s="35"/>
      <c r="J191" s="36"/>
      <c r="K191" s="35"/>
      <c r="L191" s="35"/>
      <c r="M191" s="35"/>
    </row>
    <row r="192" spans="1:13" x14ac:dyDescent="0.35">
      <c r="A192" s="2">
        <f xml:space="preserve"> ROW( data_scaledImpacts[[#This Row],[row_id]] ) - ROW( data_scaledImpacts[[#Headers],[row_id]] )</f>
        <v>191</v>
      </c>
      <c r="B192" s="32" t="s">
        <v>102</v>
      </c>
      <c r="C192" s="33">
        <v>2040</v>
      </c>
      <c r="D192" s="34" t="s">
        <v>104</v>
      </c>
      <c r="E192" s="33"/>
      <c r="F192" s="32" t="s">
        <v>4</v>
      </c>
      <c r="G192" s="33">
        <v>2</v>
      </c>
      <c r="H192" s="35"/>
      <c r="I192" s="35"/>
      <c r="J192" s="36"/>
      <c r="K192" s="35"/>
      <c r="L192" s="35"/>
      <c r="M192" s="35"/>
    </row>
    <row r="193" spans="1:14" x14ac:dyDescent="0.35">
      <c r="A193" s="2">
        <f xml:space="preserve"> ROW( data_scaledImpacts[[#This Row],[row_id]] ) - ROW( data_scaledImpacts[[#Headers],[row_id]] )</f>
        <v>192</v>
      </c>
      <c r="B193" s="32" t="s">
        <v>102</v>
      </c>
      <c r="C193" s="33">
        <v>2040</v>
      </c>
      <c r="D193" s="34" t="s">
        <v>104</v>
      </c>
      <c r="E193" s="33"/>
      <c r="F193" s="32" t="s">
        <v>4</v>
      </c>
      <c r="G193" s="33">
        <v>3</v>
      </c>
      <c r="H193" s="35"/>
      <c r="I193" s="35"/>
      <c r="J193" s="36"/>
      <c r="K193" s="35"/>
      <c r="L193" s="35"/>
      <c r="M193" s="35"/>
    </row>
    <row r="194" spans="1:14" x14ac:dyDescent="0.35">
      <c r="A194" s="2">
        <f xml:space="preserve"> ROW( data_scaledImpacts[[#This Row],[row_id]] ) - ROW( data_scaledImpacts[[#Headers],[row_id]] )</f>
        <v>193</v>
      </c>
      <c r="B194" s="32" t="s">
        <v>102</v>
      </c>
      <c r="C194" s="33">
        <v>2040</v>
      </c>
      <c r="D194" s="34" t="s">
        <v>104</v>
      </c>
      <c r="E194" s="33"/>
      <c r="F194" s="32" t="s">
        <v>4</v>
      </c>
      <c r="G194" s="33">
        <v>4</v>
      </c>
      <c r="H194" s="35"/>
      <c r="I194" s="35"/>
      <c r="J194" s="36"/>
      <c r="K194" s="35"/>
      <c r="L194" s="35"/>
      <c r="M194" s="35"/>
    </row>
    <row r="195" spans="1:14" x14ac:dyDescent="0.35">
      <c r="A195" s="2">
        <f xml:space="preserve"> ROW( data_scaledImpacts[[#This Row],[row_id]] ) - ROW( data_scaledImpacts[[#Headers],[row_id]] )</f>
        <v>194</v>
      </c>
      <c r="B195" s="32" t="s">
        <v>102</v>
      </c>
      <c r="C195" s="33">
        <v>2040</v>
      </c>
      <c r="D195" s="34" t="s">
        <v>104</v>
      </c>
      <c r="E195" s="33"/>
      <c r="F195" s="32" t="s">
        <v>4</v>
      </c>
      <c r="G195" s="33">
        <v>5</v>
      </c>
      <c r="H195" s="135"/>
      <c r="I195" s="135"/>
      <c r="J195" s="135"/>
      <c r="K195" s="135"/>
      <c r="L195" s="135"/>
      <c r="M195" s="135"/>
    </row>
    <row r="196" spans="1:14" x14ac:dyDescent="0.35">
      <c r="A196" s="2">
        <f xml:space="preserve"> ROW( data_scaledImpacts[[#This Row],[row_id]] ) - ROW( data_scaledImpacts[[#Headers],[row_id]] )</f>
        <v>195</v>
      </c>
      <c r="B196" s="32" t="s">
        <v>102</v>
      </c>
      <c r="C196" s="33">
        <v>2040</v>
      </c>
      <c r="D196" s="34" t="s">
        <v>104</v>
      </c>
      <c r="E196" s="33"/>
      <c r="F196" s="32" t="s">
        <v>4</v>
      </c>
      <c r="G196" s="33">
        <v>6</v>
      </c>
      <c r="H196" s="135"/>
      <c r="I196" s="135"/>
      <c r="J196" s="135"/>
      <c r="K196" s="135"/>
      <c r="L196" s="135"/>
      <c r="M196" s="135"/>
    </row>
    <row r="197" spans="1:14" x14ac:dyDescent="0.35">
      <c r="A197" s="2">
        <f xml:space="preserve"> ROW( data_scaledImpacts[[#This Row],[row_id]] ) - ROW( data_scaledImpacts[[#Headers],[row_id]] )</f>
        <v>196</v>
      </c>
      <c r="B197" s="32" t="s">
        <v>102</v>
      </c>
      <c r="C197" s="33">
        <v>2040</v>
      </c>
      <c r="D197" s="34" t="s">
        <v>104</v>
      </c>
      <c r="E197" s="33"/>
      <c r="F197" s="32" t="s">
        <v>4</v>
      </c>
      <c r="G197" s="33">
        <v>7</v>
      </c>
      <c r="H197" s="135"/>
      <c r="I197" s="135"/>
      <c r="J197" s="135"/>
      <c r="K197" s="135"/>
      <c r="L197" s="135"/>
      <c r="M197" s="135"/>
    </row>
    <row r="198" spans="1:14" x14ac:dyDescent="0.35">
      <c r="A198" s="2">
        <f xml:space="preserve"> ROW( data_scaledImpacts[[#This Row],[row_id]] ) - ROW( data_scaledImpacts[[#Headers],[row_id]] )</f>
        <v>197</v>
      </c>
      <c r="B198" s="32" t="s">
        <v>295</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35">
      <c r="A199" s="2">
        <f xml:space="preserve"> ROW( data_scaledImpacts[[#This Row],[row_id]] ) - ROW( data_scaledImpacts[[#Headers],[row_id]] )</f>
        <v>198</v>
      </c>
      <c r="B199" s="32" t="s">
        <v>295</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35">
      <c r="A200" s="2">
        <f xml:space="preserve"> ROW( data_scaledImpacts[[#This Row],[row_id]] ) - ROW( data_scaledImpacts[[#Headers],[row_id]] )</f>
        <v>199</v>
      </c>
      <c r="B200" s="32" t="s">
        <v>295</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35">
      <c r="A201" s="2">
        <f xml:space="preserve"> ROW( data_scaledImpacts[[#This Row],[row_id]] ) - ROW( data_scaledImpacts[[#Headers],[row_id]] )</f>
        <v>200</v>
      </c>
      <c r="B201" s="32" t="s">
        <v>295</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35">
      <c r="A202" s="2">
        <f xml:space="preserve"> ROW( data_scaledImpacts[[#This Row],[row_id]] ) - ROW( data_scaledImpacts[[#Headers],[row_id]] )</f>
        <v>201</v>
      </c>
      <c r="B202" s="32" t="s">
        <v>295</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35">
      <c r="A203" s="2">
        <f xml:space="preserve"> ROW( data_scaledImpacts[[#This Row],[row_id]] ) - ROW( data_scaledImpacts[[#Headers],[row_id]] )</f>
        <v>202</v>
      </c>
      <c r="B203" s="32" t="s">
        <v>295</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35">
      <c r="A204" s="2">
        <f xml:space="preserve"> ROW( data_scaledImpacts[[#This Row],[row_id]] ) - ROW( data_scaledImpacts[[#Headers],[row_id]] )</f>
        <v>203</v>
      </c>
      <c r="B204" s="32" t="s">
        <v>295</v>
      </c>
      <c r="C204" s="33" t="s">
        <v>40</v>
      </c>
      <c r="D204" s="34"/>
      <c r="E204" s="33"/>
      <c r="F204" s="32" t="s">
        <v>0</v>
      </c>
      <c r="G204" s="33">
        <v>7</v>
      </c>
      <c r="H204" s="35"/>
      <c r="I204" s="35"/>
      <c r="J204" s="36"/>
      <c r="K204" s="35"/>
      <c r="L204" s="35"/>
      <c r="M204" s="35"/>
    </row>
    <row r="205" spans="1:14" x14ac:dyDescent="0.35">
      <c r="A205" s="2">
        <f xml:space="preserve"> ROW( data_scaledImpacts[[#This Row],[row_id]] ) - ROW( data_scaledImpacts[[#Headers],[row_id]] )</f>
        <v>204</v>
      </c>
      <c r="B205" s="32" t="s">
        <v>295</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35">
      <c r="A206" s="2">
        <f xml:space="preserve"> ROW( data_scaledImpacts[[#This Row],[row_id]] ) - ROW( data_scaledImpacts[[#Headers],[row_id]] )</f>
        <v>205</v>
      </c>
      <c r="B206" s="32" t="s">
        <v>295</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35">
      <c r="A207" s="2">
        <f xml:space="preserve"> ROW( data_scaledImpacts[[#This Row],[row_id]] ) - ROW( data_scaledImpacts[[#Headers],[row_id]] )</f>
        <v>206</v>
      </c>
      <c r="B207" s="32" t="s">
        <v>295</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35">
      <c r="A208" s="2">
        <f xml:space="preserve"> ROW( data_scaledImpacts[[#This Row],[row_id]] ) - ROW( data_scaledImpacts[[#Headers],[row_id]] )</f>
        <v>207</v>
      </c>
      <c r="B208" s="32" t="s">
        <v>295</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35">
      <c r="A209" s="2">
        <f xml:space="preserve"> ROW( data_scaledImpacts[[#This Row],[row_id]] ) - ROW( data_scaledImpacts[[#Headers],[row_id]] )</f>
        <v>208</v>
      </c>
      <c r="B209" s="32" t="s">
        <v>295</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35">
      <c r="A210" s="2">
        <f xml:space="preserve"> ROW( data_scaledImpacts[[#This Row],[row_id]] ) - ROW( data_scaledImpacts[[#Headers],[row_id]] )</f>
        <v>209</v>
      </c>
      <c r="B210" s="32" t="s">
        <v>295</v>
      </c>
      <c r="C210" s="33" t="s">
        <v>40</v>
      </c>
      <c r="D210" s="34"/>
      <c r="E210" s="33"/>
      <c r="F210" s="32" t="s">
        <v>1</v>
      </c>
      <c r="G210" s="33">
        <v>6</v>
      </c>
      <c r="H210" s="35"/>
      <c r="I210" s="35"/>
      <c r="J210" s="36"/>
      <c r="K210" s="35"/>
      <c r="L210" s="35"/>
      <c r="M210" s="35"/>
    </row>
    <row r="211" spans="1:14" x14ac:dyDescent="0.35">
      <c r="A211" s="2">
        <f xml:space="preserve"> ROW( data_scaledImpacts[[#This Row],[row_id]] ) - ROW( data_scaledImpacts[[#Headers],[row_id]] )</f>
        <v>210</v>
      </c>
      <c r="B211" s="32" t="s">
        <v>295</v>
      </c>
      <c r="C211" s="33" t="s">
        <v>40</v>
      </c>
      <c r="D211" s="34"/>
      <c r="E211" s="33"/>
      <c r="F211" s="32" t="s">
        <v>1</v>
      </c>
      <c r="G211" s="33">
        <v>7</v>
      </c>
      <c r="H211" s="35"/>
      <c r="I211" s="35"/>
      <c r="J211" s="36"/>
      <c r="K211" s="35"/>
      <c r="L211" s="35"/>
      <c r="M211" s="35"/>
    </row>
    <row r="212" spans="1:14" x14ac:dyDescent="0.35">
      <c r="A212" s="2">
        <f xml:space="preserve"> ROW( data_scaledImpacts[[#This Row],[row_id]] ) - ROW( data_scaledImpacts[[#Headers],[row_id]] )</f>
        <v>211</v>
      </c>
      <c r="B212" s="32" t="s">
        <v>295</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35">
      <c r="A213" s="2">
        <f xml:space="preserve"> ROW( data_scaledImpacts[[#This Row],[row_id]] ) - ROW( data_scaledImpacts[[#Headers],[row_id]] )</f>
        <v>212</v>
      </c>
      <c r="B213" s="32" t="s">
        <v>295</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35">
      <c r="A214" s="2">
        <f xml:space="preserve"> ROW( data_scaledImpacts[[#This Row],[row_id]] ) - ROW( data_scaledImpacts[[#Headers],[row_id]] )</f>
        <v>213</v>
      </c>
      <c r="B214" s="32" t="s">
        <v>295</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35">
      <c r="A215" s="2">
        <f xml:space="preserve"> ROW( data_scaledImpacts[[#This Row],[row_id]] ) - ROW( data_scaledImpacts[[#Headers],[row_id]] )</f>
        <v>214</v>
      </c>
      <c r="B215" s="32" t="s">
        <v>295</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35">
      <c r="A216" s="2">
        <f xml:space="preserve"> ROW( data_scaledImpacts[[#This Row],[row_id]] ) - ROW( data_scaledImpacts[[#Headers],[row_id]] )</f>
        <v>215</v>
      </c>
      <c r="B216" s="32" t="s">
        <v>295</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35">
      <c r="A217" s="2">
        <f xml:space="preserve"> ROW( data_scaledImpacts[[#This Row],[row_id]] ) - ROW( data_scaledImpacts[[#Headers],[row_id]] )</f>
        <v>216</v>
      </c>
      <c r="B217" s="32" t="s">
        <v>295</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35">
      <c r="A218" s="2">
        <f xml:space="preserve"> ROW( data_scaledImpacts[[#This Row],[row_id]] ) - ROW( data_scaledImpacts[[#Headers],[row_id]] )</f>
        <v>217</v>
      </c>
      <c r="B218" s="32" t="s">
        <v>295</v>
      </c>
      <c r="C218" s="33" t="s">
        <v>40</v>
      </c>
      <c r="D218" s="34"/>
      <c r="E218" s="33"/>
      <c r="F218" s="32" t="s">
        <v>15</v>
      </c>
      <c r="G218" s="33">
        <v>7</v>
      </c>
      <c r="H218" s="35"/>
      <c r="I218" s="35"/>
      <c r="J218" s="36"/>
      <c r="K218" s="35"/>
      <c r="L218" s="35"/>
      <c r="M218" s="35"/>
    </row>
    <row r="219" spans="1:14" x14ac:dyDescent="0.35">
      <c r="A219" s="2">
        <f xml:space="preserve"> ROW( data_scaledImpacts[[#This Row],[row_id]] ) - ROW( data_scaledImpacts[[#Headers],[row_id]] )</f>
        <v>218</v>
      </c>
      <c r="B219" s="32" t="s">
        <v>295</v>
      </c>
      <c r="C219" s="33" t="s">
        <v>40</v>
      </c>
      <c r="D219" s="34"/>
      <c r="E219" s="33"/>
      <c r="F219" s="32" t="s">
        <v>5</v>
      </c>
      <c r="G219" s="33">
        <v>1</v>
      </c>
      <c r="H219" s="35"/>
      <c r="I219" s="35"/>
      <c r="J219" s="36"/>
      <c r="K219" s="35"/>
      <c r="L219" s="35"/>
      <c r="M219" s="35"/>
    </row>
    <row r="220" spans="1:14" x14ac:dyDescent="0.35">
      <c r="A220" s="2">
        <f xml:space="preserve"> ROW( data_scaledImpacts[[#This Row],[row_id]] ) - ROW( data_scaledImpacts[[#Headers],[row_id]] )</f>
        <v>219</v>
      </c>
      <c r="B220" s="32" t="s">
        <v>295</v>
      </c>
      <c r="C220" s="33" t="s">
        <v>40</v>
      </c>
      <c r="D220" s="34"/>
      <c r="E220" s="33"/>
      <c r="F220" s="32" t="s">
        <v>5</v>
      </c>
      <c r="G220" s="33">
        <v>2</v>
      </c>
      <c r="H220" s="35"/>
      <c r="I220" s="35"/>
      <c r="J220" s="36"/>
      <c r="K220" s="35"/>
      <c r="L220" s="35"/>
      <c r="M220" s="35"/>
    </row>
    <row r="221" spans="1:14" x14ac:dyDescent="0.35">
      <c r="A221" s="2">
        <f xml:space="preserve"> ROW( data_scaledImpacts[[#This Row],[row_id]] ) - ROW( data_scaledImpacts[[#Headers],[row_id]] )</f>
        <v>220</v>
      </c>
      <c r="B221" s="32" t="s">
        <v>295</v>
      </c>
      <c r="C221" s="33" t="s">
        <v>40</v>
      </c>
      <c r="D221" s="34"/>
      <c r="E221" s="33"/>
      <c r="F221" s="32" t="s">
        <v>5</v>
      </c>
      <c r="G221" s="33">
        <v>3</v>
      </c>
      <c r="H221" s="35"/>
      <c r="I221" s="35"/>
      <c r="J221" s="36"/>
      <c r="K221" s="35"/>
      <c r="L221" s="35"/>
      <c r="M221" s="35"/>
    </row>
    <row r="222" spans="1:14" x14ac:dyDescent="0.35">
      <c r="A222" s="2">
        <f xml:space="preserve"> ROW( data_scaledImpacts[[#This Row],[row_id]] ) - ROW( data_scaledImpacts[[#Headers],[row_id]] )</f>
        <v>221</v>
      </c>
      <c r="B222" s="32" t="s">
        <v>295</v>
      </c>
      <c r="C222" s="33" t="s">
        <v>40</v>
      </c>
      <c r="D222" s="34"/>
      <c r="E222" s="33"/>
      <c r="F222" s="32" t="s">
        <v>5</v>
      </c>
      <c r="G222" s="33">
        <v>4</v>
      </c>
      <c r="H222" s="35"/>
      <c r="I222" s="35"/>
      <c r="J222" s="36"/>
      <c r="K222" s="35"/>
      <c r="L222" s="35"/>
      <c r="M222" s="35"/>
    </row>
    <row r="223" spans="1:14" x14ac:dyDescent="0.35">
      <c r="A223" s="2">
        <f xml:space="preserve"> ROW( data_scaledImpacts[[#This Row],[row_id]] ) - ROW( data_scaledImpacts[[#Headers],[row_id]] )</f>
        <v>222</v>
      </c>
      <c r="B223" s="32" t="s">
        <v>295</v>
      </c>
      <c r="C223" s="33" t="s">
        <v>40</v>
      </c>
      <c r="D223" s="34"/>
      <c r="E223" s="33"/>
      <c r="F223" s="32" t="s">
        <v>5</v>
      </c>
      <c r="G223" s="33">
        <v>5</v>
      </c>
      <c r="H223" s="35"/>
      <c r="I223" s="35"/>
      <c r="J223" s="36"/>
      <c r="K223" s="35"/>
      <c r="L223" s="35"/>
      <c r="M223" s="35"/>
    </row>
    <row r="224" spans="1:14" x14ac:dyDescent="0.35">
      <c r="A224" s="2">
        <f xml:space="preserve"> ROW( data_scaledImpacts[[#This Row],[row_id]] ) - ROW( data_scaledImpacts[[#Headers],[row_id]] )</f>
        <v>223</v>
      </c>
      <c r="B224" s="32" t="s">
        <v>295</v>
      </c>
      <c r="C224" s="33" t="s">
        <v>40</v>
      </c>
      <c r="D224" s="34"/>
      <c r="E224" s="33"/>
      <c r="F224" s="32" t="s">
        <v>5</v>
      </c>
      <c r="G224" s="33">
        <v>6</v>
      </c>
      <c r="H224" s="35"/>
      <c r="I224" s="35"/>
      <c r="J224" s="36"/>
      <c r="K224" s="35"/>
      <c r="L224" s="35"/>
      <c r="M224" s="35"/>
    </row>
    <row r="225" spans="1:14" x14ac:dyDescent="0.35">
      <c r="A225" s="2">
        <f xml:space="preserve"> ROW( data_scaledImpacts[[#This Row],[row_id]] ) - ROW( data_scaledImpacts[[#Headers],[row_id]] )</f>
        <v>224</v>
      </c>
      <c r="B225" s="32" t="s">
        <v>295</v>
      </c>
      <c r="C225" s="33" t="s">
        <v>40</v>
      </c>
      <c r="D225" s="34"/>
      <c r="E225" s="33"/>
      <c r="F225" s="32" t="s">
        <v>5</v>
      </c>
      <c r="G225" s="33">
        <v>7</v>
      </c>
      <c r="H225" s="35"/>
      <c r="I225" s="35"/>
      <c r="J225" s="36"/>
      <c r="K225" s="35"/>
      <c r="L225" s="35"/>
      <c r="M225" s="35"/>
    </row>
    <row r="226" spans="1:14" x14ac:dyDescent="0.35">
      <c r="A226" s="2">
        <f xml:space="preserve"> ROW( data_scaledImpacts[[#This Row],[row_id]] ) - ROW( data_scaledImpacts[[#Headers],[row_id]] )</f>
        <v>225</v>
      </c>
      <c r="B226" s="32" t="s">
        <v>295</v>
      </c>
      <c r="C226" s="33" t="s">
        <v>40</v>
      </c>
      <c r="D226" s="34"/>
      <c r="E226" s="33"/>
      <c r="F226" s="32" t="s">
        <v>2</v>
      </c>
      <c r="G226" s="33">
        <v>1</v>
      </c>
      <c r="H226" s="35"/>
      <c r="I226" s="35"/>
      <c r="J226" s="36"/>
      <c r="K226" s="35"/>
      <c r="L226" s="35"/>
      <c r="M226" s="35"/>
    </row>
    <row r="227" spans="1:14" x14ac:dyDescent="0.35">
      <c r="A227" s="2">
        <f xml:space="preserve"> ROW( data_scaledImpacts[[#This Row],[row_id]] ) - ROW( data_scaledImpacts[[#Headers],[row_id]] )</f>
        <v>226</v>
      </c>
      <c r="B227" s="32" t="s">
        <v>295</v>
      </c>
      <c r="C227" s="33" t="s">
        <v>40</v>
      </c>
      <c r="D227" s="34"/>
      <c r="E227" s="33"/>
      <c r="F227" s="32" t="s">
        <v>2</v>
      </c>
      <c r="G227" s="33">
        <v>2</v>
      </c>
      <c r="H227" s="35"/>
      <c r="I227" s="35"/>
      <c r="J227" s="36"/>
      <c r="K227" s="35"/>
      <c r="L227" s="35"/>
      <c r="M227" s="35"/>
    </row>
    <row r="228" spans="1:14" x14ac:dyDescent="0.35">
      <c r="A228" s="2">
        <f xml:space="preserve"> ROW( data_scaledImpacts[[#This Row],[row_id]] ) - ROW( data_scaledImpacts[[#Headers],[row_id]] )</f>
        <v>227</v>
      </c>
      <c r="B228" s="32" t="s">
        <v>295</v>
      </c>
      <c r="C228" s="33" t="s">
        <v>40</v>
      </c>
      <c r="D228" s="34"/>
      <c r="E228" s="33"/>
      <c r="F228" s="32" t="s">
        <v>2</v>
      </c>
      <c r="G228" s="33">
        <v>3</v>
      </c>
      <c r="H228" s="35"/>
      <c r="I228" s="35"/>
      <c r="J228" s="36"/>
      <c r="K228" s="35"/>
      <c r="L228" s="35"/>
      <c r="M228" s="35"/>
    </row>
    <row r="229" spans="1:14" x14ac:dyDescent="0.35">
      <c r="A229" s="2">
        <f xml:space="preserve"> ROW( data_scaledImpacts[[#This Row],[row_id]] ) - ROW( data_scaledImpacts[[#Headers],[row_id]] )</f>
        <v>228</v>
      </c>
      <c r="B229" s="32" t="s">
        <v>295</v>
      </c>
      <c r="C229" s="33" t="s">
        <v>40</v>
      </c>
      <c r="D229" s="34"/>
      <c r="E229" s="33"/>
      <c r="F229" s="32" t="s">
        <v>2</v>
      </c>
      <c r="G229" s="33">
        <v>4</v>
      </c>
      <c r="H229" s="35"/>
      <c r="I229" s="35"/>
      <c r="J229" s="36"/>
      <c r="K229" s="35"/>
      <c r="L229" s="35"/>
      <c r="M229" s="35"/>
    </row>
    <row r="230" spans="1:14" x14ac:dyDescent="0.35">
      <c r="A230" s="2">
        <f xml:space="preserve"> ROW( data_scaledImpacts[[#This Row],[row_id]] ) - ROW( data_scaledImpacts[[#Headers],[row_id]] )</f>
        <v>229</v>
      </c>
      <c r="B230" s="32" t="s">
        <v>295</v>
      </c>
      <c r="C230" s="33" t="s">
        <v>40</v>
      </c>
      <c r="D230" s="34"/>
      <c r="E230" s="33"/>
      <c r="F230" s="32" t="s">
        <v>2</v>
      </c>
      <c r="G230" s="33">
        <v>5</v>
      </c>
      <c r="H230" s="35"/>
      <c r="I230" s="35"/>
      <c r="J230" s="36"/>
      <c r="K230" s="35"/>
      <c r="L230" s="35"/>
      <c r="M230" s="35"/>
    </row>
    <row r="231" spans="1:14" x14ac:dyDescent="0.35">
      <c r="A231" s="2">
        <f xml:space="preserve"> ROW( data_scaledImpacts[[#This Row],[row_id]] ) - ROW( data_scaledImpacts[[#Headers],[row_id]] )</f>
        <v>230</v>
      </c>
      <c r="B231" s="32" t="s">
        <v>295</v>
      </c>
      <c r="C231" s="33" t="s">
        <v>40</v>
      </c>
      <c r="D231" s="34"/>
      <c r="E231" s="33"/>
      <c r="F231" s="32" t="s">
        <v>2</v>
      </c>
      <c r="G231" s="33">
        <v>6</v>
      </c>
      <c r="H231" s="35"/>
      <c r="I231" s="35"/>
      <c r="J231" s="36"/>
      <c r="K231" s="35"/>
      <c r="L231" s="35"/>
      <c r="M231" s="35"/>
    </row>
    <row r="232" spans="1:14" x14ac:dyDescent="0.35">
      <c r="A232" s="2">
        <f xml:space="preserve"> ROW( data_scaledImpacts[[#This Row],[row_id]] ) - ROW( data_scaledImpacts[[#Headers],[row_id]] )</f>
        <v>231</v>
      </c>
      <c r="B232" s="32" t="s">
        <v>295</v>
      </c>
      <c r="C232" s="33" t="s">
        <v>40</v>
      </c>
      <c r="D232" s="34"/>
      <c r="E232" s="33"/>
      <c r="F232" s="32" t="s">
        <v>2</v>
      </c>
      <c r="G232" s="33">
        <v>7</v>
      </c>
      <c r="H232" s="35"/>
      <c r="I232" s="35"/>
      <c r="J232" s="36"/>
      <c r="K232" s="35"/>
      <c r="L232" s="35"/>
      <c r="M232" s="35"/>
    </row>
    <row r="233" spans="1:14" x14ac:dyDescent="0.35">
      <c r="A233" s="2">
        <f xml:space="preserve"> ROW( data_scaledImpacts[[#This Row],[row_id]] ) - ROW( data_scaledImpacts[[#Headers],[row_id]] )</f>
        <v>232</v>
      </c>
      <c r="B233" s="32" t="s">
        <v>295</v>
      </c>
      <c r="C233" s="33" t="s">
        <v>40</v>
      </c>
      <c r="D233" s="34"/>
      <c r="E233" s="33"/>
      <c r="F233" s="32" t="s">
        <v>3</v>
      </c>
      <c r="G233" s="33">
        <v>1</v>
      </c>
      <c r="H233" s="35"/>
      <c r="I233" s="35"/>
      <c r="J233" s="36"/>
      <c r="K233" s="35"/>
      <c r="L233" s="35"/>
      <c r="M233" s="35"/>
    </row>
    <row r="234" spans="1:14" x14ac:dyDescent="0.35">
      <c r="A234" s="2">
        <f xml:space="preserve"> ROW( data_scaledImpacts[[#This Row],[row_id]] ) - ROW( data_scaledImpacts[[#Headers],[row_id]] )</f>
        <v>233</v>
      </c>
      <c r="B234" s="32" t="s">
        <v>295</v>
      </c>
      <c r="C234" s="33" t="s">
        <v>40</v>
      </c>
      <c r="D234" s="34"/>
      <c r="E234" s="33"/>
      <c r="F234" s="32" t="s">
        <v>3</v>
      </c>
      <c r="G234" s="33">
        <v>2</v>
      </c>
      <c r="H234" s="35"/>
      <c r="I234" s="35"/>
      <c r="J234" s="36"/>
      <c r="K234" s="35"/>
      <c r="L234" s="35"/>
      <c r="M234" s="35"/>
    </row>
    <row r="235" spans="1:14" x14ac:dyDescent="0.35">
      <c r="A235" s="2">
        <f xml:space="preserve"> ROW( data_scaledImpacts[[#This Row],[row_id]] ) - ROW( data_scaledImpacts[[#Headers],[row_id]] )</f>
        <v>234</v>
      </c>
      <c r="B235" s="32" t="s">
        <v>295</v>
      </c>
      <c r="C235" s="33" t="s">
        <v>40</v>
      </c>
      <c r="D235" s="34"/>
      <c r="E235" s="33"/>
      <c r="F235" s="32" t="s">
        <v>3</v>
      </c>
      <c r="G235" s="33">
        <v>3</v>
      </c>
      <c r="H235" s="35"/>
      <c r="I235" s="35"/>
      <c r="J235" s="36"/>
      <c r="K235" s="35"/>
      <c r="L235" s="35"/>
      <c r="M235" s="35"/>
    </row>
    <row r="236" spans="1:14" x14ac:dyDescent="0.35">
      <c r="A236" s="2">
        <f xml:space="preserve"> ROW( data_scaledImpacts[[#This Row],[row_id]] ) - ROW( data_scaledImpacts[[#Headers],[row_id]] )</f>
        <v>235</v>
      </c>
      <c r="B236" s="32" t="s">
        <v>295</v>
      </c>
      <c r="C236" s="33" t="s">
        <v>40</v>
      </c>
      <c r="D236" s="34"/>
      <c r="E236" s="33"/>
      <c r="F236" s="32" t="s">
        <v>3</v>
      </c>
      <c r="G236" s="33">
        <v>4</v>
      </c>
      <c r="H236" s="35"/>
      <c r="I236" s="35"/>
      <c r="J236" s="36"/>
      <c r="K236" s="35"/>
      <c r="L236" s="35"/>
      <c r="M236" s="35"/>
    </row>
    <row r="237" spans="1:14" x14ac:dyDescent="0.35">
      <c r="A237" s="2">
        <f xml:space="preserve"> ROW( data_scaledImpacts[[#This Row],[row_id]] ) - ROW( data_scaledImpacts[[#Headers],[row_id]] )</f>
        <v>236</v>
      </c>
      <c r="B237" s="32" t="s">
        <v>295</v>
      </c>
      <c r="C237" s="33" t="s">
        <v>40</v>
      </c>
      <c r="D237" s="34"/>
      <c r="E237" s="33"/>
      <c r="F237" s="32" t="s">
        <v>3</v>
      </c>
      <c r="G237" s="33">
        <v>5</v>
      </c>
      <c r="H237" s="35"/>
      <c r="I237" s="35"/>
      <c r="J237" s="36"/>
      <c r="K237" s="35"/>
      <c r="L237" s="35"/>
      <c r="M237" s="35"/>
    </row>
    <row r="238" spans="1:14" x14ac:dyDescent="0.35">
      <c r="A238" s="2">
        <f xml:space="preserve"> ROW( data_scaledImpacts[[#This Row],[row_id]] ) - ROW( data_scaledImpacts[[#Headers],[row_id]] )</f>
        <v>237</v>
      </c>
      <c r="B238" s="32" t="s">
        <v>295</v>
      </c>
      <c r="C238" s="33" t="s">
        <v>40</v>
      </c>
      <c r="D238" s="34"/>
      <c r="E238" s="33"/>
      <c r="F238" s="32" t="s">
        <v>3</v>
      </c>
      <c r="G238" s="33">
        <v>6</v>
      </c>
      <c r="H238" s="35"/>
      <c r="I238" s="35"/>
      <c r="J238" s="36"/>
      <c r="K238" s="35"/>
      <c r="L238" s="35"/>
      <c r="M238" s="35"/>
    </row>
    <row r="239" spans="1:14" x14ac:dyDescent="0.35">
      <c r="A239" s="2">
        <f xml:space="preserve"> ROW( data_scaledImpacts[[#This Row],[row_id]] ) - ROW( data_scaledImpacts[[#Headers],[row_id]] )</f>
        <v>238</v>
      </c>
      <c r="B239" s="32" t="s">
        <v>295</v>
      </c>
      <c r="C239" s="33" t="s">
        <v>40</v>
      </c>
      <c r="D239" s="34"/>
      <c r="E239" s="33"/>
      <c r="F239" s="32" t="s">
        <v>3</v>
      </c>
      <c r="G239" s="33">
        <v>7</v>
      </c>
      <c r="H239" s="35"/>
      <c r="I239" s="35"/>
      <c r="J239" s="36"/>
      <c r="K239" s="35"/>
      <c r="L239" s="35"/>
      <c r="M239" s="35"/>
    </row>
    <row r="240" spans="1:14" x14ac:dyDescent="0.35">
      <c r="A240" s="2">
        <f xml:space="preserve"> ROW( data_scaledImpacts[[#This Row],[row_id]] ) - ROW( data_scaledImpacts[[#Headers],[row_id]] )</f>
        <v>239</v>
      </c>
      <c r="B240" s="32" t="s">
        <v>295</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35">
      <c r="A241" s="2">
        <f xml:space="preserve"> ROW( data_scaledImpacts[[#This Row],[row_id]] ) - ROW( data_scaledImpacts[[#Headers],[row_id]] )</f>
        <v>240</v>
      </c>
      <c r="B241" s="32" t="s">
        <v>295</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35">
      <c r="A242" s="2">
        <f xml:space="preserve"> ROW( data_scaledImpacts[[#This Row],[row_id]] ) - ROW( data_scaledImpacts[[#Headers],[row_id]] )</f>
        <v>241</v>
      </c>
      <c r="B242" s="32" t="s">
        <v>295</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35">
      <c r="A243" s="2">
        <f xml:space="preserve"> ROW( data_scaledImpacts[[#This Row],[row_id]] ) - ROW( data_scaledImpacts[[#Headers],[row_id]] )</f>
        <v>242</v>
      </c>
      <c r="B243" s="32" t="s">
        <v>295</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35">
      <c r="A244" s="2">
        <f xml:space="preserve"> ROW( data_scaledImpacts[[#This Row],[row_id]] ) - ROW( data_scaledImpacts[[#Headers],[row_id]] )</f>
        <v>243</v>
      </c>
      <c r="B244" s="32" t="s">
        <v>295</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35">
      <c r="A245" s="2">
        <f xml:space="preserve"> ROW( data_scaledImpacts[[#This Row],[row_id]] ) - ROW( data_scaledImpacts[[#Headers],[row_id]] )</f>
        <v>244</v>
      </c>
      <c r="B245" s="32" t="s">
        <v>295</v>
      </c>
      <c r="C245" s="33" t="s">
        <v>40</v>
      </c>
      <c r="D245" s="34"/>
      <c r="E245" s="33"/>
      <c r="F245" s="32" t="s">
        <v>4</v>
      </c>
      <c r="G245" s="33">
        <v>6</v>
      </c>
      <c r="H245" s="35"/>
      <c r="I245" s="35"/>
      <c r="J245" s="36"/>
      <c r="K245" s="35"/>
      <c r="L245" s="35"/>
      <c r="M245" s="35"/>
    </row>
    <row r="246" spans="1:14" x14ac:dyDescent="0.35">
      <c r="A246" s="2">
        <f xml:space="preserve"> ROW( data_scaledImpacts[[#This Row],[row_id]] ) - ROW( data_scaledImpacts[[#Headers],[row_id]] )</f>
        <v>245</v>
      </c>
      <c r="B246" s="32" t="s">
        <v>295</v>
      </c>
      <c r="C246" s="33" t="s">
        <v>40</v>
      </c>
      <c r="D246" s="34"/>
      <c r="E246" s="33"/>
      <c r="F246" s="32" t="s">
        <v>4</v>
      </c>
      <c r="G246" s="33">
        <v>7</v>
      </c>
      <c r="H246" s="35"/>
      <c r="I246" s="35"/>
      <c r="J246" s="36"/>
      <c r="K246" s="35"/>
      <c r="L246" s="35"/>
      <c r="M246" s="35"/>
    </row>
    <row r="247" spans="1:14" x14ac:dyDescent="0.35">
      <c r="A247" s="2">
        <f xml:space="preserve"> ROW( data_scaledImpacts[[#This Row],[row_id]] ) - ROW( data_scaledImpacts[[#Headers],[row_id]] )</f>
        <v>246</v>
      </c>
      <c r="B247" s="32" t="s">
        <v>646</v>
      </c>
      <c r="C247" s="33" t="s">
        <v>474</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35">
      <c r="A248" s="2">
        <f xml:space="preserve"> ROW( data_scaledImpacts[[#This Row],[row_id]] ) - ROW( data_scaledImpacts[[#Headers],[row_id]] )</f>
        <v>247</v>
      </c>
      <c r="B248" s="32" t="s">
        <v>646</v>
      </c>
      <c r="C248" s="33" t="s">
        <v>474</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35">
      <c r="A249" s="2">
        <f xml:space="preserve"> ROW( data_scaledImpacts[[#This Row],[row_id]] ) - ROW( data_scaledImpacts[[#Headers],[row_id]] )</f>
        <v>248</v>
      </c>
      <c r="B249" s="32" t="s">
        <v>646</v>
      </c>
      <c r="C249" s="33" t="s">
        <v>474</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35">
      <c r="A250" s="2">
        <f xml:space="preserve"> ROW( data_scaledImpacts[[#This Row],[row_id]] ) - ROW( data_scaledImpacts[[#Headers],[row_id]] )</f>
        <v>249</v>
      </c>
      <c r="B250" s="32" t="s">
        <v>646</v>
      </c>
      <c r="C250" s="33" t="s">
        <v>474</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35">
      <c r="A251" s="2">
        <f xml:space="preserve"> ROW( data_scaledImpacts[[#This Row],[row_id]] ) - ROW( data_scaledImpacts[[#Headers],[row_id]] )</f>
        <v>250</v>
      </c>
      <c r="B251" s="32" t="s">
        <v>646</v>
      </c>
      <c r="C251" s="33" t="s">
        <v>474</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35">
      <c r="A252" s="2">
        <f xml:space="preserve"> ROW( data_scaledImpacts[[#This Row],[row_id]] ) - ROW( data_scaledImpacts[[#Headers],[row_id]] )</f>
        <v>251</v>
      </c>
      <c r="B252" s="32" t="s">
        <v>646</v>
      </c>
      <c r="C252" s="33" t="s">
        <v>474</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35">
      <c r="A253" s="2">
        <f xml:space="preserve"> ROW( data_scaledImpacts[[#This Row],[row_id]] ) - ROW( data_scaledImpacts[[#Headers],[row_id]] )</f>
        <v>252</v>
      </c>
      <c r="B253" s="32" t="s">
        <v>646</v>
      </c>
      <c r="C253" s="33" t="s">
        <v>474</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35">
      <c r="A254" s="2">
        <f xml:space="preserve"> ROW( data_scaledImpacts[[#This Row],[row_id]] ) - ROW( data_scaledImpacts[[#Headers],[row_id]] )</f>
        <v>253</v>
      </c>
      <c r="B254" s="32" t="s">
        <v>646</v>
      </c>
      <c r="C254" s="33" t="s">
        <v>474</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35">
      <c r="A255" s="2">
        <f xml:space="preserve"> ROW( data_scaledImpacts[[#This Row],[row_id]] ) - ROW( data_scaledImpacts[[#Headers],[row_id]] )</f>
        <v>254</v>
      </c>
      <c r="B255" s="32" t="s">
        <v>646</v>
      </c>
      <c r="C255" s="33" t="s">
        <v>474</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35">
      <c r="A256" s="2">
        <f xml:space="preserve"> ROW( data_scaledImpacts[[#This Row],[row_id]] ) - ROW( data_scaledImpacts[[#Headers],[row_id]] )</f>
        <v>255</v>
      </c>
      <c r="B256" s="32" t="s">
        <v>646</v>
      </c>
      <c r="C256" s="33" t="s">
        <v>474</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35">
      <c r="A257" s="2">
        <f xml:space="preserve"> ROW( data_scaledImpacts[[#This Row],[row_id]] ) - ROW( data_scaledImpacts[[#Headers],[row_id]] )</f>
        <v>256</v>
      </c>
      <c r="B257" s="32" t="s">
        <v>646</v>
      </c>
      <c r="C257" s="33" t="s">
        <v>474</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35">
      <c r="A258" s="2">
        <f xml:space="preserve"> ROW( data_scaledImpacts[[#This Row],[row_id]] ) - ROW( data_scaledImpacts[[#Headers],[row_id]] )</f>
        <v>257</v>
      </c>
      <c r="B258" s="32" t="s">
        <v>646</v>
      </c>
      <c r="C258" s="33" t="s">
        <v>474</v>
      </c>
      <c r="D258" s="34"/>
      <c r="E258" s="33"/>
      <c r="F258" s="32" t="s">
        <v>1</v>
      </c>
      <c r="G258" s="33">
        <v>6</v>
      </c>
      <c r="H258" s="136"/>
      <c r="I258" s="136"/>
      <c r="J258" s="136"/>
      <c r="K258" s="136"/>
      <c r="L258" s="136"/>
      <c r="M258" s="136"/>
      <c r="N258" s="111"/>
    </row>
    <row r="259" spans="1:14" x14ac:dyDescent="0.35">
      <c r="A259" s="2">
        <f xml:space="preserve"> ROW( data_scaledImpacts[[#This Row],[row_id]] ) - ROW( data_scaledImpacts[[#Headers],[row_id]] )</f>
        <v>258</v>
      </c>
      <c r="B259" s="32" t="s">
        <v>646</v>
      </c>
      <c r="C259" s="33" t="s">
        <v>474</v>
      </c>
      <c r="D259" s="34"/>
      <c r="E259" s="33"/>
      <c r="F259" s="32" t="s">
        <v>472</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35">
      <c r="A260" s="2">
        <f xml:space="preserve"> ROW( data_scaledImpacts[[#This Row],[row_id]] ) - ROW( data_scaledImpacts[[#Headers],[row_id]] )</f>
        <v>259</v>
      </c>
      <c r="B260" s="32" t="s">
        <v>646</v>
      </c>
      <c r="C260" s="33" t="s">
        <v>474</v>
      </c>
      <c r="D260" s="34"/>
      <c r="E260" s="33"/>
      <c r="F260" s="32" t="s">
        <v>472</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35">
      <c r="A261" s="2">
        <f xml:space="preserve"> ROW( data_scaledImpacts[[#This Row],[row_id]] ) - ROW( data_scaledImpacts[[#Headers],[row_id]] )</f>
        <v>260</v>
      </c>
      <c r="B261" s="32" t="s">
        <v>646</v>
      </c>
      <c r="C261" s="33" t="s">
        <v>474</v>
      </c>
      <c r="D261" s="34"/>
      <c r="E261" s="33"/>
      <c r="F261" s="32" t="s">
        <v>472</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35">
      <c r="A262" s="2">
        <f xml:space="preserve"> ROW( data_scaledImpacts[[#This Row],[row_id]] ) - ROW( data_scaledImpacts[[#Headers],[row_id]] )</f>
        <v>261</v>
      </c>
      <c r="B262" s="32" t="s">
        <v>646</v>
      </c>
      <c r="C262" s="33" t="s">
        <v>474</v>
      </c>
      <c r="D262" s="34"/>
      <c r="E262" s="33"/>
      <c r="F262" s="32" t="s">
        <v>472</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35">
      <c r="A263" s="2">
        <f xml:space="preserve"> ROW( data_scaledImpacts[[#This Row],[row_id]] ) - ROW( data_scaledImpacts[[#Headers],[row_id]] )</f>
        <v>262</v>
      </c>
      <c r="B263" s="32" t="s">
        <v>646</v>
      </c>
      <c r="C263" s="33" t="s">
        <v>474</v>
      </c>
      <c r="D263" s="34"/>
      <c r="E263" s="33"/>
      <c r="F263" s="32" t="s">
        <v>472</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35">
      <c r="A264" s="2">
        <f xml:space="preserve"> ROW( data_scaledImpacts[[#This Row],[row_id]] ) - ROW( data_scaledImpacts[[#Headers],[row_id]] )</f>
        <v>263</v>
      </c>
      <c r="B264" s="32" t="s">
        <v>646</v>
      </c>
      <c r="C264" s="33" t="s">
        <v>474</v>
      </c>
      <c r="D264" s="34"/>
      <c r="E264" s="33"/>
      <c r="F264" s="32" t="s">
        <v>472</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35">
      <c r="A265" s="2">
        <f xml:space="preserve"> ROW( data_scaledImpacts[[#This Row],[row_id]] ) - ROW( data_scaledImpacts[[#Headers],[row_id]] )</f>
        <v>264</v>
      </c>
      <c r="B265" s="32" t="s">
        <v>646</v>
      </c>
      <c r="C265" s="33" t="s">
        <v>474</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35">
      <c r="A266" s="2">
        <f xml:space="preserve"> ROW( data_scaledImpacts[[#This Row],[row_id]] ) - ROW( data_scaledImpacts[[#Headers],[row_id]] )</f>
        <v>265</v>
      </c>
      <c r="B266" s="32" t="s">
        <v>646</v>
      </c>
      <c r="C266" s="33" t="s">
        <v>474</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35">
      <c r="A267" s="2">
        <f xml:space="preserve"> ROW( data_scaledImpacts[[#This Row],[row_id]] ) - ROW( data_scaledImpacts[[#Headers],[row_id]] )</f>
        <v>266</v>
      </c>
      <c r="B267" s="32" t="s">
        <v>646</v>
      </c>
      <c r="C267" s="33" t="s">
        <v>474</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35">
      <c r="A268" s="2">
        <f xml:space="preserve"> ROW( data_scaledImpacts[[#This Row],[row_id]] ) - ROW( data_scaledImpacts[[#Headers],[row_id]] )</f>
        <v>267</v>
      </c>
      <c r="B268" s="32" t="s">
        <v>646</v>
      </c>
      <c r="C268" s="33" t="s">
        <v>474</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35">
      <c r="A269" s="2">
        <f xml:space="preserve"> ROW( data_scaledImpacts[[#This Row],[row_id]] ) - ROW( data_scaledImpacts[[#Headers],[row_id]] )</f>
        <v>268</v>
      </c>
      <c r="B269" s="32" t="s">
        <v>646</v>
      </c>
      <c r="C269" s="33" t="s">
        <v>474</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35">
      <c r="A270" s="2">
        <f xml:space="preserve"> ROW( data_scaledImpacts[[#This Row],[row_id]] ) - ROW( data_scaledImpacts[[#Headers],[row_id]] )</f>
        <v>269</v>
      </c>
      <c r="B270" s="32" t="s">
        <v>646</v>
      </c>
      <c r="C270" s="33" t="s">
        <v>474</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35">
      <c r="A271" s="2">
        <f xml:space="preserve"> ROW( data_scaledImpacts[[#This Row],[row_id]] ) - ROW( data_scaledImpacts[[#Headers],[row_id]] )</f>
        <v>270</v>
      </c>
      <c r="B271" s="32" t="s">
        <v>646</v>
      </c>
      <c r="C271" s="33" t="s">
        <v>474</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35">
      <c r="A272" s="2">
        <f xml:space="preserve"> ROW( data_scaledImpacts[[#This Row],[row_id]] ) - ROW( data_scaledImpacts[[#Headers],[row_id]] )</f>
        <v>271</v>
      </c>
      <c r="B272" s="32" t="s">
        <v>646</v>
      </c>
      <c r="C272" s="33" t="s">
        <v>474</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35">
      <c r="A273" s="2">
        <f xml:space="preserve"> ROW( data_scaledImpacts[[#This Row],[row_id]] ) - ROW( data_scaledImpacts[[#Headers],[row_id]] )</f>
        <v>272</v>
      </c>
      <c r="B273" s="32" t="s">
        <v>646</v>
      </c>
      <c r="C273" s="33" t="s">
        <v>474</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35">
      <c r="A274" s="2">
        <f xml:space="preserve"> ROW( data_scaledImpacts[[#This Row],[row_id]] ) - ROW( data_scaledImpacts[[#Headers],[row_id]] )</f>
        <v>273</v>
      </c>
      <c r="B274" s="32" t="s">
        <v>646</v>
      </c>
      <c r="C274" s="33" t="s">
        <v>474</v>
      </c>
      <c r="D274" s="34"/>
      <c r="E274" s="33"/>
      <c r="F274" s="32" t="s">
        <v>2</v>
      </c>
      <c r="G274" s="33">
        <v>4</v>
      </c>
      <c r="H274" s="136"/>
      <c r="I274" s="136"/>
      <c r="J274" s="136"/>
      <c r="K274" s="136"/>
      <c r="L274" s="136"/>
      <c r="M274" s="136"/>
      <c r="N274" s="111"/>
    </row>
    <row r="275" spans="1:14" x14ac:dyDescent="0.35">
      <c r="A275" s="2">
        <f xml:space="preserve"> ROW( data_scaledImpacts[[#This Row],[row_id]] ) - ROW( data_scaledImpacts[[#Headers],[row_id]] )</f>
        <v>274</v>
      </c>
      <c r="B275" s="32" t="s">
        <v>646</v>
      </c>
      <c r="C275" s="33" t="s">
        <v>474</v>
      </c>
      <c r="D275" s="34"/>
      <c r="E275" s="33"/>
      <c r="F275" s="32" t="s">
        <v>2</v>
      </c>
      <c r="G275" s="33">
        <v>5</v>
      </c>
      <c r="H275" s="136"/>
      <c r="I275" s="136"/>
      <c r="J275" s="136"/>
      <c r="K275" s="136"/>
      <c r="L275" s="136"/>
      <c r="M275" s="136"/>
      <c r="N275" s="111"/>
    </row>
    <row r="276" spans="1:14" x14ac:dyDescent="0.35">
      <c r="A276" s="2">
        <f xml:space="preserve"> ROW( data_scaledImpacts[[#This Row],[row_id]] ) - ROW( data_scaledImpacts[[#Headers],[row_id]] )</f>
        <v>275</v>
      </c>
      <c r="B276" s="32" t="s">
        <v>646</v>
      </c>
      <c r="C276" s="33" t="s">
        <v>474</v>
      </c>
      <c r="D276" s="34"/>
      <c r="E276" s="33"/>
      <c r="F276" s="32" t="s">
        <v>2</v>
      </c>
      <c r="G276" s="33">
        <v>6</v>
      </c>
      <c r="H276" s="136"/>
      <c r="I276" s="136"/>
      <c r="J276" s="136"/>
      <c r="K276" s="136"/>
      <c r="L276" s="136"/>
      <c r="M276" s="136"/>
      <c r="N276" s="111"/>
    </row>
    <row r="277" spans="1:14" x14ac:dyDescent="0.35">
      <c r="A277" s="2">
        <f xml:space="preserve"> ROW( data_scaledImpacts[[#This Row],[row_id]] ) - ROW( data_scaledImpacts[[#Headers],[row_id]] )</f>
        <v>276</v>
      </c>
      <c r="B277" s="32" t="s">
        <v>646</v>
      </c>
      <c r="C277" s="33" t="s">
        <v>474</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35">
      <c r="A278" s="2">
        <f xml:space="preserve"> ROW( data_scaledImpacts[[#This Row],[row_id]] ) - ROW( data_scaledImpacts[[#Headers],[row_id]] )</f>
        <v>277</v>
      </c>
      <c r="B278" s="32" t="s">
        <v>646</v>
      </c>
      <c r="C278" s="33" t="s">
        <v>474</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35">
      <c r="A279" s="2">
        <f xml:space="preserve"> ROW( data_scaledImpacts[[#This Row],[row_id]] ) - ROW( data_scaledImpacts[[#Headers],[row_id]] )</f>
        <v>278</v>
      </c>
      <c r="B279" s="32" t="s">
        <v>646</v>
      </c>
      <c r="C279" s="33" t="s">
        <v>474</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35">
      <c r="A280" s="2">
        <f xml:space="preserve"> ROW( data_scaledImpacts[[#This Row],[row_id]] ) - ROW( data_scaledImpacts[[#Headers],[row_id]] )</f>
        <v>279</v>
      </c>
      <c r="B280" s="32" t="s">
        <v>646</v>
      </c>
      <c r="C280" s="33" t="s">
        <v>474</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35">
      <c r="A281" s="2">
        <f xml:space="preserve"> ROW( data_scaledImpacts[[#This Row],[row_id]] ) - ROW( data_scaledImpacts[[#Headers],[row_id]] )</f>
        <v>280</v>
      </c>
      <c r="B281" s="32" t="s">
        <v>646</v>
      </c>
      <c r="C281" s="33" t="s">
        <v>474</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35">
      <c r="A282" s="2">
        <f xml:space="preserve"> ROW( data_scaledImpacts[[#This Row],[row_id]] ) - ROW( data_scaledImpacts[[#Headers],[row_id]] )</f>
        <v>281</v>
      </c>
      <c r="B282" s="32" t="s">
        <v>646</v>
      </c>
      <c r="C282" s="33" t="s">
        <v>474</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35">
      <c r="A283" s="2">
        <f xml:space="preserve"> ROW( data_scaledImpacts[[#This Row],[row_id]] ) - ROW( data_scaledImpacts[[#Headers],[row_id]] )</f>
        <v>282</v>
      </c>
      <c r="B283" s="32" t="s">
        <v>646</v>
      </c>
      <c r="C283" s="33" t="s">
        <v>474</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35">
      <c r="A284" s="2">
        <f xml:space="preserve"> ROW( data_scaledImpacts[[#This Row],[row_id]] ) - ROW( data_scaledImpacts[[#Headers],[row_id]] )</f>
        <v>283</v>
      </c>
      <c r="B284" s="32" t="s">
        <v>646</v>
      </c>
      <c r="C284" s="33" t="s">
        <v>474</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35">
      <c r="A285" s="2">
        <f xml:space="preserve"> ROW( data_scaledImpacts[[#This Row],[row_id]] ) - ROW( data_scaledImpacts[[#Headers],[row_id]] )</f>
        <v>284</v>
      </c>
      <c r="B285" s="32" t="s">
        <v>646</v>
      </c>
      <c r="C285" s="33" t="s">
        <v>474</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35">
      <c r="A286" s="2">
        <f xml:space="preserve"> ROW( data_scaledImpacts[[#This Row],[row_id]] ) - ROW( data_scaledImpacts[[#Headers],[row_id]] )</f>
        <v>285</v>
      </c>
      <c r="B286" s="32" t="s">
        <v>646</v>
      </c>
      <c r="C286" s="33" t="s">
        <v>474</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35">
      <c r="A287" s="2">
        <f xml:space="preserve"> ROW( data_scaledImpacts[[#This Row],[row_id]] ) - ROW( data_scaledImpacts[[#Headers],[row_id]] )</f>
        <v>286</v>
      </c>
      <c r="B287" s="32" t="s">
        <v>646</v>
      </c>
      <c r="C287" s="33" t="s">
        <v>474</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35">
      <c r="A288" s="2">
        <f xml:space="preserve"> ROW( data_scaledImpacts[[#This Row],[row_id]] ) - ROW( data_scaledImpacts[[#Headers],[row_id]] )</f>
        <v>287</v>
      </c>
      <c r="B288" s="32" t="s">
        <v>646</v>
      </c>
      <c r="C288" s="33" t="s">
        <v>474</v>
      </c>
      <c r="D288" s="34"/>
      <c r="E288" s="33"/>
      <c r="F288" s="32" t="s">
        <v>4</v>
      </c>
      <c r="G288" s="33">
        <v>6</v>
      </c>
      <c r="H288" s="136"/>
      <c r="I288" s="136"/>
      <c r="J288" s="136"/>
      <c r="K288" s="136"/>
      <c r="L288" s="136"/>
      <c r="M288" s="136"/>
      <c r="N288" s="111"/>
    </row>
    <row r="289" spans="1:14" x14ac:dyDescent="0.35">
      <c r="A289" s="2">
        <f xml:space="preserve"> ROW( data_scaledImpacts[[#This Row],[row_id]] ) - ROW( data_scaledImpacts[[#Headers],[row_id]] )</f>
        <v>288</v>
      </c>
      <c r="B289" s="32" t="s">
        <v>646</v>
      </c>
      <c r="C289" s="33" t="s">
        <v>473</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35">
      <c r="A290" s="2">
        <f xml:space="preserve"> ROW( data_scaledImpacts[[#This Row],[row_id]] ) - ROW( data_scaledImpacts[[#Headers],[row_id]] )</f>
        <v>289</v>
      </c>
      <c r="B290" s="32" t="s">
        <v>646</v>
      </c>
      <c r="C290" s="33" t="s">
        <v>473</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35">
      <c r="A291" s="2">
        <f xml:space="preserve"> ROW( data_scaledImpacts[[#This Row],[row_id]] ) - ROW( data_scaledImpacts[[#Headers],[row_id]] )</f>
        <v>290</v>
      </c>
      <c r="B291" s="32" t="s">
        <v>646</v>
      </c>
      <c r="C291" s="33" t="s">
        <v>473</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35">
      <c r="A292" s="2">
        <f xml:space="preserve"> ROW( data_scaledImpacts[[#This Row],[row_id]] ) - ROW( data_scaledImpacts[[#Headers],[row_id]] )</f>
        <v>291</v>
      </c>
      <c r="B292" s="32" t="s">
        <v>646</v>
      </c>
      <c r="C292" s="33" t="s">
        <v>473</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35">
      <c r="A293" s="2">
        <f xml:space="preserve"> ROW( data_scaledImpacts[[#This Row],[row_id]] ) - ROW( data_scaledImpacts[[#Headers],[row_id]] )</f>
        <v>292</v>
      </c>
      <c r="B293" s="32" t="s">
        <v>646</v>
      </c>
      <c r="C293" s="33" t="s">
        <v>473</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35">
      <c r="A294" s="2">
        <f xml:space="preserve"> ROW( data_scaledImpacts[[#This Row],[row_id]] ) - ROW( data_scaledImpacts[[#Headers],[row_id]] )</f>
        <v>293</v>
      </c>
      <c r="B294" s="32" t="s">
        <v>646</v>
      </c>
      <c r="C294" s="33" t="s">
        <v>473</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35">
      <c r="A295" s="2">
        <f xml:space="preserve"> ROW( data_scaledImpacts[[#This Row],[row_id]] ) - ROW( data_scaledImpacts[[#Headers],[row_id]] )</f>
        <v>294</v>
      </c>
      <c r="B295" s="32" t="s">
        <v>646</v>
      </c>
      <c r="C295" s="33" t="s">
        <v>473</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35">
      <c r="A296" s="2">
        <f xml:space="preserve"> ROW( data_scaledImpacts[[#This Row],[row_id]] ) - ROW( data_scaledImpacts[[#Headers],[row_id]] )</f>
        <v>295</v>
      </c>
      <c r="B296" s="32" t="s">
        <v>646</v>
      </c>
      <c r="C296" s="33" t="s">
        <v>473</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35">
      <c r="A297" s="2">
        <f xml:space="preserve"> ROW( data_scaledImpacts[[#This Row],[row_id]] ) - ROW( data_scaledImpacts[[#Headers],[row_id]] )</f>
        <v>296</v>
      </c>
      <c r="B297" s="32" t="s">
        <v>646</v>
      </c>
      <c r="C297" s="33" t="s">
        <v>473</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35">
      <c r="A298" s="2">
        <f xml:space="preserve"> ROW( data_scaledImpacts[[#This Row],[row_id]] ) - ROW( data_scaledImpacts[[#Headers],[row_id]] )</f>
        <v>297</v>
      </c>
      <c r="B298" s="32" t="s">
        <v>646</v>
      </c>
      <c r="C298" s="33" t="s">
        <v>473</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35">
      <c r="A299" s="2">
        <f xml:space="preserve"> ROW( data_scaledImpacts[[#This Row],[row_id]] ) - ROW( data_scaledImpacts[[#Headers],[row_id]] )</f>
        <v>298</v>
      </c>
      <c r="B299" s="32" t="s">
        <v>646</v>
      </c>
      <c r="C299" s="33" t="s">
        <v>473</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35">
      <c r="A300" s="2">
        <f xml:space="preserve"> ROW( data_scaledImpacts[[#This Row],[row_id]] ) - ROW( data_scaledImpacts[[#Headers],[row_id]] )</f>
        <v>299</v>
      </c>
      <c r="B300" s="32" t="s">
        <v>646</v>
      </c>
      <c r="C300" s="33" t="s">
        <v>473</v>
      </c>
      <c r="D300" s="34"/>
      <c r="E300" s="33"/>
      <c r="F300" s="32" t="s">
        <v>1</v>
      </c>
      <c r="G300" s="33">
        <v>6</v>
      </c>
      <c r="H300" s="136"/>
      <c r="I300" s="136"/>
      <c r="J300" s="136"/>
      <c r="K300" s="136"/>
      <c r="L300" s="136"/>
      <c r="M300" s="136"/>
      <c r="N300" s="111"/>
    </row>
    <row r="301" spans="1:14" x14ac:dyDescent="0.35">
      <c r="A301" s="2">
        <f xml:space="preserve"> ROW( data_scaledImpacts[[#This Row],[row_id]] ) - ROW( data_scaledImpacts[[#Headers],[row_id]] )</f>
        <v>300</v>
      </c>
      <c r="B301" s="32" t="s">
        <v>646</v>
      </c>
      <c r="C301" s="33" t="s">
        <v>473</v>
      </c>
      <c r="D301" s="34"/>
      <c r="E301" s="33"/>
      <c r="F301" s="32" t="s">
        <v>472</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35">
      <c r="A302" s="2">
        <f xml:space="preserve"> ROW( data_scaledImpacts[[#This Row],[row_id]] ) - ROW( data_scaledImpacts[[#Headers],[row_id]] )</f>
        <v>301</v>
      </c>
      <c r="B302" s="32" t="s">
        <v>646</v>
      </c>
      <c r="C302" s="33" t="s">
        <v>473</v>
      </c>
      <c r="D302" s="34"/>
      <c r="E302" s="33"/>
      <c r="F302" s="32" t="s">
        <v>472</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35">
      <c r="A303" s="2">
        <f xml:space="preserve"> ROW( data_scaledImpacts[[#This Row],[row_id]] ) - ROW( data_scaledImpacts[[#Headers],[row_id]] )</f>
        <v>302</v>
      </c>
      <c r="B303" s="32" t="s">
        <v>646</v>
      </c>
      <c r="C303" s="33" t="s">
        <v>473</v>
      </c>
      <c r="D303" s="34"/>
      <c r="E303" s="33"/>
      <c r="F303" s="32" t="s">
        <v>472</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35">
      <c r="A304" s="2">
        <f xml:space="preserve"> ROW( data_scaledImpacts[[#This Row],[row_id]] ) - ROW( data_scaledImpacts[[#Headers],[row_id]] )</f>
        <v>303</v>
      </c>
      <c r="B304" s="32" t="s">
        <v>646</v>
      </c>
      <c r="C304" s="33" t="s">
        <v>473</v>
      </c>
      <c r="D304" s="34"/>
      <c r="E304" s="33"/>
      <c r="F304" s="32" t="s">
        <v>472</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35">
      <c r="A305" s="2">
        <f xml:space="preserve"> ROW( data_scaledImpacts[[#This Row],[row_id]] ) - ROW( data_scaledImpacts[[#Headers],[row_id]] )</f>
        <v>304</v>
      </c>
      <c r="B305" s="32" t="s">
        <v>646</v>
      </c>
      <c r="C305" s="33" t="s">
        <v>473</v>
      </c>
      <c r="D305" s="34"/>
      <c r="E305" s="33"/>
      <c r="F305" s="32" t="s">
        <v>472</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35">
      <c r="A306" s="2">
        <f xml:space="preserve"> ROW( data_scaledImpacts[[#This Row],[row_id]] ) - ROW( data_scaledImpacts[[#Headers],[row_id]] )</f>
        <v>305</v>
      </c>
      <c r="B306" s="32" t="s">
        <v>646</v>
      </c>
      <c r="C306" s="33" t="s">
        <v>473</v>
      </c>
      <c r="D306" s="34"/>
      <c r="E306" s="33"/>
      <c r="F306" s="32" t="s">
        <v>472</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35">
      <c r="A307" s="2">
        <f xml:space="preserve"> ROW( data_scaledImpacts[[#This Row],[row_id]] ) - ROW( data_scaledImpacts[[#Headers],[row_id]] )</f>
        <v>306</v>
      </c>
      <c r="B307" s="32" t="s">
        <v>646</v>
      </c>
      <c r="C307" s="33" t="s">
        <v>473</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35">
      <c r="A308" s="2">
        <f xml:space="preserve"> ROW( data_scaledImpacts[[#This Row],[row_id]] ) - ROW( data_scaledImpacts[[#Headers],[row_id]] )</f>
        <v>307</v>
      </c>
      <c r="B308" s="32" t="s">
        <v>646</v>
      </c>
      <c r="C308" s="33" t="s">
        <v>473</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35">
      <c r="A309" s="2">
        <f xml:space="preserve"> ROW( data_scaledImpacts[[#This Row],[row_id]] ) - ROW( data_scaledImpacts[[#Headers],[row_id]] )</f>
        <v>308</v>
      </c>
      <c r="B309" s="32" t="s">
        <v>646</v>
      </c>
      <c r="C309" s="33" t="s">
        <v>473</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35">
      <c r="A310" s="2">
        <f xml:space="preserve"> ROW( data_scaledImpacts[[#This Row],[row_id]] ) - ROW( data_scaledImpacts[[#Headers],[row_id]] )</f>
        <v>309</v>
      </c>
      <c r="B310" s="32" t="s">
        <v>646</v>
      </c>
      <c r="C310" s="33" t="s">
        <v>473</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35">
      <c r="A311" s="2">
        <f xml:space="preserve"> ROW( data_scaledImpacts[[#This Row],[row_id]] ) - ROW( data_scaledImpacts[[#Headers],[row_id]] )</f>
        <v>310</v>
      </c>
      <c r="B311" s="32" t="s">
        <v>646</v>
      </c>
      <c r="C311" s="33" t="s">
        <v>473</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35">
      <c r="A312" s="2">
        <f xml:space="preserve"> ROW( data_scaledImpacts[[#This Row],[row_id]] ) - ROW( data_scaledImpacts[[#Headers],[row_id]] )</f>
        <v>311</v>
      </c>
      <c r="B312" s="32" t="s">
        <v>646</v>
      </c>
      <c r="C312" s="33" t="s">
        <v>473</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35">
      <c r="A313" s="2">
        <f xml:space="preserve"> ROW( data_scaledImpacts[[#This Row],[row_id]] ) - ROW( data_scaledImpacts[[#Headers],[row_id]] )</f>
        <v>312</v>
      </c>
      <c r="B313" s="32" t="s">
        <v>646</v>
      </c>
      <c r="C313" s="33" t="s">
        <v>473</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35">
      <c r="A314" s="2">
        <f xml:space="preserve"> ROW( data_scaledImpacts[[#This Row],[row_id]] ) - ROW( data_scaledImpacts[[#Headers],[row_id]] )</f>
        <v>313</v>
      </c>
      <c r="B314" s="32" t="s">
        <v>646</v>
      </c>
      <c r="C314" s="33" t="s">
        <v>473</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35">
      <c r="A315" s="2">
        <f xml:space="preserve"> ROW( data_scaledImpacts[[#This Row],[row_id]] ) - ROW( data_scaledImpacts[[#Headers],[row_id]] )</f>
        <v>314</v>
      </c>
      <c r="B315" s="32" t="s">
        <v>646</v>
      </c>
      <c r="C315" s="33" t="s">
        <v>473</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35">
      <c r="A316" s="2">
        <f xml:space="preserve"> ROW( data_scaledImpacts[[#This Row],[row_id]] ) - ROW( data_scaledImpacts[[#Headers],[row_id]] )</f>
        <v>315</v>
      </c>
      <c r="B316" s="32" t="s">
        <v>646</v>
      </c>
      <c r="C316" s="33" t="s">
        <v>473</v>
      </c>
      <c r="D316" s="34"/>
      <c r="E316" s="33"/>
      <c r="F316" s="32" t="s">
        <v>2</v>
      </c>
      <c r="G316" s="33">
        <v>4</v>
      </c>
      <c r="H316" s="136"/>
      <c r="I316" s="136"/>
      <c r="J316" s="136"/>
      <c r="K316" s="136"/>
      <c r="L316" s="136"/>
      <c r="M316" s="136"/>
      <c r="N316" s="111"/>
    </row>
    <row r="317" spans="1:14" x14ac:dyDescent="0.35">
      <c r="A317" s="2">
        <f xml:space="preserve"> ROW( data_scaledImpacts[[#This Row],[row_id]] ) - ROW( data_scaledImpacts[[#Headers],[row_id]] )</f>
        <v>316</v>
      </c>
      <c r="B317" s="32" t="s">
        <v>646</v>
      </c>
      <c r="C317" s="33" t="s">
        <v>473</v>
      </c>
      <c r="D317" s="34"/>
      <c r="E317" s="33"/>
      <c r="F317" s="32" t="s">
        <v>2</v>
      </c>
      <c r="G317" s="33">
        <v>5</v>
      </c>
      <c r="H317" s="136"/>
      <c r="I317" s="136"/>
      <c r="J317" s="136"/>
      <c r="K317" s="136"/>
      <c r="L317" s="136"/>
      <c r="M317" s="136"/>
      <c r="N317" s="111"/>
    </row>
    <row r="318" spans="1:14" x14ac:dyDescent="0.35">
      <c r="A318" s="2">
        <f xml:space="preserve"> ROW( data_scaledImpacts[[#This Row],[row_id]] ) - ROW( data_scaledImpacts[[#Headers],[row_id]] )</f>
        <v>317</v>
      </c>
      <c r="B318" s="32" t="s">
        <v>646</v>
      </c>
      <c r="C318" s="33" t="s">
        <v>473</v>
      </c>
      <c r="D318" s="34"/>
      <c r="E318" s="33"/>
      <c r="F318" s="32" t="s">
        <v>2</v>
      </c>
      <c r="G318" s="33">
        <v>6</v>
      </c>
      <c r="H318" s="136"/>
      <c r="I318" s="136"/>
      <c r="J318" s="136"/>
      <c r="K318" s="136"/>
      <c r="L318" s="136"/>
      <c r="M318" s="136"/>
      <c r="N318" s="111"/>
    </row>
    <row r="319" spans="1:14" x14ac:dyDescent="0.35">
      <c r="A319" s="2">
        <f xml:space="preserve"> ROW( data_scaledImpacts[[#This Row],[row_id]] ) - ROW( data_scaledImpacts[[#Headers],[row_id]] )</f>
        <v>318</v>
      </c>
      <c r="B319" s="32" t="s">
        <v>646</v>
      </c>
      <c r="C319" s="33" t="s">
        <v>473</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35">
      <c r="A320" s="2">
        <f xml:space="preserve"> ROW( data_scaledImpacts[[#This Row],[row_id]] ) - ROW( data_scaledImpacts[[#Headers],[row_id]] )</f>
        <v>319</v>
      </c>
      <c r="B320" s="32" t="s">
        <v>646</v>
      </c>
      <c r="C320" s="33" t="s">
        <v>473</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35">
      <c r="A321" s="2">
        <f xml:space="preserve"> ROW( data_scaledImpacts[[#This Row],[row_id]] ) - ROW( data_scaledImpacts[[#Headers],[row_id]] )</f>
        <v>320</v>
      </c>
      <c r="B321" s="32" t="s">
        <v>646</v>
      </c>
      <c r="C321" s="33" t="s">
        <v>473</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35">
      <c r="A322" s="2">
        <f xml:space="preserve"> ROW( data_scaledImpacts[[#This Row],[row_id]] ) - ROW( data_scaledImpacts[[#Headers],[row_id]] )</f>
        <v>321</v>
      </c>
      <c r="B322" s="32" t="s">
        <v>646</v>
      </c>
      <c r="C322" s="33" t="s">
        <v>473</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35">
      <c r="A323" s="2">
        <f xml:space="preserve"> ROW( data_scaledImpacts[[#This Row],[row_id]] ) - ROW( data_scaledImpacts[[#Headers],[row_id]] )</f>
        <v>322</v>
      </c>
      <c r="B323" s="32" t="s">
        <v>646</v>
      </c>
      <c r="C323" s="33" t="s">
        <v>473</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35">
      <c r="A324" s="2">
        <f xml:space="preserve"> ROW( data_scaledImpacts[[#This Row],[row_id]] ) - ROW( data_scaledImpacts[[#Headers],[row_id]] )</f>
        <v>323</v>
      </c>
      <c r="B324" s="32" t="s">
        <v>646</v>
      </c>
      <c r="C324" s="33" t="s">
        <v>473</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35">
      <c r="A325" s="2">
        <f xml:space="preserve"> ROW( data_scaledImpacts[[#This Row],[row_id]] ) - ROW( data_scaledImpacts[[#Headers],[row_id]] )</f>
        <v>324</v>
      </c>
      <c r="B325" s="32" t="s">
        <v>646</v>
      </c>
      <c r="C325" s="33" t="s">
        <v>473</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35">
      <c r="A326" s="2">
        <f xml:space="preserve"> ROW( data_scaledImpacts[[#This Row],[row_id]] ) - ROW( data_scaledImpacts[[#Headers],[row_id]] )</f>
        <v>325</v>
      </c>
      <c r="B326" s="32" t="s">
        <v>646</v>
      </c>
      <c r="C326" s="33" t="s">
        <v>473</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35">
      <c r="A327" s="2">
        <f xml:space="preserve"> ROW( data_scaledImpacts[[#This Row],[row_id]] ) - ROW( data_scaledImpacts[[#Headers],[row_id]] )</f>
        <v>326</v>
      </c>
      <c r="B327" s="32" t="s">
        <v>646</v>
      </c>
      <c r="C327" s="33" t="s">
        <v>473</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35">
      <c r="A328" s="2">
        <f xml:space="preserve"> ROW( data_scaledImpacts[[#This Row],[row_id]] ) - ROW( data_scaledImpacts[[#Headers],[row_id]] )</f>
        <v>327</v>
      </c>
      <c r="B328" s="32" t="s">
        <v>646</v>
      </c>
      <c r="C328" s="33" t="s">
        <v>473</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35">
      <c r="A329" s="2">
        <f xml:space="preserve"> ROW( data_scaledImpacts[[#This Row],[row_id]] ) - ROW( data_scaledImpacts[[#Headers],[row_id]] )</f>
        <v>328</v>
      </c>
      <c r="B329" s="32" t="s">
        <v>646</v>
      </c>
      <c r="C329" s="33" t="s">
        <v>473</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35">
      <c r="A330" s="2">
        <f xml:space="preserve"> ROW( data_scaledImpacts[[#This Row],[row_id]] ) - ROW( data_scaledImpacts[[#Headers],[row_id]] )</f>
        <v>329</v>
      </c>
      <c r="B330" s="32" t="s">
        <v>646</v>
      </c>
      <c r="C330" s="33" t="s">
        <v>473</v>
      </c>
      <c r="D330" s="34"/>
      <c r="E330" s="33"/>
      <c r="F330" s="32" t="s">
        <v>4</v>
      </c>
      <c r="G330" s="33">
        <v>6</v>
      </c>
      <c r="H330" s="136"/>
      <c r="I330" s="136"/>
      <c r="J330" s="136"/>
      <c r="K330" s="136"/>
      <c r="L330" s="136"/>
      <c r="M330" s="136"/>
      <c r="N330" s="111"/>
    </row>
    <row r="331" spans="1:14" x14ac:dyDescent="0.35">
      <c r="A331" s="2">
        <f xml:space="preserve"> ROW( data_scaledImpacts[[#This Row],[row_id]] ) - ROW( data_scaledImpacts[[#Headers],[row_id]] )</f>
        <v>330</v>
      </c>
      <c r="B331" s="32" t="s">
        <v>646</v>
      </c>
      <c r="C331" s="33" t="s">
        <v>471</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35">
      <c r="A332" s="2">
        <f xml:space="preserve"> ROW( data_scaledImpacts[[#This Row],[row_id]] ) - ROW( data_scaledImpacts[[#Headers],[row_id]] )</f>
        <v>331</v>
      </c>
      <c r="B332" s="32" t="s">
        <v>646</v>
      </c>
      <c r="C332" s="33" t="s">
        <v>471</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35">
      <c r="A333" s="2">
        <f xml:space="preserve"> ROW( data_scaledImpacts[[#This Row],[row_id]] ) - ROW( data_scaledImpacts[[#Headers],[row_id]] )</f>
        <v>332</v>
      </c>
      <c r="B333" s="32" t="s">
        <v>646</v>
      </c>
      <c r="C333" s="33" t="s">
        <v>471</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35">
      <c r="A334" s="2">
        <f xml:space="preserve"> ROW( data_scaledImpacts[[#This Row],[row_id]] ) - ROW( data_scaledImpacts[[#Headers],[row_id]] )</f>
        <v>333</v>
      </c>
      <c r="B334" s="32" t="s">
        <v>646</v>
      </c>
      <c r="C334" s="33" t="s">
        <v>471</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35">
      <c r="A335" s="2">
        <f xml:space="preserve"> ROW( data_scaledImpacts[[#This Row],[row_id]] ) - ROW( data_scaledImpacts[[#Headers],[row_id]] )</f>
        <v>334</v>
      </c>
      <c r="B335" s="32" t="s">
        <v>646</v>
      </c>
      <c r="C335" s="33" t="s">
        <v>471</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35">
      <c r="A336" s="2">
        <f xml:space="preserve"> ROW( data_scaledImpacts[[#This Row],[row_id]] ) - ROW( data_scaledImpacts[[#Headers],[row_id]] )</f>
        <v>335</v>
      </c>
      <c r="B336" s="32" t="s">
        <v>646</v>
      </c>
      <c r="C336" s="33" t="s">
        <v>471</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35">
      <c r="A337" s="2">
        <f xml:space="preserve"> ROW( data_scaledImpacts[[#This Row],[row_id]] ) - ROW( data_scaledImpacts[[#Headers],[row_id]] )</f>
        <v>336</v>
      </c>
      <c r="B337" s="32" t="s">
        <v>646</v>
      </c>
      <c r="C337" s="33" t="s">
        <v>471</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35">
      <c r="A338" s="2">
        <f xml:space="preserve"> ROW( data_scaledImpacts[[#This Row],[row_id]] ) - ROW( data_scaledImpacts[[#Headers],[row_id]] )</f>
        <v>337</v>
      </c>
      <c r="B338" s="32" t="s">
        <v>646</v>
      </c>
      <c r="C338" s="33" t="s">
        <v>471</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35">
      <c r="A339" s="2">
        <f xml:space="preserve"> ROW( data_scaledImpacts[[#This Row],[row_id]] ) - ROW( data_scaledImpacts[[#Headers],[row_id]] )</f>
        <v>338</v>
      </c>
      <c r="B339" s="32" t="s">
        <v>646</v>
      </c>
      <c r="C339" s="33" t="s">
        <v>471</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35">
      <c r="A340" s="2">
        <f xml:space="preserve"> ROW( data_scaledImpacts[[#This Row],[row_id]] ) - ROW( data_scaledImpacts[[#Headers],[row_id]] )</f>
        <v>339</v>
      </c>
      <c r="B340" s="32" t="s">
        <v>646</v>
      </c>
      <c r="C340" s="33" t="s">
        <v>471</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35">
      <c r="A341" s="2">
        <f xml:space="preserve"> ROW( data_scaledImpacts[[#This Row],[row_id]] ) - ROW( data_scaledImpacts[[#Headers],[row_id]] )</f>
        <v>340</v>
      </c>
      <c r="B341" s="32" t="s">
        <v>646</v>
      </c>
      <c r="C341" s="33" t="s">
        <v>471</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35">
      <c r="A342" s="2">
        <f xml:space="preserve"> ROW( data_scaledImpacts[[#This Row],[row_id]] ) - ROW( data_scaledImpacts[[#Headers],[row_id]] )</f>
        <v>341</v>
      </c>
      <c r="B342" s="32" t="s">
        <v>646</v>
      </c>
      <c r="C342" s="33" t="s">
        <v>471</v>
      </c>
      <c r="D342" s="34"/>
      <c r="E342" s="33"/>
      <c r="F342" s="32" t="s">
        <v>1</v>
      </c>
      <c r="G342" s="33">
        <v>6</v>
      </c>
      <c r="H342" s="136"/>
      <c r="I342" s="136"/>
      <c r="J342" s="136"/>
      <c r="K342" s="136"/>
      <c r="L342" s="136"/>
      <c r="M342" s="136"/>
      <c r="N342" s="111"/>
    </row>
    <row r="343" spans="1:14" x14ac:dyDescent="0.35">
      <c r="A343" s="2">
        <f xml:space="preserve"> ROW( data_scaledImpacts[[#This Row],[row_id]] ) - ROW( data_scaledImpacts[[#Headers],[row_id]] )</f>
        <v>342</v>
      </c>
      <c r="B343" s="32" t="s">
        <v>646</v>
      </c>
      <c r="C343" s="33" t="s">
        <v>471</v>
      </c>
      <c r="D343" s="34"/>
      <c r="E343" s="33"/>
      <c r="F343" s="32" t="s">
        <v>472</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35">
      <c r="A344" s="2">
        <f xml:space="preserve"> ROW( data_scaledImpacts[[#This Row],[row_id]] ) - ROW( data_scaledImpacts[[#Headers],[row_id]] )</f>
        <v>343</v>
      </c>
      <c r="B344" s="32" t="s">
        <v>646</v>
      </c>
      <c r="C344" s="33" t="s">
        <v>471</v>
      </c>
      <c r="D344" s="34"/>
      <c r="E344" s="33"/>
      <c r="F344" s="32" t="s">
        <v>472</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35">
      <c r="A345" s="2">
        <f xml:space="preserve"> ROW( data_scaledImpacts[[#This Row],[row_id]] ) - ROW( data_scaledImpacts[[#Headers],[row_id]] )</f>
        <v>344</v>
      </c>
      <c r="B345" s="32" t="s">
        <v>646</v>
      </c>
      <c r="C345" s="33" t="s">
        <v>471</v>
      </c>
      <c r="D345" s="34"/>
      <c r="E345" s="33"/>
      <c r="F345" s="32" t="s">
        <v>472</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35">
      <c r="A346" s="2">
        <f xml:space="preserve"> ROW( data_scaledImpacts[[#This Row],[row_id]] ) - ROW( data_scaledImpacts[[#Headers],[row_id]] )</f>
        <v>345</v>
      </c>
      <c r="B346" s="32" t="s">
        <v>646</v>
      </c>
      <c r="C346" s="33" t="s">
        <v>471</v>
      </c>
      <c r="D346" s="34"/>
      <c r="E346" s="33"/>
      <c r="F346" s="32" t="s">
        <v>472</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35">
      <c r="A347" s="2">
        <f xml:space="preserve"> ROW( data_scaledImpacts[[#This Row],[row_id]] ) - ROW( data_scaledImpacts[[#Headers],[row_id]] )</f>
        <v>346</v>
      </c>
      <c r="B347" s="32" t="s">
        <v>646</v>
      </c>
      <c r="C347" s="33" t="s">
        <v>471</v>
      </c>
      <c r="D347" s="34"/>
      <c r="E347" s="33"/>
      <c r="F347" s="32" t="s">
        <v>472</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35">
      <c r="A348" s="2">
        <f xml:space="preserve"> ROW( data_scaledImpacts[[#This Row],[row_id]] ) - ROW( data_scaledImpacts[[#Headers],[row_id]] )</f>
        <v>347</v>
      </c>
      <c r="B348" s="32" t="s">
        <v>646</v>
      </c>
      <c r="C348" s="33" t="s">
        <v>471</v>
      </c>
      <c r="D348" s="34"/>
      <c r="E348" s="33"/>
      <c r="F348" s="32" t="s">
        <v>472</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35">
      <c r="A349" s="2">
        <f xml:space="preserve"> ROW( data_scaledImpacts[[#This Row],[row_id]] ) - ROW( data_scaledImpacts[[#Headers],[row_id]] )</f>
        <v>348</v>
      </c>
      <c r="B349" s="32" t="s">
        <v>646</v>
      </c>
      <c r="C349" s="33" t="s">
        <v>471</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35">
      <c r="A350" s="2">
        <f xml:space="preserve"> ROW( data_scaledImpacts[[#This Row],[row_id]] ) - ROW( data_scaledImpacts[[#Headers],[row_id]] )</f>
        <v>349</v>
      </c>
      <c r="B350" s="32" t="s">
        <v>646</v>
      </c>
      <c r="C350" s="33" t="s">
        <v>471</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35">
      <c r="A351" s="2">
        <f xml:space="preserve"> ROW( data_scaledImpacts[[#This Row],[row_id]] ) - ROW( data_scaledImpacts[[#Headers],[row_id]] )</f>
        <v>350</v>
      </c>
      <c r="B351" s="32" t="s">
        <v>646</v>
      </c>
      <c r="C351" s="33" t="s">
        <v>471</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35">
      <c r="A352" s="2">
        <f xml:space="preserve"> ROW( data_scaledImpacts[[#This Row],[row_id]] ) - ROW( data_scaledImpacts[[#Headers],[row_id]] )</f>
        <v>351</v>
      </c>
      <c r="B352" s="32" t="s">
        <v>646</v>
      </c>
      <c r="C352" s="33" t="s">
        <v>471</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35">
      <c r="A353" s="2">
        <f xml:space="preserve"> ROW( data_scaledImpacts[[#This Row],[row_id]] ) - ROW( data_scaledImpacts[[#Headers],[row_id]] )</f>
        <v>352</v>
      </c>
      <c r="B353" s="32" t="s">
        <v>646</v>
      </c>
      <c r="C353" s="33" t="s">
        <v>471</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35">
      <c r="A354" s="2">
        <f xml:space="preserve"> ROW( data_scaledImpacts[[#This Row],[row_id]] ) - ROW( data_scaledImpacts[[#Headers],[row_id]] )</f>
        <v>353</v>
      </c>
      <c r="B354" s="32" t="s">
        <v>646</v>
      </c>
      <c r="C354" s="33" t="s">
        <v>471</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35">
      <c r="A355" s="2">
        <f xml:space="preserve"> ROW( data_scaledImpacts[[#This Row],[row_id]] ) - ROW( data_scaledImpacts[[#Headers],[row_id]] )</f>
        <v>354</v>
      </c>
      <c r="B355" s="32" t="s">
        <v>646</v>
      </c>
      <c r="C355" s="33" t="s">
        <v>471</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35">
      <c r="A356" s="2">
        <f xml:space="preserve"> ROW( data_scaledImpacts[[#This Row],[row_id]] ) - ROW( data_scaledImpacts[[#Headers],[row_id]] )</f>
        <v>355</v>
      </c>
      <c r="B356" s="32" t="s">
        <v>646</v>
      </c>
      <c r="C356" s="33" t="s">
        <v>471</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35">
      <c r="A357" s="2">
        <f xml:space="preserve"> ROW( data_scaledImpacts[[#This Row],[row_id]] ) - ROW( data_scaledImpacts[[#Headers],[row_id]] )</f>
        <v>356</v>
      </c>
      <c r="B357" s="32" t="s">
        <v>646</v>
      </c>
      <c r="C357" s="33" t="s">
        <v>471</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35">
      <c r="A358" s="2">
        <f xml:space="preserve"> ROW( data_scaledImpacts[[#This Row],[row_id]] ) - ROW( data_scaledImpacts[[#Headers],[row_id]] )</f>
        <v>357</v>
      </c>
      <c r="B358" s="32" t="s">
        <v>646</v>
      </c>
      <c r="C358" s="33" t="s">
        <v>471</v>
      </c>
      <c r="D358" s="34"/>
      <c r="E358" s="33"/>
      <c r="F358" s="32" t="s">
        <v>2</v>
      </c>
      <c r="G358" s="33">
        <v>4</v>
      </c>
      <c r="H358" s="136"/>
      <c r="I358" s="136"/>
      <c r="J358" s="136"/>
      <c r="K358" s="136"/>
      <c r="L358" s="136"/>
      <c r="M358" s="136"/>
      <c r="N358" s="111"/>
    </row>
    <row r="359" spans="1:14" x14ac:dyDescent="0.35">
      <c r="A359" s="2">
        <f xml:space="preserve"> ROW( data_scaledImpacts[[#This Row],[row_id]] ) - ROW( data_scaledImpacts[[#Headers],[row_id]] )</f>
        <v>358</v>
      </c>
      <c r="B359" s="32" t="s">
        <v>646</v>
      </c>
      <c r="C359" s="33" t="s">
        <v>471</v>
      </c>
      <c r="D359" s="34"/>
      <c r="E359" s="33"/>
      <c r="F359" s="32" t="s">
        <v>2</v>
      </c>
      <c r="G359" s="33">
        <v>5</v>
      </c>
      <c r="H359" s="136"/>
      <c r="I359" s="136"/>
      <c r="J359" s="136"/>
      <c r="K359" s="136"/>
      <c r="L359" s="136"/>
      <c r="M359" s="136"/>
      <c r="N359" s="111"/>
    </row>
    <row r="360" spans="1:14" x14ac:dyDescent="0.35">
      <c r="A360" s="2">
        <f xml:space="preserve"> ROW( data_scaledImpacts[[#This Row],[row_id]] ) - ROW( data_scaledImpacts[[#Headers],[row_id]] )</f>
        <v>359</v>
      </c>
      <c r="B360" s="32" t="s">
        <v>646</v>
      </c>
      <c r="C360" s="33" t="s">
        <v>471</v>
      </c>
      <c r="D360" s="34"/>
      <c r="E360" s="33"/>
      <c r="F360" s="32" t="s">
        <v>2</v>
      </c>
      <c r="G360" s="33">
        <v>6</v>
      </c>
      <c r="H360" s="136"/>
      <c r="I360" s="136"/>
      <c r="J360" s="136"/>
      <c r="K360" s="136"/>
      <c r="L360" s="136"/>
      <c r="M360" s="136"/>
      <c r="N360" s="111"/>
    </row>
    <row r="361" spans="1:14" x14ac:dyDescent="0.35">
      <c r="A361" s="2">
        <f xml:space="preserve"> ROW( data_scaledImpacts[[#This Row],[row_id]] ) - ROW( data_scaledImpacts[[#Headers],[row_id]] )</f>
        <v>360</v>
      </c>
      <c r="B361" s="32" t="s">
        <v>646</v>
      </c>
      <c r="C361" s="33" t="s">
        <v>471</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35">
      <c r="A362" s="2">
        <f xml:space="preserve"> ROW( data_scaledImpacts[[#This Row],[row_id]] ) - ROW( data_scaledImpacts[[#Headers],[row_id]] )</f>
        <v>361</v>
      </c>
      <c r="B362" s="32" t="s">
        <v>646</v>
      </c>
      <c r="C362" s="33" t="s">
        <v>471</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35">
      <c r="A363" s="2">
        <f xml:space="preserve"> ROW( data_scaledImpacts[[#This Row],[row_id]] ) - ROW( data_scaledImpacts[[#Headers],[row_id]] )</f>
        <v>362</v>
      </c>
      <c r="B363" s="32" t="s">
        <v>646</v>
      </c>
      <c r="C363" s="33" t="s">
        <v>471</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35">
      <c r="A364" s="2">
        <f xml:space="preserve"> ROW( data_scaledImpacts[[#This Row],[row_id]] ) - ROW( data_scaledImpacts[[#Headers],[row_id]] )</f>
        <v>363</v>
      </c>
      <c r="B364" s="32" t="s">
        <v>646</v>
      </c>
      <c r="C364" s="33" t="s">
        <v>471</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35">
      <c r="A365" s="2">
        <f xml:space="preserve"> ROW( data_scaledImpacts[[#This Row],[row_id]] ) - ROW( data_scaledImpacts[[#Headers],[row_id]] )</f>
        <v>364</v>
      </c>
      <c r="B365" s="32" t="s">
        <v>646</v>
      </c>
      <c r="C365" s="33" t="s">
        <v>471</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35">
      <c r="A366" s="2">
        <f xml:space="preserve"> ROW( data_scaledImpacts[[#This Row],[row_id]] ) - ROW( data_scaledImpacts[[#Headers],[row_id]] )</f>
        <v>365</v>
      </c>
      <c r="B366" s="32" t="s">
        <v>646</v>
      </c>
      <c r="C366" s="33" t="s">
        <v>471</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35">
      <c r="A367" s="2">
        <f xml:space="preserve"> ROW( data_scaledImpacts[[#This Row],[row_id]] ) - ROW( data_scaledImpacts[[#Headers],[row_id]] )</f>
        <v>366</v>
      </c>
      <c r="B367" s="32" t="s">
        <v>646</v>
      </c>
      <c r="C367" s="33" t="s">
        <v>471</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35">
      <c r="A368" s="2">
        <f xml:space="preserve"> ROW( data_scaledImpacts[[#This Row],[row_id]] ) - ROW( data_scaledImpacts[[#Headers],[row_id]] )</f>
        <v>367</v>
      </c>
      <c r="B368" s="32" t="s">
        <v>646</v>
      </c>
      <c r="C368" s="33" t="s">
        <v>471</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35">
      <c r="A369" s="2">
        <f xml:space="preserve"> ROW( data_scaledImpacts[[#This Row],[row_id]] ) - ROW( data_scaledImpacts[[#Headers],[row_id]] )</f>
        <v>368</v>
      </c>
      <c r="B369" s="32" t="s">
        <v>646</v>
      </c>
      <c r="C369" s="33" t="s">
        <v>471</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35">
      <c r="A370" s="2">
        <f xml:space="preserve"> ROW( data_scaledImpacts[[#This Row],[row_id]] ) - ROW( data_scaledImpacts[[#Headers],[row_id]] )</f>
        <v>369</v>
      </c>
      <c r="B370" s="32" t="s">
        <v>646</v>
      </c>
      <c r="C370" s="33" t="s">
        <v>471</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35">
      <c r="A371" s="2">
        <f xml:space="preserve"> ROW( data_scaledImpacts[[#This Row],[row_id]] ) - ROW( data_scaledImpacts[[#Headers],[row_id]] )</f>
        <v>370</v>
      </c>
      <c r="B371" s="32" t="s">
        <v>646</v>
      </c>
      <c r="C371" s="33" t="s">
        <v>471</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35">
      <c r="A372" s="2">
        <f xml:space="preserve"> ROW( data_scaledImpacts[[#This Row],[row_id]] ) - ROW( data_scaledImpacts[[#Headers],[row_id]] )</f>
        <v>371</v>
      </c>
      <c r="B372" s="32" t="s">
        <v>646</v>
      </c>
      <c r="C372" s="33" t="s">
        <v>471</v>
      </c>
      <c r="D372" s="34"/>
      <c r="E372" s="33"/>
      <c r="F372" s="32" t="s">
        <v>4</v>
      </c>
      <c r="G372" s="33">
        <v>6</v>
      </c>
      <c r="H372" s="136"/>
      <c r="I372" s="136"/>
      <c r="J372" s="136"/>
      <c r="K372" s="136"/>
      <c r="L372" s="136"/>
      <c r="M372" s="136"/>
      <c r="N372" s="111"/>
    </row>
    <row r="373" spans="1:14" x14ac:dyDescent="0.35">
      <c r="A373" s="2">
        <f xml:space="preserve"> ROW( data_scaledImpacts[[#This Row],[row_id]] ) - ROW( data_scaledImpacts[[#Headers],[row_id]] )</f>
        <v>372</v>
      </c>
      <c r="B373" s="32" t="s">
        <v>452</v>
      </c>
      <c r="C373" s="33" t="s">
        <v>437</v>
      </c>
      <c r="D373" t="s">
        <v>438</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35">
      <c r="A374" s="2">
        <f xml:space="preserve"> ROW( data_scaledImpacts[[#This Row],[row_id]] ) - ROW( data_scaledImpacts[[#Headers],[row_id]] )</f>
        <v>373</v>
      </c>
      <c r="B374" s="32" t="s">
        <v>452</v>
      </c>
      <c r="C374" s="33" t="s">
        <v>437</v>
      </c>
      <c r="D374" t="s">
        <v>438</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35">
      <c r="A375" s="2">
        <f xml:space="preserve"> ROW( data_scaledImpacts[[#This Row],[row_id]] ) - ROW( data_scaledImpacts[[#Headers],[row_id]] )</f>
        <v>374</v>
      </c>
      <c r="B375" s="32" t="s">
        <v>452</v>
      </c>
      <c r="C375" s="33" t="s">
        <v>437</v>
      </c>
      <c r="D375" t="s">
        <v>438</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35">
      <c r="A376" s="2">
        <f xml:space="preserve"> ROW( data_scaledImpacts[[#This Row],[row_id]] ) - ROW( data_scaledImpacts[[#Headers],[row_id]] )</f>
        <v>375</v>
      </c>
      <c r="B376" s="32" t="s">
        <v>452</v>
      </c>
      <c r="C376" s="33" t="s">
        <v>437</v>
      </c>
      <c r="D376" t="s">
        <v>438</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35">
      <c r="A377" s="2">
        <f xml:space="preserve"> ROW( data_scaledImpacts[[#This Row],[row_id]] ) - ROW( data_scaledImpacts[[#Headers],[row_id]] )</f>
        <v>376</v>
      </c>
      <c r="B377" s="32" t="s">
        <v>452</v>
      </c>
      <c r="C377" s="33" t="s">
        <v>437</v>
      </c>
      <c r="D377" t="s">
        <v>438</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35">
      <c r="A378" s="2">
        <f xml:space="preserve"> ROW( data_scaledImpacts[[#This Row],[row_id]] ) - ROW( data_scaledImpacts[[#Headers],[row_id]] )</f>
        <v>377</v>
      </c>
      <c r="B378" s="32" t="s">
        <v>452</v>
      </c>
      <c r="C378" s="33" t="s">
        <v>437</v>
      </c>
      <c r="D378" t="s">
        <v>438</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35">
      <c r="A379" s="2">
        <f xml:space="preserve"> ROW( data_scaledImpacts[[#This Row],[row_id]] ) - ROW( data_scaledImpacts[[#Headers],[row_id]] )</f>
        <v>378</v>
      </c>
      <c r="B379" s="32" t="s">
        <v>452</v>
      </c>
      <c r="C379" s="33" t="s">
        <v>437</v>
      </c>
      <c r="D379" t="s">
        <v>438</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35">
      <c r="A380" s="2">
        <f xml:space="preserve"> ROW( data_scaledImpacts[[#This Row],[row_id]] ) - ROW( data_scaledImpacts[[#Headers],[row_id]] )</f>
        <v>379</v>
      </c>
      <c r="B380" s="32" t="s">
        <v>452</v>
      </c>
      <c r="C380" s="33" t="s">
        <v>437</v>
      </c>
      <c r="D380" t="s">
        <v>438</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35">
      <c r="A381" s="2">
        <f xml:space="preserve"> ROW( data_scaledImpacts[[#This Row],[row_id]] ) - ROW( data_scaledImpacts[[#Headers],[row_id]] )</f>
        <v>380</v>
      </c>
      <c r="B381" s="32" t="s">
        <v>452</v>
      </c>
      <c r="C381" s="33" t="s">
        <v>437</v>
      </c>
      <c r="D381" t="s">
        <v>438</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35">
      <c r="A382" s="2">
        <f xml:space="preserve"> ROW( data_scaledImpacts[[#This Row],[row_id]] ) - ROW( data_scaledImpacts[[#Headers],[row_id]] )</f>
        <v>381</v>
      </c>
      <c r="B382" s="32" t="s">
        <v>452</v>
      </c>
      <c r="C382" s="33" t="s">
        <v>437</v>
      </c>
      <c r="D382" t="s">
        <v>438</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35">
      <c r="A383" s="2">
        <f xml:space="preserve"> ROW( data_scaledImpacts[[#This Row],[row_id]] ) - ROW( data_scaledImpacts[[#Headers],[row_id]] )</f>
        <v>382</v>
      </c>
      <c r="B383" s="32" t="s">
        <v>452</v>
      </c>
      <c r="C383" s="33" t="s">
        <v>437</v>
      </c>
      <c r="D383" t="s">
        <v>438</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35">
      <c r="A384" s="2">
        <f xml:space="preserve"> ROW( data_scaledImpacts[[#This Row],[row_id]] ) - ROW( data_scaledImpacts[[#Headers],[row_id]] )</f>
        <v>383</v>
      </c>
      <c r="B384" s="32" t="s">
        <v>452</v>
      </c>
      <c r="C384" s="33" t="s">
        <v>437</v>
      </c>
      <c r="D384" t="s">
        <v>438</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35">
      <c r="A385" s="2">
        <f xml:space="preserve"> ROW( data_scaledImpacts[[#This Row],[row_id]] ) - ROW( data_scaledImpacts[[#Headers],[row_id]] )</f>
        <v>384</v>
      </c>
      <c r="B385" s="32" t="s">
        <v>452</v>
      </c>
      <c r="C385" s="33" t="s">
        <v>437</v>
      </c>
      <c r="D385" t="s">
        <v>438</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35">
      <c r="A386" s="2">
        <f xml:space="preserve"> ROW( data_scaledImpacts[[#This Row],[row_id]] ) - ROW( data_scaledImpacts[[#Headers],[row_id]] )</f>
        <v>385</v>
      </c>
      <c r="B386" s="32" t="s">
        <v>452</v>
      </c>
      <c r="C386" s="33" t="s">
        <v>437</v>
      </c>
      <c r="D386" t="s">
        <v>438</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35">
      <c r="A387" s="2">
        <f xml:space="preserve"> ROW( data_scaledImpacts[[#This Row],[row_id]] ) - ROW( data_scaledImpacts[[#Headers],[row_id]] )</f>
        <v>386</v>
      </c>
      <c r="B387" s="32" t="s">
        <v>452</v>
      </c>
      <c r="C387" s="33" t="s">
        <v>437</v>
      </c>
      <c r="D387" t="s">
        <v>438</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35">
      <c r="A388" s="2">
        <f xml:space="preserve"> ROW( data_scaledImpacts[[#This Row],[row_id]] ) - ROW( data_scaledImpacts[[#Headers],[row_id]] )</f>
        <v>387</v>
      </c>
      <c r="B388" s="32" t="s">
        <v>452</v>
      </c>
      <c r="C388" s="33" t="s">
        <v>437</v>
      </c>
      <c r="D388" t="s">
        <v>438</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35">
      <c r="A389" s="2">
        <f xml:space="preserve"> ROW( data_scaledImpacts[[#This Row],[row_id]] ) - ROW( data_scaledImpacts[[#Headers],[row_id]] )</f>
        <v>388</v>
      </c>
      <c r="B389" s="32" t="s">
        <v>452</v>
      </c>
      <c r="C389" s="33" t="s">
        <v>437</v>
      </c>
      <c r="D389" t="s">
        <v>438</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35">
      <c r="A390" s="2">
        <f xml:space="preserve"> ROW( data_scaledImpacts[[#This Row],[row_id]] ) - ROW( data_scaledImpacts[[#Headers],[row_id]] )</f>
        <v>389</v>
      </c>
      <c r="B390" s="32" t="s">
        <v>452</v>
      </c>
      <c r="C390" s="33" t="s">
        <v>437</v>
      </c>
      <c r="D390" t="s">
        <v>438</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35">
      <c r="A391" s="2">
        <f xml:space="preserve"> ROW( data_scaledImpacts[[#This Row],[row_id]] ) - ROW( data_scaledImpacts[[#Headers],[row_id]] )</f>
        <v>390</v>
      </c>
      <c r="B391" s="32" t="s">
        <v>452</v>
      </c>
      <c r="C391" s="33" t="s">
        <v>437</v>
      </c>
      <c r="D391" t="s">
        <v>438</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35">
      <c r="A392" s="2">
        <f xml:space="preserve"> ROW( data_scaledImpacts[[#This Row],[row_id]] ) - ROW( data_scaledImpacts[[#Headers],[row_id]] )</f>
        <v>391</v>
      </c>
      <c r="B392" s="32" t="s">
        <v>452</v>
      </c>
      <c r="C392" s="33" t="s">
        <v>437</v>
      </c>
      <c r="D392" t="s">
        <v>438</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35">
      <c r="A393" s="2">
        <f xml:space="preserve"> ROW( data_scaledImpacts[[#This Row],[row_id]] ) - ROW( data_scaledImpacts[[#Headers],[row_id]] )</f>
        <v>392</v>
      </c>
      <c r="B393" s="32" t="s">
        <v>452</v>
      </c>
      <c r="C393" s="33" t="s">
        <v>437</v>
      </c>
      <c r="D393" t="s">
        <v>438</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35">
      <c r="A394" s="2">
        <f xml:space="preserve"> ROW( data_scaledImpacts[[#This Row],[row_id]] ) - ROW( data_scaledImpacts[[#Headers],[row_id]] )</f>
        <v>393</v>
      </c>
      <c r="B394" s="32" t="s">
        <v>452</v>
      </c>
      <c r="C394" s="33" t="s">
        <v>437</v>
      </c>
      <c r="D394" t="s">
        <v>438</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35">
      <c r="A395" s="2">
        <f xml:space="preserve"> ROW( data_scaledImpacts[[#This Row],[row_id]] ) - ROW( data_scaledImpacts[[#Headers],[row_id]] )</f>
        <v>394</v>
      </c>
      <c r="B395" s="32" t="s">
        <v>452</v>
      </c>
      <c r="C395" s="33" t="s">
        <v>437</v>
      </c>
      <c r="D395" t="s">
        <v>438</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35">
      <c r="A396" s="2">
        <f xml:space="preserve"> ROW( data_scaledImpacts[[#This Row],[row_id]] ) - ROW( data_scaledImpacts[[#Headers],[row_id]] )</f>
        <v>395</v>
      </c>
      <c r="B396" s="32" t="s">
        <v>452</v>
      </c>
      <c r="C396" s="33" t="s">
        <v>437</v>
      </c>
      <c r="D396" t="s">
        <v>438</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35">
      <c r="A397" s="2">
        <f xml:space="preserve"> ROW( data_scaledImpacts[[#This Row],[row_id]] ) - ROW( data_scaledImpacts[[#Headers],[row_id]] )</f>
        <v>396</v>
      </c>
      <c r="B397" s="32" t="s">
        <v>452</v>
      </c>
      <c r="C397" s="33" t="s">
        <v>437</v>
      </c>
      <c r="D397" t="s">
        <v>438</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35">
      <c r="A398" s="2">
        <f xml:space="preserve"> ROW( data_scaledImpacts[[#This Row],[row_id]] ) - ROW( data_scaledImpacts[[#Headers],[row_id]] )</f>
        <v>397</v>
      </c>
      <c r="B398" s="32" t="s">
        <v>452</v>
      </c>
      <c r="C398" s="33" t="s">
        <v>437</v>
      </c>
      <c r="D398" t="s">
        <v>438</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35">
      <c r="A399" s="2">
        <f xml:space="preserve"> ROW( data_scaledImpacts[[#This Row],[row_id]] ) - ROW( data_scaledImpacts[[#Headers],[row_id]] )</f>
        <v>398</v>
      </c>
      <c r="B399" s="32" t="s">
        <v>452</v>
      </c>
      <c r="C399" s="33" t="s">
        <v>437</v>
      </c>
      <c r="D399" t="s">
        <v>438</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35">
      <c r="A400" s="2">
        <f xml:space="preserve"> ROW( data_scaledImpacts[[#This Row],[row_id]] ) - ROW( data_scaledImpacts[[#Headers],[row_id]] )</f>
        <v>399</v>
      </c>
      <c r="B400" s="32" t="s">
        <v>452</v>
      </c>
      <c r="C400" s="33" t="s">
        <v>437</v>
      </c>
      <c r="D400" t="s">
        <v>438</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35">
      <c r="A401" s="2">
        <f xml:space="preserve"> ROW( data_scaledImpacts[[#This Row],[row_id]] ) - ROW( data_scaledImpacts[[#Headers],[row_id]] )</f>
        <v>400</v>
      </c>
      <c r="B401" s="32" t="s">
        <v>452</v>
      </c>
      <c r="C401" s="33" t="s">
        <v>437</v>
      </c>
      <c r="D401" t="s">
        <v>438</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35">
      <c r="A402" s="2">
        <f xml:space="preserve"> ROW( data_scaledImpacts[[#This Row],[row_id]] ) - ROW( data_scaledImpacts[[#Headers],[row_id]] )</f>
        <v>401</v>
      </c>
      <c r="B402" s="32" t="s">
        <v>452</v>
      </c>
      <c r="C402" s="33" t="s">
        <v>437</v>
      </c>
      <c r="D402" t="s">
        <v>438</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35">
      <c r="A403" s="2">
        <f xml:space="preserve"> ROW( data_scaledImpacts[[#This Row],[row_id]] ) - ROW( data_scaledImpacts[[#Headers],[row_id]] )</f>
        <v>402</v>
      </c>
      <c r="B403" s="32" t="s">
        <v>452</v>
      </c>
      <c r="C403" s="33" t="s">
        <v>437</v>
      </c>
      <c r="D403" t="s">
        <v>438</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35">
      <c r="A404" s="2">
        <f xml:space="preserve"> ROW( data_scaledImpacts[[#This Row],[row_id]] ) - ROW( data_scaledImpacts[[#Headers],[row_id]] )</f>
        <v>403</v>
      </c>
      <c r="B404" s="32" t="s">
        <v>452</v>
      </c>
      <c r="C404" s="33" t="s">
        <v>437</v>
      </c>
      <c r="D404" t="s">
        <v>439</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35">
      <c r="A405" s="2">
        <f xml:space="preserve"> ROW( data_scaledImpacts[[#This Row],[row_id]] ) - ROW( data_scaledImpacts[[#Headers],[row_id]] )</f>
        <v>404</v>
      </c>
      <c r="B405" s="32" t="s">
        <v>452</v>
      </c>
      <c r="C405" s="33" t="s">
        <v>437</v>
      </c>
      <c r="D405" t="s">
        <v>439</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35">
      <c r="A406" s="2">
        <f xml:space="preserve"> ROW( data_scaledImpacts[[#This Row],[row_id]] ) - ROW( data_scaledImpacts[[#Headers],[row_id]] )</f>
        <v>405</v>
      </c>
      <c r="B406" s="32" t="s">
        <v>452</v>
      </c>
      <c r="C406" s="33" t="s">
        <v>437</v>
      </c>
      <c r="D406" t="s">
        <v>439</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35">
      <c r="A407" s="2">
        <f xml:space="preserve"> ROW( data_scaledImpacts[[#This Row],[row_id]] ) - ROW( data_scaledImpacts[[#Headers],[row_id]] )</f>
        <v>406</v>
      </c>
      <c r="B407" s="32" t="s">
        <v>452</v>
      </c>
      <c r="C407" s="33" t="s">
        <v>437</v>
      </c>
      <c r="D407" t="s">
        <v>439</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35">
      <c r="A408" s="2">
        <f xml:space="preserve"> ROW( data_scaledImpacts[[#This Row],[row_id]] ) - ROW( data_scaledImpacts[[#Headers],[row_id]] )</f>
        <v>407</v>
      </c>
      <c r="B408" s="32" t="s">
        <v>452</v>
      </c>
      <c r="C408" s="33" t="s">
        <v>437</v>
      </c>
      <c r="D408" t="s">
        <v>439</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35">
      <c r="A409" s="2">
        <f xml:space="preserve"> ROW( data_scaledImpacts[[#This Row],[row_id]] ) - ROW( data_scaledImpacts[[#Headers],[row_id]] )</f>
        <v>408</v>
      </c>
      <c r="B409" s="32" t="s">
        <v>452</v>
      </c>
      <c r="C409" s="33" t="s">
        <v>437</v>
      </c>
      <c r="D409" t="s">
        <v>439</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35">
      <c r="A410" s="2">
        <f xml:space="preserve"> ROW( data_scaledImpacts[[#This Row],[row_id]] ) - ROW( data_scaledImpacts[[#Headers],[row_id]] )</f>
        <v>409</v>
      </c>
      <c r="B410" s="32" t="s">
        <v>452</v>
      </c>
      <c r="C410" s="33" t="s">
        <v>437</v>
      </c>
      <c r="D410" t="s">
        <v>439</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35">
      <c r="A411" s="2">
        <f xml:space="preserve"> ROW( data_scaledImpacts[[#This Row],[row_id]] ) - ROW( data_scaledImpacts[[#Headers],[row_id]] )</f>
        <v>410</v>
      </c>
      <c r="B411" s="32" t="s">
        <v>452</v>
      </c>
      <c r="C411" s="33" t="s">
        <v>437</v>
      </c>
      <c r="D411" t="s">
        <v>439</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35">
      <c r="A412" s="2">
        <f xml:space="preserve"> ROW( data_scaledImpacts[[#This Row],[row_id]] ) - ROW( data_scaledImpacts[[#Headers],[row_id]] )</f>
        <v>411</v>
      </c>
      <c r="B412" s="32" t="s">
        <v>452</v>
      </c>
      <c r="C412" s="33" t="s">
        <v>437</v>
      </c>
      <c r="D412" t="s">
        <v>439</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35">
      <c r="A413" s="2">
        <f xml:space="preserve"> ROW( data_scaledImpacts[[#This Row],[row_id]] ) - ROW( data_scaledImpacts[[#Headers],[row_id]] )</f>
        <v>412</v>
      </c>
      <c r="B413" s="32" t="s">
        <v>452</v>
      </c>
      <c r="C413" s="33" t="s">
        <v>437</v>
      </c>
      <c r="D413" t="s">
        <v>439</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35">
      <c r="A414" s="2">
        <f xml:space="preserve"> ROW( data_scaledImpacts[[#This Row],[row_id]] ) - ROW( data_scaledImpacts[[#Headers],[row_id]] )</f>
        <v>413</v>
      </c>
      <c r="B414" s="32" t="s">
        <v>452</v>
      </c>
      <c r="C414" s="33" t="s">
        <v>437</v>
      </c>
      <c r="D414" t="s">
        <v>439</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35">
      <c r="A415" s="2">
        <f xml:space="preserve"> ROW( data_scaledImpacts[[#This Row],[row_id]] ) - ROW( data_scaledImpacts[[#Headers],[row_id]] )</f>
        <v>414</v>
      </c>
      <c r="B415" s="32" t="s">
        <v>452</v>
      </c>
      <c r="C415" s="33" t="s">
        <v>437</v>
      </c>
      <c r="D415" t="s">
        <v>439</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35">
      <c r="A416" s="2">
        <f xml:space="preserve"> ROW( data_scaledImpacts[[#This Row],[row_id]] ) - ROW( data_scaledImpacts[[#Headers],[row_id]] )</f>
        <v>415</v>
      </c>
      <c r="B416" s="32" t="s">
        <v>452</v>
      </c>
      <c r="C416" s="33" t="s">
        <v>437</v>
      </c>
      <c r="D416" t="s">
        <v>439</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35">
      <c r="A417" s="2">
        <f xml:space="preserve"> ROW( data_scaledImpacts[[#This Row],[row_id]] ) - ROW( data_scaledImpacts[[#Headers],[row_id]] )</f>
        <v>416</v>
      </c>
      <c r="B417" s="32" t="s">
        <v>452</v>
      </c>
      <c r="C417" s="33" t="s">
        <v>437</v>
      </c>
      <c r="D417" t="s">
        <v>439</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35">
      <c r="A418" s="2">
        <f xml:space="preserve"> ROW( data_scaledImpacts[[#This Row],[row_id]] ) - ROW( data_scaledImpacts[[#Headers],[row_id]] )</f>
        <v>417</v>
      </c>
      <c r="B418" s="32" t="s">
        <v>452</v>
      </c>
      <c r="C418" s="33" t="s">
        <v>437</v>
      </c>
      <c r="D418" t="s">
        <v>439</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35">
      <c r="A419" s="2">
        <f xml:space="preserve"> ROW( data_scaledImpacts[[#This Row],[row_id]] ) - ROW( data_scaledImpacts[[#Headers],[row_id]] )</f>
        <v>418</v>
      </c>
      <c r="B419" s="32" t="s">
        <v>452</v>
      </c>
      <c r="C419" s="33" t="s">
        <v>437</v>
      </c>
      <c r="D419" t="s">
        <v>439</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35">
      <c r="A420" s="2">
        <f xml:space="preserve"> ROW( data_scaledImpacts[[#This Row],[row_id]] ) - ROW( data_scaledImpacts[[#Headers],[row_id]] )</f>
        <v>419</v>
      </c>
      <c r="B420" s="32" t="s">
        <v>452</v>
      </c>
      <c r="C420" s="33" t="s">
        <v>437</v>
      </c>
      <c r="D420" t="s">
        <v>439</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35">
      <c r="A421" s="2">
        <f xml:space="preserve"> ROW( data_scaledImpacts[[#This Row],[row_id]] ) - ROW( data_scaledImpacts[[#Headers],[row_id]] )</f>
        <v>420</v>
      </c>
      <c r="B421" s="32" t="s">
        <v>452</v>
      </c>
      <c r="C421" s="33" t="s">
        <v>437</v>
      </c>
      <c r="D421" t="s">
        <v>439</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35">
      <c r="A422" s="2">
        <f xml:space="preserve"> ROW( data_scaledImpacts[[#This Row],[row_id]] ) - ROW( data_scaledImpacts[[#Headers],[row_id]] )</f>
        <v>421</v>
      </c>
      <c r="B422" s="32" t="s">
        <v>452</v>
      </c>
      <c r="C422" s="33" t="s">
        <v>437</v>
      </c>
      <c r="D422" t="s">
        <v>439</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35">
      <c r="A423" s="2">
        <f xml:space="preserve"> ROW( data_scaledImpacts[[#This Row],[row_id]] ) - ROW( data_scaledImpacts[[#Headers],[row_id]] )</f>
        <v>422</v>
      </c>
      <c r="B423" s="32" t="s">
        <v>452</v>
      </c>
      <c r="C423" s="33" t="s">
        <v>437</v>
      </c>
      <c r="D423" t="s">
        <v>439</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35">
      <c r="A424" s="2">
        <f xml:space="preserve"> ROW( data_scaledImpacts[[#This Row],[row_id]] ) - ROW( data_scaledImpacts[[#Headers],[row_id]] )</f>
        <v>423</v>
      </c>
      <c r="B424" s="32" t="s">
        <v>452</v>
      </c>
      <c r="C424" s="33" t="s">
        <v>437</v>
      </c>
      <c r="D424" t="s">
        <v>439</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35">
      <c r="A425" s="2">
        <f xml:space="preserve"> ROW( data_scaledImpacts[[#This Row],[row_id]] ) - ROW( data_scaledImpacts[[#Headers],[row_id]] )</f>
        <v>424</v>
      </c>
      <c r="B425" s="32" t="s">
        <v>452</v>
      </c>
      <c r="C425" s="33" t="s">
        <v>437</v>
      </c>
      <c r="D425" t="s">
        <v>439</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35">
      <c r="A426" s="2">
        <f xml:space="preserve"> ROW( data_scaledImpacts[[#This Row],[row_id]] ) - ROW( data_scaledImpacts[[#Headers],[row_id]] )</f>
        <v>425</v>
      </c>
      <c r="B426" s="32" t="s">
        <v>452</v>
      </c>
      <c r="C426" s="33" t="s">
        <v>437</v>
      </c>
      <c r="D426" t="s">
        <v>439</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35">
      <c r="A427" s="2">
        <f xml:space="preserve"> ROW( data_scaledImpacts[[#This Row],[row_id]] ) - ROW( data_scaledImpacts[[#Headers],[row_id]] )</f>
        <v>426</v>
      </c>
      <c r="B427" s="32" t="s">
        <v>452</v>
      </c>
      <c r="C427" s="33" t="s">
        <v>437</v>
      </c>
      <c r="D427" t="s">
        <v>439</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35">
      <c r="A428" s="2">
        <f xml:space="preserve"> ROW( data_scaledImpacts[[#This Row],[row_id]] ) - ROW( data_scaledImpacts[[#Headers],[row_id]] )</f>
        <v>427</v>
      </c>
      <c r="B428" s="32" t="s">
        <v>452</v>
      </c>
      <c r="C428" s="33" t="s">
        <v>437</v>
      </c>
      <c r="D428" t="s">
        <v>439</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35">
      <c r="A429" s="2">
        <f xml:space="preserve"> ROW( data_scaledImpacts[[#This Row],[row_id]] ) - ROW( data_scaledImpacts[[#Headers],[row_id]] )</f>
        <v>428</v>
      </c>
      <c r="B429" s="32" t="s">
        <v>452</v>
      </c>
      <c r="C429" s="33" t="s">
        <v>437</v>
      </c>
      <c r="D429" t="s">
        <v>439</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35">
      <c r="A430" s="2">
        <f xml:space="preserve"> ROW( data_scaledImpacts[[#This Row],[row_id]] ) - ROW( data_scaledImpacts[[#Headers],[row_id]] )</f>
        <v>429</v>
      </c>
      <c r="B430" s="32" t="s">
        <v>452</v>
      </c>
      <c r="C430" s="33" t="s">
        <v>437</v>
      </c>
      <c r="D430" t="s">
        <v>439</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35">
      <c r="A431" s="2">
        <f xml:space="preserve"> ROW( data_scaledImpacts[[#This Row],[row_id]] ) - ROW( data_scaledImpacts[[#Headers],[row_id]] )</f>
        <v>430</v>
      </c>
      <c r="B431" s="32" t="s">
        <v>452</v>
      </c>
      <c r="C431" s="33" t="s">
        <v>437</v>
      </c>
      <c r="D431" t="s">
        <v>439</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35">
      <c r="A432" s="2">
        <f xml:space="preserve"> ROW( data_scaledImpacts[[#This Row],[row_id]] ) - ROW( data_scaledImpacts[[#Headers],[row_id]] )</f>
        <v>431</v>
      </c>
      <c r="B432" s="32" t="s">
        <v>452</v>
      </c>
      <c r="C432" s="33" t="s">
        <v>437</v>
      </c>
      <c r="D432" t="s">
        <v>439</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35">
      <c r="A433" s="2">
        <f xml:space="preserve"> ROW( data_scaledImpacts[[#This Row],[row_id]] ) - ROW( data_scaledImpacts[[#Headers],[row_id]] )</f>
        <v>432</v>
      </c>
      <c r="B433" s="32" t="s">
        <v>452</v>
      </c>
      <c r="C433" s="33" t="s">
        <v>437</v>
      </c>
      <c r="D433" t="s">
        <v>439</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35">
      <c r="A434" s="2">
        <f xml:space="preserve"> ROW( data_scaledImpacts[[#This Row],[row_id]] ) - ROW( data_scaledImpacts[[#Headers],[row_id]] )</f>
        <v>433</v>
      </c>
      <c r="B434" s="32" t="s">
        <v>452</v>
      </c>
      <c r="C434" s="33" t="s">
        <v>437</v>
      </c>
      <c r="D434" t="s">
        <v>439</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35">
      <c r="A435" s="2">
        <f xml:space="preserve"> ROW( data_scaledImpacts[[#This Row],[row_id]] ) - ROW( data_scaledImpacts[[#Headers],[row_id]] )</f>
        <v>434</v>
      </c>
      <c r="B435" s="32" t="s">
        <v>452</v>
      </c>
      <c r="C435" s="33" t="s">
        <v>437</v>
      </c>
      <c r="D435" t="s">
        <v>440</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35">
      <c r="A436" s="2">
        <f xml:space="preserve"> ROW( data_scaledImpacts[[#This Row],[row_id]] ) - ROW( data_scaledImpacts[[#Headers],[row_id]] )</f>
        <v>435</v>
      </c>
      <c r="B436" s="32" t="s">
        <v>452</v>
      </c>
      <c r="C436" s="33" t="s">
        <v>437</v>
      </c>
      <c r="D436" t="s">
        <v>440</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35">
      <c r="A437" s="2">
        <f xml:space="preserve"> ROW( data_scaledImpacts[[#This Row],[row_id]] ) - ROW( data_scaledImpacts[[#Headers],[row_id]] )</f>
        <v>436</v>
      </c>
      <c r="B437" s="32" t="s">
        <v>452</v>
      </c>
      <c r="C437" s="33" t="s">
        <v>437</v>
      </c>
      <c r="D437" t="s">
        <v>440</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35">
      <c r="A438" s="2">
        <f xml:space="preserve"> ROW( data_scaledImpacts[[#This Row],[row_id]] ) - ROW( data_scaledImpacts[[#Headers],[row_id]] )</f>
        <v>437</v>
      </c>
      <c r="B438" s="32" t="s">
        <v>452</v>
      </c>
      <c r="C438" s="33" t="s">
        <v>437</v>
      </c>
      <c r="D438" t="s">
        <v>440</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35">
      <c r="A439" s="2">
        <f xml:space="preserve"> ROW( data_scaledImpacts[[#This Row],[row_id]] ) - ROW( data_scaledImpacts[[#Headers],[row_id]] )</f>
        <v>438</v>
      </c>
      <c r="B439" s="32" t="s">
        <v>452</v>
      </c>
      <c r="C439" s="33" t="s">
        <v>437</v>
      </c>
      <c r="D439" t="s">
        <v>440</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35">
      <c r="A440" s="2">
        <f xml:space="preserve"> ROW( data_scaledImpacts[[#This Row],[row_id]] ) - ROW( data_scaledImpacts[[#Headers],[row_id]] )</f>
        <v>439</v>
      </c>
      <c r="B440" s="32" t="s">
        <v>452</v>
      </c>
      <c r="C440" s="33" t="s">
        <v>437</v>
      </c>
      <c r="D440" t="s">
        <v>440</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35">
      <c r="A441" s="2">
        <f xml:space="preserve"> ROW( data_scaledImpacts[[#This Row],[row_id]] ) - ROW( data_scaledImpacts[[#Headers],[row_id]] )</f>
        <v>440</v>
      </c>
      <c r="B441" s="32" t="s">
        <v>452</v>
      </c>
      <c r="C441" s="33" t="s">
        <v>437</v>
      </c>
      <c r="D441" t="s">
        <v>440</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35">
      <c r="A442" s="2">
        <f xml:space="preserve"> ROW( data_scaledImpacts[[#This Row],[row_id]] ) - ROW( data_scaledImpacts[[#Headers],[row_id]] )</f>
        <v>441</v>
      </c>
      <c r="B442" s="32" t="s">
        <v>452</v>
      </c>
      <c r="C442" s="33" t="s">
        <v>437</v>
      </c>
      <c r="D442" t="s">
        <v>440</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35">
      <c r="A443" s="2">
        <f xml:space="preserve"> ROW( data_scaledImpacts[[#This Row],[row_id]] ) - ROW( data_scaledImpacts[[#Headers],[row_id]] )</f>
        <v>442</v>
      </c>
      <c r="B443" s="32" t="s">
        <v>452</v>
      </c>
      <c r="C443" s="33" t="s">
        <v>437</v>
      </c>
      <c r="D443" t="s">
        <v>440</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35">
      <c r="A444" s="2">
        <f xml:space="preserve"> ROW( data_scaledImpacts[[#This Row],[row_id]] ) - ROW( data_scaledImpacts[[#Headers],[row_id]] )</f>
        <v>443</v>
      </c>
      <c r="B444" s="32" t="s">
        <v>452</v>
      </c>
      <c r="C444" s="33" t="s">
        <v>437</v>
      </c>
      <c r="D444" t="s">
        <v>440</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35">
      <c r="A445" s="2">
        <f xml:space="preserve"> ROW( data_scaledImpacts[[#This Row],[row_id]] ) - ROW( data_scaledImpacts[[#Headers],[row_id]] )</f>
        <v>444</v>
      </c>
      <c r="B445" s="32" t="s">
        <v>452</v>
      </c>
      <c r="C445" s="33" t="s">
        <v>437</v>
      </c>
      <c r="D445" t="s">
        <v>440</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35">
      <c r="A446" s="2">
        <f xml:space="preserve"> ROW( data_scaledImpacts[[#This Row],[row_id]] ) - ROW( data_scaledImpacts[[#Headers],[row_id]] )</f>
        <v>445</v>
      </c>
      <c r="B446" s="32" t="s">
        <v>452</v>
      </c>
      <c r="C446" s="33" t="s">
        <v>437</v>
      </c>
      <c r="D446" t="s">
        <v>440</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35">
      <c r="A447" s="2">
        <f xml:space="preserve"> ROW( data_scaledImpacts[[#This Row],[row_id]] ) - ROW( data_scaledImpacts[[#Headers],[row_id]] )</f>
        <v>446</v>
      </c>
      <c r="B447" s="32" t="s">
        <v>452</v>
      </c>
      <c r="C447" s="33" t="s">
        <v>437</v>
      </c>
      <c r="D447" t="s">
        <v>440</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35">
      <c r="A448" s="2">
        <f xml:space="preserve"> ROW( data_scaledImpacts[[#This Row],[row_id]] ) - ROW( data_scaledImpacts[[#Headers],[row_id]] )</f>
        <v>447</v>
      </c>
      <c r="B448" s="32" t="s">
        <v>452</v>
      </c>
      <c r="C448" s="33" t="s">
        <v>437</v>
      </c>
      <c r="D448" t="s">
        <v>440</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35">
      <c r="A449" s="2">
        <f xml:space="preserve"> ROW( data_scaledImpacts[[#This Row],[row_id]] ) - ROW( data_scaledImpacts[[#Headers],[row_id]] )</f>
        <v>448</v>
      </c>
      <c r="B449" s="32" t="s">
        <v>452</v>
      </c>
      <c r="C449" s="33" t="s">
        <v>437</v>
      </c>
      <c r="D449" t="s">
        <v>440</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35">
      <c r="A450" s="2">
        <f xml:space="preserve"> ROW( data_scaledImpacts[[#This Row],[row_id]] ) - ROW( data_scaledImpacts[[#Headers],[row_id]] )</f>
        <v>449</v>
      </c>
      <c r="B450" s="32" t="s">
        <v>452</v>
      </c>
      <c r="C450" s="33" t="s">
        <v>437</v>
      </c>
      <c r="D450" t="s">
        <v>440</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35">
      <c r="A451" s="2">
        <f xml:space="preserve"> ROW( data_scaledImpacts[[#This Row],[row_id]] ) - ROW( data_scaledImpacts[[#Headers],[row_id]] )</f>
        <v>450</v>
      </c>
      <c r="B451" s="32" t="s">
        <v>452</v>
      </c>
      <c r="C451" s="33" t="s">
        <v>437</v>
      </c>
      <c r="D451" t="s">
        <v>440</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35">
      <c r="A452" s="2">
        <f xml:space="preserve"> ROW( data_scaledImpacts[[#This Row],[row_id]] ) - ROW( data_scaledImpacts[[#Headers],[row_id]] )</f>
        <v>451</v>
      </c>
      <c r="B452" s="32" t="s">
        <v>452</v>
      </c>
      <c r="C452" s="33" t="s">
        <v>437</v>
      </c>
      <c r="D452" t="s">
        <v>440</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35">
      <c r="A453" s="2">
        <f xml:space="preserve"> ROW( data_scaledImpacts[[#This Row],[row_id]] ) - ROW( data_scaledImpacts[[#Headers],[row_id]] )</f>
        <v>452</v>
      </c>
      <c r="B453" s="32" t="s">
        <v>452</v>
      </c>
      <c r="C453" s="33" t="s">
        <v>437</v>
      </c>
      <c r="D453" t="s">
        <v>440</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35">
      <c r="A454" s="2">
        <f xml:space="preserve"> ROW( data_scaledImpacts[[#This Row],[row_id]] ) - ROW( data_scaledImpacts[[#Headers],[row_id]] )</f>
        <v>453</v>
      </c>
      <c r="B454" s="32" t="s">
        <v>452</v>
      </c>
      <c r="C454" s="33" t="s">
        <v>437</v>
      </c>
      <c r="D454" t="s">
        <v>440</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35">
      <c r="A455" s="2">
        <f xml:space="preserve"> ROW( data_scaledImpacts[[#This Row],[row_id]] ) - ROW( data_scaledImpacts[[#Headers],[row_id]] )</f>
        <v>454</v>
      </c>
      <c r="B455" s="32" t="s">
        <v>452</v>
      </c>
      <c r="C455" s="33" t="s">
        <v>437</v>
      </c>
      <c r="D455" t="s">
        <v>440</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35">
      <c r="A456" s="2">
        <f xml:space="preserve"> ROW( data_scaledImpacts[[#This Row],[row_id]] ) - ROW( data_scaledImpacts[[#Headers],[row_id]] )</f>
        <v>455</v>
      </c>
      <c r="B456" s="32" t="s">
        <v>452</v>
      </c>
      <c r="C456" s="33" t="s">
        <v>437</v>
      </c>
      <c r="D456" t="s">
        <v>440</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35">
      <c r="A457" s="2">
        <f xml:space="preserve"> ROW( data_scaledImpacts[[#This Row],[row_id]] ) - ROW( data_scaledImpacts[[#Headers],[row_id]] )</f>
        <v>456</v>
      </c>
      <c r="B457" s="32" t="s">
        <v>452</v>
      </c>
      <c r="C457" s="33" t="s">
        <v>437</v>
      </c>
      <c r="D457" t="s">
        <v>440</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35">
      <c r="A458" s="2">
        <f xml:space="preserve"> ROW( data_scaledImpacts[[#This Row],[row_id]] ) - ROW( data_scaledImpacts[[#Headers],[row_id]] )</f>
        <v>457</v>
      </c>
      <c r="B458" s="32" t="s">
        <v>452</v>
      </c>
      <c r="C458" s="33" t="s">
        <v>437</v>
      </c>
      <c r="D458" t="s">
        <v>440</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35">
      <c r="A459" s="2">
        <f xml:space="preserve"> ROW( data_scaledImpacts[[#This Row],[row_id]] ) - ROW( data_scaledImpacts[[#Headers],[row_id]] )</f>
        <v>458</v>
      </c>
      <c r="B459" s="32" t="s">
        <v>452</v>
      </c>
      <c r="C459" s="33" t="s">
        <v>437</v>
      </c>
      <c r="D459" t="s">
        <v>440</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35">
      <c r="A460" s="2">
        <f xml:space="preserve"> ROW( data_scaledImpacts[[#This Row],[row_id]] ) - ROW( data_scaledImpacts[[#Headers],[row_id]] )</f>
        <v>459</v>
      </c>
      <c r="B460" s="32" t="s">
        <v>452</v>
      </c>
      <c r="C460" s="33" t="s">
        <v>437</v>
      </c>
      <c r="D460" t="s">
        <v>440</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35">
      <c r="A461" s="2">
        <f xml:space="preserve"> ROW( data_scaledImpacts[[#This Row],[row_id]] ) - ROW( data_scaledImpacts[[#Headers],[row_id]] )</f>
        <v>460</v>
      </c>
      <c r="B461" s="32" t="s">
        <v>452</v>
      </c>
      <c r="C461" s="33" t="s">
        <v>437</v>
      </c>
      <c r="D461" t="s">
        <v>440</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35">
      <c r="A462" s="2">
        <f xml:space="preserve"> ROW( data_scaledImpacts[[#This Row],[row_id]] ) - ROW( data_scaledImpacts[[#Headers],[row_id]] )</f>
        <v>461</v>
      </c>
      <c r="B462" s="32" t="s">
        <v>452</v>
      </c>
      <c r="C462" s="33" t="s">
        <v>437</v>
      </c>
      <c r="D462" t="s">
        <v>440</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35">
      <c r="A463" s="2">
        <f xml:space="preserve"> ROW( data_scaledImpacts[[#This Row],[row_id]] ) - ROW( data_scaledImpacts[[#Headers],[row_id]] )</f>
        <v>462</v>
      </c>
      <c r="B463" s="32" t="s">
        <v>452</v>
      </c>
      <c r="C463" s="33" t="s">
        <v>437</v>
      </c>
      <c r="D463" t="s">
        <v>440</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35">
      <c r="A464" s="2">
        <f xml:space="preserve"> ROW( data_scaledImpacts[[#This Row],[row_id]] ) - ROW( data_scaledImpacts[[#Headers],[row_id]] )</f>
        <v>463</v>
      </c>
      <c r="B464" s="32" t="s">
        <v>452</v>
      </c>
      <c r="C464" s="33" t="s">
        <v>437</v>
      </c>
      <c r="D464" t="s">
        <v>440</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35">
      <c r="A465" s="2">
        <f xml:space="preserve"> ROW( data_scaledImpacts[[#This Row],[row_id]] ) - ROW( data_scaledImpacts[[#Headers],[row_id]] )</f>
        <v>464</v>
      </c>
      <c r="B465" s="32" t="s">
        <v>452</v>
      </c>
      <c r="C465" s="33" t="s">
        <v>437</v>
      </c>
      <c r="D465" t="s">
        <v>440</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35">
      <c r="A466" s="2">
        <f xml:space="preserve"> ROW( data_scaledImpacts[[#This Row],[row_id]] ) - ROW( data_scaledImpacts[[#Headers],[row_id]] )</f>
        <v>465</v>
      </c>
      <c r="B466" s="32" t="s">
        <v>452</v>
      </c>
      <c r="C466" s="33" t="s">
        <v>437</v>
      </c>
      <c r="D466" t="s">
        <v>441</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35">
      <c r="A467" s="2">
        <f xml:space="preserve"> ROW( data_scaledImpacts[[#This Row],[row_id]] ) - ROW( data_scaledImpacts[[#Headers],[row_id]] )</f>
        <v>466</v>
      </c>
      <c r="B467" s="32" t="s">
        <v>452</v>
      </c>
      <c r="C467" s="33" t="s">
        <v>437</v>
      </c>
      <c r="D467" t="s">
        <v>441</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35">
      <c r="A468" s="2">
        <f xml:space="preserve"> ROW( data_scaledImpacts[[#This Row],[row_id]] ) - ROW( data_scaledImpacts[[#Headers],[row_id]] )</f>
        <v>467</v>
      </c>
      <c r="B468" s="32" t="s">
        <v>452</v>
      </c>
      <c r="C468" s="33" t="s">
        <v>437</v>
      </c>
      <c r="D468" t="s">
        <v>441</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35">
      <c r="A469" s="2">
        <f xml:space="preserve"> ROW( data_scaledImpacts[[#This Row],[row_id]] ) - ROW( data_scaledImpacts[[#Headers],[row_id]] )</f>
        <v>468</v>
      </c>
      <c r="B469" s="32" t="s">
        <v>452</v>
      </c>
      <c r="C469" s="33" t="s">
        <v>437</v>
      </c>
      <c r="D469" t="s">
        <v>441</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35">
      <c r="A470" s="2">
        <f xml:space="preserve"> ROW( data_scaledImpacts[[#This Row],[row_id]] ) - ROW( data_scaledImpacts[[#Headers],[row_id]] )</f>
        <v>469</v>
      </c>
      <c r="B470" s="32" t="s">
        <v>452</v>
      </c>
      <c r="C470" s="33" t="s">
        <v>437</v>
      </c>
      <c r="D470" t="s">
        <v>441</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35">
      <c r="A471" s="2">
        <f xml:space="preserve"> ROW( data_scaledImpacts[[#This Row],[row_id]] ) - ROW( data_scaledImpacts[[#Headers],[row_id]] )</f>
        <v>470</v>
      </c>
      <c r="B471" s="32" t="s">
        <v>452</v>
      </c>
      <c r="C471" s="33" t="s">
        <v>437</v>
      </c>
      <c r="D471" t="s">
        <v>441</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35">
      <c r="A472" s="2">
        <f xml:space="preserve"> ROW( data_scaledImpacts[[#This Row],[row_id]] ) - ROW( data_scaledImpacts[[#Headers],[row_id]] )</f>
        <v>471</v>
      </c>
      <c r="B472" s="32" t="s">
        <v>452</v>
      </c>
      <c r="C472" s="33" t="s">
        <v>437</v>
      </c>
      <c r="D472" t="s">
        <v>441</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35">
      <c r="A473" s="2">
        <f xml:space="preserve"> ROW( data_scaledImpacts[[#This Row],[row_id]] ) - ROW( data_scaledImpacts[[#Headers],[row_id]] )</f>
        <v>472</v>
      </c>
      <c r="B473" s="32" t="s">
        <v>452</v>
      </c>
      <c r="C473" s="33" t="s">
        <v>437</v>
      </c>
      <c r="D473" t="s">
        <v>441</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35">
      <c r="A474" s="2">
        <f xml:space="preserve"> ROW( data_scaledImpacts[[#This Row],[row_id]] ) - ROW( data_scaledImpacts[[#Headers],[row_id]] )</f>
        <v>473</v>
      </c>
      <c r="B474" s="32" t="s">
        <v>452</v>
      </c>
      <c r="C474" s="33" t="s">
        <v>437</v>
      </c>
      <c r="D474" t="s">
        <v>441</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35">
      <c r="A475" s="2">
        <f xml:space="preserve"> ROW( data_scaledImpacts[[#This Row],[row_id]] ) - ROW( data_scaledImpacts[[#Headers],[row_id]] )</f>
        <v>474</v>
      </c>
      <c r="B475" s="32" t="s">
        <v>452</v>
      </c>
      <c r="C475" s="33" t="s">
        <v>437</v>
      </c>
      <c r="D475" t="s">
        <v>441</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35">
      <c r="A476" s="2">
        <f xml:space="preserve"> ROW( data_scaledImpacts[[#This Row],[row_id]] ) - ROW( data_scaledImpacts[[#Headers],[row_id]] )</f>
        <v>475</v>
      </c>
      <c r="B476" s="32" t="s">
        <v>452</v>
      </c>
      <c r="C476" s="33" t="s">
        <v>437</v>
      </c>
      <c r="D476" t="s">
        <v>441</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35">
      <c r="A477" s="2">
        <f xml:space="preserve"> ROW( data_scaledImpacts[[#This Row],[row_id]] ) - ROW( data_scaledImpacts[[#Headers],[row_id]] )</f>
        <v>476</v>
      </c>
      <c r="B477" s="32" t="s">
        <v>452</v>
      </c>
      <c r="C477" s="33" t="s">
        <v>437</v>
      </c>
      <c r="D477" t="s">
        <v>441</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35">
      <c r="A478" s="2">
        <f xml:space="preserve"> ROW( data_scaledImpacts[[#This Row],[row_id]] ) - ROW( data_scaledImpacts[[#Headers],[row_id]] )</f>
        <v>477</v>
      </c>
      <c r="B478" s="32" t="s">
        <v>452</v>
      </c>
      <c r="C478" s="33" t="s">
        <v>437</v>
      </c>
      <c r="D478" t="s">
        <v>441</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35">
      <c r="A479" s="2">
        <f xml:space="preserve"> ROW( data_scaledImpacts[[#This Row],[row_id]] ) - ROW( data_scaledImpacts[[#Headers],[row_id]] )</f>
        <v>478</v>
      </c>
      <c r="B479" s="32" t="s">
        <v>452</v>
      </c>
      <c r="C479" s="33" t="s">
        <v>437</v>
      </c>
      <c r="D479" t="s">
        <v>441</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35">
      <c r="A480" s="2">
        <f xml:space="preserve"> ROW( data_scaledImpacts[[#This Row],[row_id]] ) - ROW( data_scaledImpacts[[#Headers],[row_id]] )</f>
        <v>479</v>
      </c>
      <c r="B480" s="32" t="s">
        <v>452</v>
      </c>
      <c r="C480" s="33" t="s">
        <v>437</v>
      </c>
      <c r="D480" t="s">
        <v>441</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35">
      <c r="A481" s="2">
        <f xml:space="preserve"> ROW( data_scaledImpacts[[#This Row],[row_id]] ) - ROW( data_scaledImpacts[[#Headers],[row_id]] )</f>
        <v>480</v>
      </c>
      <c r="B481" s="32" t="s">
        <v>452</v>
      </c>
      <c r="C481" s="33" t="s">
        <v>437</v>
      </c>
      <c r="D481" t="s">
        <v>441</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35">
      <c r="A482" s="2">
        <f xml:space="preserve"> ROW( data_scaledImpacts[[#This Row],[row_id]] ) - ROW( data_scaledImpacts[[#Headers],[row_id]] )</f>
        <v>481</v>
      </c>
      <c r="B482" s="32" t="s">
        <v>452</v>
      </c>
      <c r="C482" s="33" t="s">
        <v>437</v>
      </c>
      <c r="D482" t="s">
        <v>441</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35">
      <c r="A483" s="2">
        <f xml:space="preserve"> ROW( data_scaledImpacts[[#This Row],[row_id]] ) - ROW( data_scaledImpacts[[#Headers],[row_id]] )</f>
        <v>482</v>
      </c>
      <c r="B483" s="32" t="s">
        <v>452</v>
      </c>
      <c r="C483" s="33" t="s">
        <v>437</v>
      </c>
      <c r="D483" t="s">
        <v>441</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35">
      <c r="A484" s="2">
        <f xml:space="preserve"> ROW( data_scaledImpacts[[#This Row],[row_id]] ) - ROW( data_scaledImpacts[[#Headers],[row_id]] )</f>
        <v>483</v>
      </c>
      <c r="B484" s="32" t="s">
        <v>452</v>
      </c>
      <c r="C484" s="33" t="s">
        <v>437</v>
      </c>
      <c r="D484" t="s">
        <v>441</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35">
      <c r="A485" s="2">
        <f xml:space="preserve"> ROW( data_scaledImpacts[[#This Row],[row_id]] ) - ROW( data_scaledImpacts[[#Headers],[row_id]] )</f>
        <v>484</v>
      </c>
      <c r="B485" s="32" t="s">
        <v>452</v>
      </c>
      <c r="C485" s="33" t="s">
        <v>437</v>
      </c>
      <c r="D485" t="s">
        <v>441</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35">
      <c r="A486" s="2">
        <f xml:space="preserve"> ROW( data_scaledImpacts[[#This Row],[row_id]] ) - ROW( data_scaledImpacts[[#Headers],[row_id]] )</f>
        <v>485</v>
      </c>
      <c r="B486" s="32" t="s">
        <v>452</v>
      </c>
      <c r="C486" s="33" t="s">
        <v>437</v>
      </c>
      <c r="D486" t="s">
        <v>441</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35">
      <c r="A487" s="2">
        <f xml:space="preserve"> ROW( data_scaledImpacts[[#This Row],[row_id]] ) - ROW( data_scaledImpacts[[#Headers],[row_id]] )</f>
        <v>486</v>
      </c>
      <c r="B487" s="32" t="s">
        <v>452</v>
      </c>
      <c r="C487" s="33" t="s">
        <v>437</v>
      </c>
      <c r="D487" t="s">
        <v>441</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35">
      <c r="A488" s="2">
        <f xml:space="preserve"> ROW( data_scaledImpacts[[#This Row],[row_id]] ) - ROW( data_scaledImpacts[[#Headers],[row_id]] )</f>
        <v>487</v>
      </c>
      <c r="B488" s="32" t="s">
        <v>452</v>
      </c>
      <c r="C488" s="33" t="s">
        <v>437</v>
      </c>
      <c r="D488" t="s">
        <v>441</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35">
      <c r="A489" s="2">
        <f xml:space="preserve"> ROW( data_scaledImpacts[[#This Row],[row_id]] ) - ROW( data_scaledImpacts[[#Headers],[row_id]] )</f>
        <v>488</v>
      </c>
      <c r="B489" s="32" t="s">
        <v>452</v>
      </c>
      <c r="C489" s="33" t="s">
        <v>437</v>
      </c>
      <c r="D489" t="s">
        <v>441</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35">
      <c r="A490" s="2">
        <f xml:space="preserve"> ROW( data_scaledImpacts[[#This Row],[row_id]] ) - ROW( data_scaledImpacts[[#Headers],[row_id]] )</f>
        <v>489</v>
      </c>
      <c r="B490" s="32" t="s">
        <v>452</v>
      </c>
      <c r="C490" s="33" t="s">
        <v>437</v>
      </c>
      <c r="D490" t="s">
        <v>441</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35">
      <c r="A491" s="2">
        <f xml:space="preserve"> ROW( data_scaledImpacts[[#This Row],[row_id]] ) - ROW( data_scaledImpacts[[#Headers],[row_id]] )</f>
        <v>490</v>
      </c>
      <c r="B491" s="32" t="s">
        <v>452</v>
      </c>
      <c r="C491" s="33" t="s">
        <v>437</v>
      </c>
      <c r="D491" t="s">
        <v>441</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35">
      <c r="A492" s="2">
        <f xml:space="preserve"> ROW( data_scaledImpacts[[#This Row],[row_id]] ) - ROW( data_scaledImpacts[[#Headers],[row_id]] )</f>
        <v>491</v>
      </c>
      <c r="B492" s="32" t="s">
        <v>452</v>
      </c>
      <c r="C492" s="33" t="s">
        <v>437</v>
      </c>
      <c r="D492" t="s">
        <v>441</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35">
      <c r="A493" s="2">
        <f xml:space="preserve"> ROW( data_scaledImpacts[[#This Row],[row_id]] ) - ROW( data_scaledImpacts[[#Headers],[row_id]] )</f>
        <v>492</v>
      </c>
      <c r="B493" s="32" t="s">
        <v>452</v>
      </c>
      <c r="C493" s="33" t="s">
        <v>437</v>
      </c>
      <c r="D493" t="s">
        <v>441</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35">
      <c r="A494" s="2">
        <f xml:space="preserve"> ROW( data_scaledImpacts[[#This Row],[row_id]] ) - ROW( data_scaledImpacts[[#Headers],[row_id]] )</f>
        <v>493</v>
      </c>
      <c r="B494" s="32" t="s">
        <v>452</v>
      </c>
      <c r="C494" s="33" t="s">
        <v>437</v>
      </c>
      <c r="D494" t="s">
        <v>441</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35">
      <c r="A495" s="2">
        <f xml:space="preserve"> ROW( data_scaledImpacts[[#This Row],[row_id]] ) - ROW( data_scaledImpacts[[#Headers],[row_id]] )</f>
        <v>494</v>
      </c>
      <c r="B495" s="32" t="s">
        <v>452</v>
      </c>
      <c r="C495" s="33" t="s">
        <v>437</v>
      </c>
      <c r="D495" t="s">
        <v>441</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35">
      <c r="A496" s="2">
        <f xml:space="preserve"> ROW( data_scaledImpacts[[#This Row],[row_id]] ) - ROW( data_scaledImpacts[[#Headers],[row_id]] )</f>
        <v>495</v>
      </c>
      <c r="B496" s="32" t="s">
        <v>452</v>
      </c>
      <c r="C496" s="33" t="s">
        <v>437</v>
      </c>
      <c r="D496" t="s">
        <v>441</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35">
      <c r="A497" s="2">
        <f xml:space="preserve"> ROW( data_scaledImpacts[[#This Row],[row_id]] ) - ROW( data_scaledImpacts[[#Headers],[row_id]] )</f>
        <v>496</v>
      </c>
      <c r="B497" s="32" t="s">
        <v>452</v>
      </c>
      <c r="C497" s="33" t="s">
        <v>436</v>
      </c>
      <c r="D497" t="s">
        <v>438</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35">
      <c r="A498" s="2">
        <f xml:space="preserve"> ROW( data_scaledImpacts[[#This Row],[row_id]] ) - ROW( data_scaledImpacts[[#Headers],[row_id]] )</f>
        <v>497</v>
      </c>
      <c r="B498" s="32" t="s">
        <v>452</v>
      </c>
      <c r="C498" s="33" t="s">
        <v>436</v>
      </c>
      <c r="D498" t="s">
        <v>438</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35">
      <c r="A499" s="2">
        <f xml:space="preserve"> ROW( data_scaledImpacts[[#This Row],[row_id]] ) - ROW( data_scaledImpacts[[#Headers],[row_id]] )</f>
        <v>498</v>
      </c>
      <c r="B499" s="32" t="s">
        <v>452</v>
      </c>
      <c r="C499" s="33" t="s">
        <v>436</v>
      </c>
      <c r="D499" t="s">
        <v>438</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35">
      <c r="A500" s="2">
        <f xml:space="preserve"> ROW( data_scaledImpacts[[#This Row],[row_id]] ) - ROW( data_scaledImpacts[[#Headers],[row_id]] )</f>
        <v>499</v>
      </c>
      <c r="B500" s="32" t="s">
        <v>452</v>
      </c>
      <c r="C500" s="33" t="s">
        <v>436</v>
      </c>
      <c r="D500" t="s">
        <v>438</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35">
      <c r="A501" s="2">
        <f xml:space="preserve"> ROW( data_scaledImpacts[[#This Row],[row_id]] ) - ROW( data_scaledImpacts[[#Headers],[row_id]] )</f>
        <v>500</v>
      </c>
      <c r="B501" s="32" t="s">
        <v>452</v>
      </c>
      <c r="C501" s="33" t="s">
        <v>436</v>
      </c>
      <c r="D501" t="s">
        <v>438</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35">
      <c r="A502" s="2">
        <f xml:space="preserve"> ROW( data_scaledImpacts[[#This Row],[row_id]] ) - ROW( data_scaledImpacts[[#Headers],[row_id]] )</f>
        <v>501</v>
      </c>
      <c r="B502" s="32" t="s">
        <v>452</v>
      </c>
      <c r="C502" s="33" t="s">
        <v>436</v>
      </c>
      <c r="D502" t="s">
        <v>438</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35">
      <c r="A503" s="2">
        <f xml:space="preserve"> ROW( data_scaledImpacts[[#This Row],[row_id]] ) - ROW( data_scaledImpacts[[#Headers],[row_id]] )</f>
        <v>502</v>
      </c>
      <c r="B503" s="32" t="s">
        <v>452</v>
      </c>
      <c r="C503" s="33" t="s">
        <v>436</v>
      </c>
      <c r="D503" t="s">
        <v>438</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35">
      <c r="A504" s="2">
        <f xml:space="preserve"> ROW( data_scaledImpacts[[#This Row],[row_id]] ) - ROW( data_scaledImpacts[[#Headers],[row_id]] )</f>
        <v>503</v>
      </c>
      <c r="B504" s="32" t="s">
        <v>452</v>
      </c>
      <c r="C504" s="33" t="s">
        <v>436</v>
      </c>
      <c r="D504" t="s">
        <v>438</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35">
      <c r="A505" s="2">
        <f xml:space="preserve"> ROW( data_scaledImpacts[[#This Row],[row_id]] ) - ROW( data_scaledImpacts[[#Headers],[row_id]] )</f>
        <v>504</v>
      </c>
      <c r="B505" s="32" t="s">
        <v>452</v>
      </c>
      <c r="C505" s="33" t="s">
        <v>436</v>
      </c>
      <c r="D505" t="s">
        <v>438</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35">
      <c r="A506" s="2">
        <f xml:space="preserve"> ROW( data_scaledImpacts[[#This Row],[row_id]] ) - ROW( data_scaledImpacts[[#Headers],[row_id]] )</f>
        <v>505</v>
      </c>
      <c r="B506" s="32" t="s">
        <v>452</v>
      </c>
      <c r="C506" s="33" t="s">
        <v>436</v>
      </c>
      <c r="D506" t="s">
        <v>438</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35">
      <c r="A507" s="2">
        <f xml:space="preserve"> ROW( data_scaledImpacts[[#This Row],[row_id]] ) - ROW( data_scaledImpacts[[#Headers],[row_id]] )</f>
        <v>506</v>
      </c>
      <c r="B507" s="32" t="s">
        <v>452</v>
      </c>
      <c r="C507" s="33" t="s">
        <v>436</v>
      </c>
      <c r="D507" t="s">
        <v>438</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35">
      <c r="A508" s="2">
        <f xml:space="preserve"> ROW( data_scaledImpacts[[#This Row],[row_id]] ) - ROW( data_scaledImpacts[[#Headers],[row_id]] )</f>
        <v>507</v>
      </c>
      <c r="B508" s="32" t="s">
        <v>452</v>
      </c>
      <c r="C508" s="33" t="s">
        <v>436</v>
      </c>
      <c r="D508" t="s">
        <v>438</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35">
      <c r="A509" s="2">
        <f xml:space="preserve"> ROW( data_scaledImpacts[[#This Row],[row_id]] ) - ROW( data_scaledImpacts[[#Headers],[row_id]] )</f>
        <v>508</v>
      </c>
      <c r="B509" s="32" t="s">
        <v>452</v>
      </c>
      <c r="C509" s="33" t="s">
        <v>436</v>
      </c>
      <c r="D509" t="s">
        <v>438</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35">
      <c r="A510" s="2">
        <f xml:space="preserve"> ROW( data_scaledImpacts[[#This Row],[row_id]] ) - ROW( data_scaledImpacts[[#Headers],[row_id]] )</f>
        <v>509</v>
      </c>
      <c r="B510" s="32" t="s">
        <v>452</v>
      </c>
      <c r="C510" s="33" t="s">
        <v>436</v>
      </c>
      <c r="D510" t="s">
        <v>438</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35">
      <c r="A511" s="2">
        <f xml:space="preserve"> ROW( data_scaledImpacts[[#This Row],[row_id]] ) - ROW( data_scaledImpacts[[#Headers],[row_id]] )</f>
        <v>510</v>
      </c>
      <c r="B511" s="32" t="s">
        <v>452</v>
      </c>
      <c r="C511" s="33" t="s">
        <v>436</v>
      </c>
      <c r="D511" t="s">
        <v>438</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35">
      <c r="A512" s="2">
        <f xml:space="preserve"> ROW( data_scaledImpacts[[#This Row],[row_id]] ) - ROW( data_scaledImpacts[[#Headers],[row_id]] )</f>
        <v>511</v>
      </c>
      <c r="B512" s="32" t="s">
        <v>452</v>
      </c>
      <c r="C512" s="33" t="s">
        <v>436</v>
      </c>
      <c r="D512" t="s">
        <v>438</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35">
      <c r="A513" s="2">
        <f xml:space="preserve"> ROW( data_scaledImpacts[[#This Row],[row_id]] ) - ROW( data_scaledImpacts[[#Headers],[row_id]] )</f>
        <v>512</v>
      </c>
      <c r="B513" s="32" t="s">
        <v>452</v>
      </c>
      <c r="C513" s="33" t="s">
        <v>436</v>
      </c>
      <c r="D513" t="s">
        <v>438</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35">
      <c r="A514" s="2">
        <f xml:space="preserve"> ROW( data_scaledImpacts[[#This Row],[row_id]] ) - ROW( data_scaledImpacts[[#Headers],[row_id]] )</f>
        <v>513</v>
      </c>
      <c r="B514" s="32" t="s">
        <v>452</v>
      </c>
      <c r="C514" s="33" t="s">
        <v>436</v>
      </c>
      <c r="D514" t="s">
        <v>438</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35">
      <c r="A515" s="2">
        <f xml:space="preserve"> ROW( data_scaledImpacts[[#This Row],[row_id]] ) - ROW( data_scaledImpacts[[#Headers],[row_id]] )</f>
        <v>514</v>
      </c>
      <c r="B515" s="32" t="s">
        <v>452</v>
      </c>
      <c r="C515" s="33" t="s">
        <v>436</v>
      </c>
      <c r="D515" t="s">
        <v>438</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35">
      <c r="A516" s="2">
        <f xml:space="preserve"> ROW( data_scaledImpacts[[#This Row],[row_id]] ) - ROW( data_scaledImpacts[[#Headers],[row_id]] )</f>
        <v>515</v>
      </c>
      <c r="B516" s="32" t="s">
        <v>452</v>
      </c>
      <c r="C516" s="33" t="s">
        <v>436</v>
      </c>
      <c r="D516" t="s">
        <v>438</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35">
      <c r="A517" s="2">
        <f xml:space="preserve"> ROW( data_scaledImpacts[[#This Row],[row_id]] ) - ROW( data_scaledImpacts[[#Headers],[row_id]] )</f>
        <v>516</v>
      </c>
      <c r="B517" s="32" t="s">
        <v>452</v>
      </c>
      <c r="C517" s="33" t="s">
        <v>436</v>
      </c>
      <c r="D517" t="s">
        <v>438</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35">
      <c r="A518" s="2">
        <f xml:space="preserve"> ROW( data_scaledImpacts[[#This Row],[row_id]] ) - ROW( data_scaledImpacts[[#Headers],[row_id]] )</f>
        <v>517</v>
      </c>
      <c r="B518" s="32" t="s">
        <v>452</v>
      </c>
      <c r="C518" s="33" t="s">
        <v>436</v>
      </c>
      <c r="D518" t="s">
        <v>438</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35">
      <c r="A519" s="2">
        <f xml:space="preserve"> ROW( data_scaledImpacts[[#This Row],[row_id]] ) - ROW( data_scaledImpacts[[#Headers],[row_id]] )</f>
        <v>518</v>
      </c>
      <c r="B519" s="32" t="s">
        <v>452</v>
      </c>
      <c r="C519" s="33" t="s">
        <v>436</v>
      </c>
      <c r="D519" t="s">
        <v>438</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35">
      <c r="A520" s="2">
        <f xml:space="preserve"> ROW( data_scaledImpacts[[#This Row],[row_id]] ) - ROW( data_scaledImpacts[[#Headers],[row_id]] )</f>
        <v>519</v>
      </c>
      <c r="B520" s="32" t="s">
        <v>452</v>
      </c>
      <c r="C520" s="33" t="s">
        <v>436</v>
      </c>
      <c r="D520" t="s">
        <v>438</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35">
      <c r="A521" s="2">
        <f xml:space="preserve"> ROW( data_scaledImpacts[[#This Row],[row_id]] ) - ROW( data_scaledImpacts[[#Headers],[row_id]] )</f>
        <v>520</v>
      </c>
      <c r="B521" s="32" t="s">
        <v>452</v>
      </c>
      <c r="C521" s="33" t="s">
        <v>436</v>
      </c>
      <c r="D521" t="s">
        <v>438</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35">
      <c r="A522" s="2">
        <f xml:space="preserve"> ROW( data_scaledImpacts[[#This Row],[row_id]] ) - ROW( data_scaledImpacts[[#Headers],[row_id]] )</f>
        <v>521</v>
      </c>
      <c r="B522" s="32" t="s">
        <v>452</v>
      </c>
      <c r="C522" s="33" t="s">
        <v>436</v>
      </c>
      <c r="D522" t="s">
        <v>438</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35">
      <c r="A523" s="2">
        <f xml:space="preserve"> ROW( data_scaledImpacts[[#This Row],[row_id]] ) - ROW( data_scaledImpacts[[#Headers],[row_id]] )</f>
        <v>522</v>
      </c>
      <c r="B523" s="32" t="s">
        <v>452</v>
      </c>
      <c r="C523" s="33" t="s">
        <v>436</v>
      </c>
      <c r="D523" t="s">
        <v>438</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35">
      <c r="A524" s="2">
        <f xml:space="preserve"> ROW( data_scaledImpacts[[#This Row],[row_id]] ) - ROW( data_scaledImpacts[[#Headers],[row_id]] )</f>
        <v>523</v>
      </c>
      <c r="B524" s="32" t="s">
        <v>452</v>
      </c>
      <c r="C524" s="33" t="s">
        <v>436</v>
      </c>
      <c r="D524" t="s">
        <v>438</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35">
      <c r="A525" s="2">
        <f xml:space="preserve"> ROW( data_scaledImpacts[[#This Row],[row_id]] ) - ROW( data_scaledImpacts[[#Headers],[row_id]] )</f>
        <v>524</v>
      </c>
      <c r="B525" s="32" t="s">
        <v>452</v>
      </c>
      <c r="C525" s="33" t="s">
        <v>436</v>
      </c>
      <c r="D525" t="s">
        <v>438</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35">
      <c r="A526" s="2">
        <f xml:space="preserve"> ROW( data_scaledImpacts[[#This Row],[row_id]] ) - ROW( data_scaledImpacts[[#Headers],[row_id]] )</f>
        <v>525</v>
      </c>
      <c r="B526" s="32" t="s">
        <v>452</v>
      </c>
      <c r="C526" s="33" t="s">
        <v>436</v>
      </c>
      <c r="D526" t="s">
        <v>438</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35">
      <c r="A527" s="2">
        <f xml:space="preserve"> ROW( data_scaledImpacts[[#This Row],[row_id]] ) - ROW( data_scaledImpacts[[#Headers],[row_id]] )</f>
        <v>526</v>
      </c>
      <c r="B527" s="32" t="s">
        <v>452</v>
      </c>
      <c r="C527" s="33" t="s">
        <v>436</v>
      </c>
      <c r="D527" t="s">
        <v>438</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35">
      <c r="A528" s="2">
        <f xml:space="preserve"> ROW( data_scaledImpacts[[#This Row],[row_id]] ) - ROW( data_scaledImpacts[[#Headers],[row_id]] )</f>
        <v>527</v>
      </c>
      <c r="B528" s="32" t="s">
        <v>452</v>
      </c>
      <c r="C528" s="33" t="s">
        <v>436</v>
      </c>
      <c r="D528" t="s">
        <v>439</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35">
      <c r="A529" s="2">
        <f xml:space="preserve"> ROW( data_scaledImpacts[[#This Row],[row_id]] ) - ROW( data_scaledImpacts[[#Headers],[row_id]] )</f>
        <v>528</v>
      </c>
      <c r="B529" s="32" t="s">
        <v>452</v>
      </c>
      <c r="C529" s="33" t="s">
        <v>436</v>
      </c>
      <c r="D529" t="s">
        <v>439</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35">
      <c r="A530" s="2">
        <f xml:space="preserve"> ROW( data_scaledImpacts[[#This Row],[row_id]] ) - ROW( data_scaledImpacts[[#Headers],[row_id]] )</f>
        <v>529</v>
      </c>
      <c r="B530" s="32" t="s">
        <v>452</v>
      </c>
      <c r="C530" s="33" t="s">
        <v>436</v>
      </c>
      <c r="D530" t="s">
        <v>439</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35">
      <c r="A531" s="2">
        <f xml:space="preserve"> ROW( data_scaledImpacts[[#This Row],[row_id]] ) - ROW( data_scaledImpacts[[#Headers],[row_id]] )</f>
        <v>530</v>
      </c>
      <c r="B531" s="32" t="s">
        <v>452</v>
      </c>
      <c r="C531" s="33" t="s">
        <v>436</v>
      </c>
      <c r="D531" t="s">
        <v>439</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35">
      <c r="A532" s="2">
        <f xml:space="preserve"> ROW( data_scaledImpacts[[#This Row],[row_id]] ) - ROW( data_scaledImpacts[[#Headers],[row_id]] )</f>
        <v>531</v>
      </c>
      <c r="B532" s="32" t="s">
        <v>452</v>
      </c>
      <c r="C532" s="33" t="s">
        <v>436</v>
      </c>
      <c r="D532" t="s">
        <v>439</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35">
      <c r="A533" s="2">
        <f xml:space="preserve"> ROW( data_scaledImpacts[[#This Row],[row_id]] ) - ROW( data_scaledImpacts[[#Headers],[row_id]] )</f>
        <v>532</v>
      </c>
      <c r="B533" s="32" t="s">
        <v>452</v>
      </c>
      <c r="C533" s="33" t="s">
        <v>436</v>
      </c>
      <c r="D533" t="s">
        <v>439</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35">
      <c r="A534" s="2">
        <f xml:space="preserve"> ROW( data_scaledImpacts[[#This Row],[row_id]] ) - ROW( data_scaledImpacts[[#Headers],[row_id]] )</f>
        <v>533</v>
      </c>
      <c r="B534" s="32" t="s">
        <v>452</v>
      </c>
      <c r="C534" s="33" t="s">
        <v>436</v>
      </c>
      <c r="D534" t="s">
        <v>439</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35">
      <c r="A535" s="2">
        <f xml:space="preserve"> ROW( data_scaledImpacts[[#This Row],[row_id]] ) - ROW( data_scaledImpacts[[#Headers],[row_id]] )</f>
        <v>534</v>
      </c>
      <c r="B535" s="32" t="s">
        <v>452</v>
      </c>
      <c r="C535" s="33" t="s">
        <v>436</v>
      </c>
      <c r="D535" t="s">
        <v>439</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35">
      <c r="A536" s="2">
        <f xml:space="preserve"> ROW( data_scaledImpacts[[#This Row],[row_id]] ) - ROW( data_scaledImpacts[[#Headers],[row_id]] )</f>
        <v>535</v>
      </c>
      <c r="B536" s="32" t="s">
        <v>452</v>
      </c>
      <c r="C536" s="33" t="s">
        <v>436</v>
      </c>
      <c r="D536" t="s">
        <v>439</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35">
      <c r="A537" s="2">
        <f xml:space="preserve"> ROW( data_scaledImpacts[[#This Row],[row_id]] ) - ROW( data_scaledImpacts[[#Headers],[row_id]] )</f>
        <v>536</v>
      </c>
      <c r="B537" s="32" t="s">
        <v>452</v>
      </c>
      <c r="C537" s="33" t="s">
        <v>436</v>
      </c>
      <c r="D537" t="s">
        <v>439</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35">
      <c r="A538" s="2">
        <f xml:space="preserve"> ROW( data_scaledImpacts[[#This Row],[row_id]] ) - ROW( data_scaledImpacts[[#Headers],[row_id]] )</f>
        <v>537</v>
      </c>
      <c r="B538" s="32" t="s">
        <v>452</v>
      </c>
      <c r="C538" s="33" t="s">
        <v>436</v>
      </c>
      <c r="D538" t="s">
        <v>439</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35">
      <c r="A539" s="2">
        <f xml:space="preserve"> ROW( data_scaledImpacts[[#This Row],[row_id]] ) - ROW( data_scaledImpacts[[#Headers],[row_id]] )</f>
        <v>538</v>
      </c>
      <c r="B539" s="32" t="s">
        <v>452</v>
      </c>
      <c r="C539" s="33" t="s">
        <v>436</v>
      </c>
      <c r="D539" t="s">
        <v>439</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35">
      <c r="A540" s="2">
        <f xml:space="preserve"> ROW( data_scaledImpacts[[#This Row],[row_id]] ) - ROW( data_scaledImpacts[[#Headers],[row_id]] )</f>
        <v>539</v>
      </c>
      <c r="B540" s="32" t="s">
        <v>452</v>
      </c>
      <c r="C540" s="33" t="s">
        <v>436</v>
      </c>
      <c r="D540" t="s">
        <v>439</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35">
      <c r="A541" s="2">
        <f xml:space="preserve"> ROW( data_scaledImpacts[[#This Row],[row_id]] ) - ROW( data_scaledImpacts[[#Headers],[row_id]] )</f>
        <v>540</v>
      </c>
      <c r="B541" s="32" t="s">
        <v>452</v>
      </c>
      <c r="C541" s="33" t="s">
        <v>436</v>
      </c>
      <c r="D541" t="s">
        <v>439</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35">
      <c r="A542" s="2">
        <f xml:space="preserve"> ROW( data_scaledImpacts[[#This Row],[row_id]] ) - ROW( data_scaledImpacts[[#Headers],[row_id]] )</f>
        <v>541</v>
      </c>
      <c r="B542" s="32" t="s">
        <v>452</v>
      </c>
      <c r="C542" s="33" t="s">
        <v>436</v>
      </c>
      <c r="D542" t="s">
        <v>439</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35">
      <c r="A543" s="2">
        <f xml:space="preserve"> ROW( data_scaledImpacts[[#This Row],[row_id]] ) - ROW( data_scaledImpacts[[#Headers],[row_id]] )</f>
        <v>542</v>
      </c>
      <c r="B543" s="32" t="s">
        <v>452</v>
      </c>
      <c r="C543" s="33" t="s">
        <v>436</v>
      </c>
      <c r="D543" t="s">
        <v>439</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35">
      <c r="A544" s="2">
        <f xml:space="preserve"> ROW( data_scaledImpacts[[#This Row],[row_id]] ) - ROW( data_scaledImpacts[[#Headers],[row_id]] )</f>
        <v>543</v>
      </c>
      <c r="B544" s="32" t="s">
        <v>452</v>
      </c>
      <c r="C544" s="33" t="s">
        <v>436</v>
      </c>
      <c r="D544" t="s">
        <v>439</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35">
      <c r="A545" s="2">
        <f xml:space="preserve"> ROW( data_scaledImpacts[[#This Row],[row_id]] ) - ROW( data_scaledImpacts[[#Headers],[row_id]] )</f>
        <v>544</v>
      </c>
      <c r="B545" s="32" t="s">
        <v>452</v>
      </c>
      <c r="C545" s="33" t="s">
        <v>436</v>
      </c>
      <c r="D545" t="s">
        <v>439</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35">
      <c r="A546" s="2">
        <f xml:space="preserve"> ROW( data_scaledImpacts[[#This Row],[row_id]] ) - ROW( data_scaledImpacts[[#Headers],[row_id]] )</f>
        <v>545</v>
      </c>
      <c r="B546" s="32" t="s">
        <v>452</v>
      </c>
      <c r="C546" s="33" t="s">
        <v>436</v>
      </c>
      <c r="D546" t="s">
        <v>439</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35">
      <c r="A547" s="2">
        <f xml:space="preserve"> ROW( data_scaledImpacts[[#This Row],[row_id]] ) - ROW( data_scaledImpacts[[#Headers],[row_id]] )</f>
        <v>546</v>
      </c>
      <c r="B547" s="32" t="s">
        <v>452</v>
      </c>
      <c r="C547" s="33" t="s">
        <v>436</v>
      </c>
      <c r="D547" t="s">
        <v>439</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35">
      <c r="A548" s="2">
        <f xml:space="preserve"> ROW( data_scaledImpacts[[#This Row],[row_id]] ) - ROW( data_scaledImpacts[[#Headers],[row_id]] )</f>
        <v>547</v>
      </c>
      <c r="B548" s="32" t="s">
        <v>452</v>
      </c>
      <c r="C548" s="33" t="s">
        <v>436</v>
      </c>
      <c r="D548" t="s">
        <v>439</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35">
      <c r="A549" s="2">
        <f xml:space="preserve"> ROW( data_scaledImpacts[[#This Row],[row_id]] ) - ROW( data_scaledImpacts[[#Headers],[row_id]] )</f>
        <v>548</v>
      </c>
      <c r="B549" s="32" t="s">
        <v>452</v>
      </c>
      <c r="C549" s="33" t="s">
        <v>436</v>
      </c>
      <c r="D549" t="s">
        <v>439</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35">
      <c r="A550" s="2">
        <f xml:space="preserve"> ROW( data_scaledImpacts[[#This Row],[row_id]] ) - ROW( data_scaledImpacts[[#Headers],[row_id]] )</f>
        <v>549</v>
      </c>
      <c r="B550" s="32" t="s">
        <v>452</v>
      </c>
      <c r="C550" s="33" t="s">
        <v>436</v>
      </c>
      <c r="D550" t="s">
        <v>439</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35">
      <c r="A551" s="2">
        <f xml:space="preserve"> ROW( data_scaledImpacts[[#This Row],[row_id]] ) - ROW( data_scaledImpacts[[#Headers],[row_id]] )</f>
        <v>550</v>
      </c>
      <c r="B551" s="32" t="s">
        <v>452</v>
      </c>
      <c r="C551" s="33" t="s">
        <v>436</v>
      </c>
      <c r="D551" t="s">
        <v>439</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35">
      <c r="A552" s="2">
        <f xml:space="preserve"> ROW( data_scaledImpacts[[#This Row],[row_id]] ) - ROW( data_scaledImpacts[[#Headers],[row_id]] )</f>
        <v>551</v>
      </c>
      <c r="B552" s="32" t="s">
        <v>452</v>
      </c>
      <c r="C552" s="33" t="s">
        <v>436</v>
      </c>
      <c r="D552" t="s">
        <v>439</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35">
      <c r="A553" s="2">
        <f xml:space="preserve"> ROW( data_scaledImpacts[[#This Row],[row_id]] ) - ROW( data_scaledImpacts[[#Headers],[row_id]] )</f>
        <v>552</v>
      </c>
      <c r="B553" s="32" t="s">
        <v>452</v>
      </c>
      <c r="C553" s="33" t="s">
        <v>436</v>
      </c>
      <c r="D553" t="s">
        <v>439</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35">
      <c r="A554" s="2">
        <f xml:space="preserve"> ROW( data_scaledImpacts[[#This Row],[row_id]] ) - ROW( data_scaledImpacts[[#Headers],[row_id]] )</f>
        <v>553</v>
      </c>
      <c r="B554" s="32" t="s">
        <v>452</v>
      </c>
      <c r="C554" s="33" t="s">
        <v>436</v>
      </c>
      <c r="D554" t="s">
        <v>439</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35">
      <c r="A555" s="2">
        <f xml:space="preserve"> ROW( data_scaledImpacts[[#This Row],[row_id]] ) - ROW( data_scaledImpacts[[#Headers],[row_id]] )</f>
        <v>554</v>
      </c>
      <c r="B555" s="32" t="s">
        <v>452</v>
      </c>
      <c r="C555" s="33" t="s">
        <v>436</v>
      </c>
      <c r="D555" t="s">
        <v>439</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35">
      <c r="A556" s="2">
        <f xml:space="preserve"> ROW( data_scaledImpacts[[#This Row],[row_id]] ) - ROW( data_scaledImpacts[[#Headers],[row_id]] )</f>
        <v>555</v>
      </c>
      <c r="B556" s="32" t="s">
        <v>452</v>
      </c>
      <c r="C556" s="33" t="s">
        <v>436</v>
      </c>
      <c r="D556" t="s">
        <v>439</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35">
      <c r="A557" s="2">
        <f xml:space="preserve"> ROW( data_scaledImpacts[[#This Row],[row_id]] ) - ROW( data_scaledImpacts[[#Headers],[row_id]] )</f>
        <v>556</v>
      </c>
      <c r="B557" s="32" t="s">
        <v>452</v>
      </c>
      <c r="C557" s="33" t="s">
        <v>436</v>
      </c>
      <c r="D557" t="s">
        <v>439</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35">
      <c r="A558" s="2">
        <f xml:space="preserve"> ROW( data_scaledImpacts[[#This Row],[row_id]] ) - ROW( data_scaledImpacts[[#Headers],[row_id]] )</f>
        <v>557</v>
      </c>
      <c r="B558" s="32" t="s">
        <v>452</v>
      </c>
      <c r="C558" s="33" t="s">
        <v>436</v>
      </c>
      <c r="D558" t="s">
        <v>439</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35">
      <c r="A559" s="2">
        <f xml:space="preserve"> ROW( data_scaledImpacts[[#This Row],[row_id]] ) - ROW( data_scaledImpacts[[#Headers],[row_id]] )</f>
        <v>558</v>
      </c>
      <c r="B559" s="32" t="s">
        <v>452</v>
      </c>
      <c r="C559" s="33" t="s">
        <v>436</v>
      </c>
      <c r="D559" t="s">
        <v>440</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35">
      <c r="A560" s="2">
        <f xml:space="preserve"> ROW( data_scaledImpacts[[#This Row],[row_id]] ) - ROW( data_scaledImpacts[[#Headers],[row_id]] )</f>
        <v>559</v>
      </c>
      <c r="B560" s="32" t="s">
        <v>452</v>
      </c>
      <c r="C560" s="33" t="s">
        <v>436</v>
      </c>
      <c r="D560" t="s">
        <v>440</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35">
      <c r="A561" s="2">
        <f xml:space="preserve"> ROW( data_scaledImpacts[[#This Row],[row_id]] ) - ROW( data_scaledImpacts[[#Headers],[row_id]] )</f>
        <v>560</v>
      </c>
      <c r="B561" s="32" t="s">
        <v>452</v>
      </c>
      <c r="C561" s="33" t="s">
        <v>436</v>
      </c>
      <c r="D561" t="s">
        <v>440</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35">
      <c r="A562" s="2">
        <f xml:space="preserve"> ROW( data_scaledImpacts[[#This Row],[row_id]] ) - ROW( data_scaledImpacts[[#Headers],[row_id]] )</f>
        <v>561</v>
      </c>
      <c r="B562" s="32" t="s">
        <v>452</v>
      </c>
      <c r="C562" s="33" t="s">
        <v>436</v>
      </c>
      <c r="D562" t="s">
        <v>440</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35">
      <c r="A563" s="2">
        <f xml:space="preserve"> ROW( data_scaledImpacts[[#This Row],[row_id]] ) - ROW( data_scaledImpacts[[#Headers],[row_id]] )</f>
        <v>562</v>
      </c>
      <c r="B563" s="32" t="s">
        <v>452</v>
      </c>
      <c r="C563" s="33" t="s">
        <v>436</v>
      </c>
      <c r="D563" t="s">
        <v>440</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35">
      <c r="A564" s="2">
        <f xml:space="preserve"> ROW( data_scaledImpacts[[#This Row],[row_id]] ) - ROW( data_scaledImpacts[[#Headers],[row_id]] )</f>
        <v>563</v>
      </c>
      <c r="B564" s="32" t="s">
        <v>452</v>
      </c>
      <c r="C564" s="33" t="s">
        <v>436</v>
      </c>
      <c r="D564" t="s">
        <v>440</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35">
      <c r="A565" s="2">
        <f xml:space="preserve"> ROW( data_scaledImpacts[[#This Row],[row_id]] ) - ROW( data_scaledImpacts[[#Headers],[row_id]] )</f>
        <v>564</v>
      </c>
      <c r="B565" s="32" t="s">
        <v>452</v>
      </c>
      <c r="C565" s="33" t="s">
        <v>436</v>
      </c>
      <c r="D565" t="s">
        <v>440</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35">
      <c r="A566" s="2">
        <f xml:space="preserve"> ROW( data_scaledImpacts[[#This Row],[row_id]] ) - ROW( data_scaledImpacts[[#Headers],[row_id]] )</f>
        <v>565</v>
      </c>
      <c r="B566" s="32" t="s">
        <v>452</v>
      </c>
      <c r="C566" s="33" t="s">
        <v>436</v>
      </c>
      <c r="D566" t="s">
        <v>440</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35">
      <c r="A567" s="2">
        <f xml:space="preserve"> ROW( data_scaledImpacts[[#This Row],[row_id]] ) - ROW( data_scaledImpacts[[#Headers],[row_id]] )</f>
        <v>566</v>
      </c>
      <c r="B567" s="32" t="s">
        <v>452</v>
      </c>
      <c r="C567" s="33" t="s">
        <v>436</v>
      </c>
      <c r="D567" t="s">
        <v>440</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35">
      <c r="A568" s="2">
        <f xml:space="preserve"> ROW( data_scaledImpacts[[#This Row],[row_id]] ) - ROW( data_scaledImpacts[[#Headers],[row_id]] )</f>
        <v>567</v>
      </c>
      <c r="B568" s="32" t="s">
        <v>452</v>
      </c>
      <c r="C568" s="33" t="s">
        <v>436</v>
      </c>
      <c r="D568" t="s">
        <v>440</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35">
      <c r="A569" s="2">
        <f xml:space="preserve"> ROW( data_scaledImpacts[[#This Row],[row_id]] ) - ROW( data_scaledImpacts[[#Headers],[row_id]] )</f>
        <v>568</v>
      </c>
      <c r="B569" s="32" t="s">
        <v>452</v>
      </c>
      <c r="C569" s="33" t="s">
        <v>436</v>
      </c>
      <c r="D569" t="s">
        <v>440</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35">
      <c r="A570" s="2">
        <f xml:space="preserve"> ROW( data_scaledImpacts[[#This Row],[row_id]] ) - ROW( data_scaledImpacts[[#Headers],[row_id]] )</f>
        <v>569</v>
      </c>
      <c r="B570" s="32" t="s">
        <v>452</v>
      </c>
      <c r="C570" s="33" t="s">
        <v>436</v>
      </c>
      <c r="D570" t="s">
        <v>440</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35">
      <c r="A571" s="2">
        <f xml:space="preserve"> ROW( data_scaledImpacts[[#This Row],[row_id]] ) - ROW( data_scaledImpacts[[#Headers],[row_id]] )</f>
        <v>570</v>
      </c>
      <c r="B571" s="32" t="s">
        <v>452</v>
      </c>
      <c r="C571" s="33" t="s">
        <v>436</v>
      </c>
      <c r="D571" t="s">
        <v>440</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35">
      <c r="A572" s="2">
        <f xml:space="preserve"> ROW( data_scaledImpacts[[#This Row],[row_id]] ) - ROW( data_scaledImpacts[[#Headers],[row_id]] )</f>
        <v>571</v>
      </c>
      <c r="B572" s="32" t="s">
        <v>452</v>
      </c>
      <c r="C572" s="33" t="s">
        <v>436</v>
      </c>
      <c r="D572" t="s">
        <v>440</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35">
      <c r="A573" s="2">
        <f xml:space="preserve"> ROW( data_scaledImpacts[[#This Row],[row_id]] ) - ROW( data_scaledImpacts[[#Headers],[row_id]] )</f>
        <v>572</v>
      </c>
      <c r="B573" s="32" t="s">
        <v>452</v>
      </c>
      <c r="C573" s="33" t="s">
        <v>436</v>
      </c>
      <c r="D573" t="s">
        <v>440</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35">
      <c r="A574" s="2">
        <f xml:space="preserve"> ROW( data_scaledImpacts[[#This Row],[row_id]] ) - ROW( data_scaledImpacts[[#Headers],[row_id]] )</f>
        <v>573</v>
      </c>
      <c r="B574" s="32" t="s">
        <v>452</v>
      </c>
      <c r="C574" s="33" t="s">
        <v>436</v>
      </c>
      <c r="D574" t="s">
        <v>440</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35">
      <c r="A575" s="2">
        <f xml:space="preserve"> ROW( data_scaledImpacts[[#This Row],[row_id]] ) - ROW( data_scaledImpacts[[#Headers],[row_id]] )</f>
        <v>574</v>
      </c>
      <c r="B575" s="32" t="s">
        <v>452</v>
      </c>
      <c r="C575" s="33" t="s">
        <v>436</v>
      </c>
      <c r="D575" t="s">
        <v>440</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35">
      <c r="A576" s="2">
        <f xml:space="preserve"> ROW( data_scaledImpacts[[#This Row],[row_id]] ) - ROW( data_scaledImpacts[[#Headers],[row_id]] )</f>
        <v>575</v>
      </c>
      <c r="B576" s="32" t="s">
        <v>452</v>
      </c>
      <c r="C576" s="33" t="s">
        <v>436</v>
      </c>
      <c r="D576" t="s">
        <v>440</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35">
      <c r="A577" s="2">
        <f xml:space="preserve"> ROW( data_scaledImpacts[[#This Row],[row_id]] ) - ROW( data_scaledImpacts[[#Headers],[row_id]] )</f>
        <v>576</v>
      </c>
      <c r="B577" s="32" t="s">
        <v>452</v>
      </c>
      <c r="C577" s="33" t="s">
        <v>436</v>
      </c>
      <c r="D577" t="s">
        <v>440</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35">
      <c r="A578" s="2">
        <f xml:space="preserve"> ROW( data_scaledImpacts[[#This Row],[row_id]] ) - ROW( data_scaledImpacts[[#Headers],[row_id]] )</f>
        <v>577</v>
      </c>
      <c r="B578" s="32" t="s">
        <v>452</v>
      </c>
      <c r="C578" s="33" t="s">
        <v>436</v>
      </c>
      <c r="D578" t="s">
        <v>440</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35">
      <c r="A579" s="2">
        <f xml:space="preserve"> ROW( data_scaledImpacts[[#This Row],[row_id]] ) - ROW( data_scaledImpacts[[#Headers],[row_id]] )</f>
        <v>578</v>
      </c>
      <c r="B579" s="32" t="s">
        <v>452</v>
      </c>
      <c r="C579" s="33" t="s">
        <v>436</v>
      </c>
      <c r="D579" t="s">
        <v>440</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35">
      <c r="A580" s="2">
        <f xml:space="preserve"> ROW( data_scaledImpacts[[#This Row],[row_id]] ) - ROW( data_scaledImpacts[[#Headers],[row_id]] )</f>
        <v>579</v>
      </c>
      <c r="B580" s="32" t="s">
        <v>452</v>
      </c>
      <c r="C580" s="33" t="s">
        <v>436</v>
      </c>
      <c r="D580" t="s">
        <v>440</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35">
      <c r="A581" s="2">
        <f xml:space="preserve"> ROW( data_scaledImpacts[[#This Row],[row_id]] ) - ROW( data_scaledImpacts[[#Headers],[row_id]] )</f>
        <v>580</v>
      </c>
      <c r="B581" s="32" t="s">
        <v>452</v>
      </c>
      <c r="C581" s="33" t="s">
        <v>436</v>
      </c>
      <c r="D581" t="s">
        <v>440</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35">
      <c r="A582" s="2">
        <f xml:space="preserve"> ROW( data_scaledImpacts[[#This Row],[row_id]] ) - ROW( data_scaledImpacts[[#Headers],[row_id]] )</f>
        <v>581</v>
      </c>
      <c r="B582" s="32" t="s">
        <v>452</v>
      </c>
      <c r="C582" s="33" t="s">
        <v>436</v>
      </c>
      <c r="D582" t="s">
        <v>440</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35">
      <c r="A583" s="2">
        <f xml:space="preserve"> ROW( data_scaledImpacts[[#This Row],[row_id]] ) - ROW( data_scaledImpacts[[#Headers],[row_id]] )</f>
        <v>582</v>
      </c>
      <c r="B583" s="32" t="s">
        <v>452</v>
      </c>
      <c r="C583" s="33" t="s">
        <v>436</v>
      </c>
      <c r="D583" t="s">
        <v>440</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35">
      <c r="A584" s="2">
        <f xml:space="preserve"> ROW( data_scaledImpacts[[#This Row],[row_id]] ) - ROW( data_scaledImpacts[[#Headers],[row_id]] )</f>
        <v>583</v>
      </c>
      <c r="B584" s="32" t="s">
        <v>452</v>
      </c>
      <c r="C584" s="33" t="s">
        <v>436</v>
      </c>
      <c r="D584" t="s">
        <v>440</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35">
      <c r="A585" s="2">
        <f xml:space="preserve"> ROW( data_scaledImpacts[[#This Row],[row_id]] ) - ROW( data_scaledImpacts[[#Headers],[row_id]] )</f>
        <v>584</v>
      </c>
      <c r="B585" s="32" t="s">
        <v>452</v>
      </c>
      <c r="C585" s="33" t="s">
        <v>436</v>
      </c>
      <c r="D585" t="s">
        <v>440</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35">
      <c r="A586" s="2">
        <f xml:space="preserve"> ROW( data_scaledImpacts[[#This Row],[row_id]] ) - ROW( data_scaledImpacts[[#Headers],[row_id]] )</f>
        <v>585</v>
      </c>
      <c r="B586" s="32" t="s">
        <v>452</v>
      </c>
      <c r="C586" s="33" t="s">
        <v>436</v>
      </c>
      <c r="D586" t="s">
        <v>440</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35">
      <c r="A587" s="2">
        <f xml:space="preserve"> ROW( data_scaledImpacts[[#This Row],[row_id]] ) - ROW( data_scaledImpacts[[#Headers],[row_id]] )</f>
        <v>586</v>
      </c>
      <c r="B587" s="32" t="s">
        <v>452</v>
      </c>
      <c r="C587" s="33" t="s">
        <v>436</v>
      </c>
      <c r="D587" t="s">
        <v>440</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35">
      <c r="A588" s="2">
        <f xml:space="preserve"> ROW( data_scaledImpacts[[#This Row],[row_id]] ) - ROW( data_scaledImpacts[[#Headers],[row_id]] )</f>
        <v>587</v>
      </c>
      <c r="B588" s="32" t="s">
        <v>452</v>
      </c>
      <c r="C588" s="33" t="s">
        <v>436</v>
      </c>
      <c r="D588" t="s">
        <v>440</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35">
      <c r="A589" s="2">
        <f xml:space="preserve"> ROW( data_scaledImpacts[[#This Row],[row_id]] ) - ROW( data_scaledImpacts[[#Headers],[row_id]] )</f>
        <v>588</v>
      </c>
      <c r="B589" s="32" t="s">
        <v>452</v>
      </c>
      <c r="C589" s="33" t="s">
        <v>436</v>
      </c>
      <c r="D589" t="s">
        <v>440</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35">
      <c r="A590" s="2">
        <f xml:space="preserve"> ROW( data_scaledImpacts[[#This Row],[row_id]] ) - ROW( data_scaledImpacts[[#Headers],[row_id]] )</f>
        <v>589</v>
      </c>
      <c r="B590" s="32" t="s">
        <v>452</v>
      </c>
      <c r="C590" s="33" t="s">
        <v>436</v>
      </c>
      <c r="D590" t="s">
        <v>441</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35">
      <c r="A591" s="2">
        <f xml:space="preserve"> ROW( data_scaledImpacts[[#This Row],[row_id]] ) - ROW( data_scaledImpacts[[#Headers],[row_id]] )</f>
        <v>590</v>
      </c>
      <c r="B591" s="32" t="s">
        <v>452</v>
      </c>
      <c r="C591" s="33" t="s">
        <v>436</v>
      </c>
      <c r="D591" t="s">
        <v>441</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35">
      <c r="A592" s="2">
        <f xml:space="preserve"> ROW( data_scaledImpacts[[#This Row],[row_id]] ) - ROW( data_scaledImpacts[[#Headers],[row_id]] )</f>
        <v>591</v>
      </c>
      <c r="B592" s="32" t="s">
        <v>452</v>
      </c>
      <c r="C592" s="33" t="s">
        <v>436</v>
      </c>
      <c r="D592" t="s">
        <v>441</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35">
      <c r="A593" s="2">
        <f xml:space="preserve"> ROW( data_scaledImpacts[[#This Row],[row_id]] ) - ROW( data_scaledImpacts[[#Headers],[row_id]] )</f>
        <v>592</v>
      </c>
      <c r="B593" s="32" t="s">
        <v>452</v>
      </c>
      <c r="C593" s="33" t="s">
        <v>436</v>
      </c>
      <c r="D593" t="s">
        <v>441</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35">
      <c r="A594" s="2">
        <f xml:space="preserve"> ROW( data_scaledImpacts[[#This Row],[row_id]] ) - ROW( data_scaledImpacts[[#Headers],[row_id]] )</f>
        <v>593</v>
      </c>
      <c r="B594" s="32" t="s">
        <v>452</v>
      </c>
      <c r="C594" s="33" t="s">
        <v>436</v>
      </c>
      <c r="D594" t="s">
        <v>441</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35">
      <c r="A595" s="2">
        <f xml:space="preserve"> ROW( data_scaledImpacts[[#This Row],[row_id]] ) - ROW( data_scaledImpacts[[#Headers],[row_id]] )</f>
        <v>594</v>
      </c>
      <c r="B595" s="32" t="s">
        <v>452</v>
      </c>
      <c r="C595" s="33" t="s">
        <v>436</v>
      </c>
      <c r="D595" t="s">
        <v>441</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35">
      <c r="A596" s="2">
        <f xml:space="preserve"> ROW( data_scaledImpacts[[#This Row],[row_id]] ) - ROW( data_scaledImpacts[[#Headers],[row_id]] )</f>
        <v>595</v>
      </c>
      <c r="B596" s="32" t="s">
        <v>452</v>
      </c>
      <c r="C596" s="33" t="s">
        <v>436</v>
      </c>
      <c r="D596" t="s">
        <v>441</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35">
      <c r="A597" s="2">
        <f xml:space="preserve"> ROW( data_scaledImpacts[[#This Row],[row_id]] ) - ROW( data_scaledImpacts[[#Headers],[row_id]] )</f>
        <v>596</v>
      </c>
      <c r="B597" s="32" t="s">
        <v>452</v>
      </c>
      <c r="C597" s="33" t="s">
        <v>436</v>
      </c>
      <c r="D597" t="s">
        <v>441</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35">
      <c r="A598" s="2">
        <f xml:space="preserve"> ROW( data_scaledImpacts[[#This Row],[row_id]] ) - ROW( data_scaledImpacts[[#Headers],[row_id]] )</f>
        <v>597</v>
      </c>
      <c r="B598" s="32" t="s">
        <v>452</v>
      </c>
      <c r="C598" s="33" t="s">
        <v>436</v>
      </c>
      <c r="D598" t="s">
        <v>441</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35">
      <c r="A599" s="2">
        <f xml:space="preserve"> ROW( data_scaledImpacts[[#This Row],[row_id]] ) - ROW( data_scaledImpacts[[#Headers],[row_id]] )</f>
        <v>598</v>
      </c>
      <c r="B599" s="32" t="s">
        <v>452</v>
      </c>
      <c r="C599" s="33" t="s">
        <v>436</v>
      </c>
      <c r="D599" t="s">
        <v>441</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35">
      <c r="A600" s="2">
        <f xml:space="preserve"> ROW( data_scaledImpacts[[#This Row],[row_id]] ) - ROW( data_scaledImpacts[[#Headers],[row_id]] )</f>
        <v>599</v>
      </c>
      <c r="B600" s="32" t="s">
        <v>452</v>
      </c>
      <c r="C600" s="33" t="s">
        <v>436</v>
      </c>
      <c r="D600" t="s">
        <v>441</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35">
      <c r="A601" s="2">
        <f xml:space="preserve"> ROW( data_scaledImpacts[[#This Row],[row_id]] ) - ROW( data_scaledImpacts[[#Headers],[row_id]] )</f>
        <v>600</v>
      </c>
      <c r="B601" s="32" t="s">
        <v>452</v>
      </c>
      <c r="C601" s="33" t="s">
        <v>436</v>
      </c>
      <c r="D601" t="s">
        <v>441</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35">
      <c r="A602" s="2">
        <f xml:space="preserve"> ROW( data_scaledImpacts[[#This Row],[row_id]] ) - ROW( data_scaledImpacts[[#Headers],[row_id]] )</f>
        <v>601</v>
      </c>
      <c r="B602" s="32" t="s">
        <v>452</v>
      </c>
      <c r="C602" s="33" t="s">
        <v>436</v>
      </c>
      <c r="D602" t="s">
        <v>441</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35">
      <c r="A603" s="2">
        <f xml:space="preserve"> ROW( data_scaledImpacts[[#This Row],[row_id]] ) - ROW( data_scaledImpacts[[#Headers],[row_id]] )</f>
        <v>602</v>
      </c>
      <c r="B603" s="32" t="s">
        <v>452</v>
      </c>
      <c r="C603" s="33" t="s">
        <v>436</v>
      </c>
      <c r="D603" t="s">
        <v>441</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35">
      <c r="A604" s="2">
        <f xml:space="preserve"> ROW( data_scaledImpacts[[#This Row],[row_id]] ) - ROW( data_scaledImpacts[[#Headers],[row_id]] )</f>
        <v>603</v>
      </c>
      <c r="B604" s="32" t="s">
        <v>452</v>
      </c>
      <c r="C604" s="33" t="s">
        <v>436</v>
      </c>
      <c r="D604" t="s">
        <v>441</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35">
      <c r="A605" s="2">
        <f xml:space="preserve"> ROW( data_scaledImpacts[[#This Row],[row_id]] ) - ROW( data_scaledImpacts[[#Headers],[row_id]] )</f>
        <v>604</v>
      </c>
      <c r="B605" s="32" t="s">
        <v>452</v>
      </c>
      <c r="C605" s="33" t="s">
        <v>436</v>
      </c>
      <c r="D605" t="s">
        <v>441</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35">
      <c r="A606" s="2">
        <f xml:space="preserve"> ROW( data_scaledImpacts[[#This Row],[row_id]] ) - ROW( data_scaledImpacts[[#Headers],[row_id]] )</f>
        <v>605</v>
      </c>
      <c r="B606" s="32" t="s">
        <v>452</v>
      </c>
      <c r="C606" s="33" t="s">
        <v>436</v>
      </c>
      <c r="D606" t="s">
        <v>441</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35">
      <c r="A607" s="2">
        <f xml:space="preserve"> ROW( data_scaledImpacts[[#This Row],[row_id]] ) - ROW( data_scaledImpacts[[#Headers],[row_id]] )</f>
        <v>606</v>
      </c>
      <c r="B607" s="32" t="s">
        <v>452</v>
      </c>
      <c r="C607" s="33" t="s">
        <v>436</v>
      </c>
      <c r="D607" t="s">
        <v>441</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35">
      <c r="A608" s="2">
        <f xml:space="preserve"> ROW( data_scaledImpacts[[#This Row],[row_id]] ) - ROW( data_scaledImpacts[[#Headers],[row_id]] )</f>
        <v>607</v>
      </c>
      <c r="B608" s="32" t="s">
        <v>452</v>
      </c>
      <c r="C608" s="33" t="s">
        <v>436</v>
      </c>
      <c r="D608" t="s">
        <v>441</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35">
      <c r="A609" s="2">
        <f xml:space="preserve"> ROW( data_scaledImpacts[[#This Row],[row_id]] ) - ROW( data_scaledImpacts[[#Headers],[row_id]] )</f>
        <v>608</v>
      </c>
      <c r="B609" s="32" t="s">
        <v>452</v>
      </c>
      <c r="C609" s="33" t="s">
        <v>436</v>
      </c>
      <c r="D609" t="s">
        <v>441</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35">
      <c r="A610" s="2">
        <f xml:space="preserve"> ROW( data_scaledImpacts[[#This Row],[row_id]] ) - ROW( data_scaledImpacts[[#Headers],[row_id]] )</f>
        <v>609</v>
      </c>
      <c r="B610" s="32" t="s">
        <v>452</v>
      </c>
      <c r="C610" s="33" t="s">
        <v>436</v>
      </c>
      <c r="D610" t="s">
        <v>441</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35">
      <c r="A611" s="2">
        <f xml:space="preserve"> ROW( data_scaledImpacts[[#This Row],[row_id]] ) - ROW( data_scaledImpacts[[#Headers],[row_id]] )</f>
        <v>610</v>
      </c>
      <c r="B611" s="32" t="s">
        <v>452</v>
      </c>
      <c r="C611" s="33" t="s">
        <v>436</v>
      </c>
      <c r="D611" t="s">
        <v>441</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35">
      <c r="A612" s="2">
        <f xml:space="preserve"> ROW( data_scaledImpacts[[#This Row],[row_id]] ) - ROW( data_scaledImpacts[[#Headers],[row_id]] )</f>
        <v>611</v>
      </c>
      <c r="B612" s="32" t="s">
        <v>452</v>
      </c>
      <c r="C612" s="33" t="s">
        <v>436</v>
      </c>
      <c r="D612" t="s">
        <v>441</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35">
      <c r="A613" s="2">
        <f xml:space="preserve"> ROW( data_scaledImpacts[[#This Row],[row_id]] ) - ROW( data_scaledImpacts[[#Headers],[row_id]] )</f>
        <v>612</v>
      </c>
      <c r="B613" s="32" t="s">
        <v>452</v>
      </c>
      <c r="C613" s="33" t="s">
        <v>436</v>
      </c>
      <c r="D613" t="s">
        <v>441</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35">
      <c r="A614" s="2">
        <f xml:space="preserve"> ROW( data_scaledImpacts[[#This Row],[row_id]] ) - ROW( data_scaledImpacts[[#Headers],[row_id]] )</f>
        <v>613</v>
      </c>
      <c r="B614" s="32" t="s">
        <v>452</v>
      </c>
      <c r="C614" s="33" t="s">
        <v>436</v>
      </c>
      <c r="D614" t="s">
        <v>441</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35">
      <c r="A615" s="2">
        <f xml:space="preserve"> ROW( data_scaledImpacts[[#This Row],[row_id]] ) - ROW( data_scaledImpacts[[#Headers],[row_id]] )</f>
        <v>614</v>
      </c>
      <c r="B615" s="32" t="s">
        <v>452</v>
      </c>
      <c r="C615" s="33" t="s">
        <v>436</v>
      </c>
      <c r="D615" t="s">
        <v>441</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35">
      <c r="A616" s="2">
        <f xml:space="preserve"> ROW( data_scaledImpacts[[#This Row],[row_id]] ) - ROW( data_scaledImpacts[[#Headers],[row_id]] )</f>
        <v>615</v>
      </c>
      <c r="B616" s="32" t="s">
        <v>452</v>
      </c>
      <c r="C616" s="33" t="s">
        <v>436</v>
      </c>
      <c r="D616" t="s">
        <v>441</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35">
      <c r="A617" s="2">
        <f xml:space="preserve"> ROW( data_scaledImpacts[[#This Row],[row_id]] ) - ROW( data_scaledImpacts[[#Headers],[row_id]] )</f>
        <v>616</v>
      </c>
      <c r="B617" s="32" t="s">
        <v>452</v>
      </c>
      <c r="C617" s="33" t="s">
        <v>436</v>
      </c>
      <c r="D617" t="s">
        <v>441</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35">
      <c r="A618" s="2">
        <f xml:space="preserve"> ROW( data_scaledImpacts[[#This Row],[row_id]] ) - ROW( data_scaledImpacts[[#Headers],[row_id]] )</f>
        <v>617</v>
      </c>
      <c r="B618" s="32" t="s">
        <v>452</v>
      </c>
      <c r="C618" s="33" t="s">
        <v>436</v>
      </c>
      <c r="D618" t="s">
        <v>441</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35">
      <c r="A619" s="2">
        <f xml:space="preserve"> ROW( data_scaledImpacts[[#This Row],[row_id]] ) - ROW( data_scaledImpacts[[#Headers],[row_id]] )</f>
        <v>618</v>
      </c>
      <c r="B619" s="32" t="s">
        <v>452</v>
      </c>
      <c r="C619" s="33" t="s">
        <v>436</v>
      </c>
      <c r="D619" t="s">
        <v>441</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35">
      <c r="A620" s="2">
        <f xml:space="preserve"> ROW( data_scaledImpacts[[#This Row],[row_id]] ) - ROW( data_scaledImpacts[[#Headers],[row_id]] )</f>
        <v>619</v>
      </c>
      <c r="B620" s="32" t="s">
        <v>452</v>
      </c>
      <c r="C620" s="33" t="s">
        <v>436</v>
      </c>
      <c r="D620" t="s">
        <v>441</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35">
      <c r="A621" s="2">
        <f xml:space="preserve"> ROW( data_scaledImpacts[[#This Row],[row_id]] ) - ROW( data_scaledImpacts[[#Headers],[row_id]] )</f>
        <v>620</v>
      </c>
      <c r="B621" s="32" t="s">
        <v>453</v>
      </c>
      <c r="C621" s="33" t="s">
        <v>40</v>
      </c>
      <c r="D621" t="s">
        <v>446</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35">
      <c r="A622" s="2">
        <f xml:space="preserve"> ROW( data_scaledImpacts[[#This Row],[row_id]] ) - ROW( data_scaledImpacts[[#Headers],[row_id]] )</f>
        <v>621</v>
      </c>
      <c r="B622" s="32" t="s">
        <v>453</v>
      </c>
      <c r="C622" s="33" t="s">
        <v>40</v>
      </c>
      <c r="D622" t="s">
        <v>446</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35">
      <c r="A623" s="2">
        <f xml:space="preserve"> ROW( data_scaledImpacts[[#This Row],[row_id]] ) - ROW( data_scaledImpacts[[#Headers],[row_id]] )</f>
        <v>622</v>
      </c>
      <c r="B623" s="32" t="s">
        <v>453</v>
      </c>
      <c r="C623" s="33" t="s">
        <v>40</v>
      </c>
      <c r="D623" t="s">
        <v>446</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35">
      <c r="A624" s="2">
        <f xml:space="preserve"> ROW( data_scaledImpacts[[#This Row],[row_id]] ) - ROW( data_scaledImpacts[[#Headers],[row_id]] )</f>
        <v>623</v>
      </c>
      <c r="B624" s="32" t="s">
        <v>453</v>
      </c>
      <c r="C624" s="33" t="s">
        <v>40</v>
      </c>
      <c r="D624" t="s">
        <v>446</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35">
      <c r="A625" s="2">
        <f xml:space="preserve"> ROW( data_scaledImpacts[[#This Row],[row_id]] ) - ROW( data_scaledImpacts[[#Headers],[row_id]] )</f>
        <v>624</v>
      </c>
      <c r="B625" s="32" t="s">
        <v>453</v>
      </c>
      <c r="C625" s="33" t="s">
        <v>40</v>
      </c>
      <c r="D625" t="s">
        <v>446</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35">
      <c r="A626" s="2">
        <f xml:space="preserve"> ROW( data_scaledImpacts[[#This Row],[row_id]] ) - ROW( data_scaledImpacts[[#Headers],[row_id]] )</f>
        <v>625</v>
      </c>
      <c r="B626" s="32" t="s">
        <v>453</v>
      </c>
      <c r="C626" s="33" t="s">
        <v>40</v>
      </c>
      <c r="D626" t="s">
        <v>446</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35">
      <c r="A627" s="2">
        <f xml:space="preserve"> ROW( data_scaledImpacts[[#This Row],[row_id]] ) - ROW( data_scaledImpacts[[#Headers],[row_id]] )</f>
        <v>626</v>
      </c>
      <c r="B627" s="32" t="s">
        <v>453</v>
      </c>
      <c r="C627" s="33" t="s">
        <v>40</v>
      </c>
      <c r="D627" t="s">
        <v>446</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35">
      <c r="A628" s="2">
        <f xml:space="preserve"> ROW( data_scaledImpacts[[#This Row],[row_id]] ) - ROW( data_scaledImpacts[[#Headers],[row_id]] )</f>
        <v>627</v>
      </c>
      <c r="B628" s="32" t="s">
        <v>453</v>
      </c>
      <c r="C628" s="33" t="s">
        <v>40</v>
      </c>
      <c r="D628" t="s">
        <v>446</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35">
      <c r="A629" s="2">
        <f xml:space="preserve"> ROW( data_scaledImpacts[[#This Row],[row_id]] ) - ROW( data_scaledImpacts[[#Headers],[row_id]] )</f>
        <v>628</v>
      </c>
      <c r="B629" s="32" t="s">
        <v>453</v>
      </c>
      <c r="C629" s="33" t="s">
        <v>40</v>
      </c>
      <c r="D629" t="s">
        <v>446</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35">
      <c r="A630" s="2">
        <f xml:space="preserve"> ROW( data_scaledImpacts[[#This Row],[row_id]] ) - ROW( data_scaledImpacts[[#Headers],[row_id]] )</f>
        <v>629</v>
      </c>
      <c r="B630" s="32" t="s">
        <v>453</v>
      </c>
      <c r="C630" s="33" t="s">
        <v>40</v>
      </c>
      <c r="D630" t="s">
        <v>446</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35">
      <c r="A631" s="2">
        <f xml:space="preserve"> ROW( data_scaledImpacts[[#This Row],[row_id]] ) - ROW( data_scaledImpacts[[#Headers],[row_id]] )</f>
        <v>630</v>
      </c>
      <c r="B631" s="32" t="s">
        <v>453</v>
      </c>
      <c r="C631" s="33" t="s">
        <v>40</v>
      </c>
      <c r="D631" t="s">
        <v>446</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35">
      <c r="A632" s="2">
        <f xml:space="preserve"> ROW( data_scaledImpacts[[#This Row],[row_id]] ) - ROW( data_scaledImpacts[[#Headers],[row_id]] )</f>
        <v>631</v>
      </c>
      <c r="B632" s="32" t="s">
        <v>453</v>
      </c>
      <c r="C632" s="33" t="s">
        <v>40</v>
      </c>
      <c r="D632" t="s">
        <v>446</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35">
      <c r="A633" s="2">
        <f xml:space="preserve"> ROW( data_scaledImpacts[[#This Row],[row_id]] ) - ROW( data_scaledImpacts[[#Headers],[row_id]] )</f>
        <v>632</v>
      </c>
      <c r="B633" s="32" t="s">
        <v>453</v>
      </c>
      <c r="C633" s="33" t="s">
        <v>40</v>
      </c>
      <c r="D633" t="s">
        <v>446</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35">
      <c r="A634" s="2">
        <f xml:space="preserve"> ROW( data_scaledImpacts[[#This Row],[row_id]] ) - ROW( data_scaledImpacts[[#Headers],[row_id]] )</f>
        <v>633</v>
      </c>
      <c r="B634" s="32" t="s">
        <v>453</v>
      </c>
      <c r="C634" s="33" t="s">
        <v>40</v>
      </c>
      <c r="D634" t="s">
        <v>446</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35">
      <c r="A635" s="2">
        <f xml:space="preserve"> ROW( data_scaledImpacts[[#This Row],[row_id]] ) - ROW( data_scaledImpacts[[#Headers],[row_id]] )</f>
        <v>634</v>
      </c>
      <c r="B635" s="32" t="s">
        <v>453</v>
      </c>
      <c r="C635" s="33" t="s">
        <v>40</v>
      </c>
      <c r="D635" t="s">
        <v>446</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35">
      <c r="A636" s="2">
        <f xml:space="preserve"> ROW( data_scaledImpacts[[#This Row],[row_id]] ) - ROW( data_scaledImpacts[[#Headers],[row_id]] )</f>
        <v>635</v>
      </c>
      <c r="B636" s="32" t="s">
        <v>453</v>
      </c>
      <c r="C636" s="33" t="s">
        <v>40</v>
      </c>
      <c r="D636" t="s">
        <v>446</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35">
      <c r="A637" s="2">
        <f xml:space="preserve"> ROW( data_scaledImpacts[[#This Row],[row_id]] ) - ROW( data_scaledImpacts[[#Headers],[row_id]] )</f>
        <v>636</v>
      </c>
      <c r="B637" s="32" t="s">
        <v>453</v>
      </c>
      <c r="C637" s="33" t="s">
        <v>40</v>
      </c>
      <c r="D637" t="s">
        <v>446</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35">
      <c r="A638" s="2">
        <f xml:space="preserve"> ROW( data_scaledImpacts[[#This Row],[row_id]] ) - ROW( data_scaledImpacts[[#Headers],[row_id]] )</f>
        <v>637</v>
      </c>
      <c r="B638" s="32" t="s">
        <v>453</v>
      </c>
      <c r="C638" s="33" t="s">
        <v>40</v>
      </c>
      <c r="D638" t="s">
        <v>446</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35">
      <c r="A639" s="2">
        <f xml:space="preserve"> ROW( data_scaledImpacts[[#This Row],[row_id]] ) - ROW( data_scaledImpacts[[#Headers],[row_id]] )</f>
        <v>638</v>
      </c>
      <c r="B639" s="32" t="s">
        <v>453</v>
      </c>
      <c r="C639" s="33" t="s">
        <v>40</v>
      </c>
      <c r="D639" t="s">
        <v>446</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35">
      <c r="A640" s="2">
        <f xml:space="preserve"> ROW( data_scaledImpacts[[#This Row],[row_id]] ) - ROW( data_scaledImpacts[[#Headers],[row_id]] )</f>
        <v>639</v>
      </c>
      <c r="B640" s="32" t="s">
        <v>453</v>
      </c>
      <c r="C640" s="33" t="s">
        <v>40</v>
      </c>
      <c r="D640" t="s">
        <v>446</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35">
      <c r="A641" s="2">
        <f xml:space="preserve"> ROW( data_scaledImpacts[[#This Row],[row_id]] ) - ROW( data_scaledImpacts[[#Headers],[row_id]] )</f>
        <v>640</v>
      </c>
      <c r="B641" s="32" t="s">
        <v>453</v>
      </c>
      <c r="C641" s="33" t="s">
        <v>40</v>
      </c>
      <c r="D641" t="s">
        <v>446</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35">
      <c r="A642" s="2">
        <f xml:space="preserve"> ROW( data_scaledImpacts[[#This Row],[row_id]] ) - ROW( data_scaledImpacts[[#Headers],[row_id]] )</f>
        <v>641</v>
      </c>
      <c r="B642" s="32" t="s">
        <v>453</v>
      </c>
      <c r="C642" s="33" t="s">
        <v>40</v>
      </c>
      <c r="D642" t="s">
        <v>446</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35">
      <c r="A643" s="2">
        <f xml:space="preserve"> ROW( data_scaledImpacts[[#This Row],[row_id]] ) - ROW( data_scaledImpacts[[#Headers],[row_id]] )</f>
        <v>642</v>
      </c>
      <c r="B643" s="32" t="s">
        <v>453</v>
      </c>
      <c r="C643" s="33" t="s">
        <v>40</v>
      </c>
      <c r="D643" t="s">
        <v>446</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35">
      <c r="A644" s="2">
        <f xml:space="preserve"> ROW( data_scaledImpacts[[#This Row],[row_id]] ) - ROW( data_scaledImpacts[[#Headers],[row_id]] )</f>
        <v>643</v>
      </c>
      <c r="B644" s="32" t="s">
        <v>453</v>
      </c>
      <c r="C644" s="33" t="s">
        <v>40</v>
      </c>
      <c r="D644" t="s">
        <v>446</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35">
      <c r="A645" s="2">
        <f xml:space="preserve"> ROW( data_scaledImpacts[[#This Row],[row_id]] ) - ROW( data_scaledImpacts[[#Headers],[row_id]] )</f>
        <v>644</v>
      </c>
      <c r="B645" s="32" t="s">
        <v>453</v>
      </c>
      <c r="C645" s="33" t="s">
        <v>40</v>
      </c>
      <c r="D645" t="s">
        <v>446</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35">
      <c r="A646" s="2">
        <f xml:space="preserve"> ROW( data_scaledImpacts[[#This Row],[row_id]] ) - ROW( data_scaledImpacts[[#Headers],[row_id]] )</f>
        <v>645</v>
      </c>
      <c r="B646" s="32" t="s">
        <v>453</v>
      </c>
      <c r="C646" s="33" t="s">
        <v>40</v>
      </c>
      <c r="D646" t="s">
        <v>446</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35">
      <c r="A647" s="2">
        <f xml:space="preserve"> ROW( data_scaledImpacts[[#This Row],[row_id]] ) - ROW( data_scaledImpacts[[#Headers],[row_id]] )</f>
        <v>646</v>
      </c>
      <c r="B647" s="32" t="s">
        <v>453</v>
      </c>
      <c r="C647" s="33" t="s">
        <v>40</v>
      </c>
      <c r="D647" t="s">
        <v>446</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35">
      <c r="A648" s="2">
        <f xml:space="preserve"> ROW( data_scaledImpacts[[#This Row],[row_id]] ) - ROW( data_scaledImpacts[[#Headers],[row_id]] )</f>
        <v>647</v>
      </c>
      <c r="B648" s="32" t="s">
        <v>453</v>
      </c>
      <c r="C648" s="33" t="s">
        <v>40</v>
      </c>
      <c r="D648" t="s">
        <v>446</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35">
      <c r="A649" s="2">
        <f xml:space="preserve"> ROW( data_scaledImpacts[[#This Row],[row_id]] ) - ROW( data_scaledImpacts[[#Headers],[row_id]] )</f>
        <v>648</v>
      </c>
      <c r="B649" s="32" t="s">
        <v>453</v>
      </c>
      <c r="C649" s="33" t="s">
        <v>40</v>
      </c>
      <c r="D649" t="s">
        <v>446</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35">
      <c r="A650" s="2">
        <f xml:space="preserve"> ROW( data_scaledImpacts[[#This Row],[row_id]] ) - ROW( data_scaledImpacts[[#Headers],[row_id]] )</f>
        <v>649</v>
      </c>
      <c r="B650" s="32" t="s">
        <v>453</v>
      </c>
      <c r="C650" s="33" t="s">
        <v>40</v>
      </c>
      <c r="D650" t="s">
        <v>446</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35">
      <c r="A651" s="2">
        <f xml:space="preserve"> ROW( data_scaledImpacts[[#This Row],[row_id]] ) - ROW( data_scaledImpacts[[#Headers],[row_id]] )</f>
        <v>650</v>
      </c>
      <c r="B651" s="32" t="s">
        <v>453</v>
      </c>
      <c r="C651" s="33" t="s">
        <v>40</v>
      </c>
      <c r="D651" t="s">
        <v>446</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35">
      <c r="A652" s="2">
        <f xml:space="preserve"> ROW( data_scaledImpacts[[#This Row],[row_id]] ) - ROW( data_scaledImpacts[[#Headers],[row_id]] )</f>
        <v>651</v>
      </c>
      <c r="B652" s="32" t="s">
        <v>453</v>
      </c>
      <c r="C652" s="33" t="s">
        <v>40</v>
      </c>
      <c r="D652" t="s">
        <v>447</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35">
      <c r="A653" s="2">
        <f xml:space="preserve"> ROW( data_scaledImpacts[[#This Row],[row_id]] ) - ROW( data_scaledImpacts[[#Headers],[row_id]] )</f>
        <v>652</v>
      </c>
      <c r="B653" s="32" t="s">
        <v>453</v>
      </c>
      <c r="C653" s="33" t="s">
        <v>40</v>
      </c>
      <c r="D653" t="s">
        <v>447</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35">
      <c r="A654" s="2">
        <f xml:space="preserve"> ROW( data_scaledImpacts[[#This Row],[row_id]] ) - ROW( data_scaledImpacts[[#Headers],[row_id]] )</f>
        <v>653</v>
      </c>
      <c r="B654" s="32" t="s">
        <v>453</v>
      </c>
      <c r="C654" s="33" t="s">
        <v>40</v>
      </c>
      <c r="D654" t="s">
        <v>447</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35">
      <c r="A655" s="2">
        <f xml:space="preserve"> ROW( data_scaledImpacts[[#This Row],[row_id]] ) - ROW( data_scaledImpacts[[#Headers],[row_id]] )</f>
        <v>654</v>
      </c>
      <c r="B655" s="32" t="s">
        <v>453</v>
      </c>
      <c r="C655" s="33" t="s">
        <v>40</v>
      </c>
      <c r="D655" t="s">
        <v>447</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35">
      <c r="A656" s="2">
        <f xml:space="preserve"> ROW( data_scaledImpacts[[#This Row],[row_id]] ) - ROW( data_scaledImpacts[[#Headers],[row_id]] )</f>
        <v>655</v>
      </c>
      <c r="B656" s="32" t="s">
        <v>453</v>
      </c>
      <c r="C656" s="33" t="s">
        <v>40</v>
      </c>
      <c r="D656" t="s">
        <v>447</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35">
      <c r="A657" s="2">
        <f xml:space="preserve"> ROW( data_scaledImpacts[[#This Row],[row_id]] ) - ROW( data_scaledImpacts[[#Headers],[row_id]] )</f>
        <v>656</v>
      </c>
      <c r="B657" s="32" t="s">
        <v>453</v>
      </c>
      <c r="C657" s="33" t="s">
        <v>40</v>
      </c>
      <c r="D657" t="s">
        <v>447</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35">
      <c r="A658" s="2">
        <f xml:space="preserve"> ROW( data_scaledImpacts[[#This Row],[row_id]] ) - ROW( data_scaledImpacts[[#Headers],[row_id]] )</f>
        <v>657</v>
      </c>
      <c r="B658" s="32" t="s">
        <v>453</v>
      </c>
      <c r="C658" s="33" t="s">
        <v>40</v>
      </c>
      <c r="D658" t="s">
        <v>447</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35">
      <c r="A659" s="2">
        <f xml:space="preserve"> ROW( data_scaledImpacts[[#This Row],[row_id]] ) - ROW( data_scaledImpacts[[#Headers],[row_id]] )</f>
        <v>658</v>
      </c>
      <c r="B659" s="32" t="s">
        <v>453</v>
      </c>
      <c r="C659" s="33" t="s">
        <v>40</v>
      </c>
      <c r="D659" t="s">
        <v>447</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35">
      <c r="A660" s="2">
        <f xml:space="preserve"> ROW( data_scaledImpacts[[#This Row],[row_id]] ) - ROW( data_scaledImpacts[[#Headers],[row_id]] )</f>
        <v>659</v>
      </c>
      <c r="B660" s="32" t="s">
        <v>453</v>
      </c>
      <c r="C660" s="33" t="s">
        <v>40</v>
      </c>
      <c r="D660" t="s">
        <v>447</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35">
      <c r="A661" s="2">
        <f xml:space="preserve"> ROW( data_scaledImpacts[[#This Row],[row_id]] ) - ROW( data_scaledImpacts[[#Headers],[row_id]] )</f>
        <v>660</v>
      </c>
      <c r="B661" s="32" t="s">
        <v>453</v>
      </c>
      <c r="C661" s="33" t="s">
        <v>40</v>
      </c>
      <c r="D661" t="s">
        <v>447</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35">
      <c r="A662" s="2">
        <f xml:space="preserve"> ROW( data_scaledImpacts[[#This Row],[row_id]] ) - ROW( data_scaledImpacts[[#Headers],[row_id]] )</f>
        <v>661</v>
      </c>
      <c r="B662" s="32" t="s">
        <v>453</v>
      </c>
      <c r="C662" s="33" t="s">
        <v>40</v>
      </c>
      <c r="D662" t="s">
        <v>447</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35">
      <c r="A663" s="2">
        <f xml:space="preserve"> ROW( data_scaledImpacts[[#This Row],[row_id]] ) - ROW( data_scaledImpacts[[#Headers],[row_id]] )</f>
        <v>662</v>
      </c>
      <c r="B663" s="32" t="s">
        <v>453</v>
      </c>
      <c r="C663" s="33" t="s">
        <v>40</v>
      </c>
      <c r="D663" t="s">
        <v>447</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35">
      <c r="A664" s="2">
        <f xml:space="preserve"> ROW( data_scaledImpacts[[#This Row],[row_id]] ) - ROW( data_scaledImpacts[[#Headers],[row_id]] )</f>
        <v>663</v>
      </c>
      <c r="B664" s="32" t="s">
        <v>453</v>
      </c>
      <c r="C664" s="33" t="s">
        <v>40</v>
      </c>
      <c r="D664" t="s">
        <v>447</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35">
      <c r="A665" s="2">
        <f xml:space="preserve"> ROW( data_scaledImpacts[[#This Row],[row_id]] ) - ROW( data_scaledImpacts[[#Headers],[row_id]] )</f>
        <v>664</v>
      </c>
      <c r="B665" s="32" t="s">
        <v>453</v>
      </c>
      <c r="C665" s="33" t="s">
        <v>40</v>
      </c>
      <c r="D665" t="s">
        <v>447</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35">
      <c r="A666" s="2">
        <f xml:space="preserve"> ROW( data_scaledImpacts[[#This Row],[row_id]] ) - ROW( data_scaledImpacts[[#Headers],[row_id]] )</f>
        <v>665</v>
      </c>
      <c r="B666" s="32" t="s">
        <v>453</v>
      </c>
      <c r="C666" s="33" t="s">
        <v>40</v>
      </c>
      <c r="D666" t="s">
        <v>447</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35">
      <c r="A667" s="2">
        <f xml:space="preserve"> ROW( data_scaledImpacts[[#This Row],[row_id]] ) - ROW( data_scaledImpacts[[#Headers],[row_id]] )</f>
        <v>666</v>
      </c>
      <c r="B667" s="32" t="s">
        <v>453</v>
      </c>
      <c r="C667" s="33" t="s">
        <v>40</v>
      </c>
      <c r="D667" t="s">
        <v>447</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35">
      <c r="A668" s="2">
        <f xml:space="preserve"> ROW( data_scaledImpacts[[#This Row],[row_id]] ) - ROW( data_scaledImpacts[[#Headers],[row_id]] )</f>
        <v>667</v>
      </c>
      <c r="B668" s="32" t="s">
        <v>453</v>
      </c>
      <c r="C668" s="33" t="s">
        <v>40</v>
      </c>
      <c r="D668" t="s">
        <v>447</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35">
      <c r="A669" s="2">
        <f xml:space="preserve"> ROW( data_scaledImpacts[[#This Row],[row_id]] ) - ROW( data_scaledImpacts[[#Headers],[row_id]] )</f>
        <v>668</v>
      </c>
      <c r="B669" s="32" t="s">
        <v>453</v>
      </c>
      <c r="C669" s="33" t="s">
        <v>40</v>
      </c>
      <c r="D669" t="s">
        <v>447</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35">
      <c r="A670" s="2">
        <f xml:space="preserve"> ROW( data_scaledImpacts[[#This Row],[row_id]] ) - ROW( data_scaledImpacts[[#Headers],[row_id]] )</f>
        <v>669</v>
      </c>
      <c r="B670" s="32" t="s">
        <v>453</v>
      </c>
      <c r="C670" s="33" t="s">
        <v>40</v>
      </c>
      <c r="D670" t="s">
        <v>447</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35">
      <c r="A671" s="2">
        <f xml:space="preserve"> ROW( data_scaledImpacts[[#This Row],[row_id]] ) - ROW( data_scaledImpacts[[#Headers],[row_id]] )</f>
        <v>670</v>
      </c>
      <c r="B671" s="32" t="s">
        <v>453</v>
      </c>
      <c r="C671" s="33" t="s">
        <v>40</v>
      </c>
      <c r="D671" t="s">
        <v>447</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35">
      <c r="A672" s="2">
        <f xml:space="preserve"> ROW( data_scaledImpacts[[#This Row],[row_id]] ) - ROW( data_scaledImpacts[[#Headers],[row_id]] )</f>
        <v>671</v>
      </c>
      <c r="B672" s="32" t="s">
        <v>453</v>
      </c>
      <c r="C672" s="33" t="s">
        <v>40</v>
      </c>
      <c r="D672" t="s">
        <v>447</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35">
      <c r="A673" s="2">
        <f xml:space="preserve"> ROW( data_scaledImpacts[[#This Row],[row_id]] ) - ROW( data_scaledImpacts[[#Headers],[row_id]] )</f>
        <v>672</v>
      </c>
      <c r="B673" s="32" t="s">
        <v>453</v>
      </c>
      <c r="C673" s="33" t="s">
        <v>40</v>
      </c>
      <c r="D673" t="s">
        <v>447</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35">
      <c r="A674" s="2">
        <f xml:space="preserve"> ROW( data_scaledImpacts[[#This Row],[row_id]] ) - ROW( data_scaledImpacts[[#Headers],[row_id]] )</f>
        <v>673</v>
      </c>
      <c r="B674" s="32" t="s">
        <v>453</v>
      </c>
      <c r="C674" s="33" t="s">
        <v>40</v>
      </c>
      <c r="D674" t="s">
        <v>447</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35">
      <c r="A675" s="2">
        <f xml:space="preserve"> ROW( data_scaledImpacts[[#This Row],[row_id]] ) - ROW( data_scaledImpacts[[#Headers],[row_id]] )</f>
        <v>674</v>
      </c>
      <c r="B675" s="32" t="s">
        <v>453</v>
      </c>
      <c r="C675" s="33" t="s">
        <v>40</v>
      </c>
      <c r="D675" t="s">
        <v>447</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35">
      <c r="A676" s="2">
        <f xml:space="preserve"> ROW( data_scaledImpacts[[#This Row],[row_id]] ) - ROW( data_scaledImpacts[[#Headers],[row_id]] )</f>
        <v>675</v>
      </c>
      <c r="B676" s="32" t="s">
        <v>453</v>
      </c>
      <c r="C676" s="33" t="s">
        <v>40</v>
      </c>
      <c r="D676" t="s">
        <v>447</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35">
      <c r="A677" s="2">
        <f xml:space="preserve"> ROW( data_scaledImpacts[[#This Row],[row_id]] ) - ROW( data_scaledImpacts[[#Headers],[row_id]] )</f>
        <v>676</v>
      </c>
      <c r="B677" s="32" t="s">
        <v>453</v>
      </c>
      <c r="C677" s="33" t="s">
        <v>40</v>
      </c>
      <c r="D677" t="s">
        <v>447</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35">
      <c r="A678" s="2">
        <f xml:space="preserve"> ROW( data_scaledImpacts[[#This Row],[row_id]] ) - ROW( data_scaledImpacts[[#Headers],[row_id]] )</f>
        <v>677</v>
      </c>
      <c r="B678" s="32" t="s">
        <v>453</v>
      </c>
      <c r="C678" s="33" t="s">
        <v>40</v>
      </c>
      <c r="D678" t="s">
        <v>447</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35">
      <c r="A679" s="2">
        <f xml:space="preserve"> ROW( data_scaledImpacts[[#This Row],[row_id]] ) - ROW( data_scaledImpacts[[#Headers],[row_id]] )</f>
        <v>678</v>
      </c>
      <c r="B679" s="32" t="s">
        <v>453</v>
      </c>
      <c r="C679" s="33" t="s">
        <v>40</v>
      </c>
      <c r="D679" t="s">
        <v>447</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35">
      <c r="A680" s="2">
        <f xml:space="preserve"> ROW( data_scaledImpacts[[#This Row],[row_id]] ) - ROW( data_scaledImpacts[[#Headers],[row_id]] )</f>
        <v>679</v>
      </c>
      <c r="B680" s="32" t="s">
        <v>453</v>
      </c>
      <c r="C680" s="33" t="s">
        <v>40</v>
      </c>
      <c r="D680" t="s">
        <v>447</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35">
      <c r="A681" s="2">
        <f xml:space="preserve"> ROW( data_scaledImpacts[[#This Row],[row_id]] ) - ROW( data_scaledImpacts[[#Headers],[row_id]] )</f>
        <v>680</v>
      </c>
      <c r="B681" s="32" t="s">
        <v>453</v>
      </c>
      <c r="C681" s="33" t="s">
        <v>40</v>
      </c>
      <c r="D681" t="s">
        <v>447</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35">
      <c r="A682" s="2">
        <f xml:space="preserve"> ROW( data_scaledImpacts[[#This Row],[row_id]] ) - ROW( data_scaledImpacts[[#Headers],[row_id]] )</f>
        <v>681</v>
      </c>
      <c r="B682" s="32" t="s">
        <v>453</v>
      </c>
      <c r="C682" s="33" t="s">
        <v>40</v>
      </c>
      <c r="D682" t="s">
        <v>447</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35">
      <c r="A683" s="2">
        <f xml:space="preserve"> ROW( data_scaledImpacts[[#This Row],[row_id]] ) - ROW( data_scaledImpacts[[#Headers],[row_id]] )</f>
        <v>682</v>
      </c>
      <c r="B683" s="32" t="s">
        <v>647</v>
      </c>
      <c r="C683" s="33" t="s">
        <v>474</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35">
      <c r="A684" s="2">
        <f xml:space="preserve"> ROW( data_scaledImpacts[[#This Row],[row_id]] ) - ROW( data_scaledImpacts[[#Headers],[row_id]] )</f>
        <v>683</v>
      </c>
      <c r="B684" s="32" t="s">
        <v>647</v>
      </c>
      <c r="C684" s="33" t="s">
        <v>474</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35">
      <c r="A685" s="2">
        <f xml:space="preserve"> ROW( data_scaledImpacts[[#This Row],[row_id]] ) - ROW( data_scaledImpacts[[#Headers],[row_id]] )</f>
        <v>684</v>
      </c>
      <c r="B685" s="32" t="s">
        <v>647</v>
      </c>
      <c r="C685" s="33" t="s">
        <v>474</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35">
      <c r="A686" s="2">
        <f xml:space="preserve"> ROW( data_scaledImpacts[[#This Row],[row_id]] ) - ROW( data_scaledImpacts[[#Headers],[row_id]] )</f>
        <v>685</v>
      </c>
      <c r="B686" s="32" t="s">
        <v>647</v>
      </c>
      <c r="C686" s="33" t="s">
        <v>474</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35">
      <c r="A687" s="2">
        <f xml:space="preserve"> ROW( data_scaledImpacts[[#This Row],[row_id]] ) - ROW( data_scaledImpacts[[#Headers],[row_id]] )</f>
        <v>686</v>
      </c>
      <c r="B687" s="32" t="s">
        <v>647</v>
      </c>
      <c r="C687" s="33" t="s">
        <v>474</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35">
      <c r="A688" s="2">
        <f xml:space="preserve"> ROW( data_scaledImpacts[[#This Row],[row_id]] ) - ROW( data_scaledImpacts[[#Headers],[row_id]] )</f>
        <v>687</v>
      </c>
      <c r="B688" s="32" t="s">
        <v>647</v>
      </c>
      <c r="C688" s="33" t="s">
        <v>474</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35">
      <c r="A689" s="2">
        <f xml:space="preserve"> ROW( data_scaledImpacts[[#This Row],[row_id]] ) - ROW( data_scaledImpacts[[#Headers],[row_id]] )</f>
        <v>688</v>
      </c>
      <c r="B689" s="32" t="s">
        <v>647</v>
      </c>
      <c r="C689" s="33" t="s">
        <v>474</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35">
      <c r="A690" s="2">
        <f xml:space="preserve"> ROW( data_scaledImpacts[[#This Row],[row_id]] ) - ROW( data_scaledImpacts[[#Headers],[row_id]] )</f>
        <v>689</v>
      </c>
      <c r="B690" s="32" t="s">
        <v>647</v>
      </c>
      <c r="C690" s="33" t="s">
        <v>474</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35">
      <c r="A691" s="2">
        <f xml:space="preserve"> ROW( data_scaledImpacts[[#This Row],[row_id]] ) - ROW( data_scaledImpacts[[#Headers],[row_id]] )</f>
        <v>690</v>
      </c>
      <c r="B691" s="32" t="s">
        <v>647</v>
      </c>
      <c r="C691" s="33" t="s">
        <v>474</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35">
      <c r="A692" s="2">
        <f xml:space="preserve"> ROW( data_scaledImpacts[[#This Row],[row_id]] ) - ROW( data_scaledImpacts[[#Headers],[row_id]] )</f>
        <v>691</v>
      </c>
      <c r="B692" s="32" t="s">
        <v>647</v>
      </c>
      <c r="C692" s="33" t="s">
        <v>474</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35">
      <c r="A693" s="2">
        <f xml:space="preserve"> ROW( data_scaledImpacts[[#This Row],[row_id]] ) - ROW( data_scaledImpacts[[#Headers],[row_id]] )</f>
        <v>692</v>
      </c>
      <c r="B693" s="32" t="s">
        <v>647</v>
      </c>
      <c r="C693" s="33" t="s">
        <v>474</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35">
      <c r="A694" s="2">
        <f xml:space="preserve"> ROW( data_scaledImpacts[[#This Row],[row_id]] ) - ROW( data_scaledImpacts[[#Headers],[row_id]] )</f>
        <v>693</v>
      </c>
      <c r="B694" s="32" t="s">
        <v>647</v>
      </c>
      <c r="C694" s="33" t="s">
        <v>474</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35">
      <c r="A695" s="2">
        <f xml:space="preserve"> ROW( data_scaledImpacts[[#This Row],[row_id]] ) - ROW( data_scaledImpacts[[#Headers],[row_id]] )</f>
        <v>694</v>
      </c>
      <c r="B695" s="32" t="s">
        <v>647</v>
      </c>
      <c r="C695" s="33" t="s">
        <v>474</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35">
      <c r="A696" s="2">
        <f xml:space="preserve"> ROW( data_scaledImpacts[[#This Row],[row_id]] ) - ROW( data_scaledImpacts[[#Headers],[row_id]] )</f>
        <v>695</v>
      </c>
      <c r="B696" s="32" t="s">
        <v>647</v>
      </c>
      <c r="C696" s="33" t="s">
        <v>474</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35">
      <c r="A697" s="2">
        <f xml:space="preserve"> ROW( data_scaledImpacts[[#This Row],[row_id]] ) - ROW( data_scaledImpacts[[#Headers],[row_id]] )</f>
        <v>696</v>
      </c>
      <c r="B697" s="32" t="s">
        <v>647</v>
      </c>
      <c r="C697" s="33" t="s">
        <v>474</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35">
      <c r="A698" s="2">
        <f xml:space="preserve"> ROW( data_scaledImpacts[[#This Row],[row_id]] ) - ROW( data_scaledImpacts[[#Headers],[row_id]] )</f>
        <v>697</v>
      </c>
      <c r="B698" s="32" t="s">
        <v>647</v>
      </c>
      <c r="C698" s="33" t="s">
        <v>474</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35">
      <c r="A699" s="2">
        <f xml:space="preserve"> ROW( data_scaledImpacts[[#This Row],[row_id]] ) - ROW( data_scaledImpacts[[#Headers],[row_id]] )</f>
        <v>698</v>
      </c>
      <c r="B699" s="32" t="s">
        <v>647</v>
      </c>
      <c r="C699" s="33" t="s">
        <v>474</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35">
      <c r="A700" s="2">
        <f xml:space="preserve"> ROW( data_scaledImpacts[[#This Row],[row_id]] ) - ROW( data_scaledImpacts[[#Headers],[row_id]] )</f>
        <v>699</v>
      </c>
      <c r="B700" s="32" t="s">
        <v>647</v>
      </c>
      <c r="C700" s="33" t="s">
        <v>474</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35">
      <c r="A701" s="2">
        <f xml:space="preserve"> ROW( data_scaledImpacts[[#This Row],[row_id]] ) - ROW( data_scaledImpacts[[#Headers],[row_id]] )</f>
        <v>700</v>
      </c>
      <c r="B701" s="32" t="s">
        <v>647</v>
      </c>
      <c r="C701" s="33" t="s">
        <v>474</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35">
      <c r="A702" s="2">
        <f xml:space="preserve"> ROW( data_scaledImpacts[[#This Row],[row_id]] ) - ROW( data_scaledImpacts[[#Headers],[row_id]] )</f>
        <v>701</v>
      </c>
      <c r="B702" s="32" t="s">
        <v>647</v>
      </c>
      <c r="C702" s="33" t="s">
        <v>474</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35">
      <c r="A703" s="2">
        <f xml:space="preserve"> ROW( data_scaledImpacts[[#This Row],[row_id]] ) - ROW( data_scaledImpacts[[#Headers],[row_id]] )</f>
        <v>702</v>
      </c>
      <c r="B703" s="32" t="s">
        <v>647</v>
      </c>
      <c r="C703" s="33" t="s">
        <v>474</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35">
      <c r="A704" s="2">
        <f xml:space="preserve"> ROW( data_scaledImpacts[[#This Row],[row_id]] ) - ROW( data_scaledImpacts[[#Headers],[row_id]] )</f>
        <v>703</v>
      </c>
      <c r="B704" s="32" t="s">
        <v>647</v>
      </c>
      <c r="C704" s="33" t="s">
        <v>474</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35">
      <c r="A705" s="2">
        <f xml:space="preserve"> ROW( data_scaledImpacts[[#This Row],[row_id]] ) - ROW( data_scaledImpacts[[#Headers],[row_id]] )</f>
        <v>704</v>
      </c>
      <c r="B705" s="32" t="s">
        <v>647</v>
      </c>
      <c r="C705" s="33" t="s">
        <v>474</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35">
      <c r="A706" s="2">
        <f xml:space="preserve"> ROW( data_scaledImpacts[[#This Row],[row_id]] ) - ROW( data_scaledImpacts[[#Headers],[row_id]] )</f>
        <v>705</v>
      </c>
      <c r="B706" s="32" t="s">
        <v>647</v>
      </c>
      <c r="C706" s="33" t="s">
        <v>474</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35">
      <c r="A707" s="2">
        <f xml:space="preserve"> ROW( data_scaledImpacts[[#This Row],[row_id]] ) - ROW( data_scaledImpacts[[#Headers],[row_id]] )</f>
        <v>706</v>
      </c>
      <c r="B707" s="32" t="s">
        <v>647</v>
      </c>
      <c r="C707" s="33" t="s">
        <v>474</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35">
      <c r="A708" s="2">
        <f xml:space="preserve"> ROW( data_scaledImpacts[[#This Row],[row_id]] ) - ROW( data_scaledImpacts[[#Headers],[row_id]] )</f>
        <v>707</v>
      </c>
      <c r="B708" s="32" t="s">
        <v>647</v>
      </c>
      <c r="C708" s="33" t="s">
        <v>474</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35">
      <c r="A709" s="2">
        <f xml:space="preserve"> ROW( data_scaledImpacts[[#This Row],[row_id]] ) - ROW( data_scaledImpacts[[#Headers],[row_id]] )</f>
        <v>708</v>
      </c>
      <c r="B709" s="32" t="s">
        <v>647</v>
      </c>
      <c r="C709" s="33" t="s">
        <v>474</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35">
      <c r="A710" s="2">
        <f xml:space="preserve"> ROW( data_scaledImpacts[[#This Row],[row_id]] ) - ROW( data_scaledImpacts[[#Headers],[row_id]] )</f>
        <v>709</v>
      </c>
      <c r="B710" s="32" t="s">
        <v>647</v>
      </c>
      <c r="C710" s="33" t="s">
        <v>474</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35">
      <c r="A711" s="2">
        <f xml:space="preserve"> ROW( data_scaledImpacts[[#This Row],[row_id]] ) - ROW( data_scaledImpacts[[#Headers],[row_id]] )</f>
        <v>710</v>
      </c>
      <c r="B711" s="32" t="s">
        <v>647</v>
      </c>
      <c r="C711" s="33" t="s">
        <v>474</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35">
      <c r="A712" s="2">
        <f xml:space="preserve"> ROW( data_scaledImpacts[[#This Row],[row_id]] ) - ROW( data_scaledImpacts[[#Headers],[row_id]] )</f>
        <v>711</v>
      </c>
      <c r="B712" s="32" t="s">
        <v>647</v>
      </c>
      <c r="C712" s="33" t="s">
        <v>474</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35">
      <c r="A713" s="2">
        <f xml:space="preserve"> ROW( data_scaledImpacts[[#This Row],[row_id]] ) - ROW( data_scaledImpacts[[#Headers],[row_id]] )</f>
        <v>712</v>
      </c>
      <c r="B713" s="32" t="s">
        <v>647</v>
      </c>
      <c r="C713" s="33" t="s">
        <v>474</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35">
      <c r="A714" s="2">
        <f xml:space="preserve"> ROW( data_scaledImpacts[[#This Row],[row_id]] ) - ROW( data_scaledImpacts[[#Headers],[row_id]] )</f>
        <v>713</v>
      </c>
      <c r="B714" s="32" t="s">
        <v>647</v>
      </c>
      <c r="C714" s="33" t="s">
        <v>473</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35">
      <c r="A715" s="2">
        <f xml:space="preserve"> ROW( data_scaledImpacts[[#This Row],[row_id]] ) - ROW( data_scaledImpacts[[#Headers],[row_id]] )</f>
        <v>714</v>
      </c>
      <c r="B715" s="32" t="s">
        <v>647</v>
      </c>
      <c r="C715" s="33" t="s">
        <v>473</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35">
      <c r="A716" s="2">
        <f xml:space="preserve"> ROW( data_scaledImpacts[[#This Row],[row_id]] ) - ROW( data_scaledImpacts[[#Headers],[row_id]] )</f>
        <v>715</v>
      </c>
      <c r="B716" s="32" t="s">
        <v>647</v>
      </c>
      <c r="C716" s="33" t="s">
        <v>473</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35">
      <c r="A717" s="2">
        <f xml:space="preserve"> ROW( data_scaledImpacts[[#This Row],[row_id]] ) - ROW( data_scaledImpacts[[#Headers],[row_id]] )</f>
        <v>716</v>
      </c>
      <c r="B717" s="32" t="s">
        <v>647</v>
      </c>
      <c r="C717" s="33" t="s">
        <v>473</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35">
      <c r="A718" s="2">
        <f xml:space="preserve"> ROW( data_scaledImpacts[[#This Row],[row_id]] ) - ROW( data_scaledImpacts[[#Headers],[row_id]] )</f>
        <v>717</v>
      </c>
      <c r="B718" s="32" t="s">
        <v>647</v>
      </c>
      <c r="C718" s="33" t="s">
        <v>473</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35">
      <c r="A719" s="2">
        <f xml:space="preserve"> ROW( data_scaledImpacts[[#This Row],[row_id]] ) - ROW( data_scaledImpacts[[#Headers],[row_id]] )</f>
        <v>718</v>
      </c>
      <c r="B719" s="32" t="s">
        <v>647</v>
      </c>
      <c r="C719" s="33" t="s">
        <v>473</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35">
      <c r="A720" s="2">
        <f xml:space="preserve"> ROW( data_scaledImpacts[[#This Row],[row_id]] ) - ROW( data_scaledImpacts[[#Headers],[row_id]] )</f>
        <v>719</v>
      </c>
      <c r="B720" s="32" t="s">
        <v>647</v>
      </c>
      <c r="C720" s="33" t="s">
        <v>473</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35">
      <c r="A721" s="2">
        <f xml:space="preserve"> ROW( data_scaledImpacts[[#This Row],[row_id]] ) - ROW( data_scaledImpacts[[#Headers],[row_id]] )</f>
        <v>720</v>
      </c>
      <c r="B721" s="32" t="s">
        <v>647</v>
      </c>
      <c r="C721" s="33" t="s">
        <v>473</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35">
      <c r="A722" s="2">
        <f xml:space="preserve"> ROW( data_scaledImpacts[[#This Row],[row_id]] ) - ROW( data_scaledImpacts[[#Headers],[row_id]] )</f>
        <v>721</v>
      </c>
      <c r="B722" s="32" t="s">
        <v>647</v>
      </c>
      <c r="C722" s="33" t="s">
        <v>473</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35">
      <c r="A723" s="2">
        <f xml:space="preserve"> ROW( data_scaledImpacts[[#This Row],[row_id]] ) - ROW( data_scaledImpacts[[#Headers],[row_id]] )</f>
        <v>722</v>
      </c>
      <c r="B723" s="32" t="s">
        <v>647</v>
      </c>
      <c r="C723" s="33" t="s">
        <v>473</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35">
      <c r="A724" s="2">
        <f xml:space="preserve"> ROW( data_scaledImpacts[[#This Row],[row_id]] ) - ROW( data_scaledImpacts[[#Headers],[row_id]] )</f>
        <v>723</v>
      </c>
      <c r="B724" s="32" t="s">
        <v>647</v>
      </c>
      <c r="C724" s="33" t="s">
        <v>473</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35">
      <c r="A725" s="2">
        <f xml:space="preserve"> ROW( data_scaledImpacts[[#This Row],[row_id]] ) - ROW( data_scaledImpacts[[#Headers],[row_id]] )</f>
        <v>724</v>
      </c>
      <c r="B725" s="32" t="s">
        <v>647</v>
      </c>
      <c r="C725" s="33" t="s">
        <v>473</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35">
      <c r="A726" s="2">
        <f xml:space="preserve"> ROW( data_scaledImpacts[[#This Row],[row_id]] ) - ROW( data_scaledImpacts[[#Headers],[row_id]] )</f>
        <v>725</v>
      </c>
      <c r="B726" s="32" t="s">
        <v>647</v>
      </c>
      <c r="C726" s="33" t="s">
        <v>473</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35">
      <c r="A727" s="2">
        <f xml:space="preserve"> ROW( data_scaledImpacts[[#This Row],[row_id]] ) - ROW( data_scaledImpacts[[#Headers],[row_id]] )</f>
        <v>726</v>
      </c>
      <c r="B727" s="32" t="s">
        <v>647</v>
      </c>
      <c r="C727" s="33" t="s">
        <v>473</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35">
      <c r="A728" s="2">
        <f xml:space="preserve"> ROW( data_scaledImpacts[[#This Row],[row_id]] ) - ROW( data_scaledImpacts[[#Headers],[row_id]] )</f>
        <v>727</v>
      </c>
      <c r="B728" s="32" t="s">
        <v>647</v>
      </c>
      <c r="C728" s="33" t="s">
        <v>473</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35">
      <c r="A729" s="2">
        <f xml:space="preserve"> ROW( data_scaledImpacts[[#This Row],[row_id]] ) - ROW( data_scaledImpacts[[#Headers],[row_id]] )</f>
        <v>728</v>
      </c>
      <c r="B729" s="32" t="s">
        <v>647</v>
      </c>
      <c r="C729" s="33" t="s">
        <v>473</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35">
      <c r="A730" s="2">
        <f xml:space="preserve"> ROW( data_scaledImpacts[[#This Row],[row_id]] ) - ROW( data_scaledImpacts[[#Headers],[row_id]] )</f>
        <v>729</v>
      </c>
      <c r="B730" s="32" t="s">
        <v>647</v>
      </c>
      <c r="C730" s="33" t="s">
        <v>473</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35">
      <c r="A731" s="2">
        <f xml:space="preserve"> ROW( data_scaledImpacts[[#This Row],[row_id]] ) - ROW( data_scaledImpacts[[#Headers],[row_id]] )</f>
        <v>730</v>
      </c>
      <c r="B731" s="32" t="s">
        <v>647</v>
      </c>
      <c r="C731" s="33" t="s">
        <v>473</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35">
      <c r="A732" s="2">
        <f xml:space="preserve"> ROW( data_scaledImpacts[[#This Row],[row_id]] ) - ROW( data_scaledImpacts[[#Headers],[row_id]] )</f>
        <v>731</v>
      </c>
      <c r="B732" s="32" t="s">
        <v>647</v>
      </c>
      <c r="C732" s="33" t="s">
        <v>473</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35">
      <c r="A733" s="2">
        <f xml:space="preserve"> ROW( data_scaledImpacts[[#This Row],[row_id]] ) - ROW( data_scaledImpacts[[#Headers],[row_id]] )</f>
        <v>732</v>
      </c>
      <c r="B733" s="32" t="s">
        <v>647</v>
      </c>
      <c r="C733" s="33" t="s">
        <v>473</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35">
      <c r="A734" s="2">
        <f xml:space="preserve"> ROW( data_scaledImpacts[[#This Row],[row_id]] ) - ROW( data_scaledImpacts[[#Headers],[row_id]] )</f>
        <v>733</v>
      </c>
      <c r="B734" s="32" t="s">
        <v>647</v>
      </c>
      <c r="C734" s="33" t="s">
        <v>473</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35">
      <c r="A735" s="2">
        <f xml:space="preserve"> ROW( data_scaledImpacts[[#This Row],[row_id]] ) - ROW( data_scaledImpacts[[#Headers],[row_id]] )</f>
        <v>734</v>
      </c>
      <c r="B735" s="32" t="s">
        <v>647</v>
      </c>
      <c r="C735" s="33" t="s">
        <v>473</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35">
      <c r="A736" s="2">
        <f xml:space="preserve"> ROW( data_scaledImpacts[[#This Row],[row_id]] ) - ROW( data_scaledImpacts[[#Headers],[row_id]] )</f>
        <v>735</v>
      </c>
      <c r="B736" s="32" t="s">
        <v>647</v>
      </c>
      <c r="C736" s="33" t="s">
        <v>473</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35">
      <c r="A737" s="2">
        <f xml:space="preserve"> ROW( data_scaledImpacts[[#This Row],[row_id]] ) - ROW( data_scaledImpacts[[#Headers],[row_id]] )</f>
        <v>736</v>
      </c>
      <c r="B737" s="32" t="s">
        <v>647</v>
      </c>
      <c r="C737" s="33" t="s">
        <v>473</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35">
      <c r="A738" s="2">
        <f xml:space="preserve"> ROW( data_scaledImpacts[[#This Row],[row_id]] ) - ROW( data_scaledImpacts[[#Headers],[row_id]] )</f>
        <v>737</v>
      </c>
      <c r="B738" s="32" t="s">
        <v>647</v>
      </c>
      <c r="C738" s="33" t="s">
        <v>473</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35">
      <c r="A739" s="2">
        <f xml:space="preserve"> ROW( data_scaledImpacts[[#This Row],[row_id]] ) - ROW( data_scaledImpacts[[#Headers],[row_id]] )</f>
        <v>738</v>
      </c>
      <c r="B739" s="32" t="s">
        <v>647</v>
      </c>
      <c r="C739" s="33" t="s">
        <v>473</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35">
      <c r="A740" s="2">
        <f xml:space="preserve"> ROW( data_scaledImpacts[[#This Row],[row_id]] ) - ROW( data_scaledImpacts[[#Headers],[row_id]] )</f>
        <v>739</v>
      </c>
      <c r="B740" s="32" t="s">
        <v>647</v>
      </c>
      <c r="C740" s="33" t="s">
        <v>473</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35">
      <c r="A741" s="2">
        <f xml:space="preserve"> ROW( data_scaledImpacts[[#This Row],[row_id]] ) - ROW( data_scaledImpacts[[#Headers],[row_id]] )</f>
        <v>740</v>
      </c>
      <c r="B741" s="32" t="s">
        <v>647</v>
      </c>
      <c r="C741" s="33" t="s">
        <v>473</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35">
      <c r="A742" s="2">
        <f xml:space="preserve"> ROW( data_scaledImpacts[[#This Row],[row_id]] ) - ROW( data_scaledImpacts[[#Headers],[row_id]] )</f>
        <v>741</v>
      </c>
      <c r="B742" s="32" t="s">
        <v>647</v>
      </c>
      <c r="C742" s="33" t="s">
        <v>473</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35">
      <c r="A743" s="2">
        <f xml:space="preserve"> ROW( data_scaledImpacts[[#This Row],[row_id]] ) - ROW( data_scaledImpacts[[#Headers],[row_id]] )</f>
        <v>742</v>
      </c>
      <c r="B743" s="32" t="s">
        <v>647</v>
      </c>
      <c r="C743" s="33" t="s">
        <v>473</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35">
      <c r="A744" s="2">
        <f xml:space="preserve"> ROW( data_scaledImpacts[[#This Row],[row_id]] ) - ROW( data_scaledImpacts[[#Headers],[row_id]] )</f>
        <v>743</v>
      </c>
      <c r="B744" s="32" t="s">
        <v>647</v>
      </c>
      <c r="C744" s="33" t="s">
        <v>473</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35">
      <c r="A745" s="2">
        <f xml:space="preserve"> ROW( data_scaledImpacts[[#This Row],[row_id]] ) - ROW( data_scaledImpacts[[#Headers],[row_id]] )</f>
        <v>744</v>
      </c>
      <c r="B745" s="32" t="s">
        <v>647</v>
      </c>
      <c r="C745" s="33" t="s">
        <v>479</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35">
      <c r="A746" s="2">
        <f xml:space="preserve"> ROW( data_scaledImpacts[[#This Row],[row_id]] ) - ROW( data_scaledImpacts[[#Headers],[row_id]] )</f>
        <v>745</v>
      </c>
      <c r="B746" s="32" t="s">
        <v>647</v>
      </c>
      <c r="C746" s="33" t="s">
        <v>479</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35">
      <c r="A747" s="2">
        <f xml:space="preserve"> ROW( data_scaledImpacts[[#This Row],[row_id]] ) - ROW( data_scaledImpacts[[#Headers],[row_id]] )</f>
        <v>746</v>
      </c>
      <c r="B747" s="32" t="s">
        <v>647</v>
      </c>
      <c r="C747" s="33" t="s">
        <v>479</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35">
      <c r="A748" s="2">
        <f xml:space="preserve"> ROW( data_scaledImpacts[[#This Row],[row_id]] ) - ROW( data_scaledImpacts[[#Headers],[row_id]] )</f>
        <v>747</v>
      </c>
      <c r="B748" s="32" t="s">
        <v>647</v>
      </c>
      <c r="C748" s="33" t="s">
        <v>479</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35">
      <c r="A749" s="2">
        <f xml:space="preserve"> ROW( data_scaledImpacts[[#This Row],[row_id]] ) - ROW( data_scaledImpacts[[#Headers],[row_id]] )</f>
        <v>748</v>
      </c>
      <c r="B749" s="32" t="s">
        <v>647</v>
      </c>
      <c r="C749" s="33" t="s">
        <v>479</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35">
      <c r="A750" s="2">
        <f xml:space="preserve"> ROW( data_scaledImpacts[[#This Row],[row_id]] ) - ROW( data_scaledImpacts[[#Headers],[row_id]] )</f>
        <v>749</v>
      </c>
      <c r="B750" s="32" t="s">
        <v>647</v>
      </c>
      <c r="C750" s="33" t="s">
        <v>479</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35">
      <c r="A751" s="2">
        <f xml:space="preserve"> ROW( data_scaledImpacts[[#This Row],[row_id]] ) - ROW( data_scaledImpacts[[#Headers],[row_id]] )</f>
        <v>750</v>
      </c>
      <c r="B751" s="32" t="s">
        <v>647</v>
      </c>
      <c r="C751" s="33" t="s">
        <v>479</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35">
      <c r="A752" s="2">
        <f xml:space="preserve"> ROW( data_scaledImpacts[[#This Row],[row_id]] ) - ROW( data_scaledImpacts[[#Headers],[row_id]] )</f>
        <v>751</v>
      </c>
      <c r="B752" s="32" t="s">
        <v>647</v>
      </c>
      <c r="C752" s="33" t="s">
        <v>479</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35">
      <c r="A753" s="2">
        <f xml:space="preserve"> ROW( data_scaledImpacts[[#This Row],[row_id]] ) - ROW( data_scaledImpacts[[#Headers],[row_id]] )</f>
        <v>752</v>
      </c>
      <c r="B753" s="32" t="s">
        <v>647</v>
      </c>
      <c r="C753" s="33" t="s">
        <v>479</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35">
      <c r="A754" s="2">
        <f xml:space="preserve"> ROW( data_scaledImpacts[[#This Row],[row_id]] ) - ROW( data_scaledImpacts[[#Headers],[row_id]] )</f>
        <v>753</v>
      </c>
      <c r="B754" s="32" t="s">
        <v>647</v>
      </c>
      <c r="C754" s="33" t="s">
        <v>479</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35">
      <c r="A755" s="2">
        <f xml:space="preserve"> ROW( data_scaledImpacts[[#This Row],[row_id]] ) - ROW( data_scaledImpacts[[#Headers],[row_id]] )</f>
        <v>754</v>
      </c>
      <c r="B755" s="32" t="s">
        <v>647</v>
      </c>
      <c r="C755" s="33" t="s">
        <v>479</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35">
      <c r="A756" s="2">
        <f xml:space="preserve"> ROW( data_scaledImpacts[[#This Row],[row_id]] ) - ROW( data_scaledImpacts[[#Headers],[row_id]] )</f>
        <v>755</v>
      </c>
      <c r="B756" s="32" t="s">
        <v>647</v>
      </c>
      <c r="C756" s="33" t="s">
        <v>479</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35">
      <c r="A757" s="2">
        <f xml:space="preserve"> ROW( data_scaledImpacts[[#This Row],[row_id]] ) - ROW( data_scaledImpacts[[#Headers],[row_id]] )</f>
        <v>756</v>
      </c>
      <c r="B757" s="32" t="s">
        <v>647</v>
      </c>
      <c r="C757" s="33" t="s">
        <v>479</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35">
      <c r="A758" s="2">
        <f xml:space="preserve"> ROW( data_scaledImpacts[[#This Row],[row_id]] ) - ROW( data_scaledImpacts[[#Headers],[row_id]] )</f>
        <v>757</v>
      </c>
      <c r="B758" s="32" t="s">
        <v>647</v>
      </c>
      <c r="C758" s="33" t="s">
        <v>479</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35">
      <c r="A759" s="2">
        <f xml:space="preserve"> ROW( data_scaledImpacts[[#This Row],[row_id]] ) - ROW( data_scaledImpacts[[#Headers],[row_id]] )</f>
        <v>758</v>
      </c>
      <c r="B759" s="32" t="s">
        <v>647</v>
      </c>
      <c r="C759" s="33" t="s">
        <v>479</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35">
      <c r="A760" s="2">
        <f xml:space="preserve"> ROW( data_scaledImpacts[[#This Row],[row_id]] ) - ROW( data_scaledImpacts[[#Headers],[row_id]] )</f>
        <v>759</v>
      </c>
      <c r="B760" s="32" t="s">
        <v>647</v>
      </c>
      <c r="C760" s="33" t="s">
        <v>479</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35">
      <c r="A761" s="2">
        <f xml:space="preserve"> ROW( data_scaledImpacts[[#This Row],[row_id]] ) - ROW( data_scaledImpacts[[#Headers],[row_id]] )</f>
        <v>760</v>
      </c>
      <c r="B761" s="32" t="s">
        <v>647</v>
      </c>
      <c r="C761" s="33" t="s">
        <v>479</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35">
      <c r="A762" s="2">
        <f xml:space="preserve"> ROW( data_scaledImpacts[[#This Row],[row_id]] ) - ROW( data_scaledImpacts[[#Headers],[row_id]] )</f>
        <v>761</v>
      </c>
      <c r="B762" s="32" t="s">
        <v>647</v>
      </c>
      <c r="C762" s="33" t="s">
        <v>479</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35">
      <c r="A763" s="2">
        <f xml:space="preserve"> ROW( data_scaledImpacts[[#This Row],[row_id]] ) - ROW( data_scaledImpacts[[#Headers],[row_id]] )</f>
        <v>762</v>
      </c>
      <c r="B763" s="32" t="s">
        <v>647</v>
      </c>
      <c r="C763" s="33" t="s">
        <v>479</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35">
      <c r="A764" s="2">
        <f xml:space="preserve"> ROW( data_scaledImpacts[[#This Row],[row_id]] ) - ROW( data_scaledImpacts[[#Headers],[row_id]] )</f>
        <v>763</v>
      </c>
      <c r="B764" s="32" t="s">
        <v>647</v>
      </c>
      <c r="C764" s="33" t="s">
        <v>479</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35">
      <c r="A765" s="2">
        <f xml:space="preserve"> ROW( data_scaledImpacts[[#This Row],[row_id]] ) - ROW( data_scaledImpacts[[#Headers],[row_id]] )</f>
        <v>764</v>
      </c>
      <c r="B765" s="32" t="s">
        <v>647</v>
      </c>
      <c r="C765" s="33" t="s">
        <v>479</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35">
      <c r="A766" s="2">
        <f xml:space="preserve"> ROW( data_scaledImpacts[[#This Row],[row_id]] ) - ROW( data_scaledImpacts[[#Headers],[row_id]] )</f>
        <v>765</v>
      </c>
      <c r="B766" s="32" t="s">
        <v>647</v>
      </c>
      <c r="C766" s="33" t="s">
        <v>479</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35">
      <c r="A767" s="2">
        <f xml:space="preserve"> ROW( data_scaledImpacts[[#This Row],[row_id]] ) - ROW( data_scaledImpacts[[#Headers],[row_id]] )</f>
        <v>766</v>
      </c>
      <c r="B767" s="32" t="s">
        <v>647</v>
      </c>
      <c r="C767" s="33" t="s">
        <v>479</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35">
      <c r="A768" s="2">
        <f xml:space="preserve"> ROW( data_scaledImpacts[[#This Row],[row_id]] ) - ROW( data_scaledImpacts[[#Headers],[row_id]] )</f>
        <v>767</v>
      </c>
      <c r="B768" s="32" t="s">
        <v>647</v>
      </c>
      <c r="C768" s="33" t="s">
        <v>479</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35">
      <c r="A769" s="2">
        <f xml:space="preserve"> ROW( data_scaledImpacts[[#This Row],[row_id]] ) - ROW( data_scaledImpacts[[#Headers],[row_id]] )</f>
        <v>768</v>
      </c>
      <c r="B769" s="32" t="s">
        <v>647</v>
      </c>
      <c r="C769" s="33" t="s">
        <v>479</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35">
      <c r="A770" s="2">
        <f xml:space="preserve"> ROW( data_scaledImpacts[[#This Row],[row_id]] ) - ROW( data_scaledImpacts[[#Headers],[row_id]] )</f>
        <v>769</v>
      </c>
      <c r="B770" s="32" t="s">
        <v>647</v>
      </c>
      <c r="C770" s="33" t="s">
        <v>479</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35">
      <c r="A771" s="2">
        <f xml:space="preserve"> ROW( data_scaledImpacts[[#This Row],[row_id]] ) - ROW( data_scaledImpacts[[#Headers],[row_id]] )</f>
        <v>770</v>
      </c>
      <c r="B771" s="32" t="s">
        <v>647</v>
      </c>
      <c r="C771" s="33" t="s">
        <v>479</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35">
      <c r="A772" s="2">
        <f xml:space="preserve"> ROW( data_scaledImpacts[[#This Row],[row_id]] ) - ROW( data_scaledImpacts[[#Headers],[row_id]] )</f>
        <v>771</v>
      </c>
      <c r="B772" s="32" t="s">
        <v>647</v>
      </c>
      <c r="C772" s="33" t="s">
        <v>479</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35">
      <c r="A773" s="2">
        <f xml:space="preserve"> ROW( data_scaledImpacts[[#This Row],[row_id]] ) - ROW( data_scaledImpacts[[#Headers],[row_id]] )</f>
        <v>772</v>
      </c>
      <c r="B773" s="32" t="s">
        <v>647</v>
      </c>
      <c r="C773" s="33" t="s">
        <v>479</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35">
      <c r="A774" s="2">
        <f xml:space="preserve"> ROW( data_scaledImpacts[[#This Row],[row_id]] ) - ROW( data_scaledImpacts[[#Headers],[row_id]] )</f>
        <v>773</v>
      </c>
      <c r="B774" s="32" t="s">
        <v>647</v>
      </c>
      <c r="C774" s="33" t="s">
        <v>479</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35">
      <c r="A775" s="2">
        <f xml:space="preserve"> ROW( data_scaledImpacts[[#This Row],[row_id]] ) - ROW( data_scaledImpacts[[#Headers],[row_id]] )</f>
        <v>774</v>
      </c>
      <c r="B775" s="32" t="s">
        <v>647</v>
      </c>
      <c r="C775" s="33" t="s">
        <v>479</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35">
      <c r="A825" s="2">
        <f xml:space="preserve"> ROW( data_scaledImpacts[[#This Row],[row_id]] ) - ROW( data_scaledImpacts[[#Headers],[row_id]] )</f>
        <v>824</v>
      </c>
      <c r="B825" s="32" t="s">
        <v>292</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35">
      <c r="A826" s="2">
        <f xml:space="preserve"> ROW( data_scaledImpacts[[#This Row],[row_id]] ) - ROW( data_scaledImpacts[[#Headers],[row_id]] )</f>
        <v>825</v>
      </c>
      <c r="B826" s="32" t="s">
        <v>292</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35">
      <c r="A827" s="2">
        <f xml:space="preserve"> ROW( data_scaledImpacts[[#This Row],[row_id]] ) - ROW( data_scaledImpacts[[#Headers],[row_id]] )</f>
        <v>826</v>
      </c>
      <c r="B827" s="32" t="s">
        <v>292</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35">
      <c r="A828" s="2">
        <f xml:space="preserve"> ROW( data_scaledImpacts[[#This Row],[row_id]] ) - ROW( data_scaledImpacts[[#Headers],[row_id]] )</f>
        <v>827</v>
      </c>
      <c r="B828" s="32" t="s">
        <v>292</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35">
      <c r="A829" s="2">
        <f xml:space="preserve"> ROW( data_scaledImpacts[[#This Row],[row_id]] ) - ROW( data_scaledImpacts[[#Headers],[row_id]] )</f>
        <v>828</v>
      </c>
      <c r="B829" s="32" t="s">
        <v>292</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35">
      <c r="A830" s="2">
        <f xml:space="preserve"> ROW( data_scaledImpacts[[#This Row],[row_id]] ) - ROW( data_scaledImpacts[[#Headers],[row_id]] )</f>
        <v>829</v>
      </c>
      <c r="B830" s="32" t="s">
        <v>292</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35">
      <c r="A831" s="2">
        <f xml:space="preserve"> ROW( data_scaledImpacts[[#This Row],[row_id]] ) - ROW( data_scaledImpacts[[#Headers],[row_id]] )</f>
        <v>830</v>
      </c>
      <c r="B831" s="32" t="s">
        <v>292</v>
      </c>
      <c r="C831" s="33" t="s">
        <v>24</v>
      </c>
      <c r="D831" s="34"/>
      <c r="E831" s="33"/>
      <c r="F831" s="32" t="s">
        <v>0</v>
      </c>
      <c r="G831" s="33">
        <v>7</v>
      </c>
      <c r="H831" s="104"/>
      <c r="I831" s="104"/>
      <c r="J831" s="139"/>
      <c r="K831" s="104"/>
      <c r="L831" s="104"/>
      <c r="M831" s="104"/>
    </row>
    <row r="832" spans="1:14" x14ac:dyDescent="0.35">
      <c r="A832" s="2">
        <f xml:space="preserve"> ROW( data_scaledImpacts[[#This Row],[row_id]] ) - ROW( data_scaledImpacts[[#Headers],[row_id]] )</f>
        <v>831</v>
      </c>
      <c r="B832" s="32" t="s">
        <v>292</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35">
      <c r="A833" s="2">
        <f xml:space="preserve"> ROW( data_scaledImpacts[[#This Row],[row_id]] ) - ROW( data_scaledImpacts[[#Headers],[row_id]] )</f>
        <v>832</v>
      </c>
      <c r="B833" s="32" t="s">
        <v>292</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35">
      <c r="A834" s="2">
        <f xml:space="preserve"> ROW( data_scaledImpacts[[#This Row],[row_id]] ) - ROW( data_scaledImpacts[[#Headers],[row_id]] )</f>
        <v>833</v>
      </c>
      <c r="B834" s="32" t="s">
        <v>292</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35">
      <c r="A835" s="2">
        <f xml:space="preserve"> ROW( data_scaledImpacts[[#This Row],[row_id]] ) - ROW( data_scaledImpacts[[#Headers],[row_id]] )</f>
        <v>834</v>
      </c>
      <c r="B835" s="32" t="s">
        <v>292</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35">
      <c r="A836" s="2">
        <f xml:space="preserve"> ROW( data_scaledImpacts[[#This Row],[row_id]] ) - ROW( data_scaledImpacts[[#Headers],[row_id]] )</f>
        <v>835</v>
      </c>
      <c r="B836" s="32" t="s">
        <v>292</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35">
      <c r="A837" s="2">
        <f xml:space="preserve"> ROW( data_scaledImpacts[[#This Row],[row_id]] ) - ROW( data_scaledImpacts[[#Headers],[row_id]] )</f>
        <v>836</v>
      </c>
      <c r="B837" s="32" t="s">
        <v>292</v>
      </c>
      <c r="C837" s="33" t="s">
        <v>24</v>
      </c>
      <c r="D837" s="34"/>
      <c r="E837" s="33"/>
      <c r="F837" s="32" t="s">
        <v>1</v>
      </c>
      <c r="G837" s="33">
        <v>6</v>
      </c>
      <c r="H837" s="104"/>
      <c r="I837" s="104"/>
      <c r="J837" s="139"/>
      <c r="K837" s="104"/>
      <c r="L837" s="104"/>
      <c r="M837" s="104"/>
    </row>
    <row r="838" spans="1:14" x14ac:dyDescent="0.35">
      <c r="A838" s="2">
        <f xml:space="preserve"> ROW( data_scaledImpacts[[#This Row],[row_id]] ) - ROW( data_scaledImpacts[[#Headers],[row_id]] )</f>
        <v>837</v>
      </c>
      <c r="B838" s="32" t="s">
        <v>292</v>
      </c>
      <c r="C838" s="33" t="s">
        <v>24</v>
      </c>
      <c r="D838" s="34"/>
      <c r="E838" s="33"/>
      <c r="F838" s="32" t="s">
        <v>1</v>
      </c>
      <c r="G838" s="33">
        <v>7</v>
      </c>
      <c r="H838" s="104"/>
      <c r="I838" s="104"/>
      <c r="J838" s="139"/>
      <c r="K838" s="104"/>
      <c r="L838" s="104"/>
      <c r="M838" s="104"/>
    </row>
    <row r="839" spans="1:14" x14ac:dyDescent="0.35">
      <c r="A839" s="2">
        <f xml:space="preserve"> ROW( data_scaledImpacts[[#This Row],[row_id]] ) - ROW( data_scaledImpacts[[#Headers],[row_id]] )</f>
        <v>838</v>
      </c>
      <c r="B839" s="32" t="s">
        <v>292</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35">
      <c r="A840" s="2">
        <f xml:space="preserve"> ROW( data_scaledImpacts[[#This Row],[row_id]] ) - ROW( data_scaledImpacts[[#Headers],[row_id]] )</f>
        <v>839</v>
      </c>
      <c r="B840" s="32" t="s">
        <v>292</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35">
      <c r="A841" s="2">
        <f xml:space="preserve"> ROW( data_scaledImpacts[[#This Row],[row_id]] ) - ROW( data_scaledImpacts[[#Headers],[row_id]] )</f>
        <v>840</v>
      </c>
      <c r="B841" s="32" t="s">
        <v>292</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35">
      <c r="A842" s="2">
        <f xml:space="preserve"> ROW( data_scaledImpacts[[#This Row],[row_id]] ) - ROW( data_scaledImpacts[[#Headers],[row_id]] )</f>
        <v>841</v>
      </c>
      <c r="B842" s="32" t="s">
        <v>292</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35">
      <c r="A843" s="2">
        <f xml:space="preserve"> ROW( data_scaledImpacts[[#This Row],[row_id]] ) - ROW( data_scaledImpacts[[#Headers],[row_id]] )</f>
        <v>842</v>
      </c>
      <c r="B843" s="32" t="s">
        <v>292</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35">
      <c r="A844" s="2">
        <f xml:space="preserve"> ROW( data_scaledImpacts[[#This Row],[row_id]] ) - ROW( data_scaledImpacts[[#Headers],[row_id]] )</f>
        <v>843</v>
      </c>
      <c r="B844" s="32" t="s">
        <v>292</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35">
      <c r="A845" s="2">
        <f xml:space="preserve"> ROW( data_scaledImpacts[[#This Row],[row_id]] ) - ROW( data_scaledImpacts[[#Headers],[row_id]] )</f>
        <v>844</v>
      </c>
      <c r="B845" s="32" t="s">
        <v>292</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35">
      <c r="A846" s="2">
        <f xml:space="preserve"> ROW( data_scaledImpacts[[#This Row],[row_id]] ) - ROW( data_scaledImpacts[[#Headers],[row_id]] )</f>
        <v>845</v>
      </c>
      <c r="B846" s="32" t="s">
        <v>292</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35">
      <c r="A847" s="2">
        <f xml:space="preserve"> ROW( data_scaledImpacts[[#This Row],[row_id]] ) - ROW( data_scaledImpacts[[#Headers],[row_id]] )</f>
        <v>846</v>
      </c>
      <c r="B847" s="32" t="s">
        <v>292</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35">
      <c r="A848" s="2">
        <f xml:space="preserve"> ROW( data_scaledImpacts[[#This Row],[row_id]] ) - ROW( data_scaledImpacts[[#Headers],[row_id]] )</f>
        <v>847</v>
      </c>
      <c r="B848" s="32" t="s">
        <v>292</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35">
      <c r="A849" s="2">
        <f xml:space="preserve"> ROW( data_scaledImpacts[[#This Row],[row_id]] ) - ROW( data_scaledImpacts[[#Headers],[row_id]] )</f>
        <v>848</v>
      </c>
      <c r="B849" s="32" t="s">
        <v>292</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35">
      <c r="A850" s="2">
        <f xml:space="preserve"> ROW( data_scaledImpacts[[#This Row],[row_id]] ) - ROW( data_scaledImpacts[[#Headers],[row_id]] )</f>
        <v>849</v>
      </c>
      <c r="B850" s="32" t="s">
        <v>292</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35">
      <c r="A851" s="2">
        <f xml:space="preserve"> ROW( data_scaledImpacts[[#This Row],[row_id]] ) - ROW( data_scaledImpacts[[#Headers],[row_id]] )</f>
        <v>850</v>
      </c>
      <c r="B851" s="32" t="s">
        <v>292</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35">
      <c r="A852" s="2">
        <f xml:space="preserve"> ROW( data_scaledImpacts[[#This Row],[row_id]] ) - ROW( data_scaledImpacts[[#Headers],[row_id]] )</f>
        <v>851</v>
      </c>
      <c r="B852" s="32" t="s">
        <v>292</v>
      </c>
      <c r="C852" s="33" t="s">
        <v>24</v>
      </c>
      <c r="D852" s="34"/>
      <c r="E852" s="33"/>
      <c r="F852" s="32" t="s">
        <v>5</v>
      </c>
      <c r="G852" s="33">
        <v>7</v>
      </c>
      <c r="H852" s="104"/>
      <c r="I852" s="104"/>
      <c r="J852" s="139"/>
      <c r="K852" s="104"/>
      <c r="L852" s="104"/>
      <c r="M852" s="104"/>
    </row>
    <row r="853" spans="1:14" x14ac:dyDescent="0.35">
      <c r="A853" s="2">
        <f xml:space="preserve"> ROW( data_scaledImpacts[[#This Row],[row_id]] ) - ROW( data_scaledImpacts[[#Headers],[row_id]] )</f>
        <v>852</v>
      </c>
      <c r="B853" s="32" t="s">
        <v>292</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35">
      <c r="A854" s="2">
        <f xml:space="preserve"> ROW( data_scaledImpacts[[#This Row],[row_id]] ) - ROW( data_scaledImpacts[[#Headers],[row_id]] )</f>
        <v>853</v>
      </c>
      <c r="B854" s="32" t="s">
        <v>292</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35">
      <c r="A855" s="2">
        <f xml:space="preserve"> ROW( data_scaledImpacts[[#This Row],[row_id]] ) - ROW( data_scaledImpacts[[#Headers],[row_id]] )</f>
        <v>854</v>
      </c>
      <c r="B855" s="32" t="s">
        <v>292</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35">
      <c r="A856" s="2">
        <f xml:space="preserve"> ROW( data_scaledImpacts[[#This Row],[row_id]] ) - ROW( data_scaledImpacts[[#Headers],[row_id]] )</f>
        <v>855</v>
      </c>
      <c r="B856" s="32" t="s">
        <v>292</v>
      </c>
      <c r="C856" s="33" t="s">
        <v>24</v>
      </c>
      <c r="D856" s="34"/>
      <c r="E856" s="33"/>
      <c r="F856" s="32" t="s">
        <v>2</v>
      </c>
      <c r="G856" s="33">
        <v>4</v>
      </c>
      <c r="H856" s="104"/>
      <c r="I856" s="104"/>
      <c r="J856" s="139"/>
      <c r="K856" s="104"/>
      <c r="L856" s="104"/>
      <c r="M856" s="104"/>
    </row>
    <row r="857" spans="1:14" x14ac:dyDescent="0.35">
      <c r="A857" s="2">
        <f xml:space="preserve"> ROW( data_scaledImpacts[[#This Row],[row_id]] ) - ROW( data_scaledImpacts[[#Headers],[row_id]] )</f>
        <v>856</v>
      </c>
      <c r="B857" s="32" t="s">
        <v>292</v>
      </c>
      <c r="C857" s="33" t="s">
        <v>24</v>
      </c>
      <c r="D857" s="34"/>
      <c r="E857" s="33"/>
      <c r="F857" s="32" t="s">
        <v>2</v>
      </c>
      <c r="G857" s="33">
        <v>5</v>
      </c>
      <c r="H857" s="104"/>
      <c r="I857" s="104"/>
      <c r="J857" s="139"/>
      <c r="K857" s="104"/>
      <c r="L857" s="104"/>
      <c r="M857" s="104"/>
    </row>
    <row r="858" spans="1:14" x14ac:dyDescent="0.35">
      <c r="A858" s="2">
        <f xml:space="preserve"> ROW( data_scaledImpacts[[#This Row],[row_id]] ) - ROW( data_scaledImpacts[[#Headers],[row_id]] )</f>
        <v>857</v>
      </c>
      <c r="B858" s="32" t="s">
        <v>292</v>
      </c>
      <c r="C858" s="33" t="s">
        <v>24</v>
      </c>
      <c r="D858" s="34"/>
      <c r="E858" s="33"/>
      <c r="F858" s="32" t="s">
        <v>2</v>
      </c>
      <c r="G858" s="33">
        <v>6</v>
      </c>
      <c r="H858" s="104"/>
      <c r="I858" s="104"/>
      <c r="J858" s="139"/>
      <c r="K858" s="104"/>
      <c r="L858" s="104"/>
      <c r="M858" s="104"/>
    </row>
    <row r="859" spans="1:14" x14ac:dyDescent="0.35">
      <c r="A859" s="2">
        <f xml:space="preserve"> ROW( data_scaledImpacts[[#This Row],[row_id]] ) - ROW( data_scaledImpacts[[#Headers],[row_id]] )</f>
        <v>858</v>
      </c>
      <c r="B859" s="32" t="s">
        <v>292</v>
      </c>
      <c r="C859" s="33" t="s">
        <v>24</v>
      </c>
      <c r="D859" s="34"/>
      <c r="E859" s="33"/>
      <c r="F859" s="32" t="s">
        <v>2</v>
      </c>
      <c r="G859" s="33">
        <v>7</v>
      </c>
      <c r="H859" s="104"/>
      <c r="I859" s="104"/>
      <c r="J859" s="139"/>
      <c r="K859" s="104"/>
      <c r="L859" s="104"/>
      <c r="M859" s="104"/>
    </row>
    <row r="860" spans="1:14" x14ac:dyDescent="0.35">
      <c r="A860" s="2">
        <f xml:space="preserve"> ROW( data_scaledImpacts[[#This Row],[row_id]] ) - ROW( data_scaledImpacts[[#Headers],[row_id]] )</f>
        <v>859</v>
      </c>
      <c r="B860" s="32" t="s">
        <v>292</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35">
      <c r="A861" s="2">
        <f xml:space="preserve"> ROW( data_scaledImpacts[[#This Row],[row_id]] ) - ROW( data_scaledImpacts[[#Headers],[row_id]] )</f>
        <v>860</v>
      </c>
      <c r="B861" s="32" t="s">
        <v>292</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35">
      <c r="A862" s="2">
        <f xml:space="preserve"> ROW( data_scaledImpacts[[#This Row],[row_id]] ) - ROW( data_scaledImpacts[[#Headers],[row_id]] )</f>
        <v>861</v>
      </c>
      <c r="B862" s="32" t="s">
        <v>292</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35">
      <c r="A863" s="2">
        <f xml:space="preserve"> ROW( data_scaledImpacts[[#This Row],[row_id]] ) - ROW( data_scaledImpacts[[#Headers],[row_id]] )</f>
        <v>862</v>
      </c>
      <c r="B863" s="32" t="s">
        <v>292</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35">
      <c r="A864" s="2">
        <f xml:space="preserve"> ROW( data_scaledImpacts[[#This Row],[row_id]] ) - ROW( data_scaledImpacts[[#Headers],[row_id]] )</f>
        <v>863</v>
      </c>
      <c r="B864" s="32" t="s">
        <v>292</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35">
      <c r="A865" s="2">
        <f xml:space="preserve"> ROW( data_scaledImpacts[[#This Row],[row_id]] ) - ROW( data_scaledImpacts[[#Headers],[row_id]] )</f>
        <v>864</v>
      </c>
      <c r="B865" s="32" t="s">
        <v>292</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35">
      <c r="A866" s="2">
        <f xml:space="preserve"> ROW( data_scaledImpacts[[#This Row],[row_id]] ) - ROW( data_scaledImpacts[[#Headers],[row_id]] )</f>
        <v>865</v>
      </c>
      <c r="B866" s="32" t="s">
        <v>292</v>
      </c>
      <c r="C866" s="33" t="s">
        <v>24</v>
      </c>
      <c r="D866" s="34"/>
      <c r="E866" s="33"/>
      <c r="F866" s="32" t="s">
        <v>3</v>
      </c>
      <c r="G866" s="33">
        <v>7</v>
      </c>
      <c r="H866" s="104"/>
      <c r="I866" s="104"/>
      <c r="J866" s="139"/>
      <c r="K866" s="104"/>
      <c r="L866" s="104"/>
      <c r="M866" s="104"/>
    </row>
    <row r="867" spans="1:14" x14ac:dyDescent="0.35">
      <c r="A867" s="2">
        <f xml:space="preserve"> ROW( data_scaledImpacts[[#This Row],[row_id]] ) - ROW( data_scaledImpacts[[#Headers],[row_id]] )</f>
        <v>866</v>
      </c>
      <c r="B867" s="32" t="s">
        <v>292</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35">
      <c r="A868" s="2">
        <f xml:space="preserve"> ROW( data_scaledImpacts[[#This Row],[row_id]] ) - ROW( data_scaledImpacts[[#Headers],[row_id]] )</f>
        <v>867</v>
      </c>
      <c r="B868" s="32" t="s">
        <v>292</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35">
      <c r="A869" s="2">
        <f xml:space="preserve"> ROW( data_scaledImpacts[[#This Row],[row_id]] ) - ROW( data_scaledImpacts[[#Headers],[row_id]] )</f>
        <v>868</v>
      </c>
      <c r="B869" s="32" t="s">
        <v>292</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35">
      <c r="A870" s="2">
        <f xml:space="preserve"> ROW( data_scaledImpacts[[#This Row],[row_id]] ) - ROW( data_scaledImpacts[[#Headers],[row_id]] )</f>
        <v>869</v>
      </c>
      <c r="B870" s="32" t="s">
        <v>292</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35">
      <c r="A871" s="2">
        <f xml:space="preserve"> ROW( data_scaledImpacts[[#This Row],[row_id]] ) - ROW( data_scaledImpacts[[#Headers],[row_id]] )</f>
        <v>870</v>
      </c>
      <c r="B871" s="32" t="s">
        <v>292</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35">
      <c r="A872" s="2">
        <f xml:space="preserve"> ROW( data_scaledImpacts[[#This Row],[row_id]] ) - ROW( data_scaledImpacts[[#Headers],[row_id]] )</f>
        <v>871</v>
      </c>
      <c r="B872" s="32" t="s">
        <v>292</v>
      </c>
      <c r="C872" s="33" t="s">
        <v>24</v>
      </c>
      <c r="D872" s="34"/>
      <c r="E872" s="33"/>
      <c r="F872" s="32" t="s">
        <v>4</v>
      </c>
      <c r="G872" s="33">
        <v>6</v>
      </c>
      <c r="H872" s="104"/>
      <c r="I872" s="104"/>
      <c r="J872" s="139"/>
      <c r="K872" s="104"/>
      <c r="L872" s="104"/>
      <c r="M872" s="104"/>
    </row>
    <row r="873" spans="1:14" x14ac:dyDescent="0.35">
      <c r="A873" s="2">
        <f xml:space="preserve"> ROW( data_scaledImpacts[[#This Row],[row_id]] ) - ROW( data_scaledImpacts[[#Headers],[row_id]] )</f>
        <v>872</v>
      </c>
      <c r="B873" s="32" t="s">
        <v>292</v>
      </c>
      <c r="C873" s="33" t="s">
        <v>24</v>
      </c>
      <c r="D873" s="34"/>
      <c r="E873" s="33"/>
      <c r="F873" s="32" t="s">
        <v>4</v>
      </c>
      <c r="G873" s="33">
        <v>7</v>
      </c>
      <c r="H873" s="104"/>
      <c r="I873" s="104"/>
      <c r="J873" s="139"/>
      <c r="K873" s="104"/>
      <c r="L873" s="104"/>
      <c r="M873" s="104"/>
    </row>
    <row r="874" spans="1:14" x14ac:dyDescent="0.35">
      <c r="A874" s="2">
        <f xml:space="preserve"> ROW( data_scaledImpacts[[#This Row],[row_id]] ) - ROW( data_scaledImpacts[[#Headers],[row_id]] )</f>
        <v>873</v>
      </c>
      <c r="B874" s="32" t="s">
        <v>292</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35">
      <c r="A875" s="2">
        <f xml:space="preserve"> ROW( data_scaledImpacts[[#This Row],[row_id]] ) - ROW( data_scaledImpacts[[#Headers],[row_id]] )</f>
        <v>874</v>
      </c>
      <c r="B875" s="32" t="s">
        <v>292</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35">
      <c r="A876" s="2">
        <f xml:space="preserve"> ROW( data_scaledImpacts[[#This Row],[row_id]] ) - ROW( data_scaledImpacts[[#Headers],[row_id]] )</f>
        <v>875</v>
      </c>
      <c r="B876" s="32" t="s">
        <v>292</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35">
      <c r="A877" s="2">
        <f xml:space="preserve"> ROW( data_scaledImpacts[[#This Row],[row_id]] ) - ROW( data_scaledImpacts[[#Headers],[row_id]] )</f>
        <v>876</v>
      </c>
      <c r="B877" s="32" t="s">
        <v>292</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35">
      <c r="A878" s="2">
        <f xml:space="preserve"> ROW( data_scaledImpacts[[#This Row],[row_id]] ) - ROW( data_scaledImpacts[[#Headers],[row_id]] )</f>
        <v>877</v>
      </c>
      <c r="B878" s="32" t="s">
        <v>292</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35">
      <c r="A879" s="2">
        <f xml:space="preserve"> ROW( data_scaledImpacts[[#This Row],[row_id]] ) - ROW( data_scaledImpacts[[#Headers],[row_id]] )</f>
        <v>878</v>
      </c>
      <c r="B879" s="32" t="s">
        <v>292</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35">
      <c r="A880" s="2">
        <f xml:space="preserve"> ROW( data_scaledImpacts[[#This Row],[row_id]] ) - ROW( data_scaledImpacts[[#Headers],[row_id]] )</f>
        <v>879</v>
      </c>
      <c r="B880" s="32" t="s">
        <v>292</v>
      </c>
      <c r="C880" s="33" t="s">
        <v>47</v>
      </c>
      <c r="D880" s="34"/>
      <c r="E880" s="33"/>
      <c r="F880" s="32" t="s">
        <v>0</v>
      </c>
      <c r="G880" s="33">
        <v>7</v>
      </c>
      <c r="H880" s="104"/>
      <c r="I880" s="104"/>
      <c r="J880" s="139"/>
      <c r="K880" s="104"/>
      <c r="L880" s="104"/>
      <c r="M880" s="104"/>
    </row>
    <row r="881" spans="1:14" x14ac:dyDescent="0.35">
      <c r="A881" s="2">
        <f xml:space="preserve"> ROW( data_scaledImpacts[[#This Row],[row_id]] ) - ROW( data_scaledImpacts[[#Headers],[row_id]] )</f>
        <v>880</v>
      </c>
      <c r="B881" s="32" t="s">
        <v>292</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35">
      <c r="A882" s="2">
        <f xml:space="preserve"> ROW( data_scaledImpacts[[#This Row],[row_id]] ) - ROW( data_scaledImpacts[[#Headers],[row_id]] )</f>
        <v>881</v>
      </c>
      <c r="B882" s="32" t="s">
        <v>292</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35">
      <c r="A883" s="2">
        <f xml:space="preserve"> ROW( data_scaledImpacts[[#This Row],[row_id]] ) - ROW( data_scaledImpacts[[#Headers],[row_id]] )</f>
        <v>882</v>
      </c>
      <c r="B883" s="32" t="s">
        <v>292</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35">
      <c r="A884" s="2">
        <f xml:space="preserve"> ROW( data_scaledImpacts[[#This Row],[row_id]] ) - ROW( data_scaledImpacts[[#Headers],[row_id]] )</f>
        <v>883</v>
      </c>
      <c r="B884" s="32" t="s">
        <v>292</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35">
      <c r="A885" s="2">
        <f xml:space="preserve"> ROW( data_scaledImpacts[[#This Row],[row_id]] ) - ROW( data_scaledImpacts[[#Headers],[row_id]] )</f>
        <v>884</v>
      </c>
      <c r="B885" s="32" t="s">
        <v>292</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35">
      <c r="A886" s="2">
        <f xml:space="preserve"> ROW( data_scaledImpacts[[#This Row],[row_id]] ) - ROW( data_scaledImpacts[[#Headers],[row_id]] )</f>
        <v>885</v>
      </c>
      <c r="B886" s="32" t="s">
        <v>292</v>
      </c>
      <c r="C886" s="33" t="s">
        <v>47</v>
      </c>
      <c r="D886" s="34"/>
      <c r="E886" s="33"/>
      <c r="F886" s="32" t="s">
        <v>1</v>
      </c>
      <c r="G886" s="33">
        <v>6</v>
      </c>
      <c r="H886" s="104"/>
      <c r="I886" s="104"/>
      <c r="J886" s="139"/>
      <c r="K886" s="104"/>
      <c r="L886" s="104"/>
      <c r="M886" s="104"/>
    </row>
    <row r="887" spans="1:14" x14ac:dyDescent="0.35">
      <c r="A887" s="2">
        <f xml:space="preserve"> ROW( data_scaledImpacts[[#This Row],[row_id]] ) - ROW( data_scaledImpacts[[#Headers],[row_id]] )</f>
        <v>886</v>
      </c>
      <c r="B887" s="32" t="s">
        <v>292</v>
      </c>
      <c r="C887" s="33" t="s">
        <v>47</v>
      </c>
      <c r="D887" s="34"/>
      <c r="E887" s="33"/>
      <c r="F887" s="32" t="s">
        <v>1</v>
      </c>
      <c r="G887" s="33">
        <v>7</v>
      </c>
      <c r="H887" s="35"/>
      <c r="I887" s="35"/>
      <c r="J887" s="36"/>
      <c r="K887" s="35"/>
      <c r="L887" s="35"/>
      <c r="M887" s="35"/>
    </row>
    <row r="888" spans="1:14" x14ac:dyDescent="0.35">
      <c r="A888" s="2">
        <f xml:space="preserve"> ROW( data_scaledImpacts[[#This Row],[row_id]] ) - ROW( data_scaledImpacts[[#Headers],[row_id]] )</f>
        <v>887</v>
      </c>
      <c r="B888" s="32" t="s">
        <v>292</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35">
      <c r="A889" s="2">
        <f xml:space="preserve"> ROW( data_scaledImpacts[[#This Row],[row_id]] ) - ROW( data_scaledImpacts[[#Headers],[row_id]] )</f>
        <v>888</v>
      </c>
      <c r="B889" s="32" t="s">
        <v>292</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35">
      <c r="A890" s="2">
        <f xml:space="preserve"> ROW( data_scaledImpacts[[#This Row],[row_id]] ) - ROW( data_scaledImpacts[[#Headers],[row_id]] )</f>
        <v>889</v>
      </c>
      <c r="B890" s="32" t="s">
        <v>292</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35">
      <c r="A891" s="2">
        <f xml:space="preserve"> ROW( data_scaledImpacts[[#This Row],[row_id]] ) - ROW( data_scaledImpacts[[#Headers],[row_id]] )</f>
        <v>890</v>
      </c>
      <c r="B891" s="32" t="s">
        <v>292</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35">
      <c r="A892" s="2">
        <f xml:space="preserve"> ROW( data_scaledImpacts[[#This Row],[row_id]] ) - ROW( data_scaledImpacts[[#Headers],[row_id]] )</f>
        <v>891</v>
      </c>
      <c r="B892" s="32" t="s">
        <v>292</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35">
      <c r="A893" s="2">
        <f xml:space="preserve"> ROW( data_scaledImpacts[[#This Row],[row_id]] ) - ROW( data_scaledImpacts[[#Headers],[row_id]] )</f>
        <v>892</v>
      </c>
      <c r="B893" s="32" t="s">
        <v>292</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35">
      <c r="A894" s="2">
        <f xml:space="preserve"> ROW( data_scaledImpacts[[#This Row],[row_id]] ) - ROW( data_scaledImpacts[[#Headers],[row_id]] )</f>
        <v>893</v>
      </c>
      <c r="B894" s="32" t="s">
        <v>292</v>
      </c>
      <c r="C894" s="33" t="s">
        <v>47</v>
      </c>
      <c r="D894" s="34"/>
      <c r="E894" s="33"/>
      <c r="F894" s="32" t="s">
        <v>15</v>
      </c>
      <c r="G894" s="33">
        <v>7</v>
      </c>
      <c r="H894" s="35" t="s">
        <v>19</v>
      </c>
      <c r="I894" s="35" t="s">
        <v>19</v>
      </c>
      <c r="J894" s="36" t="s">
        <v>19</v>
      </c>
      <c r="K894" s="35" t="s">
        <v>19</v>
      </c>
      <c r="L894" s="35" t="s">
        <v>19</v>
      </c>
      <c r="M894" s="35" t="s">
        <v>19</v>
      </c>
      <c r="N894" t="s">
        <v>19</v>
      </c>
    </row>
    <row r="895" spans="1:14" x14ac:dyDescent="0.35">
      <c r="A895" s="2">
        <f xml:space="preserve"> ROW( data_scaledImpacts[[#This Row],[row_id]] ) - ROW( data_scaledImpacts[[#Headers],[row_id]] )</f>
        <v>894</v>
      </c>
      <c r="B895" s="32" t="s">
        <v>292</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35">
      <c r="A896" s="2">
        <f xml:space="preserve"> ROW( data_scaledImpacts[[#This Row],[row_id]] ) - ROW( data_scaledImpacts[[#Headers],[row_id]] )</f>
        <v>895</v>
      </c>
      <c r="B896" s="32" t="s">
        <v>292</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35">
      <c r="A897" s="2">
        <f xml:space="preserve"> ROW( data_scaledImpacts[[#This Row],[row_id]] ) - ROW( data_scaledImpacts[[#Headers],[row_id]] )</f>
        <v>896</v>
      </c>
      <c r="B897" s="32" t="s">
        <v>292</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35">
      <c r="A898" s="2">
        <f xml:space="preserve"> ROW( data_scaledImpacts[[#This Row],[row_id]] ) - ROW( data_scaledImpacts[[#Headers],[row_id]] )</f>
        <v>897</v>
      </c>
      <c r="B898" s="32" t="s">
        <v>292</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35">
      <c r="A899" s="2">
        <f xml:space="preserve"> ROW( data_scaledImpacts[[#This Row],[row_id]] ) - ROW( data_scaledImpacts[[#Headers],[row_id]] )</f>
        <v>898</v>
      </c>
      <c r="B899" s="32" t="s">
        <v>292</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35">
      <c r="A900" s="2">
        <f xml:space="preserve"> ROW( data_scaledImpacts[[#This Row],[row_id]] ) - ROW( data_scaledImpacts[[#Headers],[row_id]] )</f>
        <v>899</v>
      </c>
      <c r="B900" s="32" t="s">
        <v>292</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35">
      <c r="A901" s="2">
        <f xml:space="preserve"> ROW( data_scaledImpacts[[#This Row],[row_id]] ) - ROW( data_scaledImpacts[[#Headers],[row_id]] )</f>
        <v>900</v>
      </c>
      <c r="B901" s="32" t="s">
        <v>292</v>
      </c>
      <c r="C901" s="33" t="s">
        <v>47</v>
      </c>
      <c r="D901" s="34"/>
      <c r="E901" s="33"/>
      <c r="F901" s="32" t="s">
        <v>5</v>
      </c>
      <c r="G901" s="33">
        <v>7</v>
      </c>
      <c r="H901" s="35"/>
      <c r="I901" s="35"/>
      <c r="J901" s="36"/>
      <c r="K901" s="35"/>
      <c r="L901" s="35"/>
      <c r="M901" s="35"/>
    </row>
    <row r="902" spans="1:14" x14ac:dyDescent="0.35">
      <c r="A902" s="2">
        <f xml:space="preserve"> ROW( data_scaledImpacts[[#This Row],[row_id]] ) - ROW( data_scaledImpacts[[#Headers],[row_id]] )</f>
        <v>901</v>
      </c>
      <c r="B902" s="32" t="s">
        <v>292</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35">
      <c r="A903" s="2">
        <f xml:space="preserve"> ROW( data_scaledImpacts[[#This Row],[row_id]] ) - ROW( data_scaledImpacts[[#Headers],[row_id]] )</f>
        <v>902</v>
      </c>
      <c r="B903" s="32" t="s">
        <v>292</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35">
      <c r="A904" s="2">
        <f xml:space="preserve"> ROW( data_scaledImpacts[[#This Row],[row_id]] ) - ROW( data_scaledImpacts[[#Headers],[row_id]] )</f>
        <v>903</v>
      </c>
      <c r="B904" s="32" t="s">
        <v>292</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35">
      <c r="A905" s="2">
        <f xml:space="preserve"> ROW( data_scaledImpacts[[#This Row],[row_id]] ) - ROW( data_scaledImpacts[[#Headers],[row_id]] )</f>
        <v>904</v>
      </c>
      <c r="B905" s="32" t="s">
        <v>292</v>
      </c>
      <c r="C905" s="33" t="s">
        <v>47</v>
      </c>
      <c r="D905" s="34"/>
      <c r="E905" s="33"/>
      <c r="F905" s="32" t="s">
        <v>2</v>
      </c>
      <c r="G905" s="33">
        <v>4</v>
      </c>
      <c r="H905" s="35"/>
      <c r="I905" s="35"/>
      <c r="J905" s="36"/>
      <c r="K905" s="35"/>
      <c r="L905" s="35"/>
      <c r="M905" s="35"/>
    </row>
    <row r="906" spans="1:14" x14ac:dyDescent="0.35">
      <c r="A906" s="2">
        <f xml:space="preserve"> ROW( data_scaledImpacts[[#This Row],[row_id]] ) - ROW( data_scaledImpacts[[#Headers],[row_id]] )</f>
        <v>905</v>
      </c>
      <c r="B906" s="32" t="s">
        <v>292</v>
      </c>
      <c r="C906" s="33" t="s">
        <v>47</v>
      </c>
      <c r="D906" s="34"/>
      <c r="E906" s="33"/>
      <c r="F906" s="32" t="s">
        <v>2</v>
      </c>
      <c r="G906" s="33">
        <v>5</v>
      </c>
      <c r="H906" s="35"/>
      <c r="I906" s="35"/>
      <c r="J906" s="36"/>
      <c r="K906" s="35"/>
      <c r="L906" s="35"/>
      <c r="M906" s="35"/>
    </row>
    <row r="907" spans="1:14" x14ac:dyDescent="0.35">
      <c r="A907" s="2">
        <f xml:space="preserve"> ROW( data_scaledImpacts[[#This Row],[row_id]] ) - ROW( data_scaledImpacts[[#Headers],[row_id]] )</f>
        <v>906</v>
      </c>
      <c r="B907" s="32" t="s">
        <v>292</v>
      </c>
      <c r="C907" s="33" t="s">
        <v>47</v>
      </c>
      <c r="D907" s="34"/>
      <c r="E907" s="33"/>
      <c r="F907" s="32" t="s">
        <v>2</v>
      </c>
      <c r="G907" s="33">
        <v>6</v>
      </c>
      <c r="H907" s="35"/>
      <c r="I907" s="35"/>
      <c r="J907" s="36"/>
      <c r="K907" s="35"/>
      <c r="L907" s="35"/>
      <c r="M907" s="35"/>
    </row>
    <row r="908" spans="1:14" x14ac:dyDescent="0.35">
      <c r="A908" s="2">
        <f xml:space="preserve"> ROW( data_scaledImpacts[[#This Row],[row_id]] ) - ROW( data_scaledImpacts[[#Headers],[row_id]] )</f>
        <v>907</v>
      </c>
      <c r="B908" s="32" t="s">
        <v>292</v>
      </c>
      <c r="C908" s="33" t="s">
        <v>47</v>
      </c>
      <c r="D908" s="34"/>
      <c r="E908" s="33"/>
      <c r="F908" s="32" t="s">
        <v>2</v>
      </c>
      <c r="G908" s="33">
        <v>7</v>
      </c>
      <c r="H908" s="35"/>
      <c r="I908" s="35"/>
      <c r="J908" s="36"/>
      <c r="K908" s="35"/>
      <c r="L908" s="35"/>
      <c r="M908" s="35"/>
    </row>
    <row r="909" spans="1:14" x14ac:dyDescent="0.35">
      <c r="A909" s="2">
        <f xml:space="preserve"> ROW( data_scaledImpacts[[#This Row],[row_id]] ) - ROW( data_scaledImpacts[[#Headers],[row_id]] )</f>
        <v>908</v>
      </c>
      <c r="B909" s="32" t="s">
        <v>292</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35">
      <c r="A910" s="2">
        <f xml:space="preserve"> ROW( data_scaledImpacts[[#This Row],[row_id]] ) - ROW( data_scaledImpacts[[#Headers],[row_id]] )</f>
        <v>909</v>
      </c>
      <c r="B910" s="32" t="s">
        <v>292</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35">
      <c r="A911" s="2">
        <f xml:space="preserve"> ROW( data_scaledImpacts[[#This Row],[row_id]] ) - ROW( data_scaledImpacts[[#Headers],[row_id]] )</f>
        <v>910</v>
      </c>
      <c r="B911" s="32" t="s">
        <v>292</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35">
      <c r="A912" s="2">
        <f xml:space="preserve"> ROW( data_scaledImpacts[[#This Row],[row_id]] ) - ROW( data_scaledImpacts[[#Headers],[row_id]] )</f>
        <v>911</v>
      </c>
      <c r="B912" s="32" t="s">
        <v>292</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35">
      <c r="A913" s="2">
        <f xml:space="preserve"> ROW( data_scaledImpacts[[#This Row],[row_id]] ) - ROW( data_scaledImpacts[[#Headers],[row_id]] )</f>
        <v>912</v>
      </c>
      <c r="B913" s="32" t="s">
        <v>292</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35">
      <c r="A914" s="2">
        <f xml:space="preserve"> ROW( data_scaledImpacts[[#This Row],[row_id]] ) - ROW( data_scaledImpacts[[#Headers],[row_id]] )</f>
        <v>913</v>
      </c>
      <c r="B914" s="32" t="s">
        <v>292</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35">
      <c r="A915" s="2">
        <f xml:space="preserve"> ROW( data_scaledImpacts[[#This Row],[row_id]] ) - ROW( data_scaledImpacts[[#Headers],[row_id]] )</f>
        <v>914</v>
      </c>
      <c r="B915" s="32" t="s">
        <v>292</v>
      </c>
      <c r="C915" s="33" t="s">
        <v>47</v>
      </c>
      <c r="D915" s="34"/>
      <c r="E915" s="33"/>
      <c r="F915" s="32" t="s">
        <v>3</v>
      </c>
      <c r="G915" s="33">
        <v>7</v>
      </c>
      <c r="H915" s="35"/>
      <c r="I915" s="35"/>
      <c r="J915" s="36"/>
      <c r="K915" s="35"/>
      <c r="L915" s="35"/>
      <c r="M915" s="35"/>
    </row>
    <row r="916" spans="1:14" x14ac:dyDescent="0.35">
      <c r="A916" s="2">
        <f xml:space="preserve"> ROW( data_scaledImpacts[[#This Row],[row_id]] ) - ROW( data_scaledImpacts[[#Headers],[row_id]] )</f>
        <v>915</v>
      </c>
      <c r="B916" s="32" t="s">
        <v>292</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35">
      <c r="A917" s="2">
        <f xml:space="preserve"> ROW( data_scaledImpacts[[#This Row],[row_id]] ) - ROW( data_scaledImpacts[[#Headers],[row_id]] )</f>
        <v>916</v>
      </c>
      <c r="B917" s="32" t="s">
        <v>292</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35">
      <c r="A918" s="2">
        <f xml:space="preserve"> ROW( data_scaledImpacts[[#This Row],[row_id]] ) - ROW( data_scaledImpacts[[#Headers],[row_id]] )</f>
        <v>917</v>
      </c>
      <c r="B918" s="32" t="s">
        <v>292</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35">
      <c r="A919" s="2">
        <f xml:space="preserve"> ROW( data_scaledImpacts[[#This Row],[row_id]] ) - ROW( data_scaledImpacts[[#Headers],[row_id]] )</f>
        <v>918</v>
      </c>
      <c r="B919" s="32" t="s">
        <v>292</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35">
      <c r="A920" s="2">
        <f xml:space="preserve"> ROW( data_scaledImpacts[[#This Row],[row_id]] ) - ROW( data_scaledImpacts[[#Headers],[row_id]] )</f>
        <v>919</v>
      </c>
      <c r="B920" s="32" t="s">
        <v>292</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35">
      <c r="A921" s="2">
        <f xml:space="preserve"> ROW( data_scaledImpacts[[#This Row],[row_id]] ) - ROW( data_scaledImpacts[[#Headers],[row_id]] )</f>
        <v>920</v>
      </c>
      <c r="B921" s="32" t="s">
        <v>292</v>
      </c>
      <c r="C921" s="33" t="s">
        <v>47</v>
      </c>
      <c r="D921" s="34"/>
      <c r="E921" s="33"/>
      <c r="F921" s="32" t="s">
        <v>4</v>
      </c>
      <c r="G921" s="33">
        <v>6</v>
      </c>
      <c r="H921" s="35"/>
      <c r="I921" s="35"/>
      <c r="J921" s="36"/>
      <c r="K921" s="35"/>
      <c r="L921" s="35"/>
      <c r="M921" s="35"/>
    </row>
    <row r="922" spans="1:14" x14ac:dyDescent="0.35">
      <c r="A922" s="2">
        <f xml:space="preserve"> ROW( data_scaledImpacts[[#This Row],[row_id]] ) - ROW( data_scaledImpacts[[#Headers],[row_id]] )</f>
        <v>921</v>
      </c>
      <c r="B922" s="32" t="s">
        <v>292</v>
      </c>
      <c r="C922" s="33" t="s">
        <v>47</v>
      </c>
      <c r="D922" s="34"/>
      <c r="E922" s="33"/>
      <c r="F922" s="32" t="s">
        <v>4</v>
      </c>
      <c r="G922" s="33">
        <v>7</v>
      </c>
      <c r="H922" s="35"/>
      <c r="I922" s="35"/>
      <c r="J922" s="36"/>
      <c r="K922" s="35"/>
      <c r="L922" s="35"/>
      <c r="M922" s="35"/>
    </row>
    <row r="923" spans="1:14" x14ac:dyDescent="0.35">
      <c r="A923" s="2">
        <f xml:space="preserve"> ROW( data_scaledImpacts[[#This Row],[row_id]] ) - ROW( data_scaledImpacts[[#Headers],[row_id]] )</f>
        <v>922</v>
      </c>
      <c r="B923" s="32" t="s">
        <v>292</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35">
      <c r="A924" s="2">
        <f xml:space="preserve"> ROW( data_scaledImpacts[[#This Row],[row_id]] ) - ROW( data_scaledImpacts[[#Headers],[row_id]] )</f>
        <v>923</v>
      </c>
      <c r="B924" s="32" t="s">
        <v>292</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35">
      <c r="A925" s="2">
        <f xml:space="preserve"> ROW( data_scaledImpacts[[#This Row],[row_id]] ) - ROW( data_scaledImpacts[[#Headers],[row_id]] )</f>
        <v>924</v>
      </c>
      <c r="B925" s="32" t="s">
        <v>292</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35">
      <c r="A926" s="2">
        <f xml:space="preserve"> ROW( data_scaledImpacts[[#This Row],[row_id]] ) - ROW( data_scaledImpacts[[#Headers],[row_id]] )</f>
        <v>925</v>
      </c>
      <c r="B926" s="32" t="s">
        <v>292</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35">
      <c r="A927" s="2">
        <f xml:space="preserve"> ROW( data_scaledImpacts[[#This Row],[row_id]] ) - ROW( data_scaledImpacts[[#Headers],[row_id]] )</f>
        <v>926</v>
      </c>
      <c r="B927" s="32" t="s">
        <v>292</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35">
      <c r="A928" s="2">
        <f xml:space="preserve"> ROW( data_scaledImpacts[[#This Row],[row_id]] ) - ROW( data_scaledImpacts[[#Headers],[row_id]] )</f>
        <v>927</v>
      </c>
      <c r="B928" s="32" t="s">
        <v>292</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35">
      <c r="A929" s="2">
        <f xml:space="preserve"> ROW( data_scaledImpacts[[#This Row],[row_id]] ) - ROW( data_scaledImpacts[[#Headers],[row_id]] )</f>
        <v>928</v>
      </c>
      <c r="B929" s="32" t="s">
        <v>292</v>
      </c>
      <c r="C929" s="33" t="s">
        <v>25</v>
      </c>
      <c r="D929" s="34"/>
      <c r="E929" s="33"/>
      <c r="F929" s="32" t="s">
        <v>0</v>
      </c>
      <c r="G929" s="33">
        <v>7</v>
      </c>
      <c r="H929" s="35"/>
      <c r="I929" s="35"/>
      <c r="J929" s="36"/>
      <c r="K929" s="35"/>
      <c r="L929" s="35"/>
      <c r="M929" s="35"/>
    </row>
    <row r="930" spans="1:14" x14ac:dyDescent="0.35">
      <c r="A930" s="2">
        <f xml:space="preserve"> ROW( data_scaledImpacts[[#This Row],[row_id]] ) - ROW( data_scaledImpacts[[#Headers],[row_id]] )</f>
        <v>929</v>
      </c>
      <c r="B930" s="32" t="s">
        <v>292</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35">
      <c r="A931" s="2">
        <f xml:space="preserve"> ROW( data_scaledImpacts[[#This Row],[row_id]] ) - ROW( data_scaledImpacts[[#Headers],[row_id]] )</f>
        <v>930</v>
      </c>
      <c r="B931" s="32" t="s">
        <v>292</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35">
      <c r="A932" s="2">
        <f xml:space="preserve"> ROW( data_scaledImpacts[[#This Row],[row_id]] ) - ROW( data_scaledImpacts[[#Headers],[row_id]] )</f>
        <v>931</v>
      </c>
      <c r="B932" s="32" t="s">
        <v>292</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35">
      <c r="A933" s="2">
        <f xml:space="preserve"> ROW( data_scaledImpacts[[#This Row],[row_id]] ) - ROW( data_scaledImpacts[[#Headers],[row_id]] )</f>
        <v>932</v>
      </c>
      <c r="B933" s="32" t="s">
        <v>292</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35">
      <c r="A934" s="2">
        <f xml:space="preserve"> ROW( data_scaledImpacts[[#This Row],[row_id]] ) - ROW( data_scaledImpacts[[#Headers],[row_id]] )</f>
        <v>933</v>
      </c>
      <c r="B934" s="32" t="s">
        <v>292</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35">
      <c r="A935" s="2">
        <f xml:space="preserve"> ROW( data_scaledImpacts[[#This Row],[row_id]] ) - ROW( data_scaledImpacts[[#Headers],[row_id]] )</f>
        <v>934</v>
      </c>
      <c r="B935" s="32" t="s">
        <v>292</v>
      </c>
      <c r="C935" s="33" t="s">
        <v>25</v>
      </c>
      <c r="D935" s="34"/>
      <c r="E935" s="33"/>
      <c r="F935" s="32" t="s">
        <v>1</v>
      </c>
      <c r="G935" s="33">
        <v>6</v>
      </c>
      <c r="H935" s="35"/>
      <c r="I935" s="35"/>
      <c r="J935" s="36"/>
      <c r="K935" s="35"/>
      <c r="L935" s="35"/>
      <c r="M935" s="35"/>
    </row>
    <row r="936" spans="1:14" x14ac:dyDescent="0.35">
      <c r="A936" s="2">
        <f xml:space="preserve"> ROW( data_scaledImpacts[[#This Row],[row_id]] ) - ROW( data_scaledImpacts[[#Headers],[row_id]] )</f>
        <v>935</v>
      </c>
      <c r="B936" s="32" t="s">
        <v>292</v>
      </c>
      <c r="C936" s="33" t="s">
        <v>25</v>
      </c>
      <c r="D936" s="34"/>
      <c r="E936" s="33"/>
      <c r="F936" s="32" t="s">
        <v>1</v>
      </c>
      <c r="G936" s="33">
        <v>7</v>
      </c>
      <c r="H936" s="35"/>
      <c r="I936" s="35"/>
      <c r="J936" s="36"/>
      <c r="K936" s="35"/>
      <c r="L936" s="35"/>
      <c r="M936" s="35"/>
    </row>
    <row r="937" spans="1:14" x14ac:dyDescent="0.35">
      <c r="A937" s="2">
        <f xml:space="preserve"> ROW( data_scaledImpacts[[#This Row],[row_id]] ) - ROW( data_scaledImpacts[[#Headers],[row_id]] )</f>
        <v>936</v>
      </c>
      <c r="B937" s="32" t="s">
        <v>292</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35">
      <c r="A938" s="2">
        <f xml:space="preserve"> ROW( data_scaledImpacts[[#This Row],[row_id]] ) - ROW( data_scaledImpacts[[#Headers],[row_id]] )</f>
        <v>937</v>
      </c>
      <c r="B938" s="32" t="s">
        <v>292</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35">
      <c r="A939" s="2">
        <f xml:space="preserve"> ROW( data_scaledImpacts[[#This Row],[row_id]] ) - ROW( data_scaledImpacts[[#Headers],[row_id]] )</f>
        <v>938</v>
      </c>
      <c r="B939" s="32" t="s">
        <v>292</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35">
      <c r="A940" s="2">
        <f xml:space="preserve"> ROW( data_scaledImpacts[[#This Row],[row_id]] ) - ROW( data_scaledImpacts[[#Headers],[row_id]] )</f>
        <v>939</v>
      </c>
      <c r="B940" s="32" t="s">
        <v>292</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35">
      <c r="A941" s="2">
        <f xml:space="preserve"> ROW( data_scaledImpacts[[#This Row],[row_id]] ) - ROW( data_scaledImpacts[[#Headers],[row_id]] )</f>
        <v>940</v>
      </c>
      <c r="B941" s="32" t="s">
        <v>292</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35">
      <c r="A942" s="2">
        <f xml:space="preserve"> ROW( data_scaledImpacts[[#This Row],[row_id]] ) - ROW( data_scaledImpacts[[#Headers],[row_id]] )</f>
        <v>941</v>
      </c>
      <c r="B942" s="32" t="s">
        <v>292</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35">
      <c r="A943" s="2">
        <f xml:space="preserve"> ROW( data_scaledImpacts[[#This Row],[row_id]] ) - ROW( data_scaledImpacts[[#Headers],[row_id]] )</f>
        <v>942</v>
      </c>
      <c r="B943" s="32" t="s">
        <v>292</v>
      </c>
      <c r="C943" s="33" t="s">
        <v>25</v>
      </c>
      <c r="D943" s="34"/>
      <c r="E943" s="33"/>
      <c r="F943" s="32" t="s">
        <v>15</v>
      </c>
      <c r="G943" s="33">
        <v>7</v>
      </c>
      <c r="H943" s="35" t="s">
        <v>19</v>
      </c>
      <c r="I943" s="35" t="s">
        <v>19</v>
      </c>
      <c r="J943" s="36" t="s">
        <v>19</v>
      </c>
      <c r="K943" s="35" t="s">
        <v>19</v>
      </c>
      <c r="L943" s="35" t="s">
        <v>19</v>
      </c>
      <c r="M943" s="35" t="s">
        <v>19</v>
      </c>
      <c r="N943" t="s">
        <v>19</v>
      </c>
    </row>
    <row r="944" spans="1:14" x14ac:dyDescent="0.35">
      <c r="A944" s="2">
        <f xml:space="preserve"> ROW( data_scaledImpacts[[#This Row],[row_id]] ) - ROW( data_scaledImpacts[[#Headers],[row_id]] )</f>
        <v>943</v>
      </c>
      <c r="B944" s="32" t="s">
        <v>292</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35">
      <c r="A945" s="2">
        <f xml:space="preserve"> ROW( data_scaledImpacts[[#This Row],[row_id]] ) - ROW( data_scaledImpacts[[#Headers],[row_id]] )</f>
        <v>944</v>
      </c>
      <c r="B945" s="32" t="s">
        <v>292</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35">
      <c r="A946" s="2">
        <f xml:space="preserve"> ROW( data_scaledImpacts[[#This Row],[row_id]] ) - ROW( data_scaledImpacts[[#Headers],[row_id]] )</f>
        <v>945</v>
      </c>
      <c r="B946" s="32" t="s">
        <v>292</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35">
      <c r="A947" s="2">
        <f xml:space="preserve"> ROW( data_scaledImpacts[[#This Row],[row_id]] ) - ROW( data_scaledImpacts[[#Headers],[row_id]] )</f>
        <v>946</v>
      </c>
      <c r="B947" s="32" t="s">
        <v>292</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35">
      <c r="A948" s="2">
        <f xml:space="preserve"> ROW( data_scaledImpacts[[#This Row],[row_id]] ) - ROW( data_scaledImpacts[[#Headers],[row_id]] )</f>
        <v>947</v>
      </c>
      <c r="B948" s="32" t="s">
        <v>292</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35">
      <c r="A949" s="2">
        <f xml:space="preserve"> ROW( data_scaledImpacts[[#This Row],[row_id]] ) - ROW( data_scaledImpacts[[#Headers],[row_id]] )</f>
        <v>948</v>
      </c>
      <c r="B949" s="32" t="s">
        <v>292</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35">
      <c r="A950" s="2">
        <f xml:space="preserve"> ROW( data_scaledImpacts[[#This Row],[row_id]] ) - ROW( data_scaledImpacts[[#Headers],[row_id]] )</f>
        <v>949</v>
      </c>
      <c r="B950" s="32" t="s">
        <v>292</v>
      </c>
      <c r="C950" s="33" t="s">
        <v>25</v>
      </c>
      <c r="D950" s="34"/>
      <c r="E950" s="33"/>
      <c r="F950" s="32" t="s">
        <v>5</v>
      </c>
      <c r="G950" s="33">
        <v>7</v>
      </c>
      <c r="H950" s="35"/>
      <c r="I950" s="35"/>
      <c r="J950" s="36"/>
      <c r="K950" s="35"/>
      <c r="L950" s="35"/>
      <c r="M950" s="35"/>
    </row>
    <row r="951" spans="1:14" x14ac:dyDescent="0.35">
      <c r="A951" s="2">
        <f xml:space="preserve"> ROW( data_scaledImpacts[[#This Row],[row_id]] ) - ROW( data_scaledImpacts[[#Headers],[row_id]] )</f>
        <v>950</v>
      </c>
      <c r="B951" s="32" t="s">
        <v>292</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35">
      <c r="A952" s="2">
        <f xml:space="preserve"> ROW( data_scaledImpacts[[#This Row],[row_id]] ) - ROW( data_scaledImpacts[[#Headers],[row_id]] )</f>
        <v>951</v>
      </c>
      <c r="B952" s="32" t="s">
        <v>292</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35">
      <c r="A953" s="2">
        <f xml:space="preserve"> ROW( data_scaledImpacts[[#This Row],[row_id]] ) - ROW( data_scaledImpacts[[#Headers],[row_id]] )</f>
        <v>952</v>
      </c>
      <c r="B953" s="32" t="s">
        <v>292</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35">
      <c r="A954" s="2">
        <f xml:space="preserve"> ROW( data_scaledImpacts[[#This Row],[row_id]] ) - ROW( data_scaledImpacts[[#Headers],[row_id]] )</f>
        <v>953</v>
      </c>
      <c r="B954" s="32" t="s">
        <v>292</v>
      </c>
      <c r="C954" s="33" t="s">
        <v>25</v>
      </c>
      <c r="D954" s="34"/>
      <c r="E954" s="33"/>
      <c r="F954" s="32" t="s">
        <v>2</v>
      </c>
      <c r="G954" s="33">
        <v>4</v>
      </c>
      <c r="H954" s="35"/>
      <c r="I954" s="35"/>
      <c r="J954" s="36"/>
      <c r="K954" s="35"/>
      <c r="L954" s="35"/>
      <c r="M954" s="35"/>
    </row>
    <row r="955" spans="1:14" x14ac:dyDescent="0.35">
      <c r="A955" s="2">
        <f xml:space="preserve"> ROW( data_scaledImpacts[[#This Row],[row_id]] ) - ROW( data_scaledImpacts[[#Headers],[row_id]] )</f>
        <v>954</v>
      </c>
      <c r="B955" s="32" t="s">
        <v>292</v>
      </c>
      <c r="C955" s="33" t="s">
        <v>25</v>
      </c>
      <c r="D955" s="34"/>
      <c r="E955" s="33"/>
      <c r="F955" s="32" t="s">
        <v>2</v>
      </c>
      <c r="G955" s="33">
        <v>5</v>
      </c>
      <c r="H955" s="35"/>
      <c r="I955" s="35"/>
      <c r="J955" s="36"/>
      <c r="K955" s="35"/>
      <c r="L955" s="35"/>
      <c r="M955" s="35"/>
    </row>
    <row r="956" spans="1:14" x14ac:dyDescent="0.35">
      <c r="A956" s="2">
        <f xml:space="preserve"> ROW( data_scaledImpacts[[#This Row],[row_id]] ) - ROW( data_scaledImpacts[[#Headers],[row_id]] )</f>
        <v>955</v>
      </c>
      <c r="B956" s="32" t="s">
        <v>292</v>
      </c>
      <c r="C956" s="33" t="s">
        <v>25</v>
      </c>
      <c r="D956" s="34"/>
      <c r="E956" s="33"/>
      <c r="F956" s="32" t="s">
        <v>2</v>
      </c>
      <c r="G956" s="33">
        <v>6</v>
      </c>
      <c r="H956" s="35"/>
      <c r="I956" s="35"/>
      <c r="J956" s="36"/>
      <c r="K956" s="35"/>
      <c r="L956" s="35"/>
      <c r="M956" s="35"/>
    </row>
    <row r="957" spans="1:14" x14ac:dyDescent="0.35">
      <c r="A957" s="2">
        <f xml:space="preserve"> ROW( data_scaledImpacts[[#This Row],[row_id]] ) - ROW( data_scaledImpacts[[#Headers],[row_id]] )</f>
        <v>956</v>
      </c>
      <c r="B957" s="32" t="s">
        <v>292</v>
      </c>
      <c r="C957" s="33" t="s">
        <v>25</v>
      </c>
      <c r="D957" s="34"/>
      <c r="E957" s="33"/>
      <c r="F957" s="32" t="s">
        <v>2</v>
      </c>
      <c r="G957" s="33">
        <v>7</v>
      </c>
      <c r="H957" s="35"/>
      <c r="I957" s="35"/>
      <c r="J957" s="36"/>
      <c r="K957" s="35"/>
      <c r="L957" s="35"/>
      <c r="M957" s="35"/>
    </row>
    <row r="958" spans="1:14" x14ac:dyDescent="0.35">
      <c r="A958" s="2">
        <f xml:space="preserve"> ROW( data_scaledImpacts[[#This Row],[row_id]] ) - ROW( data_scaledImpacts[[#Headers],[row_id]] )</f>
        <v>957</v>
      </c>
      <c r="B958" s="32" t="s">
        <v>292</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35">
      <c r="A959" s="2">
        <f xml:space="preserve"> ROW( data_scaledImpacts[[#This Row],[row_id]] ) - ROW( data_scaledImpacts[[#Headers],[row_id]] )</f>
        <v>958</v>
      </c>
      <c r="B959" s="32" t="s">
        <v>292</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35">
      <c r="A960" s="2">
        <f xml:space="preserve"> ROW( data_scaledImpacts[[#This Row],[row_id]] ) - ROW( data_scaledImpacts[[#Headers],[row_id]] )</f>
        <v>959</v>
      </c>
      <c r="B960" s="32" t="s">
        <v>292</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35">
      <c r="A961" s="2">
        <f xml:space="preserve"> ROW( data_scaledImpacts[[#This Row],[row_id]] ) - ROW( data_scaledImpacts[[#Headers],[row_id]] )</f>
        <v>960</v>
      </c>
      <c r="B961" s="32" t="s">
        <v>292</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35">
      <c r="A962" s="2">
        <f xml:space="preserve"> ROW( data_scaledImpacts[[#This Row],[row_id]] ) - ROW( data_scaledImpacts[[#Headers],[row_id]] )</f>
        <v>961</v>
      </c>
      <c r="B962" s="32" t="s">
        <v>292</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35">
      <c r="A963" s="2">
        <f xml:space="preserve"> ROW( data_scaledImpacts[[#This Row],[row_id]] ) - ROW( data_scaledImpacts[[#Headers],[row_id]] )</f>
        <v>962</v>
      </c>
      <c r="B963" s="32" t="s">
        <v>292</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35">
      <c r="A964" s="2">
        <f xml:space="preserve"> ROW( data_scaledImpacts[[#This Row],[row_id]] ) - ROW( data_scaledImpacts[[#Headers],[row_id]] )</f>
        <v>963</v>
      </c>
      <c r="B964" s="32" t="s">
        <v>292</v>
      </c>
      <c r="C964" s="33" t="s">
        <v>25</v>
      </c>
      <c r="D964" s="34"/>
      <c r="E964" s="33"/>
      <c r="F964" s="32" t="s">
        <v>3</v>
      </c>
      <c r="G964" s="33">
        <v>7</v>
      </c>
      <c r="H964" s="35"/>
      <c r="I964" s="35"/>
      <c r="J964" s="36"/>
      <c r="K964" s="35"/>
      <c r="L964" s="35"/>
      <c r="M964" s="35"/>
    </row>
    <row r="965" spans="1:14" x14ac:dyDescent="0.35">
      <c r="A965" s="2">
        <f xml:space="preserve"> ROW( data_scaledImpacts[[#This Row],[row_id]] ) - ROW( data_scaledImpacts[[#Headers],[row_id]] )</f>
        <v>964</v>
      </c>
      <c r="B965" s="32" t="s">
        <v>292</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35">
      <c r="A966" s="2">
        <f xml:space="preserve"> ROW( data_scaledImpacts[[#This Row],[row_id]] ) - ROW( data_scaledImpacts[[#Headers],[row_id]] )</f>
        <v>965</v>
      </c>
      <c r="B966" s="32" t="s">
        <v>292</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35">
      <c r="A967" s="2">
        <f xml:space="preserve"> ROW( data_scaledImpacts[[#This Row],[row_id]] ) - ROW( data_scaledImpacts[[#Headers],[row_id]] )</f>
        <v>966</v>
      </c>
      <c r="B967" s="32" t="s">
        <v>292</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35">
      <c r="A968" s="2">
        <f xml:space="preserve"> ROW( data_scaledImpacts[[#This Row],[row_id]] ) - ROW( data_scaledImpacts[[#Headers],[row_id]] )</f>
        <v>967</v>
      </c>
      <c r="B968" s="32" t="s">
        <v>292</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35">
      <c r="A969" s="2">
        <f xml:space="preserve"> ROW( data_scaledImpacts[[#This Row],[row_id]] ) - ROW( data_scaledImpacts[[#Headers],[row_id]] )</f>
        <v>968</v>
      </c>
      <c r="B969" s="32" t="s">
        <v>292</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35">
      <c r="A970" s="2">
        <f xml:space="preserve"> ROW( data_scaledImpacts[[#This Row],[row_id]] ) - ROW( data_scaledImpacts[[#Headers],[row_id]] )</f>
        <v>969</v>
      </c>
      <c r="B970" s="32" t="s">
        <v>292</v>
      </c>
      <c r="C970" s="33" t="s">
        <v>25</v>
      </c>
      <c r="D970" s="34"/>
      <c r="E970" s="33"/>
      <c r="F970" s="32" t="s">
        <v>4</v>
      </c>
      <c r="G970" s="33">
        <v>6</v>
      </c>
      <c r="H970" s="35"/>
      <c r="I970" s="35"/>
      <c r="J970" s="36"/>
      <c r="K970" s="35"/>
      <c r="L970" s="35"/>
      <c r="M970" s="35"/>
    </row>
    <row r="971" spans="1:14" x14ac:dyDescent="0.35">
      <c r="A971" s="2">
        <f xml:space="preserve"> ROW( data_scaledImpacts[[#This Row],[row_id]] ) - ROW( data_scaledImpacts[[#Headers],[row_id]] )</f>
        <v>970</v>
      </c>
      <c r="B971" s="32" t="s">
        <v>292</v>
      </c>
      <c r="C971" s="33" t="s">
        <v>25</v>
      </c>
      <c r="D971" s="34"/>
      <c r="E971" s="33"/>
      <c r="F971" s="32" t="s">
        <v>4</v>
      </c>
      <c r="G971" s="33">
        <v>7</v>
      </c>
      <c r="H971" s="35"/>
      <c r="I971" s="35"/>
      <c r="J971" s="36"/>
      <c r="K971" s="35"/>
      <c r="L971" s="35"/>
      <c r="M971" s="35"/>
    </row>
    <row r="972" spans="1:14" x14ac:dyDescent="0.35">
      <c r="A972" s="2">
        <f xml:space="preserve"> ROW( data_scaledImpacts[[#This Row],[row_id]] ) - ROW( data_scaledImpacts[[#Headers],[row_id]] )</f>
        <v>971</v>
      </c>
      <c r="B972" s="32" t="s">
        <v>17</v>
      </c>
      <c r="C972" s="33" t="s">
        <v>120</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35">
      <c r="A973" s="2">
        <f xml:space="preserve"> ROW( data_scaledImpacts[[#This Row],[row_id]] ) - ROW( data_scaledImpacts[[#Headers],[row_id]] )</f>
        <v>972</v>
      </c>
      <c r="B973" s="32" t="s">
        <v>17</v>
      </c>
      <c r="C973" s="33" t="s">
        <v>120</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35">
      <c r="A974" s="2">
        <f xml:space="preserve"> ROW( data_scaledImpacts[[#This Row],[row_id]] ) - ROW( data_scaledImpacts[[#Headers],[row_id]] )</f>
        <v>973</v>
      </c>
      <c r="B974" s="32" t="s">
        <v>17</v>
      </c>
      <c r="C974" s="33" t="s">
        <v>120</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35">
      <c r="A975" s="2">
        <f xml:space="preserve"> ROW( data_scaledImpacts[[#This Row],[row_id]] ) - ROW( data_scaledImpacts[[#Headers],[row_id]] )</f>
        <v>974</v>
      </c>
      <c r="B975" s="32" t="s">
        <v>17</v>
      </c>
      <c r="C975" s="33" t="s">
        <v>120</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35">
      <c r="A976" s="2">
        <f xml:space="preserve"> ROW( data_scaledImpacts[[#This Row],[row_id]] ) - ROW( data_scaledImpacts[[#Headers],[row_id]] )</f>
        <v>975</v>
      </c>
      <c r="B976" s="32" t="s">
        <v>17</v>
      </c>
      <c r="C976" s="33" t="s">
        <v>120</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35">
      <c r="A977" s="2">
        <f xml:space="preserve"> ROW( data_scaledImpacts[[#This Row],[row_id]] ) - ROW( data_scaledImpacts[[#Headers],[row_id]] )</f>
        <v>976</v>
      </c>
      <c r="B977" s="32" t="s">
        <v>17</v>
      </c>
      <c r="C977" s="33" t="s">
        <v>120</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35">
      <c r="A978" s="2">
        <f xml:space="preserve"> ROW( data_scaledImpacts[[#This Row],[row_id]] ) - ROW( data_scaledImpacts[[#Headers],[row_id]] )</f>
        <v>977</v>
      </c>
      <c r="B978" s="32" t="s">
        <v>17</v>
      </c>
      <c r="C978" s="33" t="s">
        <v>120</v>
      </c>
      <c r="D978" s="34" t="s">
        <v>16</v>
      </c>
      <c r="E978" s="33">
        <v>2010</v>
      </c>
      <c r="F978" s="32" t="s">
        <v>0</v>
      </c>
      <c r="G978" s="33">
        <v>7</v>
      </c>
      <c r="H978" s="35"/>
      <c r="I978" s="35"/>
      <c r="J978" s="36"/>
      <c r="K978" s="35"/>
      <c r="L978" s="35"/>
      <c r="M978" s="35"/>
    </row>
    <row r="979" spans="1:14" x14ac:dyDescent="0.35">
      <c r="A979" s="2">
        <f xml:space="preserve"> ROW( data_scaledImpacts[[#This Row],[row_id]] ) - ROW( data_scaledImpacts[[#Headers],[row_id]] )</f>
        <v>978</v>
      </c>
      <c r="B979" s="32" t="s">
        <v>17</v>
      </c>
      <c r="C979" s="33" t="s">
        <v>120</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35">
      <c r="A980" s="2">
        <f xml:space="preserve"> ROW( data_scaledImpacts[[#This Row],[row_id]] ) - ROW( data_scaledImpacts[[#Headers],[row_id]] )</f>
        <v>979</v>
      </c>
      <c r="B980" s="32" t="s">
        <v>17</v>
      </c>
      <c r="C980" s="33" t="s">
        <v>120</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35">
      <c r="A981" s="2">
        <f xml:space="preserve"> ROW( data_scaledImpacts[[#This Row],[row_id]] ) - ROW( data_scaledImpacts[[#Headers],[row_id]] )</f>
        <v>980</v>
      </c>
      <c r="B981" s="32" t="s">
        <v>17</v>
      </c>
      <c r="C981" s="33" t="s">
        <v>120</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35">
      <c r="A982" s="2">
        <f xml:space="preserve"> ROW( data_scaledImpacts[[#This Row],[row_id]] ) - ROW( data_scaledImpacts[[#Headers],[row_id]] )</f>
        <v>981</v>
      </c>
      <c r="B982" s="32" t="s">
        <v>17</v>
      </c>
      <c r="C982" s="33" t="s">
        <v>120</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35">
      <c r="A983" s="2">
        <f xml:space="preserve"> ROW( data_scaledImpacts[[#This Row],[row_id]] ) - ROW( data_scaledImpacts[[#Headers],[row_id]] )</f>
        <v>982</v>
      </c>
      <c r="B983" s="32" t="s">
        <v>17</v>
      </c>
      <c r="C983" s="33" t="s">
        <v>120</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35">
      <c r="A984" s="2">
        <f xml:space="preserve"> ROW( data_scaledImpacts[[#This Row],[row_id]] ) - ROW( data_scaledImpacts[[#Headers],[row_id]] )</f>
        <v>983</v>
      </c>
      <c r="B984" s="32" t="s">
        <v>17</v>
      </c>
      <c r="C984" s="33" t="s">
        <v>120</v>
      </c>
      <c r="D984" s="34" t="s">
        <v>16</v>
      </c>
      <c r="E984" s="33">
        <v>2010</v>
      </c>
      <c r="F984" s="32" t="s">
        <v>1</v>
      </c>
      <c r="G984" s="33">
        <v>6</v>
      </c>
      <c r="H984" s="35"/>
      <c r="I984" s="35"/>
      <c r="J984" s="36"/>
      <c r="K984" s="35"/>
      <c r="L984" s="35"/>
      <c r="M984" s="35"/>
    </row>
    <row r="985" spans="1:14" x14ac:dyDescent="0.35">
      <c r="A985" s="2">
        <f xml:space="preserve"> ROW( data_scaledImpacts[[#This Row],[row_id]] ) - ROW( data_scaledImpacts[[#Headers],[row_id]] )</f>
        <v>984</v>
      </c>
      <c r="B985" s="32" t="s">
        <v>17</v>
      </c>
      <c r="C985" s="33" t="s">
        <v>120</v>
      </c>
      <c r="D985" s="34" t="s">
        <v>16</v>
      </c>
      <c r="E985" s="33">
        <v>2010</v>
      </c>
      <c r="F985" s="32" t="s">
        <v>1</v>
      </c>
      <c r="G985" s="33">
        <v>7</v>
      </c>
      <c r="H985" s="35"/>
      <c r="I985" s="35"/>
      <c r="J985" s="36"/>
      <c r="K985" s="35"/>
      <c r="L985" s="35"/>
      <c r="M985" s="35"/>
    </row>
    <row r="986" spans="1:14" x14ac:dyDescent="0.35">
      <c r="A986" s="2">
        <f xml:space="preserve"> ROW( data_scaledImpacts[[#This Row],[row_id]] ) - ROW( data_scaledImpacts[[#Headers],[row_id]] )</f>
        <v>985</v>
      </c>
      <c r="B986" s="32" t="s">
        <v>17</v>
      </c>
      <c r="C986" s="33" t="s">
        <v>120</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35">
      <c r="A987" s="2">
        <f xml:space="preserve"> ROW( data_scaledImpacts[[#This Row],[row_id]] ) - ROW( data_scaledImpacts[[#Headers],[row_id]] )</f>
        <v>986</v>
      </c>
      <c r="B987" s="32" t="s">
        <v>17</v>
      </c>
      <c r="C987" s="33" t="s">
        <v>120</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35">
      <c r="A988" s="2">
        <f xml:space="preserve"> ROW( data_scaledImpacts[[#This Row],[row_id]] ) - ROW( data_scaledImpacts[[#Headers],[row_id]] )</f>
        <v>987</v>
      </c>
      <c r="B988" s="32" t="s">
        <v>17</v>
      </c>
      <c r="C988" s="33" t="s">
        <v>120</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35">
      <c r="A989" s="2">
        <f xml:space="preserve"> ROW( data_scaledImpacts[[#This Row],[row_id]] ) - ROW( data_scaledImpacts[[#Headers],[row_id]] )</f>
        <v>988</v>
      </c>
      <c r="B989" s="32" t="s">
        <v>17</v>
      </c>
      <c r="C989" s="33" t="s">
        <v>120</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35">
      <c r="A990" s="2">
        <f xml:space="preserve"> ROW( data_scaledImpacts[[#This Row],[row_id]] ) - ROW( data_scaledImpacts[[#Headers],[row_id]] )</f>
        <v>989</v>
      </c>
      <c r="B990" s="32" t="s">
        <v>17</v>
      </c>
      <c r="C990" s="33" t="s">
        <v>120</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35">
      <c r="A991" s="2">
        <f xml:space="preserve"> ROW( data_scaledImpacts[[#This Row],[row_id]] ) - ROW( data_scaledImpacts[[#Headers],[row_id]] )</f>
        <v>990</v>
      </c>
      <c r="B991" s="32" t="s">
        <v>17</v>
      </c>
      <c r="C991" s="33" t="s">
        <v>120</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35">
      <c r="A992" s="2">
        <f xml:space="preserve"> ROW( data_scaledImpacts[[#This Row],[row_id]] ) - ROW( data_scaledImpacts[[#Headers],[row_id]] )</f>
        <v>991</v>
      </c>
      <c r="B992" s="32" t="s">
        <v>17</v>
      </c>
      <c r="C992" s="33" t="s">
        <v>120</v>
      </c>
      <c r="D992" s="34" t="s">
        <v>16</v>
      </c>
      <c r="E992" s="33">
        <v>2010</v>
      </c>
      <c r="F992" s="32" t="s">
        <v>15</v>
      </c>
      <c r="G992" s="33">
        <v>7</v>
      </c>
      <c r="H992" s="35" t="s">
        <v>19</v>
      </c>
      <c r="I992" s="35" t="s">
        <v>19</v>
      </c>
      <c r="J992" s="36" t="s">
        <v>19</v>
      </c>
      <c r="K992" s="35" t="s">
        <v>19</v>
      </c>
      <c r="L992" s="35" t="s">
        <v>19</v>
      </c>
      <c r="M992" s="35" t="s">
        <v>19</v>
      </c>
      <c r="N992" t="s">
        <v>19</v>
      </c>
    </row>
    <row r="993" spans="1:14" x14ac:dyDescent="0.35">
      <c r="A993" s="2">
        <f xml:space="preserve"> ROW( data_scaledImpacts[[#This Row],[row_id]] ) - ROW( data_scaledImpacts[[#Headers],[row_id]] )</f>
        <v>992</v>
      </c>
      <c r="B993" s="32" t="s">
        <v>17</v>
      </c>
      <c r="C993" s="33" t="s">
        <v>120</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35">
      <c r="A994" s="2">
        <f xml:space="preserve"> ROW( data_scaledImpacts[[#This Row],[row_id]] ) - ROW( data_scaledImpacts[[#Headers],[row_id]] )</f>
        <v>993</v>
      </c>
      <c r="B994" s="32" t="s">
        <v>17</v>
      </c>
      <c r="C994" s="33" t="s">
        <v>120</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35">
      <c r="A995" s="2">
        <f xml:space="preserve"> ROW( data_scaledImpacts[[#This Row],[row_id]] ) - ROW( data_scaledImpacts[[#Headers],[row_id]] )</f>
        <v>994</v>
      </c>
      <c r="B995" s="32" t="s">
        <v>17</v>
      </c>
      <c r="C995" s="33" t="s">
        <v>120</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35">
      <c r="A996" s="2">
        <f xml:space="preserve"> ROW( data_scaledImpacts[[#This Row],[row_id]] ) - ROW( data_scaledImpacts[[#Headers],[row_id]] )</f>
        <v>995</v>
      </c>
      <c r="B996" s="32" t="s">
        <v>17</v>
      </c>
      <c r="C996" s="33" t="s">
        <v>120</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35">
      <c r="A997" s="2">
        <f xml:space="preserve"> ROW( data_scaledImpacts[[#This Row],[row_id]] ) - ROW( data_scaledImpacts[[#Headers],[row_id]] )</f>
        <v>996</v>
      </c>
      <c r="B997" s="32" t="s">
        <v>17</v>
      </c>
      <c r="C997" s="33" t="s">
        <v>120</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35">
      <c r="A998" s="2">
        <f xml:space="preserve"> ROW( data_scaledImpacts[[#This Row],[row_id]] ) - ROW( data_scaledImpacts[[#Headers],[row_id]] )</f>
        <v>997</v>
      </c>
      <c r="B998" s="32" t="s">
        <v>17</v>
      </c>
      <c r="C998" s="33" t="s">
        <v>120</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35">
      <c r="A999" s="2">
        <f xml:space="preserve"> ROW( data_scaledImpacts[[#This Row],[row_id]] ) - ROW( data_scaledImpacts[[#Headers],[row_id]] )</f>
        <v>998</v>
      </c>
      <c r="B999" s="32" t="s">
        <v>17</v>
      </c>
      <c r="C999" s="33" t="s">
        <v>120</v>
      </c>
      <c r="D999" s="34" t="s">
        <v>16</v>
      </c>
      <c r="E999" s="33">
        <v>2010</v>
      </c>
      <c r="F999" s="32" t="s">
        <v>5</v>
      </c>
      <c r="G999" s="33">
        <v>7</v>
      </c>
      <c r="H999" s="35"/>
      <c r="I999" s="35"/>
      <c r="J999" s="36"/>
      <c r="K999" s="35"/>
      <c r="L999" s="35"/>
      <c r="M999" s="35"/>
    </row>
    <row r="1000" spans="1:14" x14ac:dyDescent="0.35">
      <c r="A1000" s="2">
        <f xml:space="preserve"> ROW( data_scaledImpacts[[#This Row],[row_id]] ) - ROW( data_scaledImpacts[[#Headers],[row_id]] )</f>
        <v>999</v>
      </c>
      <c r="B1000" s="32" t="s">
        <v>17</v>
      </c>
      <c r="C1000" s="33" t="s">
        <v>120</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35">
      <c r="A1001" s="2">
        <f xml:space="preserve"> ROW( data_scaledImpacts[[#This Row],[row_id]] ) - ROW( data_scaledImpacts[[#Headers],[row_id]] )</f>
        <v>1000</v>
      </c>
      <c r="B1001" s="32" t="s">
        <v>17</v>
      </c>
      <c r="C1001" s="33" t="s">
        <v>120</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35">
      <c r="A1002" s="2">
        <f xml:space="preserve"> ROW( data_scaledImpacts[[#This Row],[row_id]] ) - ROW( data_scaledImpacts[[#Headers],[row_id]] )</f>
        <v>1001</v>
      </c>
      <c r="B1002" s="32" t="s">
        <v>17</v>
      </c>
      <c r="C1002" s="33" t="s">
        <v>120</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35">
      <c r="A1003" s="2">
        <f xml:space="preserve"> ROW( data_scaledImpacts[[#This Row],[row_id]] ) - ROW( data_scaledImpacts[[#Headers],[row_id]] )</f>
        <v>1002</v>
      </c>
      <c r="B1003" s="32" t="s">
        <v>17</v>
      </c>
      <c r="C1003" s="33" t="s">
        <v>120</v>
      </c>
      <c r="D1003" s="34" t="s">
        <v>16</v>
      </c>
      <c r="E1003" s="33">
        <v>2010</v>
      </c>
      <c r="F1003" s="32" t="s">
        <v>2</v>
      </c>
      <c r="G1003" s="33">
        <v>4</v>
      </c>
      <c r="H1003" s="35"/>
      <c r="I1003" s="35"/>
      <c r="J1003" s="36"/>
      <c r="K1003" s="35"/>
      <c r="L1003" s="35"/>
      <c r="M1003" s="35"/>
    </row>
    <row r="1004" spans="1:14" x14ac:dyDescent="0.35">
      <c r="A1004" s="2">
        <f xml:space="preserve"> ROW( data_scaledImpacts[[#This Row],[row_id]] ) - ROW( data_scaledImpacts[[#Headers],[row_id]] )</f>
        <v>1003</v>
      </c>
      <c r="B1004" s="32" t="s">
        <v>17</v>
      </c>
      <c r="C1004" s="33" t="s">
        <v>120</v>
      </c>
      <c r="D1004" s="34" t="s">
        <v>16</v>
      </c>
      <c r="E1004" s="33">
        <v>2010</v>
      </c>
      <c r="F1004" s="32" t="s">
        <v>2</v>
      </c>
      <c r="G1004" s="33">
        <v>5</v>
      </c>
      <c r="H1004" s="35"/>
      <c r="I1004" s="35"/>
      <c r="J1004" s="36"/>
      <c r="K1004" s="35"/>
      <c r="L1004" s="35"/>
      <c r="M1004" s="35"/>
    </row>
    <row r="1005" spans="1:14" x14ac:dyDescent="0.35">
      <c r="A1005" s="2">
        <f xml:space="preserve"> ROW( data_scaledImpacts[[#This Row],[row_id]] ) - ROW( data_scaledImpacts[[#Headers],[row_id]] )</f>
        <v>1004</v>
      </c>
      <c r="B1005" s="32" t="s">
        <v>17</v>
      </c>
      <c r="C1005" s="33" t="s">
        <v>120</v>
      </c>
      <c r="D1005" s="34" t="s">
        <v>16</v>
      </c>
      <c r="E1005" s="33">
        <v>2010</v>
      </c>
      <c r="F1005" s="32" t="s">
        <v>2</v>
      </c>
      <c r="G1005" s="33">
        <v>6</v>
      </c>
      <c r="H1005" s="35"/>
      <c r="I1005" s="35"/>
      <c r="J1005" s="36"/>
      <c r="K1005" s="35"/>
      <c r="L1005" s="35"/>
      <c r="M1005" s="35"/>
    </row>
    <row r="1006" spans="1:14" x14ac:dyDescent="0.35">
      <c r="A1006" s="2">
        <f xml:space="preserve"> ROW( data_scaledImpacts[[#This Row],[row_id]] ) - ROW( data_scaledImpacts[[#Headers],[row_id]] )</f>
        <v>1005</v>
      </c>
      <c r="B1006" s="32" t="s">
        <v>17</v>
      </c>
      <c r="C1006" s="33" t="s">
        <v>120</v>
      </c>
      <c r="D1006" s="34" t="s">
        <v>16</v>
      </c>
      <c r="E1006" s="33">
        <v>2010</v>
      </c>
      <c r="F1006" s="32" t="s">
        <v>2</v>
      </c>
      <c r="G1006" s="33">
        <v>7</v>
      </c>
      <c r="H1006" s="35"/>
      <c r="I1006" s="35"/>
      <c r="J1006" s="36"/>
      <c r="K1006" s="35"/>
      <c r="L1006" s="35"/>
      <c r="M1006" s="35"/>
    </row>
    <row r="1007" spans="1:14" x14ac:dyDescent="0.35">
      <c r="A1007" s="2">
        <f xml:space="preserve"> ROW( data_scaledImpacts[[#This Row],[row_id]] ) - ROW( data_scaledImpacts[[#Headers],[row_id]] )</f>
        <v>1006</v>
      </c>
      <c r="B1007" s="32" t="s">
        <v>17</v>
      </c>
      <c r="C1007" s="33" t="s">
        <v>120</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35">
      <c r="A1008" s="2">
        <f xml:space="preserve"> ROW( data_scaledImpacts[[#This Row],[row_id]] ) - ROW( data_scaledImpacts[[#Headers],[row_id]] )</f>
        <v>1007</v>
      </c>
      <c r="B1008" s="32" t="s">
        <v>17</v>
      </c>
      <c r="C1008" s="33" t="s">
        <v>120</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35">
      <c r="A1009" s="2">
        <f xml:space="preserve"> ROW( data_scaledImpacts[[#This Row],[row_id]] ) - ROW( data_scaledImpacts[[#Headers],[row_id]] )</f>
        <v>1008</v>
      </c>
      <c r="B1009" s="32" t="s">
        <v>17</v>
      </c>
      <c r="C1009" s="33" t="s">
        <v>120</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35">
      <c r="A1010" s="2">
        <f xml:space="preserve"> ROW( data_scaledImpacts[[#This Row],[row_id]] ) - ROW( data_scaledImpacts[[#Headers],[row_id]] )</f>
        <v>1009</v>
      </c>
      <c r="B1010" s="32" t="s">
        <v>17</v>
      </c>
      <c r="C1010" s="33" t="s">
        <v>120</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35">
      <c r="A1011" s="2">
        <f xml:space="preserve"> ROW( data_scaledImpacts[[#This Row],[row_id]] ) - ROW( data_scaledImpacts[[#Headers],[row_id]] )</f>
        <v>1010</v>
      </c>
      <c r="B1011" s="32" t="s">
        <v>17</v>
      </c>
      <c r="C1011" s="33" t="s">
        <v>120</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35">
      <c r="A1012" s="2">
        <f xml:space="preserve"> ROW( data_scaledImpacts[[#This Row],[row_id]] ) - ROW( data_scaledImpacts[[#Headers],[row_id]] )</f>
        <v>1011</v>
      </c>
      <c r="B1012" s="32" t="s">
        <v>17</v>
      </c>
      <c r="C1012" s="33" t="s">
        <v>120</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35">
      <c r="A1013" s="2">
        <f xml:space="preserve"> ROW( data_scaledImpacts[[#This Row],[row_id]] ) - ROW( data_scaledImpacts[[#Headers],[row_id]] )</f>
        <v>1012</v>
      </c>
      <c r="B1013" s="32" t="s">
        <v>17</v>
      </c>
      <c r="C1013" s="33" t="s">
        <v>120</v>
      </c>
      <c r="D1013" s="34" t="s">
        <v>16</v>
      </c>
      <c r="E1013" s="33">
        <v>2010</v>
      </c>
      <c r="F1013" s="32" t="s">
        <v>3</v>
      </c>
      <c r="G1013" s="33">
        <v>7</v>
      </c>
      <c r="H1013" s="35"/>
      <c r="I1013" s="35"/>
      <c r="J1013" s="36"/>
      <c r="K1013" s="35"/>
      <c r="L1013" s="35"/>
      <c r="M1013" s="35"/>
    </row>
    <row r="1014" spans="1:14" x14ac:dyDescent="0.35">
      <c r="A1014" s="2">
        <f xml:space="preserve"> ROW( data_scaledImpacts[[#This Row],[row_id]] ) - ROW( data_scaledImpacts[[#Headers],[row_id]] )</f>
        <v>1013</v>
      </c>
      <c r="B1014" s="32" t="s">
        <v>17</v>
      </c>
      <c r="C1014" s="33" t="s">
        <v>120</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35">
      <c r="A1015" s="2">
        <f xml:space="preserve"> ROW( data_scaledImpacts[[#This Row],[row_id]] ) - ROW( data_scaledImpacts[[#Headers],[row_id]] )</f>
        <v>1014</v>
      </c>
      <c r="B1015" s="32" t="s">
        <v>17</v>
      </c>
      <c r="C1015" s="33" t="s">
        <v>120</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35">
      <c r="A1016" s="2">
        <f xml:space="preserve"> ROW( data_scaledImpacts[[#This Row],[row_id]] ) - ROW( data_scaledImpacts[[#Headers],[row_id]] )</f>
        <v>1015</v>
      </c>
      <c r="B1016" s="32" t="s">
        <v>17</v>
      </c>
      <c r="C1016" s="33" t="s">
        <v>120</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35">
      <c r="A1017" s="2">
        <f xml:space="preserve"> ROW( data_scaledImpacts[[#This Row],[row_id]] ) - ROW( data_scaledImpacts[[#Headers],[row_id]] )</f>
        <v>1016</v>
      </c>
      <c r="B1017" s="32" t="s">
        <v>17</v>
      </c>
      <c r="C1017" s="33" t="s">
        <v>120</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35">
      <c r="A1018" s="2">
        <f xml:space="preserve"> ROW( data_scaledImpacts[[#This Row],[row_id]] ) - ROW( data_scaledImpacts[[#Headers],[row_id]] )</f>
        <v>1017</v>
      </c>
      <c r="B1018" s="32" t="s">
        <v>17</v>
      </c>
      <c r="C1018" s="33" t="s">
        <v>120</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35">
      <c r="A1019" s="2">
        <f xml:space="preserve"> ROW( data_scaledImpacts[[#This Row],[row_id]] ) - ROW( data_scaledImpacts[[#Headers],[row_id]] )</f>
        <v>1018</v>
      </c>
      <c r="B1019" s="32" t="s">
        <v>17</v>
      </c>
      <c r="C1019" s="33" t="s">
        <v>120</v>
      </c>
      <c r="D1019" s="34" t="s">
        <v>16</v>
      </c>
      <c r="E1019" s="33">
        <v>2010</v>
      </c>
      <c r="F1019" s="32" t="s">
        <v>4</v>
      </c>
      <c r="G1019" s="33">
        <v>6</v>
      </c>
      <c r="H1019" s="35"/>
      <c r="I1019" s="35"/>
      <c r="J1019" s="36"/>
      <c r="K1019" s="35"/>
      <c r="L1019" s="35"/>
      <c r="M1019" s="35"/>
    </row>
    <row r="1020" spans="1:14" x14ac:dyDescent="0.35">
      <c r="A1020" s="2">
        <f xml:space="preserve"> ROW( data_scaledImpacts[[#This Row],[row_id]] ) - ROW( data_scaledImpacts[[#Headers],[row_id]] )</f>
        <v>1019</v>
      </c>
      <c r="B1020" s="32" t="s">
        <v>17</v>
      </c>
      <c r="C1020" s="33" t="s">
        <v>120</v>
      </c>
      <c r="D1020" s="34" t="s">
        <v>16</v>
      </c>
      <c r="E1020" s="33">
        <v>2010</v>
      </c>
      <c r="F1020" s="32" t="s">
        <v>4</v>
      </c>
      <c r="G1020" s="33">
        <v>7</v>
      </c>
      <c r="H1020" s="35"/>
      <c r="I1020" s="35"/>
      <c r="J1020" s="36"/>
      <c r="K1020" s="35"/>
      <c r="L1020" s="35"/>
      <c r="M1020" s="35"/>
    </row>
    <row r="1021" spans="1:14" x14ac:dyDescent="0.35">
      <c r="A1021" s="2">
        <f xml:space="preserve"> ROW( data_scaledImpacts[[#This Row],[row_id]] ) - ROW( data_scaledImpacts[[#Headers],[row_id]] )</f>
        <v>1020</v>
      </c>
      <c r="B1021" s="32" t="s">
        <v>17</v>
      </c>
      <c r="C1021" s="33" t="s">
        <v>120</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35">
      <c r="A1022" s="2">
        <f xml:space="preserve"> ROW( data_scaledImpacts[[#This Row],[row_id]] ) - ROW( data_scaledImpacts[[#Headers],[row_id]] )</f>
        <v>1021</v>
      </c>
      <c r="B1022" s="32" t="s">
        <v>17</v>
      </c>
      <c r="C1022" s="33" t="s">
        <v>120</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35">
      <c r="A1023" s="2">
        <f xml:space="preserve"> ROW( data_scaledImpacts[[#This Row],[row_id]] ) - ROW( data_scaledImpacts[[#Headers],[row_id]] )</f>
        <v>1022</v>
      </c>
      <c r="B1023" s="32" t="s">
        <v>17</v>
      </c>
      <c r="C1023" s="33" t="s">
        <v>120</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35">
      <c r="A1024" s="2">
        <f xml:space="preserve"> ROW( data_scaledImpacts[[#This Row],[row_id]] ) - ROW( data_scaledImpacts[[#Headers],[row_id]] )</f>
        <v>1023</v>
      </c>
      <c r="B1024" s="32" t="s">
        <v>17</v>
      </c>
      <c r="C1024" s="33" t="s">
        <v>120</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35">
      <c r="A1025" s="2">
        <f xml:space="preserve"> ROW( data_scaledImpacts[[#This Row],[row_id]] ) - ROW( data_scaledImpacts[[#Headers],[row_id]] )</f>
        <v>1024</v>
      </c>
      <c r="B1025" s="32" t="s">
        <v>17</v>
      </c>
      <c r="C1025" s="33" t="s">
        <v>120</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35">
      <c r="A1026" s="2">
        <f xml:space="preserve"> ROW( data_scaledImpacts[[#This Row],[row_id]] ) - ROW( data_scaledImpacts[[#Headers],[row_id]] )</f>
        <v>1025</v>
      </c>
      <c r="B1026" s="32" t="s">
        <v>17</v>
      </c>
      <c r="C1026" s="33" t="s">
        <v>120</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35">
      <c r="A1027" s="2">
        <f xml:space="preserve"> ROW( data_scaledImpacts[[#This Row],[row_id]] ) - ROW( data_scaledImpacts[[#Headers],[row_id]] )</f>
        <v>1026</v>
      </c>
      <c r="B1027" s="32" t="s">
        <v>17</v>
      </c>
      <c r="C1027" s="33" t="s">
        <v>120</v>
      </c>
      <c r="D1027" s="34" t="s">
        <v>16</v>
      </c>
      <c r="E1027" s="33">
        <v>2090</v>
      </c>
      <c r="F1027" s="32" t="s">
        <v>0</v>
      </c>
      <c r="G1027" s="33">
        <v>7</v>
      </c>
      <c r="H1027" s="35"/>
      <c r="I1027" s="35"/>
      <c r="J1027" s="36"/>
      <c r="K1027" s="35"/>
      <c r="L1027" s="35"/>
      <c r="M1027" s="35"/>
    </row>
    <row r="1028" spans="1:14" x14ac:dyDescent="0.35">
      <c r="A1028" s="2">
        <f xml:space="preserve"> ROW( data_scaledImpacts[[#This Row],[row_id]] ) - ROW( data_scaledImpacts[[#Headers],[row_id]] )</f>
        <v>1027</v>
      </c>
      <c r="B1028" s="32" t="s">
        <v>17</v>
      </c>
      <c r="C1028" s="33" t="s">
        <v>120</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35">
      <c r="A1029" s="2">
        <f xml:space="preserve"> ROW( data_scaledImpacts[[#This Row],[row_id]] ) - ROW( data_scaledImpacts[[#Headers],[row_id]] )</f>
        <v>1028</v>
      </c>
      <c r="B1029" s="32" t="s">
        <v>17</v>
      </c>
      <c r="C1029" s="33" t="s">
        <v>120</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35">
      <c r="A1030" s="2">
        <f xml:space="preserve"> ROW( data_scaledImpacts[[#This Row],[row_id]] ) - ROW( data_scaledImpacts[[#Headers],[row_id]] )</f>
        <v>1029</v>
      </c>
      <c r="B1030" s="32" t="s">
        <v>17</v>
      </c>
      <c r="C1030" s="33" t="s">
        <v>120</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35">
      <c r="A1031" s="2">
        <f xml:space="preserve"> ROW( data_scaledImpacts[[#This Row],[row_id]] ) - ROW( data_scaledImpacts[[#Headers],[row_id]] )</f>
        <v>1030</v>
      </c>
      <c r="B1031" s="32" t="s">
        <v>17</v>
      </c>
      <c r="C1031" s="33" t="s">
        <v>120</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35">
      <c r="A1032" s="2">
        <f xml:space="preserve"> ROW( data_scaledImpacts[[#This Row],[row_id]] ) - ROW( data_scaledImpacts[[#Headers],[row_id]] )</f>
        <v>1031</v>
      </c>
      <c r="B1032" s="32" t="s">
        <v>17</v>
      </c>
      <c r="C1032" s="33" t="s">
        <v>120</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35">
      <c r="A1033" s="2">
        <f xml:space="preserve"> ROW( data_scaledImpacts[[#This Row],[row_id]] ) - ROW( data_scaledImpacts[[#Headers],[row_id]] )</f>
        <v>1032</v>
      </c>
      <c r="B1033" s="32" t="s">
        <v>17</v>
      </c>
      <c r="C1033" s="33" t="s">
        <v>120</v>
      </c>
      <c r="D1033" s="34" t="s">
        <v>16</v>
      </c>
      <c r="E1033" s="33">
        <v>2090</v>
      </c>
      <c r="F1033" s="32" t="s">
        <v>1</v>
      </c>
      <c r="G1033" s="33">
        <v>6</v>
      </c>
      <c r="H1033" s="35"/>
      <c r="I1033" s="35"/>
      <c r="J1033" s="36"/>
      <c r="K1033" s="35"/>
      <c r="L1033" s="35"/>
      <c r="M1033" s="35"/>
    </row>
    <row r="1034" spans="1:14" x14ac:dyDescent="0.35">
      <c r="A1034" s="2">
        <f xml:space="preserve"> ROW( data_scaledImpacts[[#This Row],[row_id]] ) - ROW( data_scaledImpacts[[#Headers],[row_id]] )</f>
        <v>1033</v>
      </c>
      <c r="B1034" s="32" t="s">
        <v>17</v>
      </c>
      <c r="C1034" s="33" t="s">
        <v>120</v>
      </c>
      <c r="D1034" s="34" t="s">
        <v>16</v>
      </c>
      <c r="E1034" s="33">
        <v>2090</v>
      </c>
      <c r="F1034" s="32" t="s">
        <v>1</v>
      </c>
      <c r="G1034" s="33">
        <v>7</v>
      </c>
      <c r="H1034" s="35"/>
      <c r="I1034" s="35"/>
      <c r="J1034" s="36"/>
      <c r="K1034" s="35"/>
      <c r="L1034" s="35"/>
      <c r="M1034" s="35"/>
    </row>
    <row r="1035" spans="1:14" x14ac:dyDescent="0.35">
      <c r="A1035" s="2">
        <f xml:space="preserve"> ROW( data_scaledImpacts[[#This Row],[row_id]] ) - ROW( data_scaledImpacts[[#Headers],[row_id]] )</f>
        <v>1034</v>
      </c>
      <c r="B1035" s="32" t="s">
        <v>17</v>
      </c>
      <c r="C1035" s="33" t="s">
        <v>120</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35">
      <c r="A1036" s="2">
        <f xml:space="preserve"> ROW( data_scaledImpacts[[#This Row],[row_id]] ) - ROW( data_scaledImpacts[[#Headers],[row_id]] )</f>
        <v>1035</v>
      </c>
      <c r="B1036" s="32" t="s">
        <v>17</v>
      </c>
      <c r="C1036" s="33" t="s">
        <v>120</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35">
      <c r="A1037" s="2">
        <f xml:space="preserve"> ROW( data_scaledImpacts[[#This Row],[row_id]] ) - ROW( data_scaledImpacts[[#Headers],[row_id]] )</f>
        <v>1036</v>
      </c>
      <c r="B1037" s="32" t="s">
        <v>17</v>
      </c>
      <c r="C1037" s="33" t="s">
        <v>120</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35">
      <c r="A1038" s="2">
        <f xml:space="preserve"> ROW( data_scaledImpacts[[#This Row],[row_id]] ) - ROW( data_scaledImpacts[[#Headers],[row_id]] )</f>
        <v>1037</v>
      </c>
      <c r="B1038" s="32" t="s">
        <v>17</v>
      </c>
      <c r="C1038" s="33" t="s">
        <v>120</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35">
      <c r="A1039" s="2">
        <f xml:space="preserve"> ROW( data_scaledImpacts[[#This Row],[row_id]] ) - ROW( data_scaledImpacts[[#Headers],[row_id]] )</f>
        <v>1038</v>
      </c>
      <c r="B1039" s="32" t="s">
        <v>17</v>
      </c>
      <c r="C1039" s="33" t="s">
        <v>120</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35">
      <c r="A1040" s="2">
        <f xml:space="preserve"> ROW( data_scaledImpacts[[#This Row],[row_id]] ) - ROW( data_scaledImpacts[[#Headers],[row_id]] )</f>
        <v>1039</v>
      </c>
      <c r="B1040" s="32" t="s">
        <v>17</v>
      </c>
      <c r="C1040" s="33" t="s">
        <v>120</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35">
      <c r="A1041" s="2">
        <f xml:space="preserve"> ROW( data_scaledImpacts[[#This Row],[row_id]] ) - ROW( data_scaledImpacts[[#Headers],[row_id]] )</f>
        <v>1040</v>
      </c>
      <c r="B1041" s="32" t="s">
        <v>17</v>
      </c>
      <c r="C1041" s="33" t="s">
        <v>120</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35">
      <c r="A1042" s="2">
        <f xml:space="preserve"> ROW( data_scaledImpacts[[#This Row],[row_id]] ) - ROW( data_scaledImpacts[[#Headers],[row_id]] )</f>
        <v>1041</v>
      </c>
      <c r="B1042" s="32" t="s">
        <v>17</v>
      </c>
      <c r="C1042" s="33" t="s">
        <v>120</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35">
      <c r="A1043" s="2">
        <f xml:space="preserve"> ROW( data_scaledImpacts[[#This Row],[row_id]] ) - ROW( data_scaledImpacts[[#Headers],[row_id]] )</f>
        <v>1042</v>
      </c>
      <c r="B1043" s="32" t="s">
        <v>17</v>
      </c>
      <c r="C1043" s="33" t="s">
        <v>120</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35">
      <c r="A1044" s="2">
        <f xml:space="preserve"> ROW( data_scaledImpacts[[#This Row],[row_id]] ) - ROW( data_scaledImpacts[[#Headers],[row_id]] )</f>
        <v>1043</v>
      </c>
      <c r="B1044" s="32" t="s">
        <v>17</v>
      </c>
      <c r="C1044" s="33" t="s">
        <v>120</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35">
      <c r="A1045" s="2">
        <f xml:space="preserve"> ROW( data_scaledImpacts[[#This Row],[row_id]] ) - ROW( data_scaledImpacts[[#Headers],[row_id]] )</f>
        <v>1044</v>
      </c>
      <c r="B1045" s="32" t="s">
        <v>17</v>
      </c>
      <c r="C1045" s="33" t="s">
        <v>120</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35">
      <c r="A1046" s="2">
        <f xml:space="preserve"> ROW( data_scaledImpacts[[#This Row],[row_id]] ) - ROW( data_scaledImpacts[[#Headers],[row_id]] )</f>
        <v>1045</v>
      </c>
      <c r="B1046" s="32" t="s">
        <v>17</v>
      </c>
      <c r="C1046" s="33" t="s">
        <v>120</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35">
      <c r="A1047" s="2">
        <f xml:space="preserve"> ROW( data_scaledImpacts[[#This Row],[row_id]] ) - ROW( data_scaledImpacts[[#Headers],[row_id]] )</f>
        <v>1046</v>
      </c>
      <c r="B1047" s="32" t="s">
        <v>17</v>
      </c>
      <c r="C1047" s="33" t="s">
        <v>120</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35">
      <c r="A1048" s="2">
        <f xml:space="preserve"> ROW( data_scaledImpacts[[#This Row],[row_id]] ) - ROW( data_scaledImpacts[[#Headers],[row_id]] )</f>
        <v>1047</v>
      </c>
      <c r="B1048" s="32" t="s">
        <v>17</v>
      </c>
      <c r="C1048" s="33" t="s">
        <v>120</v>
      </c>
      <c r="D1048" s="34" t="s">
        <v>16</v>
      </c>
      <c r="E1048" s="33">
        <v>2090</v>
      </c>
      <c r="F1048" s="32" t="s">
        <v>5</v>
      </c>
      <c r="G1048" s="33">
        <v>7</v>
      </c>
      <c r="H1048" s="35"/>
      <c r="I1048" s="35"/>
      <c r="J1048" s="36"/>
      <c r="K1048" s="35"/>
      <c r="L1048" s="35"/>
      <c r="M1048" s="35"/>
    </row>
    <row r="1049" spans="1:14" x14ac:dyDescent="0.35">
      <c r="A1049" s="2">
        <f xml:space="preserve"> ROW( data_scaledImpacts[[#This Row],[row_id]] ) - ROW( data_scaledImpacts[[#Headers],[row_id]] )</f>
        <v>1048</v>
      </c>
      <c r="B1049" s="32" t="s">
        <v>17</v>
      </c>
      <c r="C1049" s="33" t="s">
        <v>120</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35">
      <c r="A1050" s="2">
        <f xml:space="preserve"> ROW( data_scaledImpacts[[#This Row],[row_id]] ) - ROW( data_scaledImpacts[[#Headers],[row_id]] )</f>
        <v>1049</v>
      </c>
      <c r="B1050" s="32" t="s">
        <v>17</v>
      </c>
      <c r="C1050" s="33" t="s">
        <v>120</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35">
      <c r="A1051" s="2">
        <f xml:space="preserve"> ROW( data_scaledImpacts[[#This Row],[row_id]] ) - ROW( data_scaledImpacts[[#Headers],[row_id]] )</f>
        <v>1050</v>
      </c>
      <c r="B1051" s="32" t="s">
        <v>17</v>
      </c>
      <c r="C1051" s="33" t="s">
        <v>120</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35">
      <c r="A1052" s="2">
        <f xml:space="preserve"> ROW( data_scaledImpacts[[#This Row],[row_id]] ) - ROW( data_scaledImpacts[[#Headers],[row_id]] )</f>
        <v>1051</v>
      </c>
      <c r="B1052" s="32" t="s">
        <v>17</v>
      </c>
      <c r="C1052" s="33" t="s">
        <v>120</v>
      </c>
      <c r="D1052" s="34" t="s">
        <v>16</v>
      </c>
      <c r="E1052" s="33">
        <v>2090</v>
      </c>
      <c r="F1052" s="32" t="s">
        <v>2</v>
      </c>
      <c r="G1052" s="33">
        <v>4</v>
      </c>
      <c r="H1052" s="35"/>
      <c r="I1052" s="35"/>
      <c r="J1052" s="36"/>
      <c r="K1052" s="35"/>
      <c r="L1052" s="35"/>
      <c r="M1052" s="35"/>
    </row>
    <row r="1053" spans="1:14" x14ac:dyDescent="0.35">
      <c r="A1053" s="2">
        <f xml:space="preserve"> ROW( data_scaledImpacts[[#This Row],[row_id]] ) - ROW( data_scaledImpacts[[#Headers],[row_id]] )</f>
        <v>1052</v>
      </c>
      <c r="B1053" s="32" t="s">
        <v>17</v>
      </c>
      <c r="C1053" s="33" t="s">
        <v>120</v>
      </c>
      <c r="D1053" s="34" t="s">
        <v>16</v>
      </c>
      <c r="E1053" s="33">
        <v>2090</v>
      </c>
      <c r="F1053" s="32" t="s">
        <v>2</v>
      </c>
      <c r="G1053" s="33">
        <v>5</v>
      </c>
      <c r="H1053" s="35"/>
      <c r="I1053" s="35"/>
      <c r="J1053" s="36"/>
      <c r="K1053" s="35"/>
      <c r="L1053" s="35"/>
      <c r="M1053" s="35"/>
    </row>
    <row r="1054" spans="1:14" x14ac:dyDescent="0.35">
      <c r="A1054" s="2">
        <f xml:space="preserve"> ROW( data_scaledImpacts[[#This Row],[row_id]] ) - ROW( data_scaledImpacts[[#Headers],[row_id]] )</f>
        <v>1053</v>
      </c>
      <c r="B1054" s="32" t="s">
        <v>17</v>
      </c>
      <c r="C1054" s="33" t="s">
        <v>120</v>
      </c>
      <c r="D1054" s="34" t="s">
        <v>16</v>
      </c>
      <c r="E1054" s="33">
        <v>2090</v>
      </c>
      <c r="F1054" s="32" t="s">
        <v>2</v>
      </c>
      <c r="G1054" s="33">
        <v>6</v>
      </c>
      <c r="H1054" s="35"/>
      <c r="I1054" s="35"/>
      <c r="J1054" s="36"/>
      <c r="K1054" s="35"/>
      <c r="L1054" s="35"/>
      <c r="M1054" s="35"/>
    </row>
    <row r="1055" spans="1:14" x14ac:dyDescent="0.35">
      <c r="A1055" s="2">
        <f xml:space="preserve"> ROW( data_scaledImpacts[[#This Row],[row_id]] ) - ROW( data_scaledImpacts[[#Headers],[row_id]] )</f>
        <v>1054</v>
      </c>
      <c r="B1055" s="32" t="s">
        <v>17</v>
      </c>
      <c r="C1055" s="33" t="s">
        <v>120</v>
      </c>
      <c r="D1055" s="34" t="s">
        <v>16</v>
      </c>
      <c r="E1055" s="33">
        <v>2090</v>
      </c>
      <c r="F1055" s="32" t="s">
        <v>2</v>
      </c>
      <c r="G1055" s="33">
        <v>7</v>
      </c>
      <c r="H1055" s="35"/>
      <c r="I1055" s="35"/>
      <c r="J1055" s="36"/>
      <c r="K1055" s="35"/>
      <c r="L1055" s="35"/>
      <c r="M1055" s="35"/>
    </row>
    <row r="1056" spans="1:14" x14ac:dyDescent="0.35">
      <c r="A1056" s="2">
        <f xml:space="preserve"> ROW( data_scaledImpacts[[#This Row],[row_id]] ) - ROW( data_scaledImpacts[[#Headers],[row_id]] )</f>
        <v>1055</v>
      </c>
      <c r="B1056" s="32" t="s">
        <v>17</v>
      </c>
      <c r="C1056" s="33" t="s">
        <v>120</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35">
      <c r="A1057" s="2">
        <f xml:space="preserve"> ROW( data_scaledImpacts[[#This Row],[row_id]] ) - ROW( data_scaledImpacts[[#Headers],[row_id]] )</f>
        <v>1056</v>
      </c>
      <c r="B1057" s="32" t="s">
        <v>17</v>
      </c>
      <c r="C1057" s="33" t="s">
        <v>120</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35">
      <c r="A1058" s="2">
        <f xml:space="preserve"> ROW( data_scaledImpacts[[#This Row],[row_id]] ) - ROW( data_scaledImpacts[[#Headers],[row_id]] )</f>
        <v>1057</v>
      </c>
      <c r="B1058" s="32" t="s">
        <v>17</v>
      </c>
      <c r="C1058" s="33" t="s">
        <v>120</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35">
      <c r="A1059" s="2">
        <f xml:space="preserve"> ROW( data_scaledImpacts[[#This Row],[row_id]] ) - ROW( data_scaledImpacts[[#Headers],[row_id]] )</f>
        <v>1058</v>
      </c>
      <c r="B1059" s="32" t="s">
        <v>17</v>
      </c>
      <c r="C1059" s="33" t="s">
        <v>120</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35">
      <c r="A1060" s="2">
        <f xml:space="preserve"> ROW( data_scaledImpacts[[#This Row],[row_id]] ) - ROW( data_scaledImpacts[[#Headers],[row_id]] )</f>
        <v>1059</v>
      </c>
      <c r="B1060" s="32" t="s">
        <v>17</v>
      </c>
      <c r="C1060" s="33" t="s">
        <v>120</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35">
      <c r="A1061" s="2">
        <f xml:space="preserve"> ROW( data_scaledImpacts[[#This Row],[row_id]] ) - ROW( data_scaledImpacts[[#Headers],[row_id]] )</f>
        <v>1060</v>
      </c>
      <c r="B1061" s="32" t="s">
        <v>17</v>
      </c>
      <c r="C1061" s="33" t="s">
        <v>120</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35">
      <c r="A1062" s="2">
        <f xml:space="preserve"> ROW( data_scaledImpacts[[#This Row],[row_id]] ) - ROW( data_scaledImpacts[[#Headers],[row_id]] )</f>
        <v>1061</v>
      </c>
      <c r="B1062" s="32" t="s">
        <v>17</v>
      </c>
      <c r="C1062" s="33" t="s">
        <v>120</v>
      </c>
      <c r="D1062" s="34" t="s">
        <v>16</v>
      </c>
      <c r="E1062" s="33">
        <v>2090</v>
      </c>
      <c r="F1062" s="32" t="s">
        <v>3</v>
      </c>
      <c r="G1062" s="33">
        <v>7</v>
      </c>
      <c r="H1062" s="35"/>
      <c r="I1062" s="35"/>
      <c r="J1062" s="36"/>
      <c r="K1062" s="35"/>
      <c r="L1062" s="35"/>
      <c r="M1062" s="35"/>
    </row>
    <row r="1063" spans="1:14" x14ac:dyDescent="0.35">
      <c r="A1063" s="2">
        <f xml:space="preserve"> ROW( data_scaledImpacts[[#This Row],[row_id]] ) - ROW( data_scaledImpacts[[#Headers],[row_id]] )</f>
        <v>1062</v>
      </c>
      <c r="B1063" s="32" t="s">
        <v>17</v>
      </c>
      <c r="C1063" s="33" t="s">
        <v>120</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35">
      <c r="A1064" s="2">
        <f xml:space="preserve"> ROW( data_scaledImpacts[[#This Row],[row_id]] ) - ROW( data_scaledImpacts[[#Headers],[row_id]] )</f>
        <v>1063</v>
      </c>
      <c r="B1064" s="32" t="s">
        <v>17</v>
      </c>
      <c r="C1064" s="33" t="s">
        <v>120</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35">
      <c r="A1065" s="2">
        <f xml:space="preserve"> ROW( data_scaledImpacts[[#This Row],[row_id]] ) - ROW( data_scaledImpacts[[#Headers],[row_id]] )</f>
        <v>1064</v>
      </c>
      <c r="B1065" s="32" t="s">
        <v>17</v>
      </c>
      <c r="C1065" s="33" t="s">
        <v>120</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35">
      <c r="A1066" s="2">
        <f xml:space="preserve"> ROW( data_scaledImpacts[[#This Row],[row_id]] ) - ROW( data_scaledImpacts[[#Headers],[row_id]] )</f>
        <v>1065</v>
      </c>
      <c r="B1066" s="32" t="s">
        <v>17</v>
      </c>
      <c r="C1066" s="33" t="s">
        <v>120</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35">
      <c r="A1067" s="2">
        <f xml:space="preserve"> ROW( data_scaledImpacts[[#This Row],[row_id]] ) - ROW( data_scaledImpacts[[#Headers],[row_id]] )</f>
        <v>1066</v>
      </c>
      <c r="B1067" s="32" t="s">
        <v>17</v>
      </c>
      <c r="C1067" s="33" t="s">
        <v>120</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35">
      <c r="A1068" s="2">
        <f xml:space="preserve"> ROW( data_scaledImpacts[[#This Row],[row_id]] ) - ROW( data_scaledImpacts[[#Headers],[row_id]] )</f>
        <v>1067</v>
      </c>
      <c r="B1068" s="32" t="s">
        <v>17</v>
      </c>
      <c r="C1068" s="33" t="s">
        <v>120</v>
      </c>
      <c r="D1068" s="34" t="s">
        <v>16</v>
      </c>
      <c r="E1068" s="33">
        <v>2090</v>
      </c>
      <c r="F1068" s="32" t="s">
        <v>4</v>
      </c>
      <c r="G1068" s="33">
        <v>6</v>
      </c>
      <c r="H1068" s="35"/>
      <c r="I1068" s="35"/>
      <c r="J1068" s="36"/>
      <c r="K1068" s="35"/>
      <c r="L1068" s="35"/>
      <c r="M1068" s="35"/>
    </row>
    <row r="1069" spans="1:14" x14ac:dyDescent="0.35">
      <c r="A1069" s="2">
        <f xml:space="preserve"> ROW( data_scaledImpacts[[#This Row],[row_id]] ) - ROW( data_scaledImpacts[[#Headers],[row_id]] )</f>
        <v>1068</v>
      </c>
      <c r="B1069" s="32" t="s">
        <v>17</v>
      </c>
      <c r="C1069" s="33" t="s">
        <v>120</v>
      </c>
      <c r="D1069" s="34" t="s">
        <v>16</v>
      </c>
      <c r="E1069" s="33">
        <v>2090</v>
      </c>
      <c r="F1069" s="32" t="s">
        <v>4</v>
      </c>
      <c r="G1069" s="33">
        <v>7</v>
      </c>
      <c r="H1069" s="35"/>
      <c r="I1069" s="35"/>
      <c r="J1069" s="36"/>
      <c r="K1069" s="35"/>
      <c r="L1069" s="35"/>
      <c r="M1069" s="35"/>
    </row>
    <row r="1070" spans="1:14" x14ac:dyDescent="0.35">
      <c r="A1070" s="2">
        <f xml:space="preserve"> ROW( data_scaledImpacts[[#This Row],[row_id]] ) - ROW( data_scaledImpacts[[#Headers],[row_id]] )</f>
        <v>1069</v>
      </c>
      <c r="B1070" s="32" t="s">
        <v>17</v>
      </c>
      <c r="C1070" s="33" t="s">
        <v>120</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35">
      <c r="A1071" s="2">
        <f xml:space="preserve"> ROW( data_scaledImpacts[[#This Row],[row_id]] ) - ROW( data_scaledImpacts[[#Headers],[row_id]] )</f>
        <v>1070</v>
      </c>
      <c r="B1071" s="32" t="s">
        <v>17</v>
      </c>
      <c r="C1071" s="33" t="s">
        <v>120</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35">
      <c r="A1072" s="2">
        <f xml:space="preserve"> ROW( data_scaledImpacts[[#This Row],[row_id]] ) - ROW( data_scaledImpacts[[#Headers],[row_id]] )</f>
        <v>1071</v>
      </c>
      <c r="B1072" s="32" t="s">
        <v>17</v>
      </c>
      <c r="C1072" s="33" t="s">
        <v>120</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35">
      <c r="A1073" s="2">
        <f xml:space="preserve"> ROW( data_scaledImpacts[[#This Row],[row_id]] ) - ROW( data_scaledImpacts[[#Headers],[row_id]] )</f>
        <v>1072</v>
      </c>
      <c r="B1073" s="32" t="s">
        <v>17</v>
      </c>
      <c r="C1073" s="33" t="s">
        <v>120</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35">
      <c r="A1074" s="2">
        <f xml:space="preserve"> ROW( data_scaledImpacts[[#This Row],[row_id]] ) - ROW( data_scaledImpacts[[#Headers],[row_id]] )</f>
        <v>1073</v>
      </c>
      <c r="B1074" s="32" t="s">
        <v>17</v>
      </c>
      <c r="C1074" s="33" t="s">
        <v>120</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35">
      <c r="A1075" s="2">
        <f xml:space="preserve"> ROW( data_scaledImpacts[[#This Row],[row_id]] ) - ROW( data_scaledImpacts[[#Headers],[row_id]] )</f>
        <v>1074</v>
      </c>
      <c r="B1075" s="32" t="s">
        <v>17</v>
      </c>
      <c r="C1075" s="33" t="s">
        <v>120</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35">
      <c r="A1076" s="2">
        <f xml:space="preserve"> ROW( data_scaledImpacts[[#This Row],[row_id]] ) - ROW( data_scaledImpacts[[#Headers],[row_id]] )</f>
        <v>1075</v>
      </c>
      <c r="B1076" s="32" t="s">
        <v>17</v>
      </c>
      <c r="C1076" s="33" t="s">
        <v>120</v>
      </c>
      <c r="D1076" s="34" t="s">
        <v>14</v>
      </c>
      <c r="E1076" s="33">
        <v>2010</v>
      </c>
      <c r="F1076" s="32" t="s">
        <v>0</v>
      </c>
      <c r="G1076" s="33">
        <v>7</v>
      </c>
      <c r="H1076" s="35"/>
      <c r="I1076" s="35"/>
      <c r="J1076" s="36"/>
      <c r="K1076" s="35"/>
      <c r="L1076" s="35"/>
      <c r="M1076" s="35"/>
    </row>
    <row r="1077" spans="1:14" x14ac:dyDescent="0.35">
      <c r="A1077" s="2">
        <f xml:space="preserve"> ROW( data_scaledImpacts[[#This Row],[row_id]] ) - ROW( data_scaledImpacts[[#Headers],[row_id]] )</f>
        <v>1076</v>
      </c>
      <c r="B1077" s="32" t="s">
        <v>17</v>
      </c>
      <c r="C1077" s="33" t="s">
        <v>120</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35">
      <c r="A1078" s="2">
        <f xml:space="preserve"> ROW( data_scaledImpacts[[#This Row],[row_id]] ) - ROW( data_scaledImpacts[[#Headers],[row_id]] )</f>
        <v>1077</v>
      </c>
      <c r="B1078" s="32" t="s">
        <v>17</v>
      </c>
      <c r="C1078" s="33" t="s">
        <v>120</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35">
      <c r="A1079" s="2">
        <f xml:space="preserve"> ROW( data_scaledImpacts[[#This Row],[row_id]] ) - ROW( data_scaledImpacts[[#Headers],[row_id]] )</f>
        <v>1078</v>
      </c>
      <c r="B1079" s="32" t="s">
        <v>17</v>
      </c>
      <c r="C1079" s="33" t="s">
        <v>120</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35">
      <c r="A1080" s="2">
        <f xml:space="preserve"> ROW( data_scaledImpacts[[#This Row],[row_id]] ) - ROW( data_scaledImpacts[[#Headers],[row_id]] )</f>
        <v>1079</v>
      </c>
      <c r="B1080" s="32" t="s">
        <v>17</v>
      </c>
      <c r="C1080" s="33" t="s">
        <v>120</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35">
      <c r="A1081" s="2">
        <f xml:space="preserve"> ROW( data_scaledImpacts[[#This Row],[row_id]] ) - ROW( data_scaledImpacts[[#Headers],[row_id]] )</f>
        <v>1080</v>
      </c>
      <c r="B1081" s="32" t="s">
        <v>17</v>
      </c>
      <c r="C1081" s="33" t="s">
        <v>120</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35">
      <c r="A1082" s="2">
        <f xml:space="preserve"> ROW( data_scaledImpacts[[#This Row],[row_id]] ) - ROW( data_scaledImpacts[[#Headers],[row_id]] )</f>
        <v>1081</v>
      </c>
      <c r="B1082" s="32" t="s">
        <v>17</v>
      </c>
      <c r="C1082" s="33" t="s">
        <v>120</v>
      </c>
      <c r="D1082" s="34" t="s">
        <v>14</v>
      </c>
      <c r="E1082" s="33">
        <v>2010</v>
      </c>
      <c r="F1082" s="32" t="s">
        <v>1</v>
      </c>
      <c r="G1082" s="33">
        <v>6</v>
      </c>
      <c r="H1082" s="35"/>
      <c r="I1082" s="35"/>
      <c r="J1082" s="36"/>
      <c r="K1082" s="35"/>
      <c r="L1082" s="35"/>
      <c r="M1082" s="35"/>
    </row>
    <row r="1083" spans="1:14" x14ac:dyDescent="0.35">
      <c r="A1083" s="2">
        <f xml:space="preserve"> ROW( data_scaledImpacts[[#This Row],[row_id]] ) - ROW( data_scaledImpacts[[#Headers],[row_id]] )</f>
        <v>1082</v>
      </c>
      <c r="B1083" s="32" t="s">
        <v>17</v>
      </c>
      <c r="C1083" s="33" t="s">
        <v>120</v>
      </c>
      <c r="D1083" s="34" t="s">
        <v>14</v>
      </c>
      <c r="E1083" s="33">
        <v>2010</v>
      </c>
      <c r="F1083" s="32" t="s">
        <v>1</v>
      </c>
      <c r="G1083" s="33">
        <v>7</v>
      </c>
      <c r="H1083" s="35"/>
      <c r="I1083" s="35"/>
      <c r="J1083" s="36"/>
      <c r="K1083" s="35"/>
      <c r="L1083" s="35"/>
      <c r="M1083" s="35"/>
    </row>
    <row r="1084" spans="1:14" x14ac:dyDescent="0.35">
      <c r="A1084" s="2">
        <f xml:space="preserve"> ROW( data_scaledImpacts[[#This Row],[row_id]] ) - ROW( data_scaledImpacts[[#Headers],[row_id]] )</f>
        <v>1083</v>
      </c>
      <c r="B1084" s="32" t="s">
        <v>17</v>
      </c>
      <c r="C1084" s="33" t="s">
        <v>120</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35">
      <c r="A1085" s="2">
        <f xml:space="preserve"> ROW( data_scaledImpacts[[#This Row],[row_id]] ) - ROW( data_scaledImpacts[[#Headers],[row_id]] )</f>
        <v>1084</v>
      </c>
      <c r="B1085" s="32" t="s">
        <v>17</v>
      </c>
      <c r="C1085" s="33" t="s">
        <v>120</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35">
      <c r="A1086" s="2">
        <f xml:space="preserve"> ROW( data_scaledImpacts[[#This Row],[row_id]] ) - ROW( data_scaledImpacts[[#Headers],[row_id]] )</f>
        <v>1085</v>
      </c>
      <c r="B1086" s="32" t="s">
        <v>17</v>
      </c>
      <c r="C1086" s="33" t="s">
        <v>120</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35">
      <c r="A1087" s="2">
        <f xml:space="preserve"> ROW( data_scaledImpacts[[#This Row],[row_id]] ) - ROW( data_scaledImpacts[[#Headers],[row_id]] )</f>
        <v>1086</v>
      </c>
      <c r="B1087" s="32" t="s">
        <v>17</v>
      </c>
      <c r="C1087" s="33" t="s">
        <v>120</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35">
      <c r="A1088" s="2">
        <f xml:space="preserve"> ROW( data_scaledImpacts[[#This Row],[row_id]] ) - ROW( data_scaledImpacts[[#Headers],[row_id]] )</f>
        <v>1087</v>
      </c>
      <c r="B1088" s="32" t="s">
        <v>17</v>
      </c>
      <c r="C1088" s="33" t="s">
        <v>120</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35">
      <c r="A1089" s="2">
        <f xml:space="preserve"> ROW( data_scaledImpacts[[#This Row],[row_id]] ) - ROW( data_scaledImpacts[[#Headers],[row_id]] )</f>
        <v>1088</v>
      </c>
      <c r="B1089" s="32" t="s">
        <v>17</v>
      </c>
      <c r="C1089" s="33" t="s">
        <v>120</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35">
      <c r="A1090" s="2">
        <f xml:space="preserve"> ROW( data_scaledImpacts[[#This Row],[row_id]] ) - ROW( data_scaledImpacts[[#Headers],[row_id]] )</f>
        <v>1089</v>
      </c>
      <c r="B1090" s="32" t="s">
        <v>17</v>
      </c>
      <c r="C1090" s="33" t="s">
        <v>120</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35">
      <c r="A1091" s="2">
        <f xml:space="preserve"> ROW( data_scaledImpacts[[#This Row],[row_id]] ) - ROW( data_scaledImpacts[[#Headers],[row_id]] )</f>
        <v>1090</v>
      </c>
      <c r="B1091" s="32" t="s">
        <v>17</v>
      </c>
      <c r="C1091" s="33" t="s">
        <v>120</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35">
      <c r="A1092" s="2">
        <f xml:space="preserve"> ROW( data_scaledImpacts[[#This Row],[row_id]] ) - ROW( data_scaledImpacts[[#Headers],[row_id]] )</f>
        <v>1091</v>
      </c>
      <c r="B1092" s="32" t="s">
        <v>17</v>
      </c>
      <c r="C1092" s="33" t="s">
        <v>120</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35">
      <c r="A1093" s="2">
        <f xml:space="preserve"> ROW( data_scaledImpacts[[#This Row],[row_id]] ) - ROW( data_scaledImpacts[[#Headers],[row_id]] )</f>
        <v>1092</v>
      </c>
      <c r="B1093" s="32" t="s">
        <v>17</v>
      </c>
      <c r="C1093" s="33" t="s">
        <v>120</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35">
      <c r="A1094" s="2">
        <f xml:space="preserve"> ROW( data_scaledImpacts[[#This Row],[row_id]] ) - ROW( data_scaledImpacts[[#Headers],[row_id]] )</f>
        <v>1093</v>
      </c>
      <c r="B1094" s="32" t="s">
        <v>17</v>
      </c>
      <c r="C1094" s="33" t="s">
        <v>120</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35">
      <c r="A1095" s="2">
        <f xml:space="preserve"> ROW( data_scaledImpacts[[#This Row],[row_id]] ) - ROW( data_scaledImpacts[[#Headers],[row_id]] )</f>
        <v>1094</v>
      </c>
      <c r="B1095" s="32" t="s">
        <v>17</v>
      </c>
      <c r="C1095" s="33" t="s">
        <v>120</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35">
      <c r="A1096" s="2">
        <f xml:space="preserve"> ROW( data_scaledImpacts[[#This Row],[row_id]] ) - ROW( data_scaledImpacts[[#Headers],[row_id]] )</f>
        <v>1095</v>
      </c>
      <c r="B1096" s="32" t="s">
        <v>17</v>
      </c>
      <c r="C1096" s="33" t="s">
        <v>120</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35">
      <c r="A1097" s="2">
        <f xml:space="preserve"> ROW( data_scaledImpacts[[#This Row],[row_id]] ) - ROW( data_scaledImpacts[[#Headers],[row_id]] )</f>
        <v>1096</v>
      </c>
      <c r="B1097" s="32" t="s">
        <v>17</v>
      </c>
      <c r="C1097" s="33" t="s">
        <v>120</v>
      </c>
      <c r="D1097" s="34" t="s">
        <v>14</v>
      </c>
      <c r="E1097" s="33">
        <v>2010</v>
      </c>
      <c r="F1097" s="32" t="s">
        <v>5</v>
      </c>
      <c r="G1097" s="33">
        <v>7</v>
      </c>
      <c r="H1097" s="35"/>
      <c r="I1097" s="35"/>
      <c r="J1097" s="36"/>
      <c r="K1097" s="35"/>
      <c r="L1097" s="35"/>
      <c r="M1097" s="35"/>
    </row>
    <row r="1098" spans="1:14" x14ac:dyDescent="0.35">
      <c r="A1098" s="2">
        <f xml:space="preserve"> ROW( data_scaledImpacts[[#This Row],[row_id]] ) - ROW( data_scaledImpacts[[#Headers],[row_id]] )</f>
        <v>1097</v>
      </c>
      <c r="B1098" s="32" t="s">
        <v>17</v>
      </c>
      <c r="C1098" s="33" t="s">
        <v>120</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35">
      <c r="A1099" s="2">
        <f xml:space="preserve"> ROW( data_scaledImpacts[[#This Row],[row_id]] ) - ROW( data_scaledImpacts[[#Headers],[row_id]] )</f>
        <v>1098</v>
      </c>
      <c r="B1099" s="32" t="s">
        <v>17</v>
      </c>
      <c r="C1099" s="33" t="s">
        <v>120</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35">
      <c r="A1100" s="2">
        <f xml:space="preserve"> ROW( data_scaledImpacts[[#This Row],[row_id]] ) - ROW( data_scaledImpacts[[#Headers],[row_id]] )</f>
        <v>1099</v>
      </c>
      <c r="B1100" s="32" t="s">
        <v>17</v>
      </c>
      <c r="C1100" s="33" t="s">
        <v>120</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35">
      <c r="A1101" s="2">
        <f xml:space="preserve"> ROW( data_scaledImpacts[[#This Row],[row_id]] ) - ROW( data_scaledImpacts[[#Headers],[row_id]] )</f>
        <v>1100</v>
      </c>
      <c r="B1101" s="32" t="s">
        <v>17</v>
      </c>
      <c r="C1101" s="33" t="s">
        <v>120</v>
      </c>
      <c r="D1101" s="34" t="s">
        <v>14</v>
      </c>
      <c r="E1101" s="33">
        <v>2010</v>
      </c>
      <c r="F1101" s="32" t="s">
        <v>2</v>
      </c>
      <c r="G1101" s="33">
        <v>4</v>
      </c>
      <c r="H1101" s="35"/>
      <c r="I1101" s="35"/>
      <c r="J1101" s="36"/>
      <c r="K1101" s="35"/>
      <c r="L1101" s="35"/>
      <c r="M1101" s="35"/>
    </row>
    <row r="1102" spans="1:14" x14ac:dyDescent="0.35">
      <c r="A1102" s="2">
        <f xml:space="preserve"> ROW( data_scaledImpacts[[#This Row],[row_id]] ) - ROW( data_scaledImpacts[[#Headers],[row_id]] )</f>
        <v>1101</v>
      </c>
      <c r="B1102" s="32" t="s">
        <v>17</v>
      </c>
      <c r="C1102" s="33" t="s">
        <v>120</v>
      </c>
      <c r="D1102" s="34" t="s">
        <v>14</v>
      </c>
      <c r="E1102" s="33">
        <v>2010</v>
      </c>
      <c r="F1102" s="32" t="s">
        <v>2</v>
      </c>
      <c r="G1102" s="33">
        <v>5</v>
      </c>
      <c r="H1102" s="35"/>
      <c r="I1102" s="35"/>
      <c r="J1102" s="36"/>
      <c r="K1102" s="35"/>
      <c r="L1102" s="35"/>
      <c r="M1102" s="35"/>
    </row>
    <row r="1103" spans="1:14" x14ac:dyDescent="0.35">
      <c r="A1103" s="2">
        <f xml:space="preserve"> ROW( data_scaledImpacts[[#This Row],[row_id]] ) - ROW( data_scaledImpacts[[#Headers],[row_id]] )</f>
        <v>1102</v>
      </c>
      <c r="B1103" s="32" t="s">
        <v>17</v>
      </c>
      <c r="C1103" s="33" t="s">
        <v>120</v>
      </c>
      <c r="D1103" s="34" t="s">
        <v>14</v>
      </c>
      <c r="E1103" s="33">
        <v>2010</v>
      </c>
      <c r="F1103" s="32" t="s">
        <v>2</v>
      </c>
      <c r="G1103" s="33">
        <v>6</v>
      </c>
      <c r="H1103" s="35"/>
      <c r="I1103" s="35"/>
      <c r="J1103" s="36"/>
      <c r="K1103" s="35"/>
      <c r="L1103" s="35"/>
      <c r="M1103" s="35"/>
    </row>
    <row r="1104" spans="1:14" x14ac:dyDescent="0.35">
      <c r="A1104" s="2">
        <f xml:space="preserve"> ROW( data_scaledImpacts[[#This Row],[row_id]] ) - ROW( data_scaledImpacts[[#Headers],[row_id]] )</f>
        <v>1103</v>
      </c>
      <c r="B1104" s="32" t="s">
        <v>17</v>
      </c>
      <c r="C1104" s="33" t="s">
        <v>120</v>
      </c>
      <c r="D1104" s="34" t="s">
        <v>14</v>
      </c>
      <c r="E1104" s="33">
        <v>2010</v>
      </c>
      <c r="F1104" s="32" t="s">
        <v>2</v>
      </c>
      <c r="G1104" s="33">
        <v>7</v>
      </c>
      <c r="H1104" s="35"/>
      <c r="I1104" s="35"/>
      <c r="J1104" s="36"/>
      <c r="K1104" s="35"/>
      <c r="L1104" s="35"/>
      <c r="M1104" s="35"/>
    </row>
    <row r="1105" spans="1:14" x14ac:dyDescent="0.35">
      <c r="A1105" s="2">
        <f xml:space="preserve"> ROW( data_scaledImpacts[[#This Row],[row_id]] ) - ROW( data_scaledImpacts[[#Headers],[row_id]] )</f>
        <v>1104</v>
      </c>
      <c r="B1105" s="32" t="s">
        <v>17</v>
      </c>
      <c r="C1105" s="33" t="s">
        <v>120</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35">
      <c r="A1106" s="2">
        <f xml:space="preserve"> ROW( data_scaledImpacts[[#This Row],[row_id]] ) - ROW( data_scaledImpacts[[#Headers],[row_id]] )</f>
        <v>1105</v>
      </c>
      <c r="B1106" s="32" t="s">
        <v>17</v>
      </c>
      <c r="C1106" s="33" t="s">
        <v>120</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35">
      <c r="A1107" s="2">
        <f xml:space="preserve"> ROW( data_scaledImpacts[[#This Row],[row_id]] ) - ROW( data_scaledImpacts[[#Headers],[row_id]] )</f>
        <v>1106</v>
      </c>
      <c r="B1107" s="32" t="s">
        <v>17</v>
      </c>
      <c r="C1107" s="33" t="s">
        <v>120</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35">
      <c r="A1108" s="2">
        <f xml:space="preserve"> ROW( data_scaledImpacts[[#This Row],[row_id]] ) - ROW( data_scaledImpacts[[#Headers],[row_id]] )</f>
        <v>1107</v>
      </c>
      <c r="B1108" s="32" t="s">
        <v>17</v>
      </c>
      <c r="C1108" s="33" t="s">
        <v>120</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35">
      <c r="A1109" s="2">
        <f xml:space="preserve"> ROW( data_scaledImpacts[[#This Row],[row_id]] ) - ROW( data_scaledImpacts[[#Headers],[row_id]] )</f>
        <v>1108</v>
      </c>
      <c r="B1109" s="32" t="s">
        <v>17</v>
      </c>
      <c r="C1109" s="33" t="s">
        <v>120</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35">
      <c r="A1110" s="2">
        <f xml:space="preserve"> ROW( data_scaledImpacts[[#This Row],[row_id]] ) - ROW( data_scaledImpacts[[#Headers],[row_id]] )</f>
        <v>1109</v>
      </c>
      <c r="B1110" s="32" t="s">
        <v>17</v>
      </c>
      <c r="C1110" s="33" t="s">
        <v>120</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35">
      <c r="A1111" s="2">
        <f xml:space="preserve"> ROW( data_scaledImpacts[[#This Row],[row_id]] ) - ROW( data_scaledImpacts[[#Headers],[row_id]] )</f>
        <v>1110</v>
      </c>
      <c r="B1111" s="32" t="s">
        <v>17</v>
      </c>
      <c r="C1111" s="33" t="s">
        <v>120</v>
      </c>
      <c r="D1111" s="34" t="s">
        <v>14</v>
      </c>
      <c r="E1111" s="33">
        <v>2010</v>
      </c>
      <c r="F1111" s="32" t="s">
        <v>3</v>
      </c>
      <c r="G1111" s="33">
        <v>7</v>
      </c>
      <c r="H1111" s="35"/>
      <c r="I1111" s="35"/>
      <c r="J1111" s="36"/>
      <c r="K1111" s="35"/>
      <c r="L1111" s="35"/>
      <c r="M1111" s="35"/>
    </row>
    <row r="1112" spans="1:14" x14ac:dyDescent="0.35">
      <c r="A1112" s="2">
        <f xml:space="preserve"> ROW( data_scaledImpacts[[#This Row],[row_id]] ) - ROW( data_scaledImpacts[[#Headers],[row_id]] )</f>
        <v>1111</v>
      </c>
      <c r="B1112" s="32" t="s">
        <v>17</v>
      </c>
      <c r="C1112" s="33" t="s">
        <v>120</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35">
      <c r="A1113" s="2">
        <f xml:space="preserve"> ROW( data_scaledImpacts[[#This Row],[row_id]] ) - ROW( data_scaledImpacts[[#Headers],[row_id]] )</f>
        <v>1112</v>
      </c>
      <c r="B1113" s="32" t="s">
        <v>17</v>
      </c>
      <c r="C1113" s="33" t="s">
        <v>120</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35">
      <c r="A1114" s="2">
        <f xml:space="preserve"> ROW( data_scaledImpacts[[#This Row],[row_id]] ) - ROW( data_scaledImpacts[[#Headers],[row_id]] )</f>
        <v>1113</v>
      </c>
      <c r="B1114" s="32" t="s">
        <v>17</v>
      </c>
      <c r="C1114" s="33" t="s">
        <v>120</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35">
      <c r="A1115" s="2">
        <f xml:space="preserve"> ROW( data_scaledImpacts[[#This Row],[row_id]] ) - ROW( data_scaledImpacts[[#Headers],[row_id]] )</f>
        <v>1114</v>
      </c>
      <c r="B1115" s="32" t="s">
        <v>17</v>
      </c>
      <c r="C1115" s="33" t="s">
        <v>120</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35">
      <c r="A1116" s="2">
        <f xml:space="preserve"> ROW( data_scaledImpacts[[#This Row],[row_id]] ) - ROW( data_scaledImpacts[[#Headers],[row_id]] )</f>
        <v>1115</v>
      </c>
      <c r="B1116" s="32" t="s">
        <v>17</v>
      </c>
      <c r="C1116" s="33" t="s">
        <v>120</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35">
      <c r="A1117" s="2">
        <f xml:space="preserve"> ROW( data_scaledImpacts[[#This Row],[row_id]] ) - ROW( data_scaledImpacts[[#Headers],[row_id]] )</f>
        <v>1116</v>
      </c>
      <c r="B1117" s="32" t="s">
        <v>17</v>
      </c>
      <c r="C1117" s="33" t="s">
        <v>120</v>
      </c>
      <c r="D1117" s="34" t="s">
        <v>14</v>
      </c>
      <c r="E1117" s="33">
        <v>2010</v>
      </c>
      <c r="F1117" s="32" t="s">
        <v>4</v>
      </c>
      <c r="G1117" s="33">
        <v>6</v>
      </c>
      <c r="H1117" s="35"/>
      <c r="I1117" s="35"/>
      <c r="J1117" s="36"/>
      <c r="K1117" s="35"/>
      <c r="L1117" s="35"/>
      <c r="M1117" s="35"/>
    </row>
    <row r="1118" spans="1:14" x14ac:dyDescent="0.35">
      <c r="A1118" s="2">
        <f xml:space="preserve"> ROW( data_scaledImpacts[[#This Row],[row_id]] ) - ROW( data_scaledImpacts[[#Headers],[row_id]] )</f>
        <v>1117</v>
      </c>
      <c r="B1118" s="32" t="s">
        <v>17</v>
      </c>
      <c r="C1118" s="33" t="s">
        <v>120</v>
      </c>
      <c r="D1118" s="34" t="s">
        <v>14</v>
      </c>
      <c r="E1118" s="33">
        <v>2010</v>
      </c>
      <c r="F1118" s="32" t="s">
        <v>4</v>
      </c>
      <c r="G1118" s="33">
        <v>7</v>
      </c>
      <c r="H1118" s="35"/>
      <c r="I1118" s="35"/>
      <c r="J1118" s="36"/>
      <c r="K1118" s="35"/>
      <c r="L1118" s="35"/>
      <c r="M1118" s="35"/>
    </row>
    <row r="1119" spans="1:14" x14ac:dyDescent="0.35">
      <c r="A1119" s="2">
        <f xml:space="preserve"> ROW( data_scaledImpacts[[#This Row],[row_id]] ) - ROW( data_scaledImpacts[[#Headers],[row_id]] )</f>
        <v>1118</v>
      </c>
      <c r="B1119" s="32" t="s">
        <v>17</v>
      </c>
      <c r="C1119" s="33" t="s">
        <v>120</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35">
      <c r="A1120" s="2">
        <f xml:space="preserve"> ROW( data_scaledImpacts[[#This Row],[row_id]] ) - ROW( data_scaledImpacts[[#Headers],[row_id]] )</f>
        <v>1119</v>
      </c>
      <c r="B1120" s="32" t="s">
        <v>17</v>
      </c>
      <c r="C1120" s="33" t="s">
        <v>120</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35">
      <c r="A1121" s="2">
        <f xml:space="preserve"> ROW( data_scaledImpacts[[#This Row],[row_id]] ) - ROW( data_scaledImpacts[[#Headers],[row_id]] )</f>
        <v>1120</v>
      </c>
      <c r="B1121" s="32" t="s">
        <v>17</v>
      </c>
      <c r="C1121" s="33" t="s">
        <v>120</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35">
      <c r="A1122" s="2">
        <f xml:space="preserve"> ROW( data_scaledImpacts[[#This Row],[row_id]] ) - ROW( data_scaledImpacts[[#Headers],[row_id]] )</f>
        <v>1121</v>
      </c>
      <c r="B1122" s="32" t="s">
        <v>17</v>
      </c>
      <c r="C1122" s="33" t="s">
        <v>120</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35">
      <c r="A1123" s="2">
        <f xml:space="preserve"> ROW( data_scaledImpacts[[#This Row],[row_id]] ) - ROW( data_scaledImpacts[[#Headers],[row_id]] )</f>
        <v>1122</v>
      </c>
      <c r="B1123" s="32" t="s">
        <v>17</v>
      </c>
      <c r="C1123" s="33" t="s">
        <v>120</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35">
      <c r="A1124" s="2">
        <f xml:space="preserve"> ROW( data_scaledImpacts[[#This Row],[row_id]] ) - ROW( data_scaledImpacts[[#Headers],[row_id]] )</f>
        <v>1123</v>
      </c>
      <c r="B1124" s="32" t="s">
        <v>17</v>
      </c>
      <c r="C1124" s="33" t="s">
        <v>120</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35">
      <c r="A1125" s="2">
        <f xml:space="preserve"> ROW( data_scaledImpacts[[#This Row],[row_id]] ) - ROW( data_scaledImpacts[[#Headers],[row_id]] )</f>
        <v>1124</v>
      </c>
      <c r="B1125" s="32" t="s">
        <v>17</v>
      </c>
      <c r="C1125" s="33" t="s">
        <v>120</v>
      </c>
      <c r="D1125" s="34" t="s">
        <v>14</v>
      </c>
      <c r="E1125" s="33">
        <v>2090</v>
      </c>
      <c r="F1125" s="32" t="s">
        <v>0</v>
      </c>
      <c r="G1125" s="33">
        <v>7</v>
      </c>
      <c r="H1125" s="35"/>
      <c r="I1125" s="35"/>
      <c r="J1125" s="36"/>
      <c r="K1125" s="35"/>
      <c r="L1125" s="35"/>
      <c r="M1125" s="35"/>
    </row>
    <row r="1126" spans="1:14" x14ac:dyDescent="0.35">
      <c r="A1126" s="2">
        <f xml:space="preserve"> ROW( data_scaledImpacts[[#This Row],[row_id]] ) - ROW( data_scaledImpacts[[#Headers],[row_id]] )</f>
        <v>1125</v>
      </c>
      <c r="B1126" s="32" t="s">
        <v>17</v>
      </c>
      <c r="C1126" s="33" t="s">
        <v>120</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35">
      <c r="A1127" s="2">
        <f xml:space="preserve"> ROW( data_scaledImpacts[[#This Row],[row_id]] ) - ROW( data_scaledImpacts[[#Headers],[row_id]] )</f>
        <v>1126</v>
      </c>
      <c r="B1127" s="32" t="s">
        <v>17</v>
      </c>
      <c r="C1127" s="33" t="s">
        <v>120</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35">
      <c r="A1128" s="2">
        <f xml:space="preserve"> ROW( data_scaledImpacts[[#This Row],[row_id]] ) - ROW( data_scaledImpacts[[#Headers],[row_id]] )</f>
        <v>1127</v>
      </c>
      <c r="B1128" s="32" t="s">
        <v>17</v>
      </c>
      <c r="C1128" s="33" t="s">
        <v>120</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35">
      <c r="A1129" s="2">
        <f xml:space="preserve"> ROW( data_scaledImpacts[[#This Row],[row_id]] ) - ROW( data_scaledImpacts[[#Headers],[row_id]] )</f>
        <v>1128</v>
      </c>
      <c r="B1129" s="32" t="s">
        <v>17</v>
      </c>
      <c r="C1129" s="33" t="s">
        <v>120</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35">
      <c r="A1130" s="2">
        <f xml:space="preserve"> ROW( data_scaledImpacts[[#This Row],[row_id]] ) - ROW( data_scaledImpacts[[#Headers],[row_id]] )</f>
        <v>1129</v>
      </c>
      <c r="B1130" s="32" t="s">
        <v>17</v>
      </c>
      <c r="C1130" s="33" t="s">
        <v>120</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35">
      <c r="A1131" s="2">
        <f xml:space="preserve"> ROW( data_scaledImpacts[[#This Row],[row_id]] ) - ROW( data_scaledImpacts[[#Headers],[row_id]] )</f>
        <v>1130</v>
      </c>
      <c r="B1131" s="32" t="s">
        <v>17</v>
      </c>
      <c r="C1131" s="33" t="s">
        <v>120</v>
      </c>
      <c r="D1131" s="34" t="s">
        <v>14</v>
      </c>
      <c r="E1131" s="33">
        <v>2090</v>
      </c>
      <c r="F1131" s="32" t="s">
        <v>1</v>
      </c>
      <c r="G1131" s="33">
        <v>6</v>
      </c>
      <c r="H1131" s="35"/>
      <c r="I1131" s="35"/>
      <c r="J1131" s="36"/>
      <c r="K1131" s="35"/>
      <c r="L1131" s="35"/>
      <c r="M1131" s="35"/>
    </row>
    <row r="1132" spans="1:14" x14ac:dyDescent="0.35">
      <c r="A1132" s="2">
        <f xml:space="preserve"> ROW( data_scaledImpacts[[#This Row],[row_id]] ) - ROW( data_scaledImpacts[[#Headers],[row_id]] )</f>
        <v>1131</v>
      </c>
      <c r="B1132" s="32" t="s">
        <v>17</v>
      </c>
      <c r="C1132" s="33" t="s">
        <v>120</v>
      </c>
      <c r="D1132" s="34" t="s">
        <v>14</v>
      </c>
      <c r="E1132" s="33">
        <v>2090</v>
      </c>
      <c r="F1132" s="32" t="s">
        <v>1</v>
      </c>
      <c r="G1132" s="33">
        <v>7</v>
      </c>
      <c r="H1132" s="35"/>
      <c r="I1132" s="35"/>
      <c r="J1132" s="36"/>
      <c r="K1132" s="35"/>
      <c r="L1132" s="35"/>
      <c r="M1132" s="35"/>
    </row>
    <row r="1133" spans="1:14" x14ac:dyDescent="0.35">
      <c r="A1133" s="2">
        <f xml:space="preserve"> ROW( data_scaledImpacts[[#This Row],[row_id]] ) - ROW( data_scaledImpacts[[#Headers],[row_id]] )</f>
        <v>1132</v>
      </c>
      <c r="B1133" s="32" t="s">
        <v>17</v>
      </c>
      <c r="C1133" s="33" t="s">
        <v>120</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35">
      <c r="A1134" s="2">
        <f xml:space="preserve"> ROW( data_scaledImpacts[[#This Row],[row_id]] ) - ROW( data_scaledImpacts[[#Headers],[row_id]] )</f>
        <v>1133</v>
      </c>
      <c r="B1134" s="32" t="s">
        <v>17</v>
      </c>
      <c r="C1134" s="33" t="s">
        <v>120</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35">
      <c r="A1135" s="2">
        <f xml:space="preserve"> ROW( data_scaledImpacts[[#This Row],[row_id]] ) - ROW( data_scaledImpacts[[#Headers],[row_id]] )</f>
        <v>1134</v>
      </c>
      <c r="B1135" s="32" t="s">
        <v>17</v>
      </c>
      <c r="C1135" s="33" t="s">
        <v>120</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35">
      <c r="A1136" s="2">
        <f xml:space="preserve"> ROW( data_scaledImpacts[[#This Row],[row_id]] ) - ROW( data_scaledImpacts[[#Headers],[row_id]] )</f>
        <v>1135</v>
      </c>
      <c r="B1136" s="32" t="s">
        <v>17</v>
      </c>
      <c r="C1136" s="33" t="s">
        <v>120</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35">
      <c r="A1137" s="2">
        <f xml:space="preserve"> ROW( data_scaledImpacts[[#This Row],[row_id]] ) - ROW( data_scaledImpacts[[#Headers],[row_id]] )</f>
        <v>1136</v>
      </c>
      <c r="B1137" s="32" t="s">
        <v>17</v>
      </c>
      <c r="C1137" s="33" t="s">
        <v>120</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35">
      <c r="A1138" s="2">
        <f xml:space="preserve"> ROW( data_scaledImpacts[[#This Row],[row_id]] ) - ROW( data_scaledImpacts[[#Headers],[row_id]] )</f>
        <v>1137</v>
      </c>
      <c r="B1138" s="32" t="s">
        <v>17</v>
      </c>
      <c r="C1138" s="33" t="s">
        <v>120</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35">
      <c r="A1139" s="2">
        <f xml:space="preserve"> ROW( data_scaledImpacts[[#This Row],[row_id]] ) - ROW( data_scaledImpacts[[#Headers],[row_id]] )</f>
        <v>1138</v>
      </c>
      <c r="B1139" s="32" t="s">
        <v>17</v>
      </c>
      <c r="C1139" s="33" t="s">
        <v>120</v>
      </c>
      <c r="D1139" s="34" t="s">
        <v>14</v>
      </c>
      <c r="E1139" s="33">
        <v>2090</v>
      </c>
      <c r="F1139" s="32" t="s">
        <v>15</v>
      </c>
      <c r="G1139" s="33">
        <v>7</v>
      </c>
      <c r="H1139" s="35"/>
      <c r="I1139" s="35"/>
      <c r="J1139" s="36"/>
      <c r="K1139" s="35"/>
      <c r="L1139" s="35"/>
      <c r="M1139" s="35"/>
    </row>
    <row r="1140" spans="1:14" x14ac:dyDescent="0.35">
      <c r="A1140" s="2">
        <f xml:space="preserve"> ROW( data_scaledImpacts[[#This Row],[row_id]] ) - ROW( data_scaledImpacts[[#Headers],[row_id]] )</f>
        <v>1139</v>
      </c>
      <c r="B1140" s="32" t="s">
        <v>17</v>
      </c>
      <c r="C1140" s="33" t="s">
        <v>120</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35">
      <c r="A1141" s="2">
        <f xml:space="preserve"> ROW( data_scaledImpacts[[#This Row],[row_id]] ) - ROW( data_scaledImpacts[[#Headers],[row_id]] )</f>
        <v>1140</v>
      </c>
      <c r="B1141" s="32" t="s">
        <v>17</v>
      </c>
      <c r="C1141" s="33" t="s">
        <v>120</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35">
      <c r="A1142" s="2">
        <f xml:space="preserve"> ROW( data_scaledImpacts[[#This Row],[row_id]] ) - ROW( data_scaledImpacts[[#Headers],[row_id]] )</f>
        <v>1141</v>
      </c>
      <c r="B1142" s="32" t="s">
        <v>17</v>
      </c>
      <c r="C1142" s="33" t="s">
        <v>120</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35">
      <c r="A1143" s="2">
        <f xml:space="preserve"> ROW( data_scaledImpacts[[#This Row],[row_id]] ) - ROW( data_scaledImpacts[[#Headers],[row_id]] )</f>
        <v>1142</v>
      </c>
      <c r="B1143" s="32" t="s">
        <v>17</v>
      </c>
      <c r="C1143" s="33" t="s">
        <v>120</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35">
      <c r="A1144" s="2">
        <f xml:space="preserve"> ROW( data_scaledImpacts[[#This Row],[row_id]] ) - ROW( data_scaledImpacts[[#Headers],[row_id]] )</f>
        <v>1143</v>
      </c>
      <c r="B1144" s="32" t="s">
        <v>17</v>
      </c>
      <c r="C1144" s="33" t="s">
        <v>120</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35">
      <c r="A1145" s="2">
        <f xml:space="preserve"> ROW( data_scaledImpacts[[#This Row],[row_id]] ) - ROW( data_scaledImpacts[[#Headers],[row_id]] )</f>
        <v>1144</v>
      </c>
      <c r="B1145" s="32" t="s">
        <v>17</v>
      </c>
      <c r="C1145" s="33" t="s">
        <v>120</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35">
      <c r="A1146" s="2">
        <f xml:space="preserve"> ROW( data_scaledImpacts[[#This Row],[row_id]] ) - ROW( data_scaledImpacts[[#Headers],[row_id]] )</f>
        <v>1145</v>
      </c>
      <c r="B1146" s="32" t="s">
        <v>17</v>
      </c>
      <c r="C1146" s="33" t="s">
        <v>120</v>
      </c>
      <c r="D1146" s="34" t="s">
        <v>14</v>
      </c>
      <c r="E1146" s="33">
        <v>2090</v>
      </c>
      <c r="F1146" s="32" t="s">
        <v>5</v>
      </c>
      <c r="G1146" s="33">
        <v>7</v>
      </c>
      <c r="H1146" s="35"/>
      <c r="I1146" s="35"/>
      <c r="J1146" s="36"/>
      <c r="K1146" s="35"/>
      <c r="L1146" s="35"/>
      <c r="M1146" s="35"/>
    </row>
    <row r="1147" spans="1:14" x14ac:dyDescent="0.35">
      <c r="A1147" s="2">
        <f xml:space="preserve"> ROW( data_scaledImpacts[[#This Row],[row_id]] ) - ROW( data_scaledImpacts[[#Headers],[row_id]] )</f>
        <v>1146</v>
      </c>
      <c r="B1147" s="32" t="s">
        <v>17</v>
      </c>
      <c r="C1147" s="33" t="s">
        <v>120</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35">
      <c r="A1148" s="2">
        <f xml:space="preserve"> ROW( data_scaledImpacts[[#This Row],[row_id]] ) - ROW( data_scaledImpacts[[#Headers],[row_id]] )</f>
        <v>1147</v>
      </c>
      <c r="B1148" s="32" t="s">
        <v>17</v>
      </c>
      <c r="C1148" s="33" t="s">
        <v>120</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35">
      <c r="A1149" s="2">
        <f xml:space="preserve"> ROW( data_scaledImpacts[[#This Row],[row_id]] ) - ROW( data_scaledImpacts[[#Headers],[row_id]] )</f>
        <v>1148</v>
      </c>
      <c r="B1149" s="32" t="s">
        <v>17</v>
      </c>
      <c r="C1149" s="33" t="s">
        <v>120</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35">
      <c r="A1150" s="2">
        <f xml:space="preserve"> ROW( data_scaledImpacts[[#This Row],[row_id]] ) - ROW( data_scaledImpacts[[#Headers],[row_id]] )</f>
        <v>1149</v>
      </c>
      <c r="B1150" s="32" t="s">
        <v>17</v>
      </c>
      <c r="C1150" s="33" t="s">
        <v>120</v>
      </c>
      <c r="D1150" s="34" t="s">
        <v>14</v>
      </c>
      <c r="E1150" s="33">
        <v>2090</v>
      </c>
      <c r="F1150" s="32" t="s">
        <v>2</v>
      </c>
      <c r="G1150" s="33">
        <v>4</v>
      </c>
      <c r="H1150" s="35"/>
      <c r="I1150" s="35"/>
      <c r="J1150" s="36"/>
      <c r="K1150" s="35"/>
      <c r="L1150" s="35"/>
      <c r="M1150" s="35"/>
    </row>
    <row r="1151" spans="1:14" x14ac:dyDescent="0.35">
      <c r="A1151" s="2">
        <f xml:space="preserve"> ROW( data_scaledImpacts[[#This Row],[row_id]] ) - ROW( data_scaledImpacts[[#Headers],[row_id]] )</f>
        <v>1150</v>
      </c>
      <c r="B1151" s="32" t="s">
        <v>17</v>
      </c>
      <c r="C1151" s="33" t="s">
        <v>120</v>
      </c>
      <c r="D1151" s="34" t="s">
        <v>14</v>
      </c>
      <c r="E1151" s="33">
        <v>2090</v>
      </c>
      <c r="F1151" s="32" t="s">
        <v>2</v>
      </c>
      <c r="G1151" s="33">
        <v>5</v>
      </c>
      <c r="H1151" s="35"/>
      <c r="I1151" s="35"/>
      <c r="J1151" s="36"/>
      <c r="K1151" s="35"/>
      <c r="L1151" s="35"/>
      <c r="M1151" s="35"/>
    </row>
    <row r="1152" spans="1:14" x14ac:dyDescent="0.35">
      <c r="A1152" s="2">
        <f xml:space="preserve"> ROW( data_scaledImpacts[[#This Row],[row_id]] ) - ROW( data_scaledImpacts[[#Headers],[row_id]] )</f>
        <v>1151</v>
      </c>
      <c r="B1152" s="32" t="s">
        <v>17</v>
      </c>
      <c r="C1152" s="33" t="s">
        <v>120</v>
      </c>
      <c r="D1152" s="34" t="s">
        <v>14</v>
      </c>
      <c r="E1152" s="33">
        <v>2090</v>
      </c>
      <c r="F1152" s="32" t="s">
        <v>2</v>
      </c>
      <c r="G1152" s="33">
        <v>6</v>
      </c>
      <c r="H1152" s="35"/>
      <c r="I1152" s="35"/>
      <c r="J1152" s="36"/>
      <c r="K1152" s="35"/>
      <c r="L1152" s="35"/>
      <c r="M1152" s="35"/>
    </row>
    <row r="1153" spans="1:14" x14ac:dyDescent="0.35">
      <c r="A1153" s="2">
        <f xml:space="preserve"> ROW( data_scaledImpacts[[#This Row],[row_id]] ) - ROW( data_scaledImpacts[[#Headers],[row_id]] )</f>
        <v>1152</v>
      </c>
      <c r="B1153" s="32" t="s">
        <v>17</v>
      </c>
      <c r="C1153" s="33" t="s">
        <v>120</v>
      </c>
      <c r="D1153" s="34" t="s">
        <v>14</v>
      </c>
      <c r="E1153" s="33">
        <v>2090</v>
      </c>
      <c r="F1153" s="32" t="s">
        <v>2</v>
      </c>
      <c r="G1153" s="33">
        <v>7</v>
      </c>
      <c r="H1153" s="35"/>
      <c r="I1153" s="35"/>
      <c r="J1153" s="36"/>
      <c r="K1153" s="35"/>
      <c r="L1153" s="35"/>
      <c r="M1153" s="35"/>
    </row>
    <row r="1154" spans="1:14" x14ac:dyDescent="0.35">
      <c r="A1154" s="2">
        <f xml:space="preserve"> ROW( data_scaledImpacts[[#This Row],[row_id]] ) - ROW( data_scaledImpacts[[#Headers],[row_id]] )</f>
        <v>1153</v>
      </c>
      <c r="B1154" s="32" t="s">
        <v>17</v>
      </c>
      <c r="C1154" s="33" t="s">
        <v>120</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35">
      <c r="A1155" s="2">
        <f xml:space="preserve"> ROW( data_scaledImpacts[[#This Row],[row_id]] ) - ROW( data_scaledImpacts[[#Headers],[row_id]] )</f>
        <v>1154</v>
      </c>
      <c r="B1155" s="32" t="s">
        <v>17</v>
      </c>
      <c r="C1155" s="33" t="s">
        <v>120</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35">
      <c r="A1156" s="2">
        <f xml:space="preserve"> ROW( data_scaledImpacts[[#This Row],[row_id]] ) - ROW( data_scaledImpacts[[#Headers],[row_id]] )</f>
        <v>1155</v>
      </c>
      <c r="B1156" s="32" t="s">
        <v>17</v>
      </c>
      <c r="C1156" s="33" t="s">
        <v>120</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35">
      <c r="A1157" s="2">
        <f xml:space="preserve"> ROW( data_scaledImpacts[[#This Row],[row_id]] ) - ROW( data_scaledImpacts[[#Headers],[row_id]] )</f>
        <v>1156</v>
      </c>
      <c r="B1157" s="32" t="s">
        <v>17</v>
      </c>
      <c r="C1157" s="33" t="s">
        <v>120</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35">
      <c r="A1158" s="2">
        <f xml:space="preserve"> ROW( data_scaledImpacts[[#This Row],[row_id]] ) - ROW( data_scaledImpacts[[#Headers],[row_id]] )</f>
        <v>1157</v>
      </c>
      <c r="B1158" s="32" t="s">
        <v>17</v>
      </c>
      <c r="C1158" s="33" t="s">
        <v>120</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35">
      <c r="A1159" s="2">
        <f xml:space="preserve"> ROW( data_scaledImpacts[[#This Row],[row_id]] ) - ROW( data_scaledImpacts[[#Headers],[row_id]] )</f>
        <v>1158</v>
      </c>
      <c r="B1159" s="32" t="s">
        <v>17</v>
      </c>
      <c r="C1159" s="33" t="s">
        <v>120</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35">
      <c r="A1160" s="2">
        <f xml:space="preserve"> ROW( data_scaledImpacts[[#This Row],[row_id]] ) - ROW( data_scaledImpacts[[#Headers],[row_id]] )</f>
        <v>1159</v>
      </c>
      <c r="B1160" s="32" t="s">
        <v>17</v>
      </c>
      <c r="C1160" s="33" t="s">
        <v>120</v>
      </c>
      <c r="D1160" s="34" t="s">
        <v>14</v>
      </c>
      <c r="E1160" s="33">
        <v>2090</v>
      </c>
      <c r="F1160" s="32" t="s">
        <v>3</v>
      </c>
      <c r="G1160" s="33">
        <v>7</v>
      </c>
      <c r="H1160" s="35"/>
      <c r="I1160" s="35"/>
      <c r="J1160" s="36"/>
      <c r="K1160" s="35"/>
      <c r="L1160" s="35"/>
      <c r="M1160" s="35"/>
    </row>
    <row r="1161" spans="1:14" x14ac:dyDescent="0.35">
      <c r="A1161" s="2">
        <f xml:space="preserve"> ROW( data_scaledImpacts[[#This Row],[row_id]] ) - ROW( data_scaledImpacts[[#Headers],[row_id]] )</f>
        <v>1160</v>
      </c>
      <c r="B1161" s="32" t="s">
        <v>17</v>
      </c>
      <c r="C1161" s="33" t="s">
        <v>120</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35">
      <c r="A1162" s="2">
        <f xml:space="preserve"> ROW( data_scaledImpacts[[#This Row],[row_id]] ) - ROW( data_scaledImpacts[[#Headers],[row_id]] )</f>
        <v>1161</v>
      </c>
      <c r="B1162" s="32" t="s">
        <v>17</v>
      </c>
      <c r="C1162" s="33" t="s">
        <v>120</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35">
      <c r="A1163" s="2">
        <f xml:space="preserve"> ROW( data_scaledImpacts[[#This Row],[row_id]] ) - ROW( data_scaledImpacts[[#Headers],[row_id]] )</f>
        <v>1162</v>
      </c>
      <c r="B1163" s="32" t="s">
        <v>17</v>
      </c>
      <c r="C1163" s="33" t="s">
        <v>120</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35">
      <c r="A1164" s="2">
        <f xml:space="preserve"> ROW( data_scaledImpacts[[#This Row],[row_id]] ) - ROW( data_scaledImpacts[[#Headers],[row_id]] )</f>
        <v>1163</v>
      </c>
      <c r="B1164" s="32" t="s">
        <v>17</v>
      </c>
      <c r="C1164" s="33" t="s">
        <v>120</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35">
      <c r="A1165" s="2">
        <f xml:space="preserve"> ROW( data_scaledImpacts[[#This Row],[row_id]] ) - ROW( data_scaledImpacts[[#Headers],[row_id]] )</f>
        <v>1164</v>
      </c>
      <c r="B1165" s="32" t="s">
        <v>17</v>
      </c>
      <c r="C1165" s="33" t="s">
        <v>120</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35">
      <c r="A1166" s="2">
        <f xml:space="preserve"> ROW( data_scaledImpacts[[#This Row],[row_id]] ) - ROW( data_scaledImpacts[[#Headers],[row_id]] )</f>
        <v>1165</v>
      </c>
      <c r="B1166" s="32" t="s">
        <v>17</v>
      </c>
      <c r="C1166" s="33" t="s">
        <v>120</v>
      </c>
      <c r="D1166" s="34" t="s">
        <v>14</v>
      </c>
      <c r="E1166" s="33">
        <v>2090</v>
      </c>
      <c r="F1166" s="32" t="s">
        <v>4</v>
      </c>
      <c r="G1166" s="33">
        <v>6</v>
      </c>
      <c r="H1166" s="35"/>
      <c r="I1166" s="35"/>
      <c r="J1166" s="36"/>
      <c r="K1166" s="35"/>
      <c r="L1166" s="35"/>
      <c r="M1166" s="35"/>
    </row>
    <row r="1167" spans="1:14" x14ac:dyDescent="0.35">
      <c r="A1167" s="2">
        <f xml:space="preserve"> ROW( data_scaledImpacts[[#This Row],[row_id]] ) - ROW( data_scaledImpacts[[#Headers],[row_id]] )</f>
        <v>1166</v>
      </c>
      <c r="B1167" s="32" t="s">
        <v>17</v>
      </c>
      <c r="C1167" s="33" t="s">
        <v>120</v>
      </c>
      <c r="D1167" s="34" t="s">
        <v>14</v>
      </c>
      <c r="E1167" s="33">
        <v>2090</v>
      </c>
      <c r="F1167" s="32" t="s">
        <v>4</v>
      </c>
      <c r="G1167" s="33">
        <v>7</v>
      </c>
      <c r="H1167" s="35"/>
      <c r="I1167" s="35"/>
      <c r="J1167" s="36"/>
      <c r="K1167" s="35"/>
      <c r="L1167" s="35"/>
      <c r="M1167" s="35"/>
    </row>
    <row r="1168" spans="1:14" x14ac:dyDescent="0.35">
      <c r="A1168" s="2">
        <f xml:space="preserve"> ROW( data_scaledImpacts[[#This Row],[row_id]] ) - ROW( data_scaledImpacts[[#Headers],[row_id]] )</f>
        <v>1167</v>
      </c>
      <c r="B1168" s="32" t="s">
        <v>17</v>
      </c>
      <c r="C1168" s="33" t="s">
        <v>122</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35">
      <c r="A1169" s="2">
        <f xml:space="preserve"> ROW( data_scaledImpacts[[#This Row],[row_id]] ) - ROW( data_scaledImpacts[[#Headers],[row_id]] )</f>
        <v>1168</v>
      </c>
      <c r="B1169" s="32" t="s">
        <v>17</v>
      </c>
      <c r="C1169" s="33" t="s">
        <v>122</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35">
      <c r="A1170" s="2">
        <f xml:space="preserve"> ROW( data_scaledImpacts[[#This Row],[row_id]] ) - ROW( data_scaledImpacts[[#Headers],[row_id]] )</f>
        <v>1169</v>
      </c>
      <c r="B1170" s="32" t="s">
        <v>17</v>
      </c>
      <c r="C1170" s="33" t="s">
        <v>122</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35">
      <c r="A1171" s="2">
        <f xml:space="preserve"> ROW( data_scaledImpacts[[#This Row],[row_id]] ) - ROW( data_scaledImpacts[[#Headers],[row_id]] )</f>
        <v>1170</v>
      </c>
      <c r="B1171" s="32" t="s">
        <v>17</v>
      </c>
      <c r="C1171" s="33" t="s">
        <v>122</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35">
      <c r="A1172" s="2">
        <f xml:space="preserve"> ROW( data_scaledImpacts[[#This Row],[row_id]] ) - ROW( data_scaledImpacts[[#Headers],[row_id]] )</f>
        <v>1171</v>
      </c>
      <c r="B1172" s="32" t="s">
        <v>17</v>
      </c>
      <c r="C1172" s="33" t="s">
        <v>122</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35">
      <c r="A1173" s="2">
        <f xml:space="preserve"> ROW( data_scaledImpacts[[#This Row],[row_id]] ) - ROW( data_scaledImpacts[[#Headers],[row_id]] )</f>
        <v>1172</v>
      </c>
      <c r="B1173" s="32" t="s">
        <v>17</v>
      </c>
      <c r="C1173" s="33" t="s">
        <v>122</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35">
      <c r="A1174" s="2">
        <f xml:space="preserve"> ROW( data_scaledImpacts[[#This Row],[row_id]] ) - ROW( data_scaledImpacts[[#Headers],[row_id]] )</f>
        <v>1173</v>
      </c>
      <c r="B1174" s="32" t="s">
        <v>17</v>
      </c>
      <c r="C1174" s="33" t="s">
        <v>122</v>
      </c>
      <c r="D1174" s="34" t="s">
        <v>16</v>
      </c>
      <c r="E1174" s="33">
        <v>2010</v>
      </c>
      <c r="F1174" s="32" t="s">
        <v>0</v>
      </c>
      <c r="G1174" s="33">
        <v>7</v>
      </c>
      <c r="H1174" s="35"/>
      <c r="I1174" s="35"/>
      <c r="J1174" s="36"/>
      <c r="K1174" s="35"/>
      <c r="L1174" s="35"/>
      <c r="M1174" s="35"/>
    </row>
    <row r="1175" spans="1:14" x14ac:dyDescent="0.35">
      <c r="A1175" s="2">
        <f xml:space="preserve"> ROW( data_scaledImpacts[[#This Row],[row_id]] ) - ROW( data_scaledImpacts[[#Headers],[row_id]] )</f>
        <v>1174</v>
      </c>
      <c r="B1175" s="32" t="s">
        <v>17</v>
      </c>
      <c r="C1175" s="33" t="s">
        <v>122</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35">
      <c r="A1176" s="2">
        <f xml:space="preserve"> ROW( data_scaledImpacts[[#This Row],[row_id]] ) - ROW( data_scaledImpacts[[#Headers],[row_id]] )</f>
        <v>1175</v>
      </c>
      <c r="B1176" s="32" t="s">
        <v>17</v>
      </c>
      <c r="C1176" s="33" t="s">
        <v>122</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35">
      <c r="A1177" s="2">
        <f xml:space="preserve"> ROW( data_scaledImpacts[[#This Row],[row_id]] ) - ROW( data_scaledImpacts[[#Headers],[row_id]] )</f>
        <v>1176</v>
      </c>
      <c r="B1177" s="32" t="s">
        <v>17</v>
      </c>
      <c r="C1177" s="33" t="s">
        <v>122</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35">
      <c r="A1178" s="2">
        <f xml:space="preserve"> ROW( data_scaledImpacts[[#This Row],[row_id]] ) - ROW( data_scaledImpacts[[#Headers],[row_id]] )</f>
        <v>1177</v>
      </c>
      <c r="B1178" s="32" t="s">
        <v>17</v>
      </c>
      <c r="C1178" s="33" t="s">
        <v>122</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35">
      <c r="A1179" s="2">
        <f xml:space="preserve"> ROW( data_scaledImpacts[[#This Row],[row_id]] ) - ROW( data_scaledImpacts[[#Headers],[row_id]] )</f>
        <v>1178</v>
      </c>
      <c r="B1179" s="32" t="s">
        <v>17</v>
      </c>
      <c r="C1179" s="33" t="s">
        <v>122</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35">
      <c r="A1180" s="2">
        <f xml:space="preserve"> ROW( data_scaledImpacts[[#This Row],[row_id]] ) - ROW( data_scaledImpacts[[#Headers],[row_id]] )</f>
        <v>1179</v>
      </c>
      <c r="B1180" s="32" t="s">
        <v>17</v>
      </c>
      <c r="C1180" s="33" t="s">
        <v>122</v>
      </c>
      <c r="D1180" s="34" t="s">
        <v>16</v>
      </c>
      <c r="E1180" s="33">
        <v>2010</v>
      </c>
      <c r="F1180" s="32" t="s">
        <v>1</v>
      </c>
      <c r="G1180" s="33">
        <v>6</v>
      </c>
      <c r="H1180" s="35"/>
      <c r="I1180" s="35"/>
      <c r="J1180" s="36"/>
      <c r="K1180" s="35"/>
      <c r="L1180" s="35"/>
      <c r="M1180" s="35"/>
    </row>
    <row r="1181" spans="1:14" x14ac:dyDescent="0.35">
      <c r="A1181" s="2">
        <f xml:space="preserve"> ROW( data_scaledImpacts[[#This Row],[row_id]] ) - ROW( data_scaledImpacts[[#Headers],[row_id]] )</f>
        <v>1180</v>
      </c>
      <c r="B1181" s="32" t="s">
        <v>17</v>
      </c>
      <c r="C1181" s="33" t="s">
        <v>122</v>
      </c>
      <c r="D1181" s="34" t="s">
        <v>16</v>
      </c>
      <c r="E1181" s="33">
        <v>2010</v>
      </c>
      <c r="F1181" s="32" t="s">
        <v>1</v>
      </c>
      <c r="G1181" s="33">
        <v>7</v>
      </c>
      <c r="H1181" s="35"/>
      <c r="I1181" s="35"/>
      <c r="J1181" s="36"/>
      <c r="K1181" s="35"/>
      <c r="L1181" s="35"/>
      <c r="M1181" s="35"/>
    </row>
    <row r="1182" spans="1:14" x14ac:dyDescent="0.35">
      <c r="A1182" s="2">
        <f xml:space="preserve"> ROW( data_scaledImpacts[[#This Row],[row_id]] ) - ROW( data_scaledImpacts[[#Headers],[row_id]] )</f>
        <v>1181</v>
      </c>
      <c r="B1182" s="32" t="s">
        <v>17</v>
      </c>
      <c r="C1182" s="33" t="s">
        <v>122</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35">
      <c r="A1183" s="2">
        <f xml:space="preserve"> ROW( data_scaledImpacts[[#This Row],[row_id]] ) - ROW( data_scaledImpacts[[#Headers],[row_id]] )</f>
        <v>1182</v>
      </c>
      <c r="B1183" s="32" t="s">
        <v>17</v>
      </c>
      <c r="C1183" s="33" t="s">
        <v>122</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35">
      <c r="A1184" s="2">
        <f xml:space="preserve"> ROW( data_scaledImpacts[[#This Row],[row_id]] ) - ROW( data_scaledImpacts[[#Headers],[row_id]] )</f>
        <v>1183</v>
      </c>
      <c r="B1184" s="32" t="s">
        <v>17</v>
      </c>
      <c r="C1184" s="33" t="s">
        <v>122</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35">
      <c r="A1185" s="2">
        <f xml:space="preserve"> ROW( data_scaledImpacts[[#This Row],[row_id]] ) - ROW( data_scaledImpacts[[#Headers],[row_id]] )</f>
        <v>1184</v>
      </c>
      <c r="B1185" s="32" t="s">
        <v>17</v>
      </c>
      <c r="C1185" s="33" t="s">
        <v>122</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35">
      <c r="A1186" s="2">
        <f xml:space="preserve"> ROW( data_scaledImpacts[[#This Row],[row_id]] ) - ROW( data_scaledImpacts[[#Headers],[row_id]] )</f>
        <v>1185</v>
      </c>
      <c r="B1186" s="32" t="s">
        <v>17</v>
      </c>
      <c r="C1186" s="33" t="s">
        <v>122</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35">
      <c r="A1187" s="2">
        <f xml:space="preserve"> ROW( data_scaledImpacts[[#This Row],[row_id]] ) - ROW( data_scaledImpacts[[#Headers],[row_id]] )</f>
        <v>1186</v>
      </c>
      <c r="B1187" s="32" t="s">
        <v>17</v>
      </c>
      <c r="C1187" s="33" t="s">
        <v>122</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35">
      <c r="A1188" s="2">
        <f xml:space="preserve"> ROW( data_scaledImpacts[[#This Row],[row_id]] ) - ROW( data_scaledImpacts[[#Headers],[row_id]] )</f>
        <v>1187</v>
      </c>
      <c r="B1188" s="32" t="s">
        <v>17</v>
      </c>
      <c r="C1188" s="33" t="s">
        <v>122</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35">
      <c r="A1189" s="2">
        <f xml:space="preserve"> ROW( data_scaledImpacts[[#This Row],[row_id]] ) - ROW( data_scaledImpacts[[#Headers],[row_id]] )</f>
        <v>1188</v>
      </c>
      <c r="B1189" s="32" t="s">
        <v>17</v>
      </c>
      <c r="C1189" s="33" t="s">
        <v>122</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35">
      <c r="A1190" s="2">
        <f xml:space="preserve"> ROW( data_scaledImpacts[[#This Row],[row_id]] ) - ROW( data_scaledImpacts[[#Headers],[row_id]] )</f>
        <v>1189</v>
      </c>
      <c r="B1190" s="32" t="s">
        <v>17</v>
      </c>
      <c r="C1190" s="33" t="s">
        <v>122</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35">
      <c r="A1191" s="2">
        <f xml:space="preserve"> ROW( data_scaledImpacts[[#This Row],[row_id]] ) - ROW( data_scaledImpacts[[#Headers],[row_id]] )</f>
        <v>1190</v>
      </c>
      <c r="B1191" s="32" t="s">
        <v>17</v>
      </c>
      <c r="C1191" s="33" t="s">
        <v>122</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35">
      <c r="A1192" s="2">
        <f xml:space="preserve"> ROW( data_scaledImpacts[[#This Row],[row_id]] ) - ROW( data_scaledImpacts[[#Headers],[row_id]] )</f>
        <v>1191</v>
      </c>
      <c r="B1192" s="32" t="s">
        <v>17</v>
      </c>
      <c r="C1192" s="33" t="s">
        <v>122</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35">
      <c r="A1193" s="2">
        <f xml:space="preserve"> ROW( data_scaledImpacts[[#This Row],[row_id]] ) - ROW( data_scaledImpacts[[#Headers],[row_id]] )</f>
        <v>1192</v>
      </c>
      <c r="B1193" s="32" t="s">
        <v>17</v>
      </c>
      <c r="C1193" s="33" t="s">
        <v>122</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35">
      <c r="A1194" s="2">
        <f xml:space="preserve"> ROW( data_scaledImpacts[[#This Row],[row_id]] ) - ROW( data_scaledImpacts[[#Headers],[row_id]] )</f>
        <v>1193</v>
      </c>
      <c r="B1194" s="32" t="s">
        <v>17</v>
      </c>
      <c r="C1194" s="33" t="s">
        <v>122</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35">
      <c r="A1195" s="2">
        <f xml:space="preserve"> ROW( data_scaledImpacts[[#This Row],[row_id]] ) - ROW( data_scaledImpacts[[#Headers],[row_id]] )</f>
        <v>1194</v>
      </c>
      <c r="B1195" s="32" t="s">
        <v>17</v>
      </c>
      <c r="C1195" s="33" t="s">
        <v>122</v>
      </c>
      <c r="D1195" s="34" t="s">
        <v>16</v>
      </c>
      <c r="E1195" s="33">
        <v>2010</v>
      </c>
      <c r="F1195" s="32" t="s">
        <v>5</v>
      </c>
      <c r="G1195" s="33">
        <v>7</v>
      </c>
      <c r="H1195" s="35"/>
      <c r="I1195" s="35"/>
      <c r="J1195" s="36"/>
      <c r="K1195" s="35"/>
      <c r="L1195" s="35"/>
      <c r="M1195" s="35"/>
    </row>
    <row r="1196" spans="1:14" x14ac:dyDescent="0.35">
      <c r="A1196" s="2">
        <f xml:space="preserve"> ROW( data_scaledImpacts[[#This Row],[row_id]] ) - ROW( data_scaledImpacts[[#Headers],[row_id]] )</f>
        <v>1195</v>
      </c>
      <c r="B1196" s="32" t="s">
        <v>17</v>
      </c>
      <c r="C1196" s="33" t="s">
        <v>122</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35">
      <c r="A1197" s="2">
        <f xml:space="preserve"> ROW( data_scaledImpacts[[#This Row],[row_id]] ) - ROW( data_scaledImpacts[[#Headers],[row_id]] )</f>
        <v>1196</v>
      </c>
      <c r="B1197" s="32" t="s">
        <v>17</v>
      </c>
      <c r="C1197" s="33" t="s">
        <v>122</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35">
      <c r="A1198" s="2">
        <f xml:space="preserve"> ROW( data_scaledImpacts[[#This Row],[row_id]] ) - ROW( data_scaledImpacts[[#Headers],[row_id]] )</f>
        <v>1197</v>
      </c>
      <c r="B1198" s="32" t="s">
        <v>17</v>
      </c>
      <c r="C1198" s="33" t="s">
        <v>122</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35">
      <c r="A1199" s="2">
        <f xml:space="preserve"> ROW( data_scaledImpacts[[#This Row],[row_id]] ) - ROW( data_scaledImpacts[[#Headers],[row_id]] )</f>
        <v>1198</v>
      </c>
      <c r="B1199" s="32" t="s">
        <v>17</v>
      </c>
      <c r="C1199" s="33" t="s">
        <v>122</v>
      </c>
      <c r="D1199" s="34" t="s">
        <v>16</v>
      </c>
      <c r="E1199" s="33">
        <v>2010</v>
      </c>
      <c r="F1199" s="32" t="s">
        <v>2</v>
      </c>
      <c r="G1199" s="33">
        <v>4</v>
      </c>
      <c r="H1199" s="35"/>
      <c r="I1199" s="35"/>
      <c r="J1199" s="36"/>
      <c r="K1199" s="35"/>
      <c r="L1199" s="35"/>
      <c r="M1199" s="35"/>
    </row>
    <row r="1200" spans="1:14" x14ac:dyDescent="0.35">
      <c r="A1200" s="2">
        <f xml:space="preserve"> ROW( data_scaledImpacts[[#This Row],[row_id]] ) - ROW( data_scaledImpacts[[#Headers],[row_id]] )</f>
        <v>1199</v>
      </c>
      <c r="B1200" s="32" t="s">
        <v>17</v>
      </c>
      <c r="C1200" s="33" t="s">
        <v>122</v>
      </c>
      <c r="D1200" s="34" t="s">
        <v>16</v>
      </c>
      <c r="E1200" s="33">
        <v>2010</v>
      </c>
      <c r="F1200" s="32" t="s">
        <v>2</v>
      </c>
      <c r="G1200" s="33">
        <v>5</v>
      </c>
      <c r="H1200" s="35"/>
      <c r="I1200" s="35"/>
      <c r="J1200" s="36"/>
      <c r="K1200" s="35"/>
      <c r="L1200" s="35"/>
      <c r="M1200" s="35"/>
    </row>
    <row r="1201" spans="1:14" x14ac:dyDescent="0.35">
      <c r="A1201" s="2">
        <f xml:space="preserve"> ROW( data_scaledImpacts[[#This Row],[row_id]] ) - ROW( data_scaledImpacts[[#Headers],[row_id]] )</f>
        <v>1200</v>
      </c>
      <c r="B1201" s="32" t="s">
        <v>17</v>
      </c>
      <c r="C1201" s="33" t="s">
        <v>122</v>
      </c>
      <c r="D1201" s="34" t="s">
        <v>16</v>
      </c>
      <c r="E1201" s="33">
        <v>2010</v>
      </c>
      <c r="F1201" s="32" t="s">
        <v>2</v>
      </c>
      <c r="G1201" s="33">
        <v>6</v>
      </c>
      <c r="H1201" s="35"/>
      <c r="I1201" s="35"/>
      <c r="J1201" s="36"/>
      <c r="K1201" s="35"/>
      <c r="L1201" s="35"/>
      <c r="M1201" s="35"/>
    </row>
    <row r="1202" spans="1:14" x14ac:dyDescent="0.35">
      <c r="A1202" s="2">
        <f xml:space="preserve"> ROW( data_scaledImpacts[[#This Row],[row_id]] ) - ROW( data_scaledImpacts[[#Headers],[row_id]] )</f>
        <v>1201</v>
      </c>
      <c r="B1202" s="32" t="s">
        <v>17</v>
      </c>
      <c r="C1202" s="33" t="s">
        <v>122</v>
      </c>
      <c r="D1202" s="34" t="s">
        <v>16</v>
      </c>
      <c r="E1202" s="33">
        <v>2010</v>
      </c>
      <c r="F1202" s="32" t="s">
        <v>2</v>
      </c>
      <c r="G1202" s="33">
        <v>7</v>
      </c>
      <c r="H1202" s="35"/>
      <c r="I1202" s="35"/>
      <c r="J1202" s="36"/>
      <c r="K1202" s="35"/>
      <c r="L1202" s="35"/>
      <c r="M1202" s="35"/>
    </row>
    <row r="1203" spans="1:14" x14ac:dyDescent="0.35">
      <c r="A1203" s="2">
        <f xml:space="preserve"> ROW( data_scaledImpacts[[#This Row],[row_id]] ) - ROW( data_scaledImpacts[[#Headers],[row_id]] )</f>
        <v>1202</v>
      </c>
      <c r="B1203" s="32" t="s">
        <v>17</v>
      </c>
      <c r="C1203" s="33" t="s">
        <v>122</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35">
      <c r="A1204" s="2">
        <f xml:space="preserve"> ROW( data_scaledImpacts[[#This Row],[row_id]] ) - ROW( data_scaledImpacts[[#Headers],[row_id]] )</f>
        <v>1203</v>
      </c>
      <c r="B1204" s="32" t="s">
        <v>17</v>
      </c>
      <c r="C1204" s="33" t="s">
        <v>122</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35">
      <c r="A1205" s="2">
        <f xml:space="preserve"> ROW( data_scaledImpacts[[#This Row],[row_id]] ) - ROW( data_scaledImpacts[[#Headers],[row_id]] )</f>
        <v>1204</v>
      </c>
      <c r="B1205" s="32" t="s">
        <v>17</v>
      </c>
      <c r="C1205" s="33" t="s">
        <v>122</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35">
      <c r="A1206" s="2">
        <f xml:space="preserve"> ROW( data_scaledImpacts[[#This Row],[row_id]] ) - ROW( data_scaledImpacts[[#Headers],[row_id]] )</f>
        <v>1205</v>
      </c>
      <c r="B1206" s="32" t="s">
        <v>17</v>
      </c>
      <c r="C1206" s="33" t="s">
        <v>122</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35">
      <c r="A1207" s="2">
        <f xml:space="preserve"> ROW( data_scaledImpacts[[#This Row],[row_id]] ) - ROW( data_scaledImpacts[[#Headers],[row_id]] )</f>
        <v>1206</v>
      </c>
      <c r="B1207" s="32" t="s">
        <v>17</v>
      </c>
      <c r="C1207" s="33" t="s">
        <v>122</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35">
      <c r="A1208" s="2">
        <f xml:space="preserve"> ROW( data_scaledImpacts[[#This Row],[row_id]] ) - ROW( data_scaledImpacts[[#Headers],[row_id]] )</f>
        <v>1207</v>
      </c>
      <c r="B1208" s="32" t="s">
        <v>17</v>
      </c>
      <c r="C1208" s="33" t="s">
        <v>122</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35">
      <c r="A1209" s="2">
        <f xml:space="preserve"> ROW( data_scaledImpacts[[#This Row],[row_id]] ) - ROW( data_scaledImpacts[[#Headers],[row_id]] )</f>
        <v>1208</v>
      </c>
      <c r="B1209" s="32" t="s">
        <v>17</v>
      </c>
      <c r="C1209" s="33" t="s">
        <v>122</v>
      </c>
      <c r="D1209" s="34" t="s">
        <v>16</v>
      </c>
      <c r="E1209" s="33">
        <v>2010</v>
      </c>
      <c r="F1209" s="32" t="s">
        <v>3</v>
      </c>
      <c r="G1209" s="33">
        <v>7</v>
      </c>
      <c r="H1209" s="35"/>
      <c r="I1209" s="35"/>
      <c r="J1209" s="36"/>
      <c r="K1209" s="35"/>
      <c r="L1209" s="35"/>
      <c r="M1209" s="35"/>
    </row>
    <row r="1210" spans="1:14" x14ac:dyDescent="0.35">
      <c r="A1210" s="2">
        <f xml:space="preserve"> ROW( data_scaledImpacts[[#This Row],[row_id]] ) - ROW( data_scaledImpacts[[#Headers],[row_id]] )</f>
        <v>1209</v>
      </c>
      <c r="B1210" s="32" t="s">
        <v>17</v>
      </c>
      <c r="C1210" s="33" t="s">
        <v>122</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35">
      <c r="A1211" s="2">
        <f xml:space="preserve"> ROW( data_scaledImpacts[[#This Row],[row_id]] ) - ROW( data_scaledImpacts[[#Headers],[row_id]] )</f>
        <v>1210</v>
      </c>
      <c r="B1211" s="32" t="s">
        <v>17</v>
      </c>
      <c r="C1211" s="33" t="s">
        <v>122</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35">
      <c r="A1212" s="2">
        <f xml:space="preserve"> ROW( data_scaledImpacts[[#This Row],[row_id]] ) - ROW( data_scaledImpacts[[#Headers],[row_id]] )</f>
        <v>1211</v>
      </c>
      <c r="B1212" s="32" t="s">
        <v>17</v>
      </c>
      <c r="C1212" s="33" t="s">
        <v>122</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35">
      <c r="A1213" s="2">
        <f xml:space="preserve"> ROW( data_scaledImpacts[[#This Row],[row_id]] ) - ROW( data_scaledImpacts[[#Headers],[row_id]] )</f>
        <v>1212</v>
      </c>
      <c r="B1213" s="32" t="s">
        <v>17</v>
      </c>
      <c r="C1213" s="33" t="s">
        <v>122</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35">
      <c r="A1214" s="2">
        <f xml:space="preserve"> ROW( data_scaledImpacts[[#This Row],[row_id]] ) - ROW( data_scaledImpacts[[#Headers],[row_id]] )</f>
        <v>1213</v>
      </c>
      <c r="B1214" s="32" t="s">
        <v>17</v>
      </c>
      <c r="C1214" s="33" t="s">
        <v>122</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35">
      <c r="A1215" s="2">
        <f xml:space="preserve"> ROW( data_scaledImpacts[[#This Row],[row_id]] ) - ROW( data_scaledImpacts[[#Headers],[row_id]] )</f>
        <v>1214</v>
      </c>
      <c r="B1215" s="32" t="s">
        <v>17</v>
      </c>
      <c r="C1215" s="33" t="s">
        <v>122</v>
      </c>
      <c r="D1215" s="34" t="s">
        <v>16</v>
      </c>
      <c r="E1215" s="33">
        <v>2010</v>
      </c>
      <c r="F1215" s="32" t="s">
        <v>4</v>
      </c>
      <c r="G1215" s="33">
        <v>6</v>
      </c>
      <c r="H1215" s="35"/>
      <c r="I1215" s="35"/>
      <c r="J1215" s="36"/>
      <c r="K1215" s="35"/>
      <c r="L1215" s="35"/>
      <c r="M1215" s="35"/>
    </row>
    <row r="1216" spans="1:14" x14ac:dyDescent="0.35">
      <c r="A1216" s="2">
        <f xml:space="preserve"> ROW( data_scaledImpacts[[#This Row],[row_id]] ) - ROW( data_scaledImpacts[[#Headers],[row_id]] )</f>
        <v>1215</v>
      </c>
      <c r="B1216" s="32" t="s">
        <v>17</v>
      </c>
      <c r="C1216" s="33" t="s">
        <v>122</v>
      </c>
      <c r="D1216" s="34" t="s">
        <v>16</v>
      </c>
      <c r="E1216" s="33">
        <v>2010</v>
      </c>
      <c r="F1216" s="32" t="s">
        <v>4</v>
      </c>
      <c r="G1216" s="33">
        <v>7</v>
      </c>
      <c r="H1216" s="35"/>
      <c r="I1216" s="35"/>
      <c r="J1216" s="36"/>
      <c r="K1216" s="35"/>
      <c r="L1216" s="35"/>
      <c r="M1216" s="35"/>
    </row>
    <row r="1217" spans="1:14" x14ac:dyDescent="0.35">
      <c r="A1217" s="2">
        <f xml:space="preserve"> ROW( data_scaledImpacts[[#This Row],[row_id]] ) - ROW( data_scaledImpacts[[#Headers],[row_id]] )</f>
        <v>1216</v>
      </c>
      <c r="B1217" s="32" t="s">
        <v>17</v>
      </c>
      <c r="C1217" s="33" t="s">
        <v>122</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35">
      <c r="A1218" s="2">
        <f xml:space="preserve"> ROW( data_scaledImpacts[[#This Row],[row_id]] ) - ROW( data_scaledImpacts[[#Headers],[row_id]] )</f>
        <v>1217</v>
      </c>
      <c r="B1218" s="32" t="s">
        <v>17</v>
      </c>
      <c r="C1218" s="33" t="s">
        <v>122</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35">
      <c r="A1219" s="2">
        <f xml:space="preserve"> ROW( data_scaledImpacts[[#This Row],[row_id]] ) - ROW( data_scaledImpacts[[#Headers],[row_id]] )</f>
        <v>1218</v>
      </c>
      <c r="B1219" s="32" t="s">
        <v>17</v>
      </c>
      <c r="C1219" s="33" t="s">
        <v>122</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35">
      <c r="A1220" s="2">
        <f xml:space="preserve"> ROW( data_scaledImpacts[[#This Row],[row_id]] ) - ROW( data_scaledImpacts[[#Headers],[row_id]] )</f>
        <v>1219</v>
      </c>
      <c r="B1220" s="32" t="s">
        <v>17</v>
      </c>
      <c r="C1220" s="33" t="s">
        <v>122</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35">
      <c r="A1221" s="2">
        <f xml:space="preserve"> ROW( data_scaledImpacts[[#This Row],[row_id]] ) - ROW( data_scaledImpacts[[#Headers],[row_id]] )</f>
        <v>1220</v>
      </c>
      <c r="B1221" s="32" t="s">
        <v>17</v>
      </c>
      <c r="C1221" s="33" t="s">
        <v>122</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35">
      <c r="A1222" s="2">
        <f xml:space="preserve"> ROW( data_scaledImpacts[[#This Row],[row_id]] ) - ROW( data_scaledImpacts[[#Headers],[row_id]] )</f>
        <v>1221</v>
      </c>
      <c r="B1222" s="32" t="s">
        <v>17</v>
      </c>
      <c r="C1222" s="33" t="s">
        <v>122</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35">
      <c r="A1223" s="2">
        <f xml:space="preserve"> ROW( data_scaledImpacts[[#This Row],[row_id]] ) - ROW( data_scaledImpacts[[#Headers],[row_id]] )</f>
        <v>1222</v>
      </c>
      <c r="B1223" s="32" t="s">
        <v>17</v>
      </c>
      <c r="C1223" s="33" t="s">
        <v>122</v>
      </c>
      <c r="D1223" s="34" t="s">
        <v>16</v>
      </c>
      <c r="E1223" s="33">
        <v>2090</v>
      </c>
      <c r="F1223" s="32" t="s">
        <v>0</v>
      </c>
      <c r="G1223" s="33">
        <v>7</v>
      </c>
      <c r="H1223" s="35"/>
      <c r="I1223" s="35"/>
      <c r="J1223" s="36"/>
      <c r="K1223" s="35"/>
      <c r="L1223" s="35"/>
      <c r="M1223" s="35"/>
    </row>
    <row r="1224" spans="1:14" x14ac:dyDescent="0.35">
      <c r="A1224" s="2">
        <f xml:space="preserve"> ROW( data_scaledImpacts[[#This Row],[row_id]] ) - ROW( data_scaledImpacts[[#Headers],[row_id]] )</f>
        <v>1223</v>
      </c>
      <c r="B1224" s="32" t="s">
        <v>17</v>
      </c>
      <c r="C1224" s="33" t="s">
        <v>122</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35">
      <c r="A1225" s="2">
        <f xml:space="preserve"> ROW( data_scaledImpacts[[#This Row],[row_id]] ) - ROW( data_scaledImpacts[[#Headers],[row_id]] )</f>
        <v>1224</v>
      </c>
      <c r="B1225" s="32" t="s">
        <v>17</v>
      </c>
      <c r="C1225" s="33" t="s">
        <v>122</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35">
      <c r="A1226" s="2">
        <f xml:space="preserve"> ROW( data_scaledImpacts[[#This Row],[row_id]] ) - ROW( data_scaledImpacts[[#Headers],[row_id]] )</f>
        <v>1225</v>
      </c>
      <c r="B1226" s="32" t="s">
        <v>17</v>
      </c>
      <c r="C1226" s="33" t="s">
        <v>122</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35">
      <c r="A1227" s="2">
        <f xml:space="preserve"> ROW( data_scaledImpacts[[#This Row],[row_id]] ) - ROW( data_scaledImpacts[[#Headers],[row_id]] )</f>
        <v>1226</v>
      </c>
      <c r="B1227" s="32" t="s">
        <v>17</v>
      </c>
      <c r="C1227" s="33" t="s">
        <v>122</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35">
      <c r="A1228" s="2">
        <f xml:space="preserve"> ROW( data_scaledImpacts[[#This Row],[row_id]] ) - ROW( data_scaledImpacts[[#Headers],[row_id]] )</f>
        <v>1227</v>
      </c>
      <c r="B1228" s="32" t="s">
        <v>17</v>
      </c>
      <c r="C1228" s="33" t="s">
        <v>122</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35">
      <c r="A1229" s="2">
        <f xml:space="preserve"> ROW( data_scaledImpacts[[#This Row],[row_id]] ) - ROW( data_scaledImpacts[[#Headers],[row_id]] )</f>
        <v>1228</v>
      </c>
      <c r="B1229" s="32" t="s">
        <v>17</v>
      </c>
      <c r="C1229" s="33" t="s">
        <v>122</v>
      </c>
      <c r="D1229" s="34" t="s">
        <v>16</v>
      </c>
      <c r="E1229" s="33">
        <v>2090</v>
      </c>
      <c r="F1229" s="32" t="s">
        <v>1</v>
      </c>
      <c r="G1229" s="33">
        <v>6</v>
      </c>
      <c r="H1229" s="35"/>
      <c r="I1229" s="35"/>
      <c r="J1229" s="36"/>
      <c r="K1229" s="35"/>
      <c r="L1229" s="35"/>
      <c r="M1229" s="35"/>
    </row>
    <row r="1230" spans="1:14" x14ac:dyDescent="0.35">
      <c r="A1230" s="2">
        <f xml:space="preserve"> ROW( data_scaledImpacts[[#This Row],[row_id]] ) - ROW( data_scaledImpacts[[#Headers],[row_id]] )</f>
        <v>1229</v>
      </c>
      <c r="B1230" s="32" t="s">
        <v>17</v>
      </c>
      <c r="C1230" s="33" t="s">
        <v>122</v>
      </c>
      <c r="D1230" s="34" t="s">
        <v>16</v>
      </c>
      <c r="E1230" s="33">
        <v>2090</v>
      </c>
      <c r="F1230" s="32" t="s">
        <v>1</v>
      </c>
      <c r="G1230" s="33">
        <v>7</v>
      </c>
      <c r="H1230" s="35"/>
      <c r="I1230" s="35"/>
      <c r="J1230" s="36"/>
      <c r="K1230" s="35"/>
      <c r="L1230" s="35"/>
      <c r="M1230" s="35"/>
    </row>
    <row r="1231" spans="1:14" x14ac:dyDescent="0.35">
      <c r="A1231" s="2">
        <f xml:space="preserve"> ROW( data_scaledImpacts[[#This Row],[row_id]] ) - ROW( data_scaledImpacts[[#Headers],[row_id]] )</f>
        <v>1230</v>
      </c>
      <c r="B1231" s="32" t="s">
        <v>17</v>
      </c>
      <c r="C1231" s="33" t="s">
        <v>122</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35">
      <c r="A1232" s="2">
        <f xml:space="preserve"> ROW( data_scaledImpacts[[#This Row],[row_id]] ) - ROW( data_scaledImpacts[[#Headers],[row_id]] )</f>
        <v>1231</v>
      </c>
      <c r="B1232" s="32" t="s">
        <v>17</v>
      </c>
      <c r="C1232" s="33" t="s">
        <v>122</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35">
      <c r="A1233" s="2">
        <f xml:space="preserve"> ROW( data_scaledImpacts[[#This Row],[row_id]] ) - ROW( data_scaledImpacts[[#Headers],[row_id]] )</f>
        <v>1232</v>
      </c>
      <c r="B1233" s="32" t="s">
        <v>17</v>
      </c>
      <c r="C1233" s="33" t="s">
        <v>122</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35">
      <c r="A1234" s="2">
        <f xml:space="preserve"> ROW( data_scaledImpacts[[#This Row],[row_id]] ) - ROW( data_scaledImpacts[[#Headers],[row_id]] )</f>
        <v>1233</v>
      </c>
      <c r="B1234" s="32" t="s">
        <v>17</v>
      </c>
      <c r="C1234" s="33" t="s">
        <v>122</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35">
      <c r="A1235" s="2">
        <f xml:space="preserve"> ROW( data_scaledImpacts[[#This Row],[row_id]] ) - ROW( data_scaledImpacts[[#Headers],[row_id]] )</f>
        <v>1234</v>
      </c>
      <c r="B1235" s="32" t="s">
        <v>17</v>
      </c>
      <c r="C1235" s="33" t="s">
        <v>122</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35">
      <c r="A1236" s="2">
        <f xml:space="preserve"> ROW( data_scaledImpacts[[#This Row],[row_id]] ) - ROW( data_scaledImpacts[[#Headers],[row_id]] )</f>
        <v>1235</v>
      </c>
      <c r="B1236" s="32" t="s">
        <v>17</v>
      </c>
      <c r="C1236" s="33" t="s">
        <v>122</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35">
      <c r="A1237" s="2">
        <f xml:space="preserve"> ROW( data_scaledImpacts[[#This Row],[row_id]] ) - ROW( data_scaledImpacts[[#Headers],[row_id]] )</f>
        <v>1236</v>
      </c>
      <c r="B1237" s="32" t="s">
        <v>17</v>
      </c>
      <c r="C1237" s="33" t="s">
        <v>122</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35">
      <c r="A1238" s="2">
        <f xml:space="preserve"> ROW( data_scaledImpacts[[#This Row],[row_id]] ) - ROW( data_scaledImpacts[[#Headers],[row_id]] )</f>
        <v>1237</v>
      </c>
      <c r="B1238" s="32" t="s">
        <v>17</v>
      </c>
      <c r="C1238" s="33" t="s">
        <v>122</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35">
      <c r="A1239" s="2">
        <f xml:space="preserve"> ROW( data_scaledImpacts[[#This Row],[row_id]] ) - ROW( data_scaledImpacts[[#Headers],[row_id]] )</f>
        <v>1238</v>
      </c>
      <c r="B1239" s="32" t="s">
        <v>17</v>
      </c>
      <c r="C1239" s="33" t="s">
        <v>122</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35">
      <c r="A1240" s="2">
        <f xml:space="preserve"> ROW( data_scaledImpacts[[#This Row],[row_id]] ) - ROW( data_scaledImpacts[[#Headers],[row_id]] )</f>
        <v>1239</v>
      </c>
      <c r="B1240" s="32" t="s">
        <v>17</v>
      </c>
      <c r="C1240" s="33" t="s">
        <v>122</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35">
      <c r="A1241" s="2">
        <f xml:space="preserve"> ROW( data_scaledImpacts[[#This Row],[row_id]] ) - ROW( data_scaledImpacts[[#Headers],[row_id]] )</f>
        <v>1240</v>
      </c>
      <c r="B1241" s="32" t="s">
        <v>17</v>
      </c>
      <c r="C1241" s="33" t="s">
        <v>122</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35">
      <c r="A1242" s="2">
        <f xml:space="preserve"> ROW( data_scaledImpacts[[#This Row],[row_id]] ) - ROW( data_scaledImpacts[[#Headers],[row_id]] )</f>
        <v>1241</v>
      </c>
      <c r="B1242" s="32" t="s">
        <v>17</v>
      </c>
      <c r="C1242" s="33" t="s">
        <v>122</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35">
      <c r="A1243" s="2">
        <f xml:space="preserve"> ROW( data_scaledImpacts[[#This Row],[row_id]] ) - ROW( data_scaledImpacts[[#Headers],[row_id]] )</f>
        <v>1242</v>
      </c>
      <c r="B1243" s="32" t="s">
        <v>17</v>
      </c>
      <c r="C1243" s="33" t="s">
        <v>122</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35">
      <c r="A1244" s="2">
        <f xml:space="preserve"> ROW( data_scaledImpacts[[#This Row],[row_id]] ) - ROW( data_scaledImpacts[[#Headers],[row_id]] )</f>
        <v>1243</v>
      </c>
      <c r="B1244" s="32" t="s">
        <v>17</v>
      </c>
      <c r="C1244" s="33" t="s">
        <v>122</v>
      </c>
      <c r="D1244" s="34" t="s">
        <v>16</v>
      </c>
      <c r="E1244" s="33">
        <v>2090</v>
      </c>
      <c r="F1244" s="32" t="s">
        <v>5</v>
      </c>
      <c r="G1244" s="33">
        <v>7</v>
      </c>
      <c r="H1244" s="35"/>
      <c r="I1244" s="35"/>
      <c r="J1244" s="36"/>
      <c r="K1244" s="35"/>
      <c r="L1244" s="35"/>
      <c r="M1244" s="35"/>
    </row>
    <row r="1245" spans="1:14" x14ac:dyDescent="0.35">
      <c r="A1245" s="2">
        <f xml:space="preserve"> ROW( data_scaledImpacts[[#This Row],[row_id]] ) - ROW( data_scaledImpacts[[#Headers],[row_id]] )</f>
        <v>1244</v>
      </c>
      <c r="B1245" s="32" t="s">
        <v>17</v>
      </c>
      <c r="C1245" s="33" t="s">
        <v>122</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35">
      <c r="A1246" s="2">
        <f xml:space="preserve"> ROW( data_scaledImpacts[[#This Row],[row_id]] ) - ROW( data_scaledImpacts[[#Headers],[row_id]] )</f>
        <v>1245</v>
      </c>
      <c r="B1246" s="32" t="s">
        <v>17</v>
      </c>
      <c r="C1246" s="33" t="s">
        <v>122</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35">
      <c r="A1247" s="2">
        <f xml:space="preserve"> ROW( data_scaledImpacts[[#This Row],[row_id]] ) - ROW( data_scaledImpacts[[#Headers],[row_id]] )</f>
        <v>1246</v>
      </c>
      <c r="B1247" s="32" t="s">
        <v>17</v>
      </c>
      <c r="C1247" s="33" t="s">
        <v>122</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35">
      <c r="A1248" s="2">
        <f xml:space="preserve"> ROW( data_scaledImpacts[[#This Row],[row_id]] ) - ROW( data_scaledImpacts[[#Headers],[row_id]] )</f>
        <v>1247</v>
      </c>
      <c r="B1248" s="32" t="s">
        <v>17</v>
      </c>
      <c r="C1248" s="33" t="s">
        <v>122</v>
      </c>
      <c r="D1248" s="34" t="s">
        <v>16</v>
      </c>
      <c r="E1248" s="33">
        <v>2090</v>
      </c>
      <c r="F1248" s="32" t="s">
        <v>2</v>
      </c>
      <c r="G1248" s="33">
        <v>4</v>
      </c>
      <c r="H1248" s="35"/>
      <c r="I1248" s="35"/>
      <c r="J1248" s="36"/>
      <c r="K1248" s="35"/>
      <c r="L1248" s="35"/>
      <c r="M1248" s="35"/>
    </row>
    <row r="1249" spans="1:14" x14ac:dyDescent="0.35">
      <c r="A1249" s="2">
        <f xml:space="preserve"> ROW( data_scaledImpacts[[#This Row],[row_id]] ) - ROW( data_scaledImpacts[[#Headers],[row_id]] )</f>
        <v>1248</v>
      </c>
      <c r="B1249" s="32" t="s">
        <v>17</v>
      </c>
      <c r="C1249" s="33" t="s">
        <v>122</v>
      </c>
      <c r="D1249" s="34" t="s">
        <v>16</v>
      </c>
      <c r="E1249" s="33">
        <v>2090</v>
      </c>
      <c r="F1249" s="32" t="s">
        <v>2</v>
      </c>
      <c r="G1249" s="33">
        <v>5</v>
      </c>
      <c r="H1249" s="35"/>
      <c r="I1249" s="35"/>
      <c r="J1249" s="36"/>
      <c r="K1249" s="35"/>
      <c r="L1249" s="35"/>
      <c r="M1249" s="35"/>
    </row>
    <row r="1250" spans="1:14" x14ac:dyDescent="0.35">
      <c r="A1250" s="2">
        <f xml:space="preserve"> ROW( data_scaledImpacts[[#This Row],[row_id]] ) - ROW( data_scaledImpacts[[#Headers],[row_id]] )</f>
        <v>1249</v>
      </c>
      <c r="B1250" s="32" t="s">
        <v>17</v>
      </c>
      <c r="C1250" s="33" t="s">
        <v>122</v>
      </c>
      <c r="D1250" s="34" t="s">
        <v>16</v>
      </c>
      <c r="E1250" s="33">
        <v>2090</v>
      </c>
      <c r="F1250" s="32" t="s">
        <v>2</v>
      </c>
      <c r="G1250" s="33">
        <v>6</v>
      </c>
      <c r="H1250" s="35"/>
      <c r="I1250" s="35"/>
      <c r="J1250" s="36"/>
      <c r="K1250" s="35"/>
      <c r="L1250" s="35"/>
      <c r="M1250" s="35"/>
    </row>
    <row r="1251" spans="1:14" x14ac:dyDescent="0.35">
      <c r="A1251" s="2">
        <f xml:space="preserve"> ROW( data_scaledImpacts[[#This Row],[row_id]] ) - ROW( data_scaledImpacts[[#Headers],[row_id]] )</f>
        <v>1250</v>
      </c>
      <c r="B1251" s="32" t="s">
        <v>17</v>
      </c>
      <c r="C1251" s="33" t="s">
        <v>122</v>
      </c>
      <c r="D1251" s="34" t="s">
        <v>16</v>
      </c>
      <c r="E1251" s="33">
        <v>2090</v>
      </c>
      <c r="F1251" s="32" t="s">
        <v>2</v>
      </c>
      <c r="G1251" s="33">
        <v>7</v>
      </c>
      <c r="H1251" s="35"/>
      <c r="I1251" s="35"/>
      <c r="J1251" s="36"/>
      <c r="K1251" s="35"/>
      <c r="L1251" s="35"/>
      <c r="M1251" s="35"/>
    </row>
    <row r="1252" spans="1:14" x14ac:dyDescent="0.35">
      <c r="A1252" s="2">
        <f xml:space="preserve"> ROW( data_scaledImpacts[[#This Row],[row_id]] ) - ROW( data_scaledImpacts[[#Headers],[row_id]] )</f>
        <v>1251</v>
      </c>
      <c r="B1252" s="32" t="s">
        <v>17</v>
      </c>
      <c r="C1252" s="33" t="s">
        <v>122</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35">
      <c r="A1253" s="2">
        <f xml:space="preserve"> ROW( data_scaledImpacts[[#This Row],[row_id]] ) - ROW( data_scaledImpacts[[#Headers],[row_id]] )</f>
        <v>1252</v>
      </c>
      <c r="B1253" s="32" t="s">
        <v>17</v>
      </c>
      <c r="C1253" s="33" t="s">
        <v>122</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35">
      <c r="A1254" s="2">
        <f xml:space="preserve"> ROW( data_scaledImpacts[[#This Row],[row_id]] ) - ROW( data_scaledImpacts[[#Headers],[row_id]] )</f>
        <v>1253</v>
      </c>
      <c r="B1254" s="32" t="s">
        <v>17</v>
      </c>
      <c r="C1254" s="33" t="s">
        <v>122</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35">
      <c r="A1255" s="2">
        <f xml:space="preserve"> ROW( data_scaledImpacts[[#This Row],[row_id]] ) - ROW( data_scaledImpacts[[#Headers],[row_id]] )</f>
        <v>1254</v>
      </c>
      <c r="B1255" s="32" t="s">
        <v>17</v>
      </c>
      <c r="C1255" s="33" t="s">
        <v>122</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35">
      <c r="A1256" s="2">
        <f xml:space="preserve"> ROW( data_scaledImpacts[[#This Row],[row_id]] ) - ROW( data_scaledImpacts[[#Headers],[row_id]] )</f>
        <v>1255</v>
      </c>
      <c r="B1256" s="32" t="s">
        <v>17</v>
      </c>
      <c r="C1256" s="33" t="s">
        <v>122</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35">
      <c r="A1257" s="2">
        <f xml:space="preserve"> ROW( data_scaledImpacts[[#This Row],[row_id]] ) - ROW( data_scaledImpacts[[#Headers],[row_id]] )</f>
        <v>1256</v>
      </c>
      <c r="B1257" s="32" t="s">
        <v>17</v>
      </c>
      <c r="C1257" s="33" t="s">
        <v>122</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35">
      <c r="A1258" s="2">
        <f xml:space="preserve"> ROW( data_scaledImpacts[[#This Row],[row_id]] ) - ROW( data_scaledImpacts[[#Headers],[row_id]] )</f>
        <v>1257</v>
      </c>
      <c r="B1258" s="32" t="s">
        <v>17</v>
      </c>
      <c r="C1258" s="33" t="s">
        <v>122</v>
      </c>
      <c r="D1258" s="34" t="s">
        <v>16</v>
      </c>
      <c r="E1258" s="33">
        <v>2090</v>
      </c>
      <c r="F1258" s="32" t="s">
        <v>3</v>
      </c>
      <c r="G1258" s="33">
        <v>7</v>
      </c>
      <c r="H1258" s="35"/>
      <c r="I1258" s="35"/>
      <c r="J1258" s="36"/>
      <c r="K1258" s="35"/>
      <c r="L1258" s="35"/>
      <c r="M1258" s="35"/>
    </row>
    <row r="1259" spans="1:14" x14ac:dyDescent="0.35">
      <c r="A1259" s="2">
        <f xml:space="preserve"> ROW( data_scaledImpacts[[#This Row],[row_id]] ) - ROW( data_scaledImpacts[[#Headers],[row_id]] )</f>
        <v>1258</v>
      </c>
      <c r="B1259" s="32" t="s">
        <v>17</v>
      </c>
      <c r="C1259" s="33" t="s">
        <v>122</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35">
      <c r="A1260" s="2">
        <f xml:space="preserve"> ROW( data_scaledImpacts[[#This Row],[row_id]] ) - ROW( data_scaledImpacts[[#Headers],[row_id]] )</f>
        <v>1259</v>
      </c>
      <c r="B1260" s="32" t="s">
        <v>17</v>
      </c>
      <c r="C1260" s="33" t="s">
        <v>122</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35">
      <c r="A1261" s="2">
        <f xml:space="preserve"> ROW( data_scaledImpacts[[#This Row],[row_id]] ) - ROW( data_scaledImpacts[[#Headers],[row_id]] )</f>
        <v>1260</v>
      </c>
      <c r="B1261" s="32" t="s">
        <v>17</v>
      </c>
      <c r="C1261" s="33" t="s">
        <v>122</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35">
      <c r="A1262" s="2">
        <f xml:space="preserve"> ROW( data_scaledImpacts[[#This Row],[row_id]] ) - ROW( data_scaledImpacts[[#Headers],[row_id]] )</f>
        <v>1261</v>
      </c>
      <c r="B1262" s="32" t="s">
        <v>17</v>
      </c>
      <c r="C1262" s="33" t="s">
        <v>122</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35">
      <c r="A1263" s="2">
        <f xml:space="preserve"> ROW( data_scaledImpacts[[#This Row],[row_id]] ) - ROW( data_scaledImpacts[[#Headers],[row_id]] )</f>
        <v>1262</v>
      </c>
      <c r="B1263" s="32" t="s">
        <v>17</v>
      </c>
      <c r="C1263" s="33" t="s">
        <v>122</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35">
      <c r="A1264" s="2">
        <f xml:space="preserve"> ROW( data_scaledImpacts[[#This Row],[row_id]] ) - ROW( data_scaledImpacts[[#Headers],[row_id]] )</f>
        <v>1263</v>
      </c>
      <c r="B1264" s="32" t="s">
        <v>17</v>
      </c>
      <c r="C1264" s="33" t="s">
        <v>122</v>
      </c>
      <c r="D1264" s="34" t="s">
        <v>16</v>
      </c>
      <c r="E1264" s="33">
        <v>2090</v>
      </c>
      <c r="F1264" s="32" t="s">
        <v>4</v>
      </c>
      <c r="G1264" s="33">
        <v>6</v>
      </c>
      <c r="H1264" s="35"/>
      <c r="I1264" s="35"/>
      <c r="J1264" s="36"/>
      <c r="K1264" s="35"/>
      <c r="L1264" s="35"/>
      <c r="M1264" s="35"/>
    </row>
    <row r="1265" spans="1:14" x14ac:dyDescent="0.35">
      <c r="A1265" s="2">
        <f xml:space="preserve"> ROW( data_scaledImpacts[[#This Row],[row_id]] ) - ROW( data_scaledImpacts[[#Headers],[row_id]] )</f>
        <v>1264</v>
      </c>
      <c r="B1265" s="32" t="s">
        <v>17</v>
      </c>
      <c r="C1265" s="33" t="s">
        <v>122</v>
      </c>
      <c r="D1265" s="34" t="s">
        <v>16</v>
      </c>
      <c r="E1265" s="33">
        <v>2090</v>
      </c>
      <c r="F1265" s="32" t="s">
        <v>4</v>
      </c>
      <c r="G1265" s="33">
        <v>7</v>
      </c>
      <c r="H1265" s="35"/>
      <c r="I1265" s="35"/>
      <c r="J1265" s="36"/>
      <c r="K1265" s="35"/>
      <c r="L1265" s="35"/>
      <c r="M1265" s="35"/>
    </row>
    <row r="1266" spans="1:14" x14ac:dyDescent="0.35">
      <c r="A1266" s="2">
        <f xml:space="preserve"> ROW( data_scaledImpacts[[#This Row],[row_id]] ) - ROW( data_scaledImpacts[[#Headers],[row_id]] )</f>
        <v>1265</v>
      </c>
      <c r="B1266" s="32" t="s">
        <v>17</v>
      </c>
      <c r="C1266" s="33" t="s">
        <v>122</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35">
      <c r="A1267" s="2">
        <f xml:space="preserve"> ROW( data_scaledImpacts[[#This Row],[row_id]] ) - ROW( data_scaledImpacts[[#Headers],[row_id]] )</f>
        <v>1266</v>
      </c>
      <c r="B1267" s="32" t="s">
        <v>17</v>
      </c>
      <c r="C1267" s="33" t="s">
        <v>122</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35">
      <c r="A1268" s="2">
        <f xml:space="preserve"> ROW( data_scaledImpacts[[#This Row],[row_id]] ) - ROW( data_scaledImpacts[[#Headers],[row_id]] )</f>
        <v>1267</v>
      </c>
      <c r="B1268" s="32" t="s">
        <v>17</v>
      </c>
      <c r="C1268" s="33" t="s">
        <v>122</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35">
      <c r="A1269" s="2">
        <f xml:space="preserve"> ROW( data_scaledImpacts[[#This Row],[row_id]] ) - ROW( data_scaledImpacts[[#Headers],[row_id]] )</f>
        <v>1268</v>
      </c>
      <c r="B1269" s="32" t="s">
        <v>17</v>
      </c>
      <c r="C1269" s="33" t="s">
        <v>122</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35">
      <c r="A1270" s="2">
        <f xml:space="preserve"> ROW( data_scaledImpacts[[#This Row],[row_id]] ) - ROW( data_scaledImpacts[[#Headers],[row_id]] )</f>
        <v>1269</v>
      </c>
      <c r="B1270" s="32" t="s">
        <v>17</v>
      </c>
      <c r="C1270" s="33" t="s">
        <v>122</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35">
      <c r="A1271" s="2">
        <f xml:space="preserve"> ROW( data_scaledImpacts[[#This Row],[row_id]] ) - ROW( data_scaledImpacts[[#Headers],[row_id]] )</f>
        <v>1270</v>
      </c>
      <c r="B1271" s="32" t="s">
        <v>17</v>
      </c>
      <c r="C1271" s="33" t="s">
        <v>122</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35">
      <c r="A1272" s="2">
        <f xml:space="preserve"> ROW( data_scaledImpacts[[#This Row],[row_id]] ) - ROW( data_scaledImpacts[[#Headers],[row_id]] )</f>
        <v>1271</v>
      </c>
      <c r="B1272" s="32" t="s">
        <v>17</v>
      </c>
      <c r="C1272" s="33" t="s">
        <v>122</v>
      </c>
      <c r="D1272" s="34" t="s">
        <v>14</v>
      </c>
      <c r="E1272" s="33">
        <v>2010</v>
      </c>
      <c r="F1272" s="32" t="s">
        <v>0</v>
      </c>
      <c r="G1272" s="33">
        <v>7</v>
      </c>
      <c r="H1272" s="35"/>
      <c r="I1272" s="35"/>
      <c r="J1272" s="36"/>
      <c r="K1272" s="35"/>
      <c r="L1272" s="35"/>
      <c r="M1272" s="35"/>
    </row>
    <row r="1273" spans="1:14" x14ac:dyDescent="0.35">
      <c r="A1273" s="2">
        <f xml:space="preserve"> ROW( data_scaledImpacts[[#This Row],[row_id]] ) - ROW( data_scaledImpacts[[#Headers],[row_id]] )</f>
        <v>1272</v>
      </c>
      <c r="B1273" s="32" t="s">
        <v>17</v>
      </c>
      <c r="C1273" s="33" t="s">
        <v>122</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35">
      <c r="A1274" s="2">
        <f xml:space="preserve"> ROW( data_scaledImpacts[[#This Row],[row_id]] ) - ROW( data_scaledImpacts[[#Headers],[row_id]] )</f>
        <v>1273</v>
      </c>
      <c r="B1274" s="32" t="s">
        <v>17</v>
      </c>
      <c r="C1274" s="33" t="s">
        <v>122</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35">
      <c r="A1275" s="2">
        <f xml:space="preserve"> ROW( data_scaledImpacts[[#This Row],[row_id]] ) - ROW( data_scaledImpacts[[#Headers],[row_id]] )</f>
        <v>1274</v>
      </c>
      <c r="B1275" s="32" t="s">
        <v>17</v>
      </c>
      <c r="C1275" s="33" t="s">
        <v>122</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35">
      <c r="A1276" s="2">
        <f xml:space="preserve"> ROW( data_scaledImpacts[[#This Row],[row_id]] ) - ROW( data_scaledImpacts[[#Headers],[row_id]] )</f>
        <v>1275</v>
      </c>
      <c r="B1276" s="32" t="s">
        <v>17</v>
      </c>
      <c r="C1276" s="33" t="s">
        <v>122</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35">
      <c r="A1277" s="2">
        <f xml:space="preserve"> ROW( data_scaledImpacts[[#This Row],[row_id]] ) - ROW( data_scaledImpacts[[#Headers],[row_id]] )</f>
        <v>1276</v>
      </c>
      <c r="B1277" s="32" t="s">
        <v>17</v>
      </c>
      <c r="C1277" s="33" t="s">
        <v>122</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35">
      <c r="A1278" s="2">
        <f xml:space="preserve"> ROW( data_scaledImpacts[[#This Row],[row_id]] ) - ROW( data_scaledImpacts[[#Headers],[row_id]] )</f>
        <v>1277</v>
      </c>
      <c r="B1278" s="32" t="s">
        <v>17</v>
      </c>
      <c r="C1278" s="33" t="s">
        <v>122</v>
      </c>
      <c r="D1278" s="34" t="s">
        <v>14</v>
      </c>
      <c r="E1278" s="33">
        <v>2010</v>
      </c>
      <c r="F1278" s="32" t="s">
        <v>1</v>
      </c>
      <c r="G1278" s="33">
        <v>6</v>
      </c>
      <c r="H1278" s="35"/>
      <c r="I1278" s="35"/>
      <c r="J1278" s="36"/>
      <c r="K1278" s="35"/>
      <c r="L1278" s="35"/>
      <c r="M1278" s="35"/>
    </row>
    <row r="1279" spans="1:14" x14ac:dyDescent="0.35">
      <c r="A1279" s="2">
        <f xml:space="preserve"> ROW( data_scaledImpacts[[#This Row],[row_id]] ) - ROW( data_scaledImpacts[[#Headers],[row_id]] )</f>
        <v>1278</v>
      </c>
      <c r="B1279" s="32" t="s">
        <v>17</v>
      </c>
      <c r="C1279" s="33" t="s">
        <v>122</v>
      </c>
      <c r="D1279" s="34" t="s">
        <v>14</v>
      </c>
      <c r="E1279" s="33">
        <v>2010</v>
      </c>
      <c r="F1279" s="32" t="s">
        <v>1</v>
      </c>
      <c r="G1279" s="33">
        <v>7</v>
      </c>
      <c r="H1279" s="35"/>
      <c r="I1279" s="35"/>
      <c r="J1279" s="36"/>
      <c r="K1279" s="35"/>
      <c r="L1279" s="35"/>
      <c r="M1279" s="35"/>
    </row>
    <row r="1280" spans="1:14" x14ac:dyDescent="0.35">
      <c r="A1280" s="2">
        <f xml:space="preserve"> ROW( data_scaledImpacts[[#This Row],[row_id]] ) - ROW( data_scaledImpacts[[#Headers],[row_id]] )</f>
        <v>1279</v>
      </c>
      <c r="B1280" s="32" t="s">
        <v>17</v>
      </c>
      <c r="C1280" s="33" t="s">
        <v>122</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35">
      <c r="A1281" s="2">
        <f xml:space="preserve"> ROW( data_scaledImpacts[[#This Row],[row_id]] ) - ROW( data_scaledImpacts[[#Headers],[row_id]] )</f>
        <v>1280</v>
      </c>
      <c r="B1281" s="32" t="s">
        <v>17</v>
      </c>
      <c r="C1281" s="33" t="s">
        <v>122</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35">
      <c r="A1282" s="2">
        <f xml:space="preserve"> ROW( data_scaledImpacts[[#This Row],[row_id]] ) - ROW( data_scaledImpacts[[#Headers],[row_id]] )</f>
        <v>1281</v>
      </c>
      <c r="B1282" s="32" t="s">
        <v>17</v>
      </c>
      <c r="C1282" s="33" t="s">
        <v>122</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35">
      <c r="A1283" s="2">
        <f xml:space="preserve"> ROW( data_scaledImpacts[[#This Row],[row_id]] ) - ROW( data_scaledImpacts[[#Headers],[row_id]] )</f>
        <v>1282</v>
      </c>
      <c r="B1283" s="32" t="s">
        <v>17</v>
      </c>
      <c r="C1283" s="33" t="s">
        <v>122</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35">
      <c r="A1284" s="2">
        <f xml:space="preserve"> ROW( data_scaledImpacts[[#This Row],[row_id]] ) - ROW( data_scaledImpacts[[#Headers],[row_id]] )</f>
        <v>1283</v>
      </c>
      <c r="B1284" s="32" t="s">
        <v>17</v>
      </c>
      <c r="C1284" s="33" t="s">
        <v>122</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35">
      <c r="A1285" s="2">
        <f xml:space="preserve"> ROW( data_scaledImpacts[[#This Row],[row_id]] ) - ROW( data_scaledImpacts[[#Headers],[row_id]] )</f>
        <v>1284</v>
      </c>
      <c r="B1285" s="32" t="s">
        <v>17</v>
      </c>
      <c r="C1285" s="33" t="s">
        <v>122</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35">
      <c r="A1286" s="2">
        <f xml:space="preserve"> ROW( data_scaledImpacts[[#This Row],[row_id]] ) - ROW( data_scaledImpacts[[#Headers],[row_id]] )</f>
        <v>1285</v>
      </c>
      <c r="B1286" s="32" t="s">
        <v>17</v>
      </c>
      <c r="C1286" s="33" t="s">
        <v>122</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35">
      <c r="A1287" s="2">
        <f xml:space="preserve"> ROW( data_scaledImpacts[[#This Row],[row_id]] ) - ROW( data_scaledImpacts[[#Headers],[row_id]] )</f>
        <v>1286</v>
      </c>
      <c r="B1287" s="32" t="s">
        <v>17</v>
      </c>
      <c r="C1287" s="33" t="s">
        <v>122</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35">
      <c r="A1288" s="2">
        <f xml:space="preserve"> ROW( data_scaledImpacts[[#This Row],[row_id]] ) - ROW( data_scaledImpacts[[#Headers],[row_id]] )</f>
        <v>1287</v>
      </c>
      <c r="B1288" s="32" t="s">
        <v>17</v>
      </c>
      <c r="C1288" s="33" t="s">
        <v>122</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35">
      <c r="A1289" s="2">
        <f xml:space="preserve"> ROW( data_scaledImpacts[[#This Row],[row_id]] ) - ROW( data_scaledImpacts[[#Headers],[row_id]] )</f>
        <v>1288</v>
      </c>
      <c r="B1289" s="32" t="s">
        <v>17</v>
      </c>
      <c r="C1289" s="33" t="s">
        <v>122</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35">
      <c r="A1290" s="2">
        <f xml:space="preserve"> ROW( data_scaledImpacts[[#This Row],[row_id]] ) - ROW( data_scaledImpacts[[#Headers],[row_id]] )</f>
        <v>1289</v>
      </c>
      <c r="B1290" s="32" t="s">
        <v>17</v>
      </c>
      <c r="C1290" s="33" t="s">
        <v>122</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35">
      <c r="A1291" s="2">
        <f xml:space="preserve"> ROW( data_scaledImpacts[[#This Row],[row_id]] ) - ROW( data_scaledImpacts[[#Headers],[row_id]] )</f>
        <v>1290</v>
      </c>
      <c r="B1291" s="32" t="s">
        <v>17</v>
      </c>
      <c r="C1291" s="33" t="s">
        <v>122</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35">
      <c r="A1292" s="2">
        <f xml:space="preserve"> ROW( data_scaledImpacts[[#This Row],[row_id]] ) - ROW( data_scaledImpacts[[#Headers],[row_id]] )</f>
        <v>1291</v>
      </c>
      <c r="B1292" s="32" t="s">
        <v>17</v>
      </c>
      <c r="C1292" s="33" t="s">
        <v>122</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35">
      <c r="A1293" s="2">
        <f xml:space="preserve"> ROW( data_scaledImpacts[[#This Row],[row_id]] ) - ROW( data_scaledImpacts[[#Headers],[row_id]] )</f>
        <v>1292</v>
      </c>
      <c r="B1293" s="32" t="s">
        <v>17</v>
      </c>
      <c r="C1293" s="33" t="s">
        <v>122</v>
      </c>
      <c r="D1293" s="34" t="s">
        <v>14</v>
      </c>
      <c r="E1293" s="33">
        <v>2010</v>
      </c>
      <c r="F1293" s="32" t="s">
        <v>5</v>
      </c>
      <c r="G1293" s="33">
        <v>7</v>
      </c>
      <c r="H1293" s="35"/>
      <c r="I1293" s="35"/>
      <c r="J1293" s="36"/>
      <c r="K1293" s="35"/>
      <c r="L1293" s="35"/>
      <c r="M1293" s="35"/>
    </row>
    <row r="1294" spans="1:14" x14ac:dyDescent="0.35">
      <c r="A1294" s="2">
        <f xml:space="preserve"> ROW( data_scaledImpacts[[#This Row],[row_id]] ) - ROW( data_scaledImpacts[[#Headers],[row_id]] )</f>
        <v>1293</v>
      </c>
      <c r="B1294" s="32" t="s">
        <v>17</v>
      </c>
      <c r="C1294" s="33" t="s">
        <v>122</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35">
      <c r="A1295" s="2">
        <f xml:space="preserve"> ROW( data_scaledImpacts[[#This Row],[row_id]] ) - ROW( data_scaledImpacts[[#Headers],[row_id]] )</f>
        <v>1294</v>
      </c>
      <c r="B1295" s="32" t="s">
        <v>17</v>
      </c>
      <c r="C1295" s="33" t="s">
        <v>122</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35">
      <c r="A1296" s="2">
        <f xml:space="preserve"> ROW( data_scaledImpacts[[#This Row],[row_id]] ) - ROW( data_scaledImpacts[[#Headers],[row_id]] )</f>
        <v>1295</v>
      </c>
      <c r="B1296" s="32" t="s">
        <v>17</v>
      </c>
      <c r="C1296" s="33" t="s">
        <v>122</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35">
      <c r="A1297" s="2">
        <f xml:space="preserve"> ROW( data_scaledImpacts[[#This Row],[row_id]] ) - ROW( data_scaledImpacts[[#Headers],[row_id]] )</f>
        <v>1296</v>
      </c>
      <c r="B1297" s="32" t="s">
        <v>17</v>
      </c>
      <c r="C1297" s="33" t="s">
        <v>122</v>
      </c>
      <c r="D1297" s="34" t="s">
        <v>14</v>
      </c>
      <c r="E1297" s="33">
        <v>2010</v>
      </c>
      <c r="F1297" s="32" t="s">
        <v>2</v>
      </c>
      <c r="G1297" s="33">
        <v>4</v>
      </c>
      <c r="H1297" s="35"/>
      <c r="I1297" s="35"/>
      <c r="J1297" s="36"/>
      <c r="K1297" s="35"/>
      <c r="L1297" s="35"/>
      <c r="M1297" s="35"/>
    </row>
    <row r="1298" spans="1:14" x14ac:dyDescent="0.35">
      <c r="A1298" s="2">
        <f xml:space="preserve"> ROW( data_scaledImpacts[[#This Row],[row_id]] ) - ROW( data_scaledImpacts[[#Headers],[row_id]] )</f>
        <v>1297</v>
      </c>
      <c r="B1298" s="32" t="s">
        <v>17</v>
      </c>
      <c r="C1298" s="33" t="s">
        <v>122</v>
      </c>
      <c r="D1298" s="34" t="s">
        <v>14</v>
      </c>
      <c r="E1298" s="33">
        <v>2010</v>
      </c>
      <c r="F1298" s="32" t="s">
        <v>2</v>
      </c>
      <c r="G1298" s="33">
        <v>5</v>
      </c>
      <c r="H1298" s="35"/>
      <c r="I1298" s="35"/>
      <c r="J1298" s="36"/>
      <c r="K1298" s="35"/>
      <c r="L1298" s="35"/>
      <c r="M1298" s="35"/>
    </row>
    <row r="1299" spans="1:14" x14ac:dyDescent="0.35">
      <c r="A1299" s="2">
        <f xml:space="preserve"> ROW( data_scaledImpacts[[#This Row],[row_id]] ) - ROW( data_scaledImpacts[[#Headers],[row_id]] )</f>
        <v>1298</v>
      </c>
      <c r="B1299" s="32" t="s">
        <v>17</v>
      </c>
      <c r="C1299" s="33" t="s">
        <v>122</v>
      </c>
      <c r="D1299" s="34" t="s">
        <v>14</v>
      </c>
      <c r="E1299" s="33">
        <v>2010</v>
      </c>
      <c r="F1299" s="32" t="s">
        <v>2</v>
      </c>
      <c r="G1299" s="33">
        <v>6</v>
      </c>
      <c r="H1299" s="35"/>
      <c r="I1299" s="35"/>
      <c r="J1299" s="36"/>
      <c r="K1299" s="35"/>
      <c r="L1299" s="35"/>
      <c r="M1299" s="35"/>
    </row>
    <row r="1300" spans="1:14" x14ac:dyDescent="0.35">
      <c r="A1300" s="2">
        <f xml:space="preserve"> ROW( data_scaledImpacts[[#This Row],[row_id]] ) - ROW( data_scaledImpacts[[#Headers],[row_id]] )</f>
        <v>1299</v>
      </c>
      <c r="B1300" s="32" t="s">
        <v>17</v>
      </c>
      <c r="C1300" s="33" t="s">
        <v>122</v>
      </c>
      <c r="D1300" s="34" t="s">
        <v>14</v>
      </c>
      <c r="E1300" s="33">
        <v>2010</v>
      </c>
      <c r="F1300" s="32" t="s">
        <v>2</v>
      </c>
      <c r="G1300" s="33">
        <v>7</v>
      </c>
      <c r="H1300" s="35"/>
      <c r="I1300" s="35"/>
      <c r="J1300" s="36"/>
      <c r="K1300" s="35"/>
      <c r="L1300" s="35"/>
      <c r="M1300" s="35"/>
    </row>
    <row r="1301" spans="1:14" x14ac:dyDescent="0.35">
      <c r="A1301" s="2">
        <f xml:space="preserve"> ROW( data_scaledImpacts[[#This Row],[row_id]] ) - ROW( data_scaledImpacts[[#Headers],[row_id]] )</f>
        <v>1300</v>
      </c>
      <c r="B1301" s="32" t="s">
        <v>17</v>
      </c>
      <c r="C1301" s="33" t="s">
        <v>122</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35">
      <c r="A1302" s="2">
        <f xml:space="preserve"> ROW( data_scaledImpacts[[#This Row],[row_id]] ) - ROW( data_scaledImpacts[[#Headers],[row_id]] )</f>
        <v>1301</v>
      </c>
      <c r="B1302" s="32" t="s">
        <v>17</v>
      </c>
      <c r="C1302" s="33" t="s">
        <v>122</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35">
      <c r="A1303" s="2">
        <f xml:space="preserve"> ROW( data_scaledImpacts[[#This Row],[row_id]] ) - ROW( data_scaledImpacts[[#Headers],[row_id]] )</f>
        <v>1302</v>
      </c>
      <c r="B1303" s="32" t="s">
        <v>17</v>
      </c>
      <c r="C1303" s="33" t="s">
        <v>122</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35">
      <c r="A1304" s="2">
        <f xml:space="preserve"> ROW( data_scaledImpacts[[#This Row],[row_id]] ) - ROW( data_scaledImpacts[[#Headers],[row_id]] )</f>
        <v>1303</v>
      </c>
      <c r="B1304" s="32" t="s">
        <v>17</v>
      </c>
      <c r="C1304" s="33" t="s">
        <v>122</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35">
      <c r="A1305" s="2">
        <f xml:space="preserve"> ROW( data_scaledImpacts[[#This Row],[row_id]] ) - ROW( data_scaledImpacts[[#Headers],[row_id]] )</f>
        <v>1304</v>
      </c>
      <c r="B1305" s="32" t="s">
        <v>17</v>
      </c>
      <c r="C1305" s="33" t="s">
        <v>122</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35">
      <c r="A1306" s="2">
        <f xml:space="preserve"> ROW( data_scaledImpacts[[#This Row],[row_id]] ) - ROW( data_scaledImpacts[[#Headers],[row_id]] )</f>
        <v>1305</v>
      </c>
      <c r="B1306" s="32" t="s">
        <v>17</v>
      </c>
      <c r="C1306" s="33" t="s">
        <v>122</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35">
      <c r="A1307" s="2">
        <f xml:space="preserve"> ROW( data_scaledImpacts[[#This Row],[row_id]] ) - ROW( data_scaledImpacts[[#Headers],[row_id]] )</f>
        <v>1306</v>
      </c>
      <c r="B1307" s="32" t="s">
        <v>17</v>
      </c>
      <c r="C1307" s="33" t="s">
        <v>122</v>
      </c>
      <c r="D1307" s="34" t="s">
        <v>14</v>
      </c>
      <c r="E1307" s="33">
        <v>2010</v>
      </c>
      <c r="F1307" s="32" t="s">
        <v>3</v>
      </c>
      <c r="G1307" s="33">
        <v>7</v>
      </c>
      <c r="H1307" s="35"/>
      <c r="I1307" s="35"/>
      <c r="J1307" s="36"/>
      <c r="K1307" s="35"/>
      <c r="L1307" s="35"/>
      <c r="M1307" s="35"/>
    </row>
    <row r="1308" spans="1:14" x14ac:dyDescent="0.35">
      <c r="A1308" s="2">
        <f xml:space="preserve"> ROW( data_scaledImpacts[[#This Row],[row_id]] ) - ROW( data_scaledImpacts[[#Headers],[row_id]] )</f>
        <v>1307</v>
      </c>
      <c r="B1308" s="32" t="s">
        <v>17</v>
      </c>
      <c r="C1308" s="33" t="s">
        <v>122</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35">
      <c r="A1309" s="2">
        <f xml:space="preserve"> ROW( data_scaledImpacts[[#This Row],[row_id]] ) - ROW( data_scaledImpacts[[#Headers],[row_id]] )</f>
        <v>1308</v>
      </c>
      <c r="B1309" s="32" t="s">
        <v>17</v>
      </c>
      <c r="C1309" s="33" t="s">
        <v>122</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35">
      <c r="A1310" s="2">
        <f xml:space="preserve"> ROW( data_scaledImpacts[[#This Row],[row_id]] ) - ROW( data_scaledImpacts[[#Headers],[row_id]] )</f>
        <v>1309</v>
      </c>
      <c r="B1310" s="32" t="s">
        <v>17</v>
      </c>
      <c r="C1310" s="33" t="s">
        <v>122</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35">
      <c r="A1311" s="2">
        <f xml:space="preserve"> ROW( data_scaledImpacts[[#This Row],[row_id]] ) - ROW( data_scaledImpacts[[#Headers],[row_id]] )</f>
        <v>1310</v>
      </c>
      <c r="B1311" s="32" t="s">
        <v>17</v>
      </c>
      <c r="C1311" s="33" t="s">
        <v>122</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35">
      <c r="A1312" s="2">
        <f xml:space="preserve"> ROW( data_scaledImpacts[[#This Row],[row_id]] ) - ROW( data_scaledImpacts[[#Headers],[row_id]] )</f>
        <v>1311</v>
      </c>
      <c r="B1312" s="32" t="s">
        <v>17</v>
      </c>
      <c r="C1312" s="33" t="s">
        <v>122</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35">
      <c r="A1313" s="2">
        <f xml:space="preserve"> ROW( data_scaledImpacts[[#This Row],[row_id]] ) - ROW( data_scaledImpacts[[#Headers],[row_id]] )</f>
        <v>1312</v>
      </c>
      <c r="B1313" s="32" t="s">
        <v>17</v>
      </c>
      <c r="C1313" s="33" t="s">
        <v>122</v>
      </c>
      <c r="D1313" s="34" t="s">
        <v>14</v>
      </c>
      <c r="E1313" s="33">
        <v>2010</v>
      </c>
      <c r="F1313" s="32" t="s">
        <v>4</v>
      </c>
      <c r="G1313" s="33">
        <v>6</v>
      </c>
      <c r="H1313" s="35"/>
      <c r="I1313" s="35"/>
      <c r="J1313" s="36"/>
      <c r="K1313" s="35"/>
      <c r="L1313" s="35"/>
      <c r="M1313" s="35"/>
    </row>
    <row r="1314" spans="1:14" x14ac:dyDescent="0.35">
      <c r="A1314" s="2">
        <f xml:space="preserve"> ROW( data_scaledImpacts[[#This Row],[row_id]] ) - ROW( data_scaledImpacts[[#Headers],[row_id]] )</f>
        <v>1313</v>
      </c>
      <c r="B1314" s="32" t="s">
        <v>17</v>
      </c>
      <c r="C1314" s="33" t="s">
        <v>122</v>
      </c>
      <c r="D1314" s="34" t="s">
        <v>14</v>
      </c>
      <c r="E1314" s="33">
        <v>2010</v>
      </c>
      <c r="F1314" s="32" t="s">
        <v>4</v>
      </c>
      <c r="G1314" s="33">
        <v>7</v>
      </c>
      <c r="H1314" s="35"/>
      <c r="I1314" s="35"/>
      <c r="J1314" s="36"/>
      <c r="K1314" s="35"/>
      <c r="L1314" s="35"/>
      <c r="M1314" s="35"/>
    </row>
    <row r="1315" spans="1:14" x14ac:dyDescent="0.35">
      <c r="A1315" s="2">
        <f xml:space="preserve"> ROW( data_scaledImpacts[[#This Row],[row_id]] ) - ROW( data_scaledImpacts[[#Headers],[row_id]] )</f>
        <v>1314</v>
      </c>
      <c r="B1315" s="32" t="s">
        <v>17</v>
      </c>
      <c r="C1315" s="33" t="s">
        <v>122</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35">
      <c r="A1316" s="2">
        <f xml:space="preserve"> ROW( data_scaledImpacts[[#This Row],[row_id]] ) - ROW( data_scaledImpacts[[#Headers],[row_id]] )</f>
        <v>1315</v>
      </c>
      <c r="B1316" s="32" t="s">
        <v>17</v>
      </c>
      <c r="C1316" s="33" t="s">
        <v>122</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35">
      <c r="A1317" s="2">
        <f xml:space="preserve"> ROW( data_scaledImpacts[[#This Row],[row_id]] ) - ROW( data_scaledImpacts[[#Headers],[row_id]] )</f>
        <v>1316</v>
      </c>
      <c r="B1317" s="32" t="s">
        <v>17</v>
      </c>
      <c r="C1317" s="33" t="s">
        <v>122</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35">
      <c r="A1318" s="2">
        <f xml:space="preserve"> ROW( data_scaledImpacts[[#This Row],[row_id]] ) - ROW( data_scaledImpacts[[#Headers],[row_id]] )</f>
        <v>1317</v>
      </c>
      <c r="B1318" s="32" t="s">
        <v>17</v>
      </c>
      <c r="C1318" s="33" t="s">
        <v>122</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35">
      <c r="A1319" s="2">
        <f xml:space="preserve"> ROW( data_scaledImpacts[[#This Row],[row_id]] ) - ROW( data_scaledImpacts[[#Headers],[row_id]] )</f>
        <v>1318</v>
      </c>
      <c r="B1319" s="32" t="s">
        <v>17</v>
      </c>
      <c r="C1319" s="33" t="s">
        <v>122</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35">
      <c r="A1320" s="2">
        <f xml:space="preserve"> ROW( data_scaledImpacts[[#This Row],[row_id]] ) - ROW( data_scaledImpacts[[#Headers],[row_id]] )</f>
        <v>1319</v>
      </c>
      <c r="B1320" s="32" t="s">
        <v>17</v>
      </c>
      <c r="C1320" s="33" t="s">
        <v>122</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35">
      <c r="A1321" s="2">
        <f xml:space="preserve"> ROW( data_scaledImpacts[[#This Row],[row_id]] ) - ROW( data_scaledImpacts[[#Headers],[row_id]] )</f>
        <v>1320</v>
      </c>
      <c r="B1321" s="32" t="s">
        <v>17</v>
      </c>
      <c r="C1321" s="33" t="s">
        <v>122</v>
      </c>
      <c r="D1321" s="34" t="s">
        <v>14</v>
      </c>
      <c r="E1321" s="33">
        <v>2090</v>
      </c>
      <c r="F1321" s="32" t="s">
        <v>0</v>
      </c>
      <c r="G1321" s="33">
        <v>7</v>
      </c>
      <c r="H1321" s="35"/>
      <c r="I1321" s="35"/>
      <c r="J1321" s="36"/>
      <c r="K1321" s="35"/>
      <c r="L1321" s="35"/>
      <c r="M1321" s="35"/>
    </row>
    <row r="1322" spans="1:14" x14ac:dyDescent="0.35">
      <c r="A1322" s="2">
        <f xml:space="preserve"> ROW( data_scaledImpacts[[#This Row],[row_id]] ) - ROW( data_scaledImpacts[[#Headers],[row_id]] )</f>
        <v>1321</v>
      </c>
      <c r="B1322" s="32" t="s">
        <v>17</v>
      </c>
      <c r="C1322" s="33" t="s">
        <v>122</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35">
      <c r="A1323" s="2">
        <f xml:space="preserve"> ROW( data_scaledImpacts[[#This Row],[row_id]] ) - ROW( data_scaledImpacts[[#Headers],[row_id]] )</f>
        <v>1322</v>
      </c>
      <c r="B1323" s="32" t="s">
        <v>17</v>
      </c>
      <c r="C1323" s="33" t="s">
        <v>122</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35">
      <c r="A1324" s="2">
        <f xml:space="preserve"> ROW( data_scaledImpacts[[#This Row],[row_id]] ) - ROW( data_scaledImpacts[[#Headers],[row_id]] )</f>
        <v>1323</v>
      </c>
      <c r="B1324" s="32" t="s">
        <v>17</v>
      </c>
      <c r="C1324" s="33" t="s">
        <v>122</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35">
      <c r="A1325" s="2">
        <f xml:space="preserve"> ROW( data_scaledImpacts[[#This Row],[row_id]] ) - ROW( data_scaledImpacts[[#Headers],[row_id]] )</f>
        <v>1324</v>
      </c>
      <c r="B1325" s="32" t="s">
        <v>17</v>
      </c>
      <c r="C1325" s="33" t="s">
        <v>122</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35">
      <c r="A1326" s="2">
        <f xml:space="preserve"> ROW( data_scaledImpacts[[#This Row],[row_id]] ) - ROW( data_scaledImpacts[[#Headers],[row_id]] )</f>
        <v>1325</v>
      </c>
      <c r="B1326" s="32" t="s">
        <v>17</v>
      </c>
      <c r="C1326" s="33" t="s">
        <v>122</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35">
      <c r="A1327" s="2">
        <f xml:space="preserve"> ROW( data_scaledImpacts[[#This Row],[row_id]] ) - ROW( data_scaledImpacts[[#Headers],[row_id]] )</f>
        <v>1326</v>
      </c>
      <c r="B1327" s="32" t="s">
        <v>17</v>
      </c>
      <c r="C1327" s="33" t="s">
        <v>122</v>
      </c>
      <c r="D1327" s="34" t="s">
        <v>14</v>
      </c>
      <c r="E1327" s="33">
        <v>2090</v>
      </c>
      <c r="F1327" s="32" t="s">
        <v>1</v>
      </c>
      <c r="G1327" s="33">
        <v>6</v>
      </c>
      <c r="H1327" s="35"/>
      <c r="I1327" s="35"/>
      <c r="J1327" s="36"/>
      <c r="K1327" s="35"/>
      <c r="L1327" s="35"/>
      <c r="M1327" s="35"/>
    </row>
    <row r="1328" spans="1:14" x14ac:dyDescent="0.35">
      <c r="A1328" s="2">
        <f xml:space="preserve"> ROW( data_scaledImpacts[[#This Row],[row_id]] ) - ROW( data_scaledImpacts[[#Headers],[row_id]] )</f>
        <v>1327</v>
      </c>
      <c r="B1328" s="32" t="s">
        <v>17</v>
      </c>
      <c r="C1328" s="33" t="s">
        <v>122</v>
      </c>
      <c r="D1328" s="34" t="s">
        <v>14</v>
      </c>
      <c r="E1328" s="33">
        <v>2090</v>
      </c>
      <c r="F1328" s="32" t="s">
        <v>1</v>
      </c>
      <c r="G1328" s="33">
        <v>7</v>
      </c>
      <c r="H1328" s="35"/>
      <c r="I1328" s="35"/>
      <c r="J1328" s="36"/>
      <c r="K1328" s="35"/>
      <c r="L1328" s="35"/>
      <c r="M1328" s="35"/>
    </row>
    <row r="1329" spans="1:14" x14ac:dyDescent="0.35">
      <c r="A1329" s="2">
        <f xml:space="preserve"> ROW( data_scaledImpacts[[#This Row],[row_id]] ) - ROW( data_scaledImpacts[[#Headers],[row_id]] )</f>
        <v>1328</v>
      </c>
      <c r="B1329" s="32" t="s">
        <v>17</v>
      </c>
      <c r="C1329" s="33" t="s">
        <v>122</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35">
      <c r="A1330" s="2">
        <f xml:space="preserve"> ROW( data_scaledImpacts[[#This Row],[row_id]] ) - ROW( data_scaledImpacts[[#Headers],[row_id]] )</f>
        <v>1329</v>
      </c>
      <c r="B1330" s="32" t="s">
        <v>17</v>
      </c>
      <c r="C1330" s="33" t="s">
        <v>122</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35">
      <c r="A1331" s="2">
        <f xml:space="preserve"> ROW( data_scaledImpacts[[#This Row],[row_id]] ) - ROW( data_scaledImpacts[[#Headers],[row_id]] )</f>
        <v>1330</v>
      </c>
      <c r="B1331" s="32" t="s">
        <v>17</v>
      </c>
      <c r="C1331" s="33" t="s">
        <v>122</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35">
      <c r="A1332" s="2">
        <f xml:space="preserve"> ROW( data_scaledImpacts[[#This Row],[row_id]] ) - ROW( data_scaledImpacts[[#Headers],[row_id]] )</f>
        <v>1331</v>
      </c>
      <c r="B1332" s="32" t="s">
        <v>17</v>
      </c>
      <c r="C1332" s="33" t="s">
        <v>122</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35">
      <c r="A1333" s="2">
        <f xml:space="preserve"> ROW( data_scaledImpacts[[#This Row],[row_id]] ) - ROW( data_scaledImpacts[[#Headers],[row_id]] )</f>
        <v>1332</v>
      </c>
      <c r="B1333" s="32" t="s">
        <v>17</v>
      </c>
      <c r="C1333" s="33" t="s">
        <v>122</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35">
      <c r="A1334" s="2">
        <f xml:space="preserve"> ROW( data_scaledImpacts[[#This Row],[row_id]] ) - ROW( data_scaledImpacts[[#Headers],[row_id]] )</f>
        <v>1333</v>
      </c>
      <c r="B1334" s="32" t="s">
        <v>17</v>
      </c>
      <c r="C1334" s="33" t="s">
        <v>122</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35">
      <c r="A1335" s="2">
        <f xml:space="preserve"> ROW( data_scaledImpacts[[#This Row],[row_id]] ) - ROW( data_scaledImpacts[[#Headers],[row_id]] )</f>
        <v>1334</v>
      </c>
      <c r="B1335" s="32" t="s">
        <v>17</v>
      </c>
      <c r="C1335" s="33" t="s">
        <v>122</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35">
      <c r="A1336" s="2">
        <f xml:space="preserve"> ROW( data_scaledImpacts[[#This Row],[row_id]] ) - ROW( data_scaledImpacts[[#Headers],[row_id]] )</f>
        <v>1335</v>
      </c>
      <c r="B1336" s="32" t="s">
        <v>17</v>
      </c>
      <c r="C1336" s="33" t="s">
        <v>122</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35">
      <c r="A1337" s="2">
        <f xml:space="preserve"> ROW( data_scaledImpacts[[#This Row],[row_id]] ) - ROW( data_scaledImpacts[[#Headers],[row_id]] )</f>
        <v>1336</v>
      </c>
      <c r="B1337" s="32" t="s">
        <v>17</v>
      </c>
      <c r="C1337" s="33" t="s">
        <v>122</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35">
      <c r="A1338" s="2">
        <f xml:space="preserve"> ROW( data_scaledImpacts[[#This Row],[row_id]] ) - ROW( data_scaledImpacts[[#Headers],[row_id]] )</f>
        <v>1337</v>
      </c>
      <c r="B1338" s="32" t="s">
        <v>17</v>
      </c>
      <c r="C1338" s="33" t="s">
        <v>122</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35">
      <c r="A1339" s="2">
        <f xml:space="preserve"> ROW( data_scaledImpacts[[#This Row],[row_id]] ) - ROW( data_scaledImpacts[[#Headers],[row_id]] )</f>
        <v>1338</v>
      </c>
      <c r="B1339" s="32" t="s">
        <v>17</v>
      </c>
      <c r="C1339" s="33" t="s">
        <v>122</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35">
      <c r="A1340" s="2">
        <f xml:space="preserve"> ROW( data_scaledImpacts[[#This Row],[row_id]] ) - ROW( data_scaledImpacts[[#Headers],[row_id]] )</f>
        <v>1339</v>
      </c>
      <c r="B1340" s="32" t="s">
        <v>17</v>
      </c>
      <c r="C1340" s="33" t="s">
        <v>122</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35">
      <c r="A1341" s="2">
        <f xml:space="preserve"> ROW( data_scaledImpacts[[#This Row],[row_id]] ) - ROW( data_scaledImpacts[[#Headers],[row_id]] )</f>
        <v>1340</v>
      </c>
      <c r="B1341" s="32" t="s">
        <v>17</v>
      </c>
      <c r="C1341" s="33" t="s">
        <v>122</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35">
      <c r="A1342" s="2">
        <f xml:space="preserve"> ROW( data_scaledImpacts[[#This Row],[row_id]] ) - ROW( data_scaledImpacts[[#Headers],[row_id]] )</f>
        <v>1341</v>
      </c>
      <c r="B1342" s="32" t="s">
        <v>17</v>
      </c>
      <c r="C1342" s="33" t="s">
        <v>122</v>
      </c>
      <c r="D1342" s="34" t="s">
        <v>14</v>
      </c>
      <c r="E1342" s="33">
        <v>2090</v>
      </c>
      <c r="F1342" s="32" t="s">
        <v>5</v>
      </c>
      <c r="G1342" s="33">
        <v>7</v>
      </c>
      <c r="H1342" s="35"/>
      <c r="I1342" s="35"/>
      <c r="J1342" s="36"/>
      <c r="K1342" s="35"/>
      <c r="L1342" s="35"/>
      <c r="M1342" s="35"/>
    </row>
    <row r="1343" spans="1:14" x14ac:dyDescent="0.35">
      <c r="A1343" s="2">
        <f xml:space="preserve"> ROW( data_scaledImpacts[[#This Row],[row_id]] ) - ROW( data_scaledImpacts[[#Headers],[row_id]] )</f>
        <v>1342</v>
      </c>
      <c r="B1343" s="32" t="s">
        <v>17</v>
      </c>
      <c r="C1343" s="33" t="s">
        <v>122</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35">
      <c r="A1344" s="2">
        <f xml:space="preserve"> ROW( data_scaledImpacts[[#This Row],[row_id]] ) - ROW( data_scaledImpacts[[#Headers],[row_id]] )</f>
        <v>1343</v>
      </c>
      <c r="B1344" s="32" t="s">
        <v>17</v>
      </c>
      <c r="C1344" s="33" t="s">
        <v>122</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35">
      <c r="A1345" s="2">
        <f xml:space="preserve"> ROW( data_scaledImpacts[[#This Row],[row_id]] ) - ROW( data_scaledImpacts[[#Headers],[row_id]] )</f>
        <v>1344</v>
      </c>
      <c r="B1345" s="32" t="s">
        <v>17</v>
      </c>
      <c r="C1345" s="33" t="s">
        <v>122</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35">
      <c r="A1346" s="2">
        <f xml:space="preserve"> ROW( data_scaledImpacts[[#This Row],[row_id]] ) - ROW( data_scaledImpacts[[#Headers],[row_id]] )</f>
        <v>1345</v>
      </c>
      <c r="B1346" s="32" t="s">
        <v>17</v>
      </c>
      <c r="C1346" s="33" t="s">
        <v>122</v>
      </c>
      <c r="D1346" s="34" t="s">
        <v>14</v>
      </c>
      <c r="E1346" s="33">
        <v>2090</v>
      </c>
      <c r="F1346" s="32" t="s">
        <v>2</v>
      </c>
      <c r="G1346" s="33">
        <v>4</v>
      </c>
      <c r="H1346" s="35"/>
      <c r="I1346" s="35"/>
      <c r="J1346" s="36"/>
      <c r="K1346" s="35"/>
      <c r="L1346" s="35"/>
      <c r="M1346" s="35"/>
    </row>
    <row r="1347" spans="1:14" x14ac:dyDescent="0.35">
      <c r="A1347" s="2">
        <f xml:space="preserve"> ROW( data_scaledImpacts[[#This Row],[row_id]] ) - ROW( data_scaledImpacts[[#Headers],[row_id]] )</f>
        <v>1346</v>
      </c>
      <c r="B1347" s="32" t="s">
        <v>17</v>
      </c>
      <c r="C1347" s="33" t="s">
        <v>122</v>
      </c>
      <c r="D1347" s="34" t="s">
        <v>14</v>
      </c>
      <c r="E1347" s="33">
        <v>2090</v>
      </c>
      <c r="F1347" s="32" t="s">
        <v>2</v>
      </c>
      <c r="G1347" s="33">
        <v>5</v>
      </c>
      <c r="H1347" s="35"/>
      <c r="I1347" s="35"/>
      <c r="J1347" s="36"/>
      <c r="K1347" s="35"/>
      <c r="L1347" s="35"/>
      <c r="M1347" s="35"/>
    </row>
    <row r="1348" spans="1:14" x14ac:dyDescent="0.35">
      <c r="A1348" s="2">
        <f xml:space="preserve"> ROW( data_scaledImpacts[[#This Row],[row_id]] ) - ROW( data_scaledImpacts[[#Headers],[row_id]] )</f>
        <v>1347</v>
      </c>
      <c r="B1348" s="32" t="s">
        <v>17</v>
      </c>
      <c r="C1348" s="33" t="s">
        <v>122</v>
      </c>
      <c r="D1348" s="34" t="s">
        <v>14</v>
      </c>
      <c r="E1348" s="33">
        <v>2090</v>
      </c>
      <c r="F1348" s="32" t="s">
        <v>2</v>
      </c>
      <c r="G1348" s="33">
        <v>6</v>
      </c>
      <c r="H1348" s="35"/>
      <c r="I1348" s="35"/>
      <c r="J1348" s="36"/>
      <c r="K1348" s="35"/>
      <c r="L1348" s="35"/>
      <c r="M1348" s="35"/>
    </row>
    <row r="1349" spans="1:14" x14ac:dyDescent="0.35">
      <c r="A1349" s="2">
        <f xml:space="preserve"> ROW( data_scaledImpacts[[#This Row],[row_id]] ) - ROW( data_scaledImpacts[[#Headers],[row_id]] )</f>
        <v>1348</v>
      </c>
      <c r="B1349" s="32" t="s">
        <v>17</v>
      </c>
      <c r="C1349" s="33" t="s">
        <v>122</v>
      </c>
      <c r="D1349" s="34" t="s">
        <v>14</v>
      </c>
      <c r="E1349" s="33">
        <v>2090</v>
      </c>
      <c r="F1349" s="32" t="s">
        <v>2</v>
      </c>
      <c r="G1349" s="33">
        <v>7</v>
      </c>
      <c r="H1349" s="35"/>
      <c r="I1349" s="35"/>
      <c r="J1349" s="36"/>
      <c r="K1349" s="35"/>
      <c r="L1349" s="35"/>
      <c r="M1349" s="35"/>
    </row>
    <row r="1350" spans="1:14" x14ac:dyDescent="0.35">
      <c r="A1350" s="2">
        <f xml:space="preserve"> ROW( data_scaledImpacts[[#This Row],[row_id]] ) - ROW( data_scaledImpacts[[#Headers],[row_id]] )</f>
        <v>1349</v>
      </c>
      <c r="B1350" s="32" t="s">
        <v>17</v>
      </c>
      <c r="C1350" s="33" t="s">
        <v>122</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35">
      <c r="A1351" s="2">
        <f xml:space="preserve"> ROW( data_scaledImpacts[[#This Row],[row_id]] ) - ROW( data_scaledImpacts[[#Headers],[row_id]] )</f>
        <v>1350</v>
      </c>
      <c r="B1351" s="32" t="s">
        <v>17</v>
      </c>
      <c r="C1351" s="33" t="s">
        <v>122</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35">
      <c r="A1352" s="2">
        <f xml:space="preserve"> ROW( data_scaledImpacts[[#This Row],[row_id]] ) - ROW( data_scaledImpacts[[#Headers],[row_id]] )</f>
        <v>1351</v>
      </c>
      <c r="B1352" s="32" t="s">
        <v>17</v>
      </c>
      <c r="C1352" s="33" t="s">
        <v>122</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35">
      <c r="A1353" s="2">
        <f xml:space="preserve"> ROW( data_scaledImpacts[[#This Row],[row_id]] ) - ROW( data_scaledImpacts[[#Headers],[row_id]] )</f>
        <v>1352</v>
      </c>
      <c r="B1353" s="32" t="s">
        <v>17</v>
      </c>
      <c r="C1353" s="33" t="s">
        <v>122</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35">
      <c r="A1354" s="2">
        <f xml:space="preserve"> ROW( data_scaledImpacts[[#This Row],[row_id]] ) - ROW( data_scaledImpacts[[#Headers],[row_id]] )</f>
        <v>1353</v>
      </c>
      <c r="B1354" s="32" t="s">
        <v>17</v>
      </c>
      <c r="C1354" s="33" t="s">
        <v>122</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35">
      <c r="A1355" s="2">
        <f xml:space="preserve"> ROW( data_scaledImpacts[[#This Row],[row_id]] ) - ROW( data_scaledImpacts[[#Headers],[row_id]] )</f>
        <v>1354</v>
      </c>
      <c r="B1355" s="32" t="s">
        <v>17</v>
      </c>
      <c r="C1355" s="33" t="s">
        <v>122</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35">
      <c r="A1356" s="2">
        <f xml:space="preserve"> ROW( data_scaledImpacts[[#This Row],[row_id]] ) - ROW( data_scaledImpacts[[#Headers],[row_id]] )</f>
        <v>1355</v>
      </c>
      <c r="B1356" s="32" t="s">
        <v>17</v>
      </c>
      <c r="C1356" s="33" t="s">
        <v>122</v>
      </c>
      <c r="D1356" s="34" t="s">
        <v>14</v>
      </c>
      <c r="E1356" s="33">
        <v>2090</v>
      </c>
      <c r="F1356" s="32" t="s">
        <v>3</v>
      </c>
      <c r="G1356" s="33">
        <v>7</v>
      </c>
      <c r="H1356" s="35"/>
      <c r="I1356" s="35"/>
      <c r="J1356" s="36"/>
      <c r="K1356" s="35"/>
      <c r="L1356" s="35"/>
      <c r="M1356" s="35"/>
    </row>
    <row r="1357" spans="1:14" x14ac:dyDescent="0.35">
      <c r="A1357" s="2">
        <f xml:space="preserve"> ROW( data_scaledImpacts[[#This Row],[row_id]] ) - ROW( data_scaledImpacts[[#Headers],[row_id]] )</f>
        <v>1356</v>
      </c>
      <c r="B1357" s="32" t="s">
        <v>17</v>
      </c>
      <c r="C1357" s="33" t="s">
        <v>122</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35">
      <c r="A1358" s="2">
        <f xml:space="preserve"> ROW( data_scaledImpacts[[#This Row],[row_id]] ) - ROW( data_scaledImpacts[[#Headers],[row_id]] )</f>
        <v>1357</v>
      </c>
      <c r="B1358" s="32" t="s">
        <v>17</v>
      </c>
      <c r="C1358" s="33" t="s">
        <v>122</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35">
      <c r="A1359" s="2">
        <f xml:space="preserve"> ROW( data_scaledImpacts[[#This Row],[row_id]] ) - ROW( data_scaledImpacts[[#Headers],[row_id]] )</f>
        <v>1358</v>
      </c>
      <c r="B1359" s="32" t="s">
        <v>17</v>
      </c>
      <c r="C1359" s="33" t="s">
        <v>122</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35">
      <c r="A1360" s="2">
        <f xml:space="preserve"> ROW( data_scaledImpacts[[#This Row],[row_id]] ) - ROW( data_scaledImpacts[[#Headers],[row_id]] )</f>
        <v>1359</v>
      </c>
      <c r="B1360" s="32" t="s">
        <v>17</v>
      </c>
      <c r="C1360" s="33" t="s">
        <v>122</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35">
      <c r="A1361" s="2">
        <f xml:space="preserve"> ROW( data_scaledImpacts[[#This Row],[row_id]] ) - ROW( data_scaledImpacts[[#Headers],[row_id]] )</f>
        <v>1360</v>
      </c>
      <c r="B1361" s="32" t="s">
        <v>17</v>
      </c>
      <c r="C1361" s="33" t="s">
        <v>122</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35">
      <c r="A1362" s="2">
        <f xml:space="preserve"> ROW( data_scaledImpacts[[#This Row],[row_id]] ) - ROW( data_scaledImpacts[[#Headers],[row_id]] )</f>
        <v>1361</v>
      </c>
      <c r="B1362" s="32" t="s">
        <v>17</v>
      </c>
      <c r="C1362" s="33" t="s">
        <v>122</v>
      </c>
      <c r="D1362" s="34" t="s">
        <v>14</v>
      </c>
      <c r="E1362" s="33">
        <v>2090</v>
      </c>
      <c r="F1362" s="32" t="s">
        <v>4</v>
      </c>
      <c r="G1362" s="33">
        <v>6</v>
      </c>
      <c r="H1362" s="35"/>
      <c r="I1362" s="35"/>
      <c r="J1362" s="36"/>
      <c r="K1362" s="35"/>
      <c r="L1362" s="35"/>
      <c r="M1362" s="35"/>
    </row>
    <row r="1363" spans="1:14" x14ac:dyDescent="0.35">
      <c r="A1363" s="2">
        <f xml:space="preserve"> ROW( data_scaledImpacts[[#This Row],[row_id]] ) - ROW( data_scaledImpacts[[#Headers],[row_id]] )</f>
        <v>1362</v>
      </c>
      <c r="B1363" s="32" t="s">
        <v>17</v>
      </c>
      <c r="C1363" s="33" t="s">
        <v>122</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368</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368</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368</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368</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368</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368</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368</v>
      </c>
      <c r="G1370" s="33">
        <v>7</v>
      </c>
      <c r="H1370" s="35"/>
      <c r="I1370" s="35"/>
      <c r="J1370" s="36"/>
      <c r="K1370" s="35"/>
      <c r="L1370" s="35"/>
      <c r="M1370" s="35"/>
    </row>
    <row r="1371" spans="1:14"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35">
      <c r="A1469" s="2">
        <f xml:space="preserve"> ROW( data_scaledImpacts[[#This Row],[row_id]] ) - ROW( data_scaledImpacts[[#Headers],[row_id]] )</f>
        <v>1468</v>
      </c>
      <c r="B1469" s="32" t="s">
        <v>648</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35">
      <c r="A1470" s="2">
        <f xml:space="preserve"> ROW( data_scaledImpacts[[#This Row],[row_id]] ) - ROW( data_scaledImpacts[[#Headers],[row_id]] )</f>
        <v>1469</v>
      </c>
      <c r="B1470" s="32" t="s">
        <v>648</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35">
      <c r="A1471" s="2">
        <f xml:space="preserve"> ROW( data_scaledImpacts[[#This Row],[row_id]] ) - ROW( data_scaledImpacts[[#Headers],[row_id]] )</f>
        <v>1470</v>
      </c>
      <c r="B1471" s="32" t="s">
        <v>648</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35">
      <c r="A1472" s="2">
        <f xml:space="preserve"> ROW( data_scaledImpacts[[#This Row],[row_id]] ) - ROW( data_scaledImpacts[[#Headers],[row_id]] )</f>
        <v>1471</v>
      </c>
      <c r="B1472" s="32" t="s">
        <v>648</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35">
      <c r="A1473" s="2">
        <f xml:space="preserve"> ROW( data_scaledImpacts[[#This Row],[row_id]] ) - ROW( data_scaledImpacts[[#Headers],[row_id]] )</f>
        <v>1472</v>
      </c>
      <c r="B1473" s="32" t="s">
        <v>648</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35">
      <c r="A1474" s="2">
        <f xml:space="preserve"> ROW( data_scaledImpacts[[#This Row],[row_id]] ) - ROW( data_scaledImpacts[[#Headers],[row_id]] )</f>
        <v>1473</v>
      </c>
      <c r="B1474" s="32" t="s">
        <v>648</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35">
      <c r="A1475" s="2">
        <f xml:space="preserve"> ROW( data_scaledImpacts[[#This Row],[row_id]] ) - ROW( data_scaledImpacts[[#Headers],[row_id]] )</f>
        <v>1474</v>
      </c>
      <c r="B1475" s="32" t="s">
        <v>648</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35">
      <c r="A1476" s="2">
        <f xml:space="preserve"> ROW( data_scaledImpacts[[#This Row],[row_id]] ) - ROW( data_scaledImpacts[[#Headers],[row_id]] )</f>
        <v>1475</v>
      </c>
      <c r="B1476" s="32" t="s">
        <v>648</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35">
      <c r="A1477" s="2">
        <f xml:space="preserve"> ROW( data_scaledImpacts[[#This Row],[row_id]] ) - ROW( data_scaledImpacts[[#Headers],[row_id]] )</f>
        <v>1476</v>
      </c>
      <c r="B1477" s="32" t="s">
        <v>648</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35">
      <c r="A1478" s="2">
        <f xml:space="preserve"> ROW( data_scaledImpacts[[#This Row],[row_id]] ) - ROW( data_scaledImpacts[[#Headers],[row_id]] )</f>
        <v>1477</v>
      </c>
      <c r="B1478" s="32" t="s">
        <v>648</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35">
      <c r="A1479" s="2">
        <f xml:space="preserve"> ROW( data_scaledImpacts[[#This Row],[row_id]] ) - ROW( data_scaledImpacts[[#Headers],[row_id]] )</f>
        <v>1478</v>
      </c>
      <c r="B1479" s="32" t="s">
        <v>648</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35">
      <c r="A1480" s="2">
        <f xml:space="preserve"> ROW( data_scaledImpacts[[#This Row],[row_id]] ) - ROW( data_scaledImpacts[[#Headers],[row_id]] )</f>
        <v>1479</v>
      </c>
      <c r="B1480" s="32" t="s">
        <v>648</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35">
      <c r="A1481" s="2">
        <f xml:space="preserve"> ROW( data_scaledImpacts[[#This Row],[row_id]] ) - ROW( data_scaledImpacts[[#Headers],[row_id]] )</f>
        <v>1480</v>
      </c>
      <c r="B1481" s="32" t="s">
        <v>648</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35">
      <c r="A1482" s="2">
        <f xml:space="preserve"> ROW( data_scaledImpacts[[#This Row],[row_id]] ) - ROW( data_scaledImpacts[[#Headers],[row_id]] )</f>
        <v>1481</v>
      </c>
      <c r="B1482" s="32" t="s">
        <v>648</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35">
      <c r="A1483" s="2">
        <f xml:space="preserve"> ROW( data_scaledImpacts[[#This Row],[row_id]] ) - ROW( data_scaledImpacts[[#Headers],[row_id]] )</f>
        <v>1482</v>
      </c>
      <c r="B1483" s="32" t="s">
        <v>648</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35">
      <c r="A1484" s="2">
        <f xml:space="preserve"> ROW( data_scaledImpacts[[#This Row],[row_id]] ) - ROW( data_scaledImpacts[[#Headers],[row_id]] )</f>
        <v>1483</v>
      </c>
      <c r="B1484" s="32" t="s">
        <v>648</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35">
      <c r="A1485" s="2">
        <f xml:space="preserve"> ROW( data_scaledImpacts[[#This Row],[row_id]] ) - ROW( data_scaledImpacts[[#Headers],[row_id]] )</f>
        <v>1484</v>
      </c>
      <c r="B1485" s="32" t="s">
        <v>648</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35">
      <c r="A1486" s="2">
        <f xml:space="preserve"> ROW( data_scaledImpacts[[#This Row],[row_id]] ) - ROW( data_scaledImpacts[[#Headers],[row_id]] )</f>
        <v>1485</v>
      </c>
      <c r="B1486" s="32" t="s">
        <v>648</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35">
      <c r="A1487" s="2">
        <f xml:space="preserve"> ROW( data_scaledImpacts[[#This Row],[row_id]] ) - ROW( data_scaledImpacts[[#Headers],[row_id]] )</f>
        <v>1486</v>
      </c>
      <c r="B1487" s="32" t="s">
        <v>648</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35">
      <c r="A1488" s="2">
        <f xml:space="preserve"> ROW( data_scaledImpacts[[#This Row],[row_id]] ) - ROW( data_scaledImpacts[[#Headers],[row_id]] )</f>
        <v>1487</v>
      </c>
      <c r="B1488" s="32" t="s">
        <v>648</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35">
      <c r="A1489" s="2">
        <f xml:space="preserve"> ROW( data_scaledImpacts[[#This Row],[row_id]] ) - ROW( data_scaledImpacts[[#Headers],[row_id]] )</f>
        <v>1488</v>
      </c>
      <c r="B1489" s="32" t="s">
        <v>648</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35">
      <c r="A1490" s="2">
        <f xml:space="preserve"> ROW( data_scaledImpacts[[#This Row],[row_id]] ) - ROW( data_scaledImpacts[[#Headers],[row_id]] )</f>
        <v>1489</v>
      </c>
      <c r="B1490" s="32" t="s">
        <v>648</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35">
      <c r="A1491" s="2">
        <f xml:space="preserve"> ROW( data_scaledImpacts[[#This Row],[row_id]] ) - ROW( data_scaledImpacts[[#Headers],[row_id]] )</f>
        <v>1490</v>
      </c>
      <c r="B1491" s="32" t="s">
        <v>648</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35">
      <c r="A1492" s="2">
        <f xml:space="preserve"> ROW( data_scaledImpacts[[#This Row],[row_id]] ) - ROW( data_scaledImpacts[[#Headers],[row_id]] )</f>
        <v>1491</v>
      </c>
      <c r="B1492" s="32" t="s">
        <v>648</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35">
      <c r="A1493" s="2">
        <f xml:space="preserve"> ROW( data_scaledImpacts[[#This Row],[row_id]] ) - ROW( data_scaledImpacts[[#Headers],[row_id]] )</f>
        <v>1492</v>
      </c>
      <c r="B1493" s="32" t="s">
        <v>648</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35">
      <c r="A1494" s="2">
        <f xml:space="preserve"> ROW( data_scaledImpacts[[#This Row],[row_id]] ) - ROW( data_scaledImpacts[[#Headers],[row_id]] )</f>
        <v>1493</v>
      </c>
      <c r="B1494" s="32" t="s">
        <v>648</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35">
      <c r="A1495" s="2">
        <f xml:space="preserve"> ROW( data_scaledImpacts[[#This Row],[row_id]] ) - ROW( data_scaledImpacts[[#Headers],[row_id]] )</f>
        <v>1494</v>
      </c>
      <c r="B1495" s="32" t="s">
        <v>648</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35">
      <c r="A1496" s="2">
        <f xml:space="preserve"> ROW( data_scaledImpacts[[#This Row],[row_id]] ) - ROW( data_scaledImpacts[[#Headers],[row_id]] )</f>
        <v>1495</v>
      </c>
      <c r="B1496" s="32" t="s">
        <v>648</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35">
      <c r="A1497" s="2">
        <f xml:space="preserve"> ROW( data_scaledImpacts[[#This Row],[row_id]] ) - ROW( data_scaledImpacts[[#Headers],[row_id]] )</f>
        <v>1496</v>
      </c>
      <c r="B1497" s="32" t="s">
        <v>648</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35">
      <c r="A1498" s="2">
        <f xml:space="preserve"> ROW( data_scaledImpacts[[#This Row],[row_id]] ) - ROW( data_scaledImpacts[[#Headers],[row_id]] )</f>
        <v>1497</v>
      </c>
      <c r="B1498" s="32" t="s">
        <v>648</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35">
      <c r="A1499" s="2">
        <f xml:space="preserve"> ROW( data_scaledImpacts[[#This Row],[row_id]] ) - ROW( data_scaledImpacts[[#Headers],[row_id]] )</f>
        <v>1498</v>
      </c>
      <c r="B1499" s="32" t="s">
        <v>648</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35">
      <c r="A2333" s="2">
        <f xml:space="preserve"> ROW( data_scaledImpacts[[#This Row],[row_id]] ) - ROW( data_scaledImpacts[[#Headers],[row_id]] )</f>
        <v>2332</v>
      </c>
      <c r="B2333" s="32" t="s">
        <v>273</v>
      </c>
      <c r="C2333" s="33" t="s">
        <v>40</v>
      </c>
      <c r="D2333" s="34" t="s">
        <v>284</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35">
      <c r="A2334" s="2">
        <f xml:space="preserve"> ROW( data_scaledImpacts[[#This Row],[row_id]] ) - ROW( data_scaledImpacts[[#Headers],[row_id]] )</f>
        <v>2333</v>
      </c>
      <c r="B2334" s="32" t="s">
        <v>273</v>
      </c>
      <c r="C2334" s="33" t="s">
        <v>40</v>
      </c>
      <c r="D2334" s="34" t="s">
        <v>284</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35">
      <c r="A2335" s="2">
        <f xml:space="preserve"> ROW( data_scaledImpacts[[#This Row],[row_id]] ) - ROW( data_scaledImpacts[[#Headers],[row_id]] )</f>
        <v>2334</v>
      </c>
      <c r="B2335" s="32" t="s">
        <v>273</v>
      </c>
      <c r="C2335" s="33" t="s">
        <v>40</v>
      </c>
      <c r="D2335" s="34" t="s">
        <v>284</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35">
      <c r="A2336" s="2">
        <f xml:space="preserve"> ROW( data_scaledImpacts[[#This Row],[row_id]] ) - ROW( data_scaledImpacts[[#Headers],[row_id]] )</f>
        <v>2335</v>
      </c>
      <c r="B2336" s="32" t="s">
        <v>273</v>
      </c>
      <c r="C2336" s="33" t="s">
        <v>40</v>
      </c>
      <c r="D2336" s="34" t="s">
        <v>284</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35">
      <c r="A2337" s="2">
        <f xml:space="preserve"> ROW( data_scaledImpacts[[#This Row],[row_id]] ) - ROW( data_scaledImpacts[[#Headers],[row_id]] )</f>
        <v>2336</v>
      </c>
      <c r="B2337" s="32" t="s">
        <v>273</v>
      </c>
      <c r="C2337" s="33" t="s">
        <v>40</v>
      </c>
      <c r="D2337" s="34" t="s">
        <v>284</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35">
      <c r="A2338" s="2">
        <f xml:space="preserve"> ROW( data_scaledImpacts[[#This Row],[row_id]] ) - ROW( data_scaledImpacts[[#Headers],[row_id]] )</f>
        <v>2337</v>
      </c>
      <c r="B2338" s="32" t="s">
        <v>273</v>
      </c>
      <c r="C2338" s="33" t="s">
        <v>40</v>
      </c>
      <c r="D2338" s="34" t="s">
        <v>284</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35">
      <c r="A2339" s="2">
        <f xml:space="preserve"> ROW( data_scaledImpacts[[#This Row],[row_id]] ) - ROW( data_scaledImpacts[[#Headers],[row_id]] )</f>
        <v>2338</v>
      </c>
      <c r="B2339" s="32" t="s">
        <v>273</v>
      </c>
      <c r="C2339" s="33" t="s">
        <v>40</v>
      </c>
      <c r="D2339" s="34" t="s">
        <v>284</v>
      </c>
      <c r="E2339" s="33"/>
      <c r="F2339" s="32" t="s">
        <v>0</v>
      </c>
      <c r="G2339" s="33">
        <v>7</v>
      </c>
      <c r="H2339" s="90"/>
      <c r="I2339" s="35"/>
      <c r="J2339" s="36"/>
      <c r="K2339" s="35"/>
      <c r="L2339" s="35"/>
      <c r="M2339" s="35"/>
    </row>
    <row r="2340" spans="1:14" x14ac:dyDescent="0.35">
      <c r="A2340" s="2">
        <f xml:space="preserve"> ROW( data_scaledImpacts[[#This Row],[row_id]] ) - ROW( data_scaledImpacts[[#Headers],[row_id]] )</f>
        <v>2339</v>
      </c>
      <c r="B2340" s="32" t="s">
        <v>273</v>
      </c>
      <c r="C2340" s="33" t="s">
        <v>40</v>
      </c>
      <c r="D2340" s="34" t="s">
        <v>284</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35">
      <c r="A2341" s="2">
        <f xml:space="preserve"> ROW( data_scaledImpacts[[#This Row],[row_id]] ) - ROW( data_scaledImpacts[[#Headers],[row_id]] )</f>
        <v>2340</v>
      </c>
      <c r="B2341" s="32" t="s">
        <v>273</v>
      </c>
      <c r="C2341" s="33" t="s">
        <v>40</v>
      </c>
      <c r="D2341" s="34" t="s">
        <v>284</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35">
      <c r="A2342" s="2">
        <f xml:space="preserve"> ROW( data_scaledImpacts[[#This Row],[row_id]] ) - ROW( data_scaledImpacts[[#Headers],[row_id]] )</f>
        <v>2341</v>
      </c>
      <c r="B2342" s="32" t="s">
        <v>273</v>
      </c>
      <c r="C2342" s="33" t="s">
        <v>40</v>
      </c>
      <c r="D2342" s="34" t="s">
        <v>284</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35">
      <c r="A2343" s="2">
        <f xml:space="preserve"> ROW( data_scaledImpacts[[#This Row],[row_id]] ) - ROW( data_scaledImpacts[[#Headers],[row_id]] )</f>
        <v>2342</v>
      </c>
      <c r="B2343" s="32" t="s">
        <v>273</v>
      </c>
      <c r="C2343" s="33" t="s">
        <v>40</v>
      </c>
      <c r="D2343" s="34" t="s">
        <v>284</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35">
      <c r="A2344" s="2">
        <f xml:space="preserve"> ROW( data_scaledImpacts[[#This Row],[row_id]] ) - ROW( data_scaledImpacts[[#Headers],[row_id]] )</f>
        <v>2343</v>
      </c>
      <c r="B2344" s="32" t="s">
        <v>273</v>
      </c>
      <c r="C2344" s="33" t="s">
        <v>40</v>
      </c>
      <c r="D2344" s="34" t="s">
        <v>284</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35">
      <c r="A2345" s="2">
        <f xml:space="preserve"> ROW( data_scaledImpacts[[#This Row],[row_id]] ) - ROW( data_scaledImpacts[[#Headers],[row_id]] )</f>
        <v>2344</v>
      </c>
      <c r="B2345" s="32" t="s">
        <v>273</v>
      </c>
      <c r="C2345" s="33" t="s">
        <v>40</v>
      </c>
      <c r="D2345" s="34" t="s">
        <v>284</v>
      </c>
      <c r="E2345" s="33"/>
      <c r="F2345" s="32" t="s">
        <v>1</v>
      </c>
      <c r="G2345" s="33">
        <v>6</v>
      </c>
      <c r="H2345" s="90"/>
      <c r="I2345" s="35"/>
      <c r="J2345" s="36"/>
      <c r="K2345" s="35"/>
      <c r="L2345" s="35"/>
      <c r="M2345" s="35"/>
    </row>
    <row r="2346" spans="1:14" x14ac:dyDescent="0.35">
      <c r="A2346" s="2">
        <f xml:space="preserve"> ROW( data_scaledImpacts[[#This Row],[row_id]] ) - ROW( data_scaledImpacts[[#Headers],[row_id]] )</f>
        <v>2345</v>
      </c>
      <c r="B2346" s="32" t="s">
        <v>273</v>
      </c>
      <c r="C2346" s="33" t="s">
        <v>40</v>
      </c>
      <c r="D2346" s="34" t="s">
        <v>284</v>
      </c>
      <c r="E2346" s="33"/>
      <c r="F2346" s="32" t="s">
        <v>1</v>
      </c>
      <c r="G2346" s="33">
        <v>7</v>
      </c>
      <c r="H2346" s="90"/>
      <c r="I2346" s="35"/>
      <c r="J2346" s="36"/>
      <c r="K2346" s="35"/>
      <c r="L2346" s="35"/>
      <c r="M2346" s="35"/>
    </row>
    <row r="2347" spans="1:14" x14ac:dyDescent="0.35">
      <c r="A2347" s="2">
        <f xml:space="preserve"> ROW( data_scaledImpacts[[#This Row],[row_id]] ) - ROW( data_scaledImpacts[[#Headers],[row_id]] )</f>
        <v>2346</v>
      </c>
      <c r="B2347" s="32" t="s">
        <v>273</v>
      </c>
      <c r="C2347" s="33" t="s">
        <v>40</v>
      </c>
      <c r="D2347" s="34" t="s">
        <v>284</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35">
      <c r="A2348" s="2">
        <f xml:space="preserve"> ROW( data_scaledImpacts[[#This Row],[row_id]] ) - ROW( data_scaledImpacts[[#Headers],[row_id]] )</f>
        <v>2347</v>
      </c>
      <c r="B2348" s="32" t="s">
        <v>273</v>
      </c>
      <c r="C2348" s="33" t="s">
        <v>40</v>
      </c>
      <c r="D2348" s="34" t="s">
        <v>284</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35">
      <c r="A2349" s="2">
        <f xml:space="preserve"> ROW( data_scaledImpacts[[#This Row],[row_id]] ) - ROW( data_scaledImpacts[[#Headers],[row_id]] )</f>
        <v>2348</v>
      </c>
      <c r="B2349" s="32" t="s">
        <v>273</v>
      </c>
      <c r="C2349" s="33" t="s">
        <v>40</v>
      </c>
      <c r="D2349" s="34" t="s">
        <v>284</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35">
      <c r="A2350" s="2">
        <f xml:space="preserve"> ROW( data_scaledImpacts[[#This Row],[row_id]] ) - ROW( data_scaledImpacts[[#Headers],[row_id]] )</f>
        <v>2349</v>
      </c>
      <c r="B2350" s="32" t="s">
        <v>273</v>
      </c>
      <c r="C2350" s="33" t="s">
        <v>40</v>
      </c>
      <c r="D2350" s="34" t="s">
        <v>284</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35">
      <c r="A2351" s="2">
        <f xml:space="preserve"> ROW( data_scaledImpacts[[#This Row],[row_id]] ) - ROW( data_scaledImpacts[[#Headers],[row_id]] )</f>
        <v>2350</v>
      </c>
      <c r="B2351" s="32" t="s">
        <v>273</v>
      </c>
      <c r="C2351" s="33" t="s">
        <v>40</v>
      </c>
      <c r="D2351" s="34" t="s">
        <v>284</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35">
      <c r="A2352" s="2">
        <f xml:space="preserve"> ROW( data_scaledImpacts[[#This Row],[row_id]] ) - ROW( data_scaledImpacts[[#Headers],[row_id]] )</f>
        <v>2351</v>
      </c>
      <c r="B2352" s="32" t="s">
        <v>273</v>
      </c>
      <c r="C2352" s="33" t="s">
        <v>40</v>
      </c>
      <c r="D2352" s="34" t="s">
        <v>284</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35">
      <c r="A2353" s="2">
        <f xml:space="preserve"> ROW( data_scaledImpacts[[#This Row],[row_id]] ) - ROW( data_scaledImpacts[[#Headers],[row_id]] )</f>
        <v>2352</v>
      </c>
      <c r="B2353" s="32" t="s">
        <v>273</v>
      </c>
      <c r="C2353" s="33" t="s">
        <v>40</v>
      </c>
      <c r="D2353" s="34" t="s">
        <v>284</v>
      </c>
      <c r="E2353" s="33"/>
      <c r="F2353" s="32" t="s">
        <v>15</v>
      </c>
      <c r="G2353" s="33">
        <v>7</v>
      </c>
      <c r="H2353" s="90"/>
      <c r="I2353" s="35"/>
      <c r="J2353" s="36"/>
      <c r="K2353" s="35"/>
      <c r="L2353" s="35"/>
      <c r="M2353" s="35"/>
    </row>
    <row r="2354" spans="1:14" x14ac:dyDescent="0.35">
      <c r="A2354" s="2">
        <f xml:space="preserve"> ROW( data_scaledImpacts[[#This Row],[row_id]] ) - ROW( data_scaledImpacts[[#Headers],[row_id]] )</f>
        <v>2353</v>
      </c>
      <c r="B2354" s="32" t="s">
        <v>273</v>
      </c>
      <c r="C2354" s="33" t="s">
        <v>40</v>
      </c>
      <c r="D2354" s="34" t="s">
        <v>284</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35">
      <c r="A2355" s="2">
        <f xml:space="preserve"> ROW( data_scaledImpacts[[#This Row],[row_id]] ) - ROW( data_scaledImpacts[[#Headers],[row_id]] )</f>
        <v>2354</v>
      </c>
      <c r="B2355" s="32" t="s">
        <v>273</v>
      </c>
      <c r="C2355" s="33" t="s">
        <v>40</v>
      </c>
      <c r="D2355" s="34" t="s">
        <v>284</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35">
      <c r="A2356" s="2">
        <f xml:space="preserve"> ROW( data_scaledImpacts[[#This Row],[row_id]] ) - ROW( data_scaledImpacts[[#Headers],[row_id]] )</f>
        <v>2355</v>
      </c>
      <c r="B2356" s="32" t="s">
        <v>273</v>
      </c>
      <c r="C2356" s="33" t="s">
        <v>40</v>
      </c>
      <c r="D2356" s="34" t="s">
        <v>284</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35">
      <c r="A2357" s="2">
        <f xml:space="preserve"> ROW( data_scaledImpacts[[#This Row],[row_id]] ) - ROW( data_scaledImpacts[[#Headers],[row_id]] )</f>
        <v>2356</v>
      </c>
      <c r="B2357" s="32" t="s">
        <v>273</v>
      </c>
      <c r="C2357" s="33" t="s">
        <v>40</v>
      </c>
      <c r="D2357" s="34" t="s">
        <v>284</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35">
      <c r="A2358" s="2">
        <f xml:space="preserve"> ROW( data_scaledImpacts[[#This Row],[row_id]] ) - ROW( data_scaledImpacts[[#Headers],[row_id]] )</f>
        <v>2357</v>
      </c>
      <c r="B2358" s="32" t="s">
        <v>273</v>
      </c>
      <c r="C2358" s="33" t="s">
        <v>40</v>
      </c>
      <c r="D2358" s="34" t="s">
        <v>284</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35">
      <c r="A2359" s="2">
        <f xml:space="preserve"> ROW( data_scaledImpacts[[#This Row],[row_id]] ) - ROW( data_scaledImpacts[[#Headers],[row_id]] )</f>
        <v>2358</v>
      </c>
      <c r="B2359" s="32" t="s">
        <v>273</v>
      </c>
      <c r="C2359" s="33" t="s">
        <v>40</v>
      </c>
      <c r="D2359" s="34" t="s">
        <v>284</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35">
      <c r="A2360" s="2">
        <f xml:space="preserve"> ROW( data_scaledImpacts[[#This Row],[row_id]] ) - ROW( data_scaledImpacts[[#Headers],[row_id]] )</f>
        <v>2359</v>
      </c>
      <c r="B2360" s="32" t="s">
        <v>273</v>
      </c>
      <c r="C2360" s="33" t="s">
        <v>40</v>
      </c>
      <c r="D2360" s="34" t="s">
        <v>284</v>
      </c>
      <c r="E2360" s="33"/>
      <c r="F2360" s="32" t="s">
        <v>5</v>
      </c>
      <c r="G2360" s="33">
        <v>7</v>
      </c>
      <c r="H2360" s="90"/>
      <c r="I2360" s="35"/>
      <c r="J2360" s="36"/>
      <c r="K2360" s="35"/>
      <c r="L2360" s="35"/>
      <c r="M2360" s="35"/>
    </row>
    <row r="2361" spans="1:14" x14ac:dyDescent="0.35">
      <c r="A2361" s="2">
        <f xml:space="preserve"> ROW( data_scaledImpacts[[#This Row],[row_id]] ) - ROW( data_scaledImpacts[[#Headers],[row_id]] )</f>
        <v>2360</v>
      </c>
      <c r="B2361" s="32" t="s">
        <v>273</v>
      </c>
      <c r="C2361" s="33" t="s">
        <v>40</v>
      </c>
      <c r="D2361" s="34" t="s">
        <v>284</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35">
      <c r="A2362" s="2">
        <f xml:space="preserve"> ROW( data_scaledImpacts[[#This Row],[row_id]] ) - ROW( data_scaledImpacts[[#Headers],[row_id]] )</f>
        <v>2361</v>
      </c>
      <c r="B2362" s="32" t="s">
        <v>273</v>
      </c>
      <c r="C2362" s="33" t="s">
        <v>40</v>
      </c>
      <c r="D2362" s="34" t="s">
        <v>284</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35">
      <c r="A2363" s="2">
        <f xml:space="preserve"> ROW( data_scaledImpacts[[#This Row],[row_id]] ) - ROW( data_scaledImpacts[[#Headers],[row_id]] )</f>
        <v>2362</v>
      </c>
      <c r="B2363" s="32" t="s">
        <v>273</v>
      </c>
      <c r="C2363" s="33" t="s">
        <v>40</v>
      </c>
      <c r="D2363" s="34" t="s">
        <v>284</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35">
      <c r="A2364" s="2">
        <f xml:space="preserve"> ROW( data_scaledImpacts[[#This Row],[row_id]] ) - ROW( data_scaledImpacts[[#Headers],[row_id]] )</f>
        <v>2363</v>
      </c>
      <c r="B2364" s="32" t="s">
        <v>273</v>
      </c>
      <c r="C2364" s="33" t="s">
        <v>40</v>
      </c>
      <c r="D2364" s="34" t="s">
        <v>284</v>
      </c>
      <c r="E2364" s="33"/>
      <c r="F2364" s="32" t="s">
        <v>2</v>
      </c>
      <c r="G2364" s="33">
        <v>4</v>
      </c>
      <c r="H2364" s="90"/>
      <c r="I2364" s="35"/>
      <c r="J2364" s="36"/>
      <c r="K2364" s="35"/>
      <c r="L2364" s="35"/>
      <c r="M2364" s="35"/>
    </row>
    <row r="2365" spans="1:14" x14ac:dyDescent="0.35">
      <c r="A2365" s="2">
        <f xml:space="preserve"> ROW( data_scaledImpacts[[#This Row],[row_id]] ) - ROW( data_scaledImpacts[[#Headers],[row_id]] )</f>
        <v>2364</v>
      </c>
      <c r="B2365" s="32" t="s">
        <v>273</v>
      </c>
      <c r="C2365" s="33" t="s">
        <v>40</v>
      </c>
      <c r="D2365" s="34" t="s">
        <v>284</v>
      </c>
      <c r="E2365" s="33"/>
      <c r="F2365" s="32" t="s">
        <v>2</v>
      </c>
      <c r="G2365" s="33">
        <v>5</v>
      </c>
      <c r="H2365" s="90"/>
      <c r="I2365" s="35"/>
      <c r="J2365" s="36"/>
      <c r="K2365" s="35"/>
      <c r="L2365" s="35"/>
      <c r="M2365" s="35"/>
    </row>
    <row r="2366" spans="1:14" x14ac:dyDescent="0.35">
      <c r="A2366" s="2">
        <f xml:space="preserve"> ROW( data_scaledImpacts[[#This Row],[row_id]] ) - ROW( data_scaledImpacts[[#Headers],[row_id]] )</f>
        <v>2365</v>
      </c>
      <c r="B2366" s="32" t="s">
        <v>273</v>
      </c>
      <c r="C2366" s="33" t="s">
        <v>40</v>
      </c>
      <c r="D2366" s="34" t="s">
        <v>284</v>
      </c>
      <c r="E2366" s="33"/>
      <c r="F2366" s="32" t="s">
        <v>2</v>
      </c>
      <c r="G2366" s="33">
        <v>6</v>
      </c>
      <c r="H2366" s="90"/>
      <c r="I2366" s="35"/>
      <c r="J2366" s="36"/>
      <c r="K2366" s="35"/>
      <c r="L2366" s="35"/>
      <c r="M2366" s="35"/>
    </row>
    <row r="2367" spans="1:14" x14ac:dyDescent="0.35">
      <c r="A2367" s="2">
        <f xml:space="preserve"> ROW( data_scaledImpacts[[#This Row],[row_id]] ) - ROW( data_scaledImpacts[[#Headers],[row_id]] )</f>
        <v>2366</v>
      </c>
      <c r="B2367" s="32" t="s">
        <v>273</v>
      </c>
      <c r="C2367" s="33" t="s">
        <v>40</v>
      </c>
      <c r="D2367" s="34" t="s">
        <v>284</v>
      </c>
      <c r="E2367" s="33"/>
      <c r="F2367" s="32" t="s">
        <v>2</v>
      </c>
      <c r="G2367" s="33">
        <v>7</v>
      </c>
      <c r="H2367" s="90"/>
      <c r="I2367" s="35"/>
      <c r="J2367" s="36"/>
      <c r="K2367" s="35"/>
      <c r="L2367" s="35"/>
      <c r="M2367" s="35"/>
    </row>
    <row r="2368" spans="1:14" x14ac:dyDescent="0.35">
      <c r="A2368" s="2">
        <f xml:space="preserve"> ROW( data_scaledImpacts[[#This Row],[row_id]] ) - ROW( data_scaledImpacts[[#Headers],[row_id]] )</f>
        <v>2367</v>
      </c>
      <c r="B2368" s="32" t="s">
        <v>273</v>
      </c>
      <c r="C2368" s="33" t="s">
        <v>40</v>
      </c>
      <c r="D2368" s="34" t="s">
        <v>284</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35">
      <c r="A2369" s="2">
        <f xml:space="preserve"> ROW( data_scaledImpacts[[#This Row],[row_id]] ) - ROW( data_scaledImpacts[[#Headers],[row_id]] )</f>
        <v>2368</v>
      </c>
      <c r="B2369" s="32" t="s">
        <v>273</v>
      </c>
      <c r="C2369" s="33" t="s">
        <v>40</v>
      </c>
      <c r="D2369" s="34" t="s">
        <v>284</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35">
      <c r="A2370" s="2">
        <f xml:space="preserve"> ROW( data_scaledImpacts[[#This Row],[row_id]] ) - ROW( data_scaledImpacts[[#Headers],[row_id]] )</f>
        <v>2369</v>
      </c>
      <c r="B2370" s="32" t="s">
        <v>273</v>
      </c>
      <c r="C2370" s="33" t="s">
        <v>40</v>
      </c>
      <c r="D2370" s="34" t="s">
        <v>284</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35">
      <c r="A2371" s="2">
        <f xml:space="preserve"> ROW( data_scaledImpacts[[#This Row],[row_id]] ) - ROW( data_scaledImpacts[[#Headers],[row_id]] )</f>
        <v>2370</v>
      </c>
      <c r="B2371" s="32" t="s">
        <v>273</v>
      </c>
      <c r="C2371" s="33" t="s">
        <v>40</v>
      </c>
      <c r="D2371" s="34" t="s">
        <v>284</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35">
      <c r="A2372" s="2">
        <f xml:space="preserve"> ROW( data_scaledImpacts[[#This Row],[row_id]] ) - ROW( data_scaledImpacts[[#Headers],[row_id]] )</f>
        <v>2371</v>
      </c>
      <c r="B2372" s="32" t="s">
        <v>273</v>
      </c>
      <c r="C2372" s="33" t="s">
        <v>40</v>
      </c>
      <c r="D2372" s="34" t="s">
        <v>284</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35">
      <c r="A2373" s="2">
        <f xml:space="preserve"> ROW( data_scaledImpacts[[#This Row],[row_id]] ) - ROW( data_scaledImpacts[[#Headers],[row_id]] )</f>
        <v>2372</v>
      </c>
      <c r="B2373" s="32" t="s">
        <v>273</v>
      </c>
      <c r="C2373" s="33" t="s">
        <v>40</v>
      </c>
      <c r="D2373" s="34" t="s">
        <v>284</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35">
      <c r="A2374" s="2">
        <f xml:space="preserve"> ROW( data_scaledImpacts[[#This Row],[row_id]] ) - ROW( data_scaledImpacts[[#Headers],[row_id]] )</f>
        <v>2373</v>
      </c>
      <c r="B2374" s="32" t="s">
        <v>273</v>
      </c>
      <c r="C2374" s="33" t="s">
        <v>40</v>
      </c>
      <c r="D2374" s="34" t="s">
        <v>284</v>
      </c>
      <c r="E2374" s="33"/>
      <c r="F2374" s="32" t="s">
        <v>3</v>
      </c>
      <c r="G2374" s="33">
        <v>7</v>
      </c>
      <c r="H2374" s="104"/>
      <c r="I2374" s="104"/>
      <c r="J2374" s="139"/>
      <c r="K2374" s="104"/>
      <c r="L2374" s="104"/>
      <c r="M2374" s="104"/>
    </row>
    <row r="2375" spans="1:14" x14ac:dyDescent="0.35">
      <c r="A2375" s="2">
        <f xml:space="preserve"> ROW( data_scaledImpacts[[#This Row],[row_id]] ) - ROW( data_scaledImpacts[[#Headers],[row_id]] )</f>
        <v>2374</v>
      </c>
      <c r="B2375" s="32" t="s">
        <v>273</v>
      </c>
      <c r="C2375" s="33" t="s">
        <v>40</v>
      </c>
      <c r="D2375" s="34" t="s">
        <v>284</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35">
      <c r="A2376" s="2">
        <f xml:space="preserve"> ROW( data_scaledImpacts[[#This Row],[row_id]] ) - ROW( data_scaledImpacts[[#Headers],[row_id]] )</f>
        <v>2375</v>
      </c>
      <c r="B2376" s="32" t="s">
        <v>273</v>
      </c>
      <c r="C2376" s="33" t="s">
        <v>40</v>
      </c>
      <c r="D2376" s="34" t="s">
        <v>284</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35">
      <c r="A2377" s="2">
        <f xml:space="preserve"> ROW( data_scaledImpacts[[#This Row],[row_id]] ) - ROW( data_scaledImpacts[[#Headers],[row_id]] )</f>
        <v>2376</v>
      </c>
      <c r="B2377" s="32" t="s">
        <v>273</v>
      </c>
      <c r="C2377" s="33" t="s">
        <v>40</v>
      </c>
      <c r="D2377" s="34" t="s">
        <v>284</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35">
      <c r="A2378" s="2">
        <f xml:space="preserve"> ROW( data_scaledImpacts[[#This Row],[row_id]] ) - ROW( data_scaledImpacts[[#Headers],[row_id]] )</f>
        <v>2377</v>
      </c>
      <c r="B2378" s="32" t="s">
        <v>273</v>
      </c>
      <c r="C2378" s="33" t="s">
        <v>40</v>
      </c>
      <c r="D2378" s="34" t="s">
        <v>284</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35">
      <c r="A2379" s="2">
        <f xml:space="preserve"> ROW( data_scaledImpacts[[#This Row],[row_id]] ) - ROW( data_scaledImpacts[[#Headers],[row_id]] )</f>
        <v>2378</v>
      </c>
      <c r="B2379" s="32" t="s">
        <v>273</v>
      </c>
      <c r="C2379" s="33" t="s">
        <v>40</v>
      </c>
      <c r="D2379" s="34" t="s">
        <v>284</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35">
      <c r="A2380" s="2">
        <f xml:space="preserve"> ROW( data_scaledImpacts[[#This Row],[row_id]] ) - ROW( data_scaledImpacts[[#Headers],[row_id]] )</f>
        <v>2379</v>
      </c>
      <c r="B2380" s="32" t="s">
        <v>273</v>
      </c>
      <c r="C2380" s="33" t="s">
        <v>40</v>
      </c>
      <c r="D2380" s="34" t="s">
        <v>284</v>
      </c>
      <c r="E2380" s="33"/>
      <c r="F2380" s="32" t="s">
        <v>4</v>
      </c>
      <c r="G2380" s="33">
        <v>6</v>
      </c>
      <c r="H2380" s="104"/>
      <c r="I2380" s="104"/>
      <c r="J2380" s="139"/>
      <c r="K2380" s="104"/>
      <c r="L2380" s="104"/>
      <c r="M2380" s="104"/>
    </row>
    <row r="2381" spans="1:14" x14ac:dyDescent="0.35">
      <c r="A2381" s="2">
        <f xml:space="preserve"> ROW( data_scaledImpacts[[#This Row],[row_id]] ) - ROW( data_scaledImpacts[[#Headers],[row_id]] )</f>
        <v>2380</v>
      </c>
      <c r="B2381" s="32" t="s">
        <v>273</v>
      </c>
      <c r="C2381" s="33" t="s">
        <v>40</v>
      </c>
      <c r="D2381" s="34" t="s">
        <v>284</v>
      </c>
      <c r="E2381" s="33"/>
      <c r="F2381" s="32" t="s">
        <v>4</v>
      </c>
      <c r="G2381" s="33">
        <v>7</v>
      </c>
      <c r="H2381" s="104"/>
      <c r="I2381" s="104"/>
      <c r="J2381" s="139"/>
      <c r="K2381" s="104"/>
      <c r="L2381" s="104"/>
      <c r="M2381" s="104"/>
    </row>
    <row r="2382" spans="1:14" x14ac:dyDescent="0.35">
      <c r="A2382" s="2">
        <f xml:space="preserve"> ROW( data_scaledImpacts[[#This Row],[row_id]] ) - ROW( data_scaledImpacts[[#Headers],[row_id]] )</f>
        <v>2381</v>
      </c>
      <c r="B2382" s="32" t="s">
        <v>273</v>
      </c>
      <c r="C2382" s="33" t="s">
        <v>40</v>
      </c>
      <c r="D2382" s="34" t="s">
        <v>115</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35">
      <c r="A2383" s="2">
        <f xml:space="preserve"> ROW( data_scaledImpacts[[#This Row],[row_id]] ) - ROW( data_scaledImpacts[[#Headers],[row_id]] )</f>
        <v>2382</v>
      </c>
      <c r="B2383" s="32" t="s">
        <v>273</v>
      </c>
      <c r="C2383" s="33" t="s">
        <v>40</v>
      </c>
      <c r="D2383" s="34" t="s">
        <v>115</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35">
      <c r="A2384" s="2">
        <f xml:space="preserve"> ROW( data_scaledImpacts[[#This Row],[row_id]] ) - ROW( data_scaledImpacts[[#Headers],[row_id]] )</f>
        <v>2383</v>
      </c>
      <c r="B2384" s="32" t="s">
        <v>273</v>
      </c>
      <c r="C2384" s="33" t="s">
        <v>40</v>
      </c>
      <c r="D2384" s="34" t="s">
        <v>115</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35">
      <c r="A2385" s="2">
        <f xml:space="preserve"> ROW( data_scaledImpacts[[#This Row],[row_id]] ) - ROW( data_scaledImpacts[[#Headers],[row_id]] )</f>
        <v>2384</v>
      </c>
      <c r="B2385" s="32" t="s">
        <v>273</v>
      </c>
      <c r="C2385" s="33" t="s">
        <v>40</v>
      </c>
      <c r="D2385" s="34" t="s">
        <v>115</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35">
      <c r="A2386" s="2">
        <f xml:space="preserve"> ROW( data_scaledImpacts[[#This Row],[row_id]] ) - ROW( data_scaledImpacts[[#Headers],[row_id]] )</f>
        <v>2385</v>
      </c>
      <c r="B2386" s="32" t="s">
        <v>273</v>
      </c>
      <c r="C2386" s="33" t="s">
        <v>40</v>
      </c>
      <c r="D2386" s="34" t="s">
        <v>115</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35">
      <c r="A2387" s="2">
        <f xml:space="preserve"> ROW( data_scaledImpacts[[#This Row],[row_id]] ) - ROW( data_scaledImpacts[[#Headers],[row_id]] )</f>
        <v>2386</v>
      </c>
      <c r="B2387" s="32" t="s">
        <v>273</v>
      </c>
      <c r="C2387" s="33" t="s">
        <v>40</v>
      </c>
      <c r="D2387" s="34" t="s">
        <v>115</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35">
      <c r="A2388" s="2">
        <f xml:space="preserve"> ROW( data_scaledImpacts[[#This Row],[row_id]] ) - ROW( data_scaledImpacts[[#Headers],[row_id]] )</f>
        <v>2387</v>
      </c>
      <c r="B2388" s="32" t="s">
        <v>273</v>
      </c>
      <c r="C2388" s="33" t="s">
        <v>40</v>
      </c>
      <c r="D2388" s="34" t="s">
        <v>115</v>
      </c>
      <c r="E2388" s="33"/>
      <c r="F2388" s="32" t="s">
        <v>0</v>
      </c>
      <c r="G2388" s="33">
        <v>7</v>
      </c>
      <c r="H2388" s="104"/>
      <c r="I2388" s="104"/>
      <c r="J2388" s="139"/>
      <c r="K2388" s="104"/>
      <c r="L2388" s="104"/>
      <c r="M2388" s="104"/>
    </row>
    <row r="2389" spans="1:14" x14ac:dyDescent="0.35">
      <c r="A2389" s="2">
        <f xml:space="preserve"> ROW( data_scaledImpacts[[#This Row],[row_id]] ) - ROW( data_scaledImpacts[[#Headers],[row_id]] )</f>
        <v>2388</v>
      </c>
      <c r="B2389" s="32" t="s">
        <v>273</v>
      </c>
      <c r="C2389" s="33" t="s">
        <v>40</v>
      </c>
      <c r="D2389" s="34" t="s">
        <v>115</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35">
      <c r="A2390" s="2">
        <f xml:space="preserve"> ROW( data_scaledImpacts[[#This Row],[row_id]] ) - ROW( data_scaledImpacts[[#Headers],[row_id]] )</f>
        <v>2389</v>
      </c>
      <c r="B2390" s="32" t="s">
        <v>273</v>
      </c>
      <c r="C2390" s="33" t="s">
        <v>40</v>
      </c>
      <c r="D2390" s="34" t="s">
        <v>115</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35">
      <c r="A2391" s="2">
        <f xml:space="preserve"> ROW( data_scaledImpacts[[#This Row],[row_id]] ) - ROW( data_scaledImpacts[[#Headers],[row_id]] )</f>
        <v>2390</v>
      </c>
      <c r="B2391" s="32" t="s">
        <v>273</v>
      </c>
      <c r="C2391" s="33" t="s">
        <v>40</v>
      </c>
      <c r="D2391" s="34" t="s">
        <v>115</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35">
      <c r="A2392" s="2">
        <f xml:space="preserve"> ROW( data_scaledImpacts[[#This Row],[row_id]] ) - ROW( data_scaledImpacts[[#Headers],[row_id]] )</f>
        <v>2391</v>
      </c>
      <c r="B2392" s="32" t="s">
        <v>273</v>
      </c>
      <c r="C2392" s="33" t="s">
        <v>40</v>
      </c>
      <c r="D2392" s="34" t="s">
        <v>115</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35">
      <c r="A2393" s="2">
        <f xml:space="preserve"> ROW( data_scaledImpacts[[#This Row],[row_id]] ) - ROW( data_scaledImpacts[[#Headers],[row_id]] )</f>
        <v>2392</v>
      </c>
      <c r="B2393" s="32" t="s">
        <v>273</v>
      </c>
      <c r="C2393" s="33" t="s">
        <v>40</v>
      </c>
      <c r="D2393" s="34" t="s">
        <v>115</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35">
      <c r="A2394" s="2">
        <f xml:space="preserve"> ROW( data_scaledImpacts[[#This Row],[row_id]] ) - ROW( data_scaledImpacts[[#Headers],[row_id]] )</f>
        <v>2393</v>
      </c>
      <c r="B2394" s="32" t="s">
        <v>273</v>
      </c>
      <c r="C2394" s="33" t="s">
        <v>40</v>
      </c>
      <c r="D2394" s="34" t="s">
        <v>115</v>
      </c>
      <c r="E2394" s="33"/>
      <c r="F2394" s="32" t="s">
        <v>1</v>
      </c>
      <c r="G2394" s="33">
        <v>6</v>
      </c>
      <c r="H2394" s="104"/>
      <c r="I2394" s="104"/>
      <c r="J2394" s="139"/>
      <c r="K2394" s="104"/>
      <c r="L2394" s="104"/>
      <c r="M2394" s="104"/>
    </row>
    <row r="2395" spans="1:14" x14ac:dyDescent="0.35">
      <c r="A2395" s="2">
        <f xml:space="preserve"> ROW( data_scaledImpacts[[#This Row],[row_id]] ) - ROW( data_scaledImpacts[[#Headers],[row_id]] )</f>
        <v>2394</v>
      </c>
      <c r="B2395" s="32" t="s">
        <v>273</v>
      </c>
      <c r="C2395" s="33" t="s">
        <v>40</v>
      </c>
      <c r="D2395" s="34" t="s">
        <v>115</v>
      </c>
      <c r="E2395" s="33"/>
      <c r="F2395" s="32" t="s">
        <v>1</v>
      </c>
      <c r="G2395" s="33">
        <v>7</v>
      </c>
      <c r="H2395" s="104"/>
      <c r="I2395" s="104"/>
      <c r="J2395" s="139"/>
      <c r="K2395" s="104"/>
      <c r="L2395" s="104"/>
      <c r="M2395" s="104"/>
    </row>
    <row r="2396" spans="1:14" x14ac:dyDescent="0.35">
      <c r="A2396" s="2">
        <f xml:space="preserve"> ROW( data_scaledImpacts[[#This Row],[row_id]] ) - ROW( data_scaledImpacts[[#Headers],[row_id]] )</f>
        <v>2395</v>
      </c>
      <c r="B2396" s="32" t="s">
        <v>273</v>
      </c>
      <c r="C2396" s="33" t="s">
        <v>40</v>
      </c>
      <c r="D2396" s="34" t="s">
        <v>115</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35">
      <c r="A2397" s="2">
        <f xml:space="preserve"> ROW( data_scaledImpacts[[#This Row],[row_id]] ) - ROW( data_scaledImpacts[[#Headers],[row_id]] )</f>
        <v>2396</v>
      </c>
      <c r="B2397" s="32" t="s">
        <v>273</v>
      </c>
      <c r="C2397" s="33" t="s">
        <v>40</v>
      </c>
      <c r="D2397" s="34" t="s">
        <v>115</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35">
      <c r="A2398" s="2">
        <f xml:space="preserve"> ROW( data_scaledImpacts[[#This Row],[row_id]] ) - ROW( data_scaledImpacts[[#Headers],[row_id]] )</f>
        <v>2397</v>
      </c>
      <c r="B2398" s="32" t="s">
        <v>273</v>
      </c>
      <c r="C2398" s="33" t="s">
        <v>40</v>
      </c>
      <c r="D2398" s="34" t="s">
        <v>115</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35">
      <c r="A2399" s="2">
        <f xml:space="preserve"> ROW( data_scaledImpacts[[#This Row],[row_id]] ) - ROW( data_scaledImpacts[[#Headers],[row_id]] )</f>
        <v>2398</v>
      </c>
      <c r="B2399" s="32" t="s">
        <v>273</v>
      </c>
      <c r="C2399" s="33" t="s">
        <v>40</v>
      </c>
      <c r="D2399" s="34" t="s">
        <v>115</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35">
      <c r="A2400" s="2">
        <f xml:space="preserve"> ROW( data_scaledImpacts[[#This Row],[row_id]] ) - ROW( data_scaledImpacts[[#Headers],[row_id]] )</f>
        <v>2399</v>
      </c>
      <c r="B2400" s="32" t="s">
        <v>273</v>
      </c>
      <c r="C2400" s="33" t="s">
        <v>40</v>
      </c>
      <c r="D2400" s="34" t="s">
        <v>115</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35">
      <c r="A2401" s="2">
        <f xml:space="preserve"> ROW( data_scaledImpacts[[#This Row],[row_id]] ) - ROW( data_scaledImpacts[[#Headers],[row_id]] )</f>
        <v>2400</v>
      </c>
      <c r="B2401" s="32" t="s">
        <v>273</v>
      </c>
      <c r="C2401" s="33" t="s">
        <v>40</v>
      </c>
      <c r="D2401" s="34" t="s">
        <v>115</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35">
      <c r="A2402" s="2">
        <f xml:space="preserve"> ROW( data_scaledImpacts[[#This Row],[row_id]] ) - ROW( data_scaledImpacts[[#Headers],[row_id]] )</f>
        <v>2401</v>
      </c>
      <c r="B2402" s="32" t="s">
        <v>273</v>
      </c>
      <c r="C2402" s="33" t="s">
        <v>40</v>
      </c>
      <c r="D2402" s="34" t="s">
        <v>115</v>
      </c>
      <c r="E2402" s="33"/>
      <c r="F2402" s="32" t="s">
        <v>15</v>
      </c>
      <c r="G2402" s="33">
        <v>7</v>
      </c>
      <c r="H2402" s="104"/>
      <c r="I2402" s="104"/>
      <c r="J2402" s="139"/>
      <c r="K2402" s="104"/>
      <c r="L2402" s="104"/>
      <c r="M2402" s="104"/>
    </row>
    <row r="2403" spans="1:14" x14ac:dyDescent="0.35">
      <c r="A2403" s="2">
        <f xml:space="preserve"> ROW( data_scaledImpacts[[#This Row],[row_id]] ) - ROW( data_scaledImpacts[[#Headers],[row_id]] )</f>
        <v>2402</v>
      </c>
      <c r="B2403" s="32" t="s">
        <v>273</v>
      </c>
      <c r="C2403" s="33" t="s">
        <v>40</v>
      </c>
      <c r="D2403" s="34" t="s">
        <v>115</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35">
      <c r="A2404" s="2">
        <f xml:space="preserve"> ROW( data_scaledImpacts[[#This Row],[row_id]] ) - ROW( data_scaledImpacts[[#Headers],[row_id]] )</f>
        <v>2403</v>
      </c>
      <c r="B2404" s="32" t="s">
        <v>273</v>
      </c>
      <c r="C2404" s="33" t="s">
        <v>40</v>
      </c>
      <c r="D2404" s="34" t="s">
        <v>115</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35">
      <c r="A2405" s="2">
        <f xml:space="preserve"> ROW( data_scaledImpacts[[#This Row],[row_id]] ) - ROW( data_scaledImpacts[[#Headers],[row_id]] )</f>
        <v>2404</v>
      </c>
      <c r="B2405" s="32" t="s">
        <v>273</v>
      </c>
      <c r="C2405" s="33" t="s">
        <v>40</v>
      </c>
      <c r="D2405" s="34" t="s">
        <v>115</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35">
      <c r="A2406" s="2">
        <f xml:space="preserve"> ROW( data_scaledImpacts[[#This Row],[row_id]] ) - ROW( data_scaledImpacts[[#Headers],[row_id]] )</f>
        <v>2405</v>
      </c>
      <c r="B2406" s="32" t="s">
        <v>273</v>
      </c>
      <c r="C2406" s="33" t="s">
        <v>40</v>
      </c>
      <c r="D2406" s="34" t="s">
        <v>115</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35">
      <c r="A2407" s="2">
        <f xml:space="preserve"> ROW( data_scaledImpacts[[#This Row],[row_id]] ) - ROW( data_scaledImpacts[[#Headers],[row_id]] )</f>
        <v>2406</v>
      </c>
      <c r="B2407" s="32" t="s">
        <v>273</v>
      </c>
      <c r="C2407" s="33" t="s">
        <v>40</v>
      </c>
      <c r="D2407" s="34" t="s">
        <v>115</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35">
      <c r="A2408" s="2">
        <f xml:space="preserve"> ROW( data_scaledImpacts[[#This Row],[row_id]] ) - ROW( data_scaledImpacts[[#Headers],[row_id]] )</f>
        <v>2407</v>
      </c>
      <c r="B2408" s="32" t="s">
        <v>273</v>
      </c>
      <c r="C2408" s="33" t="s">
        <v>40</v>
      </c>
      <c r="D2408" s="34" t="s">
        <v>115</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35">
      <c r="A2409" s="2">
        <f xml:space="preserve"> ROW( data_scaledImpacts[[#This Row],[row_id]] ) - ROW( data_scaledImpacts[[#Headers],[row_id]] )</f>
        <v>2408</v>
      </c>
      <c r="B2409" s="32" t="s">
        <v>273</v>
      </c>
      <c r="C2409" s="33" t="s">
        <v>40</v>
      </c>
      <c r="D2409" s="34" t="s">
        <v>115</v>
      </c>
      <c r="E2409" s="33"/>
      <c r="F2409" s="32" t="s">
        <v>5</v>
      </c>
      <c r="G2409" s="33">
        <v>7</v>
      </c>
      <c r="H2409" s="90"/>
      <c r="I2409" s="35"/>
      <c r="J2409" s="36"/>
      <c r="K2409" s="35"/>
      <c r="L2409" s="35"/>
      <c r="M2409" s="35"/>
    </row>
    <row r="2410" spans="1:14" x14ac:dyDescent="0.35">
      <c r="A2410" s="2">
        <f xml:space="preserve"> ROW( data_scaledImpacts[[#This Row],[row_id]] ) - ROW( data_scaledImpacts[[#Headers],[row_id]] )</f>
        <v>2409</v>
      </c>
      <c r="B2410" s="32" t="s">
        <v>273</v>
      </c>
      <c r="C2410" s="33" t="s">
        <v>40</v>
      </c>
      <c r="D2410" s="34" t="s">
        <v>115</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35">
      <c r="A2411" s="2">
        <f xml:space="preserve"> ROW( data_scaledImpacts[[#This Row],[row_id]] ) - ROW( data_scaledImpacts[[#Headers],[row_id]] )</f>
        <v>2410</v>
      </c>
      <c r="B2411" s="32" t="s">
        <v>273</v>
      </c>
      <c r="C2411" s="33" t="s">
        <v>40</v>
      </c>
      <c r="D2411" s="34" t="s">
        <v>115</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35">
      <c r="A2412" s="2">
        <f xml:space="preserve"> ROW( data_scaledImpacts[[#This Row],[row_id]] ) - ROW( data_scaledImpacts[[#Headers],[row_id]] )</f>
        <v>2411</v>
      </c>
      <c r="B2412" s="32" t="s">
        <v>273</v>
      </c>
      <c r="C2412" s="33" t="s">
        <v>40</v>
      </c>
      <c r="D2412" s="34" t="s">
        <v>115</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35">
      <c r="A2413" s="2">
        <f xml:space="preserve"> ROW( data_scaledImpacts[[#This Row],[row_id]] ) - ROW( data_scaledImpacts[[#Headers],[row_id]] )</f>
        <v>2412</v>
      </c>
      <c r="B2413" s="32" t="s">
        <v>273</v>
      </c>
      <c r="C2413" s="33" t="s">
        <v>40</v>
      </c>
      <c r="D2413" s="34" t="s">
        <v>115</v>
      </c>
      <c r="E2413" s="33"/>
      <c r="F2413" s="32" t="s">
        <v>2</v>
      </c>
      <c r="G2413" s="33">
        <v>4</v>
      </c>
      <c r="H2413" s="90"/>
      <c r="I2413" s="35"/>
      <c r="J2413" s="36"/>
      <c r="K2413" s="35"/>
      <c r="L2413" s="35"/>
      <c r="M2413" s="35"/>
    </row>
    <row r="2414" spans="1:14" x14ac:dyDescent="0.35">
      <c r="A2414" s="2">
        <f xml:space="preserve"> ROW( data_scaledImpacts[[#This Row],[row_id]] ) - ROW( data_scaledImpacts[[#Headers],[row_id]] )</f>
        <v>2413</v>
      </c>
      <c r="B2414" s="32" t="s">
        <v>273</v>
      </c>
      <c r="C2414" s="33" t="s">
        <v>40</v>
      </c>
      <c r="D2414" s="34" t="s">
        <v>115</v>
      </c>
      <c r="E2414" s="33"/>
      <c r="F2414" s="32" t="s">
        <v>2</v>
      </c>
      <c r="G2414" s="33">
        <v>5</v>
      </c>
      <c r="H2414" s="90"/>
      <c r="I2414" s="35"/>
      <c r="J2414" s="36"/>
      <c r="K2414" s="35"/>
      <c r="L2414" s="35"/>
      <c r="M2414" s="35"/>
    </row>
    <row r="2415" spans="1:14" x14ac:dyDescent="0.35">
      <c r="A2415" s="2">
        <f xml:space="preserve"> ROW( data_scaledImpacts[[#This Row],[row_id]] ) - ROW( data_scaledImpacts[[#Headers],[row_id]] )</f>
        <v>2414</v>
      </c>
      <c r="B2415" s="32" t="s">
        <v>273</v>
      </c>
      <c r="C2415" s="33" t="s">
        <v>40</v>
      </c>
      <c r="D2415" s="34" t="s">
        <v>115</v>
      </c>
      <c r="E2415" s="33"/>
      <c r="F2415" s="32" t="s">
        <v>2</v>
      </c>
      <c r="G2415" s="33">
        <v>6</v>
      </c>
      <c r="H2415" s="90"/>
      <c r="I2415" s="35"/>
      <c r="J2415" s="36"/>
      <c r="K2415" s="35"/>
      <c r="L2415" s="35"/>
      <c r="M2415" s="35"/>
    </row>
    <row r="2416" spans="1:14" x14ac:dyDescent="0.35">
      <c r="A2416" s="2">
        <f xml:space="preserve"> ROW( data_scaledImpacts[[#This Row],[row_id]] ) - ROW( data_scaledImpacts[[#Headers],[row_id]] )</f>
        <v>2415</v>
      </c>
      <c r="B2416" s="32" t="s">
        <v>273</v>
      </c>
      <c r="C2416" s="33" t="s">
        <v>40</v>
      </c>
      <c r="D2416" s="34" t="s">
        <v>115</v>
      </c>
      <c r="E2416" s="33"/>
      <c r="F2416" s="32" t="s">
        <v>2</v>
      </c>
      <c r="G2416" s="33">
        <v>7</v>
      </c>
      <c r="H2416" s="90"/>
      <c r="I2416" s="35"/>
      <c r="J2416" s="36"/>
      <c r="K2416" s="35"/>
      <c r="L2416" s="35"/>
      <c r="M2416" s="35"/>
    </row>
    <row r="2417" spans="1:14" x14ac:dyDescent="0.35">
      <c r="A2417" s="2">
        <f xml:space="preserve"> ROW( data_scaledImpacts[[#This Row],[row_id]] ) - ROW( data_scaledImpacts[[#Headers],[row_id]] )</f>
        <v>2416</v>
      </c>
      <c r="B2417" s="32" t="s">
        <v>273</v>
      </c>
      <c r="C2417" s="33" t="s">
        <v>40</v>
      </c>
      <c r="D2417" s="34" t="s">
        <v>115</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35">
      <c r="A2418" s="2">
        <f xml:space="preserve"> ROW( data_scaledImpacts[[#This Row],[row_id]] ) - ROW( data_scaledImpacts[[#Headers],[row_id]] )</f>
        <v>2417</v>
      </c>
      <c r="B2418" s="32" t="s">
        <v>273</v>
      </c>
      <c r="C2418" s="33" t="s">
        <v>40</v>
      </c>
      <c r="D2418" s="34" t="s">
        <v>115</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35">
      <c r="A2419" s="2">
        <f xml:space="preserve"> ROW( data_scaledImpacts[[#This Row],[row_id]] ) - ROW( data_scaledImpacts[[#Headers],[row_id]] )</f>
        <v>2418</v>
      </c>
      <c r="B2419" s="32" t="s">
        <v>273</v>
      </c>
      <c r="C2419" s="33" t="s">
        <v>40</v>
      </c>
      <c r="D2419" s="34" t="s">
        <v>115</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35">
      <c r="A2420" s="2">
        <f xml:space="preserve"> ROW( data_scaledImpacts[[#This Row],[row_id]] ) - ROW( data_scaledImpacts[[#Headers],[row_id]] )</f>
        <v>2419</v>
      </c>
      <c r="B2420" s="32" t="s">
        <v>273</v>
      </c>
      <c r="C2420" s="33" t="s">
        <v>40</v>
      </c>
      <c r="D2420" s="34" t="s">
        <v>115</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35">
      <c r="A2421" s="2">
        <f xml:space="preserve"> ROW( data_scaledImpacts[[#This Row],[row_id]] ) - ROW( data_scaledImpacts[[#Headers],[row_id]] )</f>
        <v>2420</v>
      </c>
      <c r="B2421" s="32" t="s">
        <v>273</v>
      </c>
      <c r="C2421" s="33" t="s">
        <v>40</v>
      </c>
      <c r="D2421" s="34" t="s">
        <v>115</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35">
      <c r="A2422" s="2">
        <f xml:space="preserve"> ROW( data_scaledImpacts[[#This Row],[row_id]] ) - ROW( data_scaledImpacts[[#Headers],[row_id]] )</f>
        <v>2421</v>
      </c>
      <c r="B2422" s="32" t="s">
        <v>273</v>
      </c>
      <c r="C2422" s="33" t="s">
        <v>40</v>
      </c>
      <c r="D2422" s="34" t="s">
        <v>115</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35">
      <c r="A2423" s="2">
        <f xml:space="preserve"> ROW( data_scaledImpacts[[#This Row],[row_id]] ) - ROW( data_scaledImpacts[[#Headers],[row_id]] )</f>
        <v>2422</v>
      </c>
      <c r="B2423" s="32" t="s">
        <v>273</v>
      </c>
      <c r="C2423" s="33" t="s">
        <v>40</v>
      </c>
      <c r="D2423" s="34" t="s">
        <v>115</v>
      </c>
      <c r="E2423" s="33"/>
      <c r="F2423" s="32" t="s">
        <v>3</v>
      </c>
      <c r="G2423" s="33">
        <v>7</v>
      </c>
      <c r="H2423" s="90"/>
      <c r="I2423" s="35"/>
      <c r="J2423" s="36"/>
      <c r="K2423" s="35"/>
      <c r="L2423" s="35"/>
      <c r="M2423" s="35"/>
    </row>
    <row r="2424" spans="1:14" x14ac:dyDescent="0.35">
      <c r="A2424" s="2">
        <f xml:space="preserve"> ROW( data_scaledImpacts[[#This Row],[row_id]] ) - ROW( data_scaledImpacts[[#Headers],[row_id]] )</f>
        <v>2423</v>
      </c>
      <c r="B2424" s="32" t="s">
        <v>273</v>
      </c>
      <c r="C2424" s="33" t="s">
        <v>40</v>
      </c>
      <c r="D2424" s="34" t="s">
        <v>115</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35">
      <c r="A2425" s="2">
        <f xml:space="preserve"> ROW( data_scaledImpacts[[#This Row],[row_id]] ) - ROW( data_scaledImpacts[[#Headers],[row_id]] )</f>
        <v>2424</v>
      </c>
      <c r="B2425" s="32" t="s">
        <v>273</v>
      </c>
      <c r="C2425" s="33" t="s">
        <v>40</v>
      </c>
      <c r="D2425" s="34" t="s">
        <v>115</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35">
      <c r="A2426" s="2">
        <f xml:space="preserve"> ROW( data_scaledImpacts[[#This Row],[row_id]] ) - ROW( data_scaledImpacts[[#Headers],[row_id]] )</f>
        <v>2425</v>
      </c>
      <c r="B2426" s="32" t="s">
        <v>273</v>
      </c>
      <c r="C2426" s="33" t="s">
        <v>40</v>
      </c>
      <c r="D2426" s="34" t="s">
        <v>115</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35">
      <c r="A2427" s="2">
        <f xml:space="preserve"> ROW( data_scaledImpacts[[#This Row],[row_id]] ) - ROW( data_scaledImpacts[[#Headers],[row_id]] )</f>
        <v>2426</v>
      </c>
      <c r="B2427" s="32" t="s">
        <v>273</v>
      </c>
      <c r="C2427" s="33" t="s">
        <v>40</v>
      </c>
      <c r="D2427" s="34" t="s">
        <v>115</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35">
      <c r="A2428" s="2">
        <f xml:space="preserve"> ROW( data_scaledImpacts[[#This Row],[row_id]] ) - ROW( data_scaledImpacts[[#Headers],[row_id]] )</f>
        <v>2427</v>
      </c>
      <c r="B2428" s="32" t="s">
        <v>273</v>
      </c>
      <c r="C2428" s="33" t="s">
        <v>40</v>
      </c>
      <c r="D2428" s="34" t="s">
        <v>115</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35">
      <c r="A2429" s="2">
        <f xml:space="preserve"> ROW( data_scaledImpacts[[#This Row],[row_id]] ) - ROW( data_scaledImpacts[[#Headers],[row_id]] )</f>
        <v>2428</v>
      </c>
      <c r="B2429" s="32" t="s">
        <v>273</v>
      </c>
      <c r="C2429" s="33" t="s">
        <v>40</v>
      </c>
      <c r="D2429" s="34" t="s">
        <v>115</v>
      </c>
      <c r="E2429" s="33"/>
      <c r="F2429" s="32" t="s">
        <v>4</v>
      </c>
      <c r="G2429" s="33">
        <v>6</v>
      </c>
      <c r="H2429" s="90"/>
      <c r="I2429" s="35"/>
      <c r="J2429" s="36"/>
      <c r="K2429" s="35"/>
      <c r="L2429" s="35"/>
      <c r="M2429" s="35"/>
    </row>
    <row r="2430" spans="1:14" x14ac:dyDescent="0.35">
      <c r="A2430" s="2">
        <f xml:space="preserve"> ROW( data_scaledImpacts[[#This Row],[row_id]] ) - ROW( data_scaledImpacts[[#Headers],[row_id]] )</f>
        <v>2429</v>
      </c>
      <c r="B2430" s="32" t="s">
        <v>273</v>
      </c>
      <c r="C2430" s="33" t="s">
        <v>40</v>
      </c>
      <c r="D2430" s="34" t="s">
        <v>115</v>
      </c>
      <c r="E2430" s="33"/>
      <c r="F2430" s="32" t="s">
        <v>4</v>
      </c>
      <c r="G2430" s="33">
        <v>7</v>
      </c>
      <c r="H2430" s="90"/>
      <c r="I2430" s="35"/>
      <c r="J2430" s="36"/>
      <c r="K2430" s="35"/>
      <c r="L2430" s="35"/>
      <c r="M2430" s="35"/>
    </row>
    <row r="2431" spans="1:14" x14ac:dyDescent="0.35">
      <c r="A2431" s="2">
        <f xml:space="preserve"> ROW( data_scaledImpacts[[#This Row],[row_id]] ) - ROW( data_scaledImpacts[[#Headers],[row_id]] )</f>
        <v>2430</v>
      </c>
      <c r="B2431" s="32" t="s">
        <v>273</v>
      </c>
      <c r="C2431" s="33" t="s">
        <v>40</v>
      </c>
      <c r="D2431" s="34" t="s">
        <v>114</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35">
      <c r="A2432" s="2">
        <f xml:space="preserve"> ROW( data_scaledImpacts[[#This Row],[row_id]] ) - ROW( data_scaledImpacts[[#Headers],[row_id]] )</f>
        <v>2431</v>
      </c>
      <c r="B2432" s="32" t="s">
        <v>273</v>
      </c>
      <c r="C2432" s="33" t="s">
        <v>40</v>
      </c>
      <c r="D2432" s="34" t="s">
        <v>114</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35">
      <c r="A2433" s="2">
        <f xml:space="preserve"> ROW( data_scaledImpacts[[#This Row],[row_id]] ) - ROW( data_scaledImpacts[[#Headers],[row_id]] )</f>
        <v>2432</v>
      </c>
      <c r="B2433" s="32" t="s">
        <v>273</v>
      </c>
      <c r="C2433" s="33" t="s">
        <v>40</v>
      </c>
      <c r="D2433" s="34" t="s">
        <v>114</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35">
      <c r="A2434" s="2">
        <f xml:space="preserve"> ROW( data_scaledImpacts[[#This Row],[row_id]] ) - ROW( data_scaledImpacts[[#Headers],[row_id]] )</f>
        <v>2433</v>
      </c>
      <c r="B2434" s="32" t="s">
        <v>273</v>
      </c>
      <c r="C2434" s="33" t="s">
        <v>40</v>
      </c>
      <c r="D2434" s="34" t="s">
        <v>114</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35">
      <c r="A2435" s="2">
        <f xml:space="preserve"> ROW( data_scaledImpacts[[#This Row],[row_id]] ) - ROW( data_scaledImpacts[[#Headers],[row_id]] )</f>
        <v>2434</v>
      </c>
      <c r="B2435" s="32" t="s">
        <v>273</v>
      </c>
      <c r="C2435" s="33" t="s">
        <v>40</v>
      </c>
      <c r="D2435" s="34" t="s">
        <v>114</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35">
      <c r="A2436" s="2">
        <f xml:space="preserve"> ROW( data_scaledImpacts[[#This Row],[row_id]] ) - ROW( data_scaledImpacts[[#Headers],[row_id]] )</f>
        <v>2435</v>
      </c>
      <c r="B2436" s="32" t="s">
        <v>273</v>
      </c>
      <c r="C2436" s="33" t="s">
        <v>40</v>
      </c>
      <c r="D2436" s="34" t="s">
        <v>114</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35">
      <c r="A2437" s="2">
        <f xml:space="preserve"> ROW( data_scaledImpacts[[#This Row],[row_id]] ) - ROW( data_scaledImpacts[[#Headers],[row_id]] )</f>
        <v>2436</v>
      </c>
      <c r="B2437" s="32" t="s">
        <v>273</v>
      </c>
      <c r="C2437" s="33" t="s">
        <v>40</v>
      </c>
      <c r="D2437" s="34" t="s">
        <v>114</v>
      </c>
      <c r="E2437" s="33"/>
      <c r="F2437" s="32" t="s">
        <v>0</v>
      </c>
      <c r="G2437" s="33">
        <v>7</v>
      </c>
      <c r="H2437" s="90"/>
      <c r="I2437" s="35"/>
      <c r="J2437" s="36"/>
      <c r="K2437" s="35"/>
      <c r="L2437" s="35"/>
      <c r="M2437" s="35"/>
    </row>
    <row r="2438" spans="1:14" x14ac:dyDescent="0.35">
      <c r="A2438" s="2">
        <f xml:space="preserve"> ROW( data_scaledImpacts[[#This Row],[row_id]] ) - ROW( data_scaledImpacts[[#Headers],[row_id]] )</f>
        <v>2437</v>
      </c>
      <c r="B2438" s="32" t="s">
        <v>273</v>
      </c>
      <c r="C2438" s="33" t="s">
        <v>40</v>
      </c>
      <c r="D2438" s="34" t="s">
        <v>114</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35">
      <c r="A2439" s="2">
        <f xml:space="preserve"> ROW( data_scaledImpacts[[#This Row],[row_id]] ) - ROW( data_scaledImpacts[[#Headers],[row_id]] )</f>
        <v>2438</v>
      </c>
      <c r="B2439" s="32" t="s">
        <v>273</v>
      </c>
      <c r="C2439" s="33" t="s">
        <v>40</v>
      </c>
      <c r="D2439" s="34" t="s">
        <v>114</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35">
      <c r="A2440" s="2">
        <f xml:space="preserve"> ROW( data_scaledImpacts[[#This Row],[row_id]] ) - ROW( data_scaledImpacts[[#Headers],[row_id]] )</f>
        <v>2439</v>
      </c>
      <c r="B2440" s="32" t="s">
        <v>273</v>
      </c>
      <c r="C2440" s="33" t="s">
        <v>40</v>
      </c>
      <c r="D2440" s="34" t="s">
        <v>114</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35">
      <c r="A2441" s="2">
        <f xml:space="preserve"> ROW( data_scaledImpacts[[#This Row],[row_id]] ) - ROW( data_scaledImpacts[[#Headers],[row_id]] )</f>
        <v>2440</v>
      </c>
      <c r="B2441" s="32" t="s">
        <v>273</v>
      </c>
      <c r="C2441" s="33" t="s">
        <v>40</v>
      </c>
      <c r="D2441" s="34" t="s">
        <v>114</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35">
      <c r="A2442" s="2">
        <f xml:space="preserve"> ROW( data_scaledImpacts[[#This Row],[row_id]] ) - ROW( data_scaledImpacts[[#Headers],[row_id]] )</f>
        <v>2441</v>
      </c>
      <c r="B2442" s="32" t="s">
        <v>273</v>
      </c>
      <c r="C2442" s="33" t="s">
        <v>40</v>
      </c>
      <c r="D2442" s="34" t="s">
        <v>114</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35">
      <c r="A2443" s="2">
        <f xml:space="preserve"> ROW( data_scaledImpacts[[#This Row],[row_id]] ) - ROW( data_scaledImpacts[[#Headers],[row_id]] )</f>
        <v>2442</v>
      </c>
      <c r="B2443" s="32" t="s">
        <v>273</v>
      </c>
      <c r="C2443" s="33" t="s">
        <v>40</v>
      </c>
      <c r="D2443" s="34" t="s">
        <v>114</v>
      </c>
      <c r="E2443" s="33"/>
      <c r="F2443" s="32" t="s">
        <v>1</v>
      </c>
      <c r="G2443" s="33">
        <v>6</v>
      </c>
      <c r="H2443" s="90"/>
      <c r="I2443" s="35"/>
      <c r="J2443" s="36"/>
      <c r="K2443" s="35"/>
      <c r="L2443" s="35"/>
      <c r="M2443" s="35"/>
    </row>
    <row r="2444" spans="1:14" x14ac:dyDescent="0.35">
      <c r="A2444" s="2">
        <f xml:space="preserve"> ROW( data_scaledImpacts[[#This Row],[row_id]] ) - ROW( data_scaledImpacts[[#Headers],[row_id]] )</f>
        <v>2443</v>
      </c>
      <c r="B2444" s="32" t="s">
        <v>273</v>
      </c>
      <c r="C2444" s="33" t="s">
        <v>40</v>
      </c>
      <c r="D2444" s="34" t="s">
        <v>114</v>
      </c>
      <c r="E2444" s="33"/>
      <c r="F2444" s="32" t="s">
        <v>1</v>
      </c>
      <c r="G2444" s="33">
        <v>7</v>
      </c>
      <c r="H2444" s="90"/>
      <c r="I2444" s="35"/>
      <c r="J2444" s="36"/>
      <c r="K2444" s="35"/>
      <c r="L2444" s="35"/>
      <c r="M2444" s="35"/>
    </row>
    <row r="2445" spans="1:14" x14ac:dyDescent="0.35">
      <c r="A2445" s="2">
        <f xml:space="preserve"> ROW( data_scaledImpacts[[#This Row],[row_id]] ) - ROW( data_scaledImpacts[[#Headers],[row_id]] )</f>
        <v>2444</v>
      </c>
      <c r="B2445" s="32" t="s">
        <v>273</v>
      </c>
      <c r="C2445" s="33" t="s">
        <v>40</v>
      </c>
      <c r="D2445" s="34" t="s">
        <v>114</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35">
      <c r="A2446" s="2">
        <f xml:space="preserve"> ROW( data_scaledImpacts[[#This Row],[row_id]] ) - ROW( data_scaledImpacts[[#Headers],[row_id]] )</f>
        <v>2445</v>
      </c>
      <c r="B2446" s="32" t="s">
        <v>273</v>
      </c>
      <c r="C2446" s="33" t="s">
        <v>40</v>
      </c>
      <c r="D2446" s="34" t="s">
        <v>114</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35">
      <c r="A2447" s="2">
        <f xml:space="preserve"> ROW( data_scaledImpacts[[#This Row],[row_id]] ) - ROW( data_scaledImpacts[[#Headers],[row_id]] )</f>
        <v>2446</v>
      </c>
      <c r="B2447" s="32" t="s">
        <v>273</v>
      </c>
      <c r="C2447" s="33" t="s">
        <v>40</v>
      </c>
      <c r="D2447" s="34" t="s">
        <v>114</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35">
      <c r="A2448" s="2">
        <f xml:space="preserve"> ROW( data_scaledImpacts[[#This Row],[row_id]] ) - ROW( data_scaledImpacts[[#Headers],[row_id]] )</f>
        <v>2447</v>
      </c>
      <c r="B2448" s="32" t="s">
        <v>273</v>
      </c>
      <c r="C2448" s="33" t="s">
        <v>40</v>
      </c>
      <c r="D2448" s="34" t="s">
        <v>114</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35">
      <c r="A2449" s="2">
        <f xml:space="preserve"> ROW( data_scaledImpacts[[#This Row],[row_id]] ) - ROW( data_scaledImpacts[[#Headers],[row_id]] )</f>
        <v>2448</v>
      </c>
      <c r="B2449" s="32" t="s">
        <v>273</v>
      </c>
      <c r="C2449" s="33" t="s">
        <v>40</v>
      </c>
      <c r="D2449" s="34" t="s">
        <v>114</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35">
      <c r="A2450" s="2">
        <f xml:space="preserve"> ROW( data_scaledImpacts[[#This Row],[row_id]] ) - ROW( data_scaledImpacts[[#Headers],[row_id]] )</f>
        <v>2449</v>
      </c>
      <c r="B2450" s="32" t="s">
        <v>273</v>
      </c>
      <c r="C2450" s="33" t="s">
        <v>40</v>
      </c>
      <c r="D2450" s="34" t="s">
        <v>114</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35">
      <c r="A2451" s="2">
        <f xml:space="preserve"> ROW( data_scaledImpacts[[#This Row],[row_id]] ) - ROW( data_scaledImpacts[[#Headers],[row_id]] )</f>
        <v>2450</v>
      </c>
      <c r="B2451" s="32" t="s">
        <v>273</v>
      </c>
      <c r="C2451" s="33" t="s">
        <v>40</v>
      </c>
      <c r="D2451" s="34" t="s">
        <v>114</v>
      </c>
      <c r="E2451" s="33"/>
      <c r="F2451" s="32" t="s">
        <v>15</v>
      </c>
      <c r="G2451" s="33">
        <v>7</v>
      </c>
      <c r="H2451" s="90"/>
      <c r="I2451" s="35"/>
      <c r="J2451" s="36"/>
      <c r="K2451" s="35"/>
      <c r="L2451" s="35"/>
      <c r="M2451" s="35"/>
    </row>
    <row r="2452" spans="1:14" x14ac:dyDescent="0.35">
      <c r="A2452" s="2">
        <f xml:space="preserve"> ROW( data_scaledImpacts[[#This Row],[row_id]] ) - ROW( data_scaledImpacts[[#Headers],[row_id]] )</f>
        <v>2451</v>
      </c>
      <c r="B2452" s="32" t="s">
        <v>273</v>
      </c>
      <c r="C2452" s="33" t="s">
        <v>40</v>
      </c>
      <c r="D2452" s="34" t="s">
        <v>114</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35">
      <c r="A2453" s="2">
        <f xml:space="preserve"> ROW( data_scaledImpacts[[#This Row],[row_id]] ) - ROW( data_scaledImpacts[[#Headers],[row_id]] )</f>
        <v>2452</v>
      </c>
      <c r="B2453" s="32" t="s">
        <v>273</v>
      </c>
      <c r="C2453" s="33" t="s">
        <v>40</v>
      </c>
      <c r="D2453" s="34" t="s">
        <v>114</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35">
      <c r="A2454" s="2">
        <f xml:space="preserve"> ROW( data_scaledImpacts[[#This Row],[row_id]] ) - ROW( data_scaledImpacts[[#Headers],[row_id]] )</f>
        <v>2453</v>
      </c>
      <c r="B2454" s="32" t="s">
        <v>273</v>
      </c>
      <c r="C2454" s="33" t="s">
        <v>40</v>
      </c>
      <c r="D2454" s="34" t="s">
        <v>114</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35">
      <c r="A2455" s="2">
        <f xml:space="preserve"> ROW( data_scaledImpacts[[#This Row],[row_id]] ) - ROW( data_scaledImpacts[[#Headers],[row_id]] )</f>
        <v>2454</v>
      </c>
      <c r="B2455" s="32" t="s">
        <v>273</v>
      </c>
      <c r="C2455" s="33" t="s">
        <v>40</v>
      </c>
      <c r="D2455" s="34" t="s">
        <v>114</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35">
      <c r="A2456" s="2">
        <f xml:space="preserve"> ROW( data_scaledImpacts[[#This Row],[row_id]] ) - ROW( data_scaledImpacts[[#Headers],[row_id]] )</f>
        <v>2455</v>
      </c>
      <c r="B2456" s="32" t="s">
        <v>273</v>
      </c>
      <c r="C2456" s="33" t="s">
        <v>40</v>
      </c>
      <c r="D2456" s="34" t="s">
        <v>114</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35">
      <c r="A2457" s="2">
        <f xml:space="preserve"> ROW( data_scaledImpacts[[#This Row],[row_id]] ) - ROW( data_scaledImpacts[[#Headers],[row_id]] )</f>
        <v>2456</v>
      </c>
      <c r="B2457" s="32" t="s">
        <v>273</v>
      </c>
      <c r="C2457" s="33" t="s">
        <v>40</v>
      </c>
      <c r="D2457" s="34" t="s">
        <v>114</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35">
      <c r="A2458" s="2">
        <f xml:space="preserve"> ROW( data_scaledImpacts[[#This Row],[row_id]] ) - ROW( data_scaledImpacts[[#Headers],[row_id]] )</f>
        <v>2457</v>
      </c>
      <c r="B2458" s="32" t="s">
        <v>273</v>
      </c>
      <c r="C2458" s="33" t="s">
        <v>40</v>
      </c>
      <c r="D2458" s="34" t="s">
        <v>114</v>
      </c>
      <c r="E2458" s="33"/>
      <c r="F2458" s="32" t="s">
        <v>5</v>
      </c>
      <c r="G2458" s="33">
        <v>7</v>
      </c>
      <c r="H2458" s="90"/>
      <c r="I2458" s="35"/>
      <c r="J2458" s="36"/>
      <c r="K2458" s="35"/>
      <c r="L2458" s="35"/>
      <c r="M2458" s="35"/>
    </row>
    <row r="2459" spans="1:14" x14ac:dyDescent="0.35">
      <c r="A2459" s="2">
        <f xml:space="preserve"> ROW( data_scaledImpacts[[#This Row],[row_id]] ) - ROW( data_scaledImpacts[[#Headers],[row_id]] )</f>
        <v>2458</v>
      </c>
      <c r="B2459" s="32" t="s">
        <v>273</v>
      </c>
      <c r="C2459" s="33" t="s">
        <v>40</v>
      </c>
      <c r="D2459" s="34" t="s">
        <v>114</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35">
      <c r="A2460" s="2">
        <f xml:space="preserve"> ROW( data_scaledImpacts[[#This Row],[row_id]] ) - ROW( data_scaledImpacts[[#Headers],[row_id]] )</f>
        <v>2459</v>
      </c>
      <c r="B2460" s="32" t="s">
        <v>273</v>
      </c>
      <c r="C2460" s="33" t="s">
        <v>40</v>
      </c>
      <c r="D2460" s="34" t="s">
        <v>114</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35">
      <c r="A2461" s="2">
        <f xml:space="preserve"> ROW( data_scaledImpacts[[#This Row],[row_id]] ) - ROW( data_scaledImpacts[[#Headers],[row_id]] )</f>
        <v>2460</v>
      </c>
      <c r="B2461" s="32" t="s">
        <v>273</v>
      </c>
      <c r="C2461" s="33" t="s">
        <v>40</v>
      </c>
      <c r="D2461" s="34" t="s">
        <v>114</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35">
      <c r="A2462" s="2">
        <f xml:space="preserve"> ROW( data_scaledImpacts[[#This Row],[row_id]] ) - ROW( data_scaledImpacts[[#Headers],[row_id]] )</f>
        <v>2461</v>
      </c>
      <c r="B2462" s="32" t="s">
        <v>273</v>
      </c>
      <c r="C2462" s="33" t="s">
        <v>40</v>
      </c>
      <c r="D2462" s="34" t="s">
        <v>114</v>
      </c>
      <c r="E2462" s="33"/>
      <c r="F2462" s="32" t="s">
        <v>2</v>
      </c>
      <c r="G2462" s="33">
        <v>4</v>
      </c>
      <c r="H2462" s="90"/>
      <c r="I2462" s="35"/>
      <c r="J2462" s="36"/>
      <c r="K2462" s="35"/>
      <c r="L2462" s="35"/>
      <c r="M2462" s="35"/>
    </row>
    <row r="2463" spans="1:14" x14ac:dyDescent="0.35">
      <c r="A2463" s="2">
        <f xml:space="preserve"> ROW( data_scaledImpacts[[#This Row],[row_id]] ) - ROW( data_scaledImpacts[[#Headers],[row_id]] )</f>
        <v>2462</v>
      </c>
      <c r="B2463" s="32" t="s">
        <v>273</v>
      </c>
      <c r="C2463" s="33" t="s">
        <v>40</v>
      </c>
      <c r="D2463" s="34" t="s">
        <v>114</v>
      </c>
      <c r="E2463" s="33"/>
      <c r="F2463" s="32" t="s">
        <v>2</v>
      </c>
      <c r="G2463" s="33">
        <v>5</v>
      </c>
      <c r="H2463" s="90"/>
      <c r="I2463" s="35"/>
      <c r="J2463" s="36"/>
      <c r="K2463" s="35"/>
      <c r="L2463" s="35"/>
      <c r="M2463" s="35"/>
    </row>
    <row r="2464" spans="1:14" x14ac:dyDescent="0.35">
      <c r="A2464" s="2">
        <f xml:space="preserve"> ROW( data_scaledImpacts[[#This Row],[row_id]] ) - ROW( data_scaledImpacts[[#Headers],[row_id]] )</f>
        <v>2463</v>
      </c>
      <c r="B2464" s="32" t="s">
        <v>273</v>
      </c>
      <c r="C2464" s="33" t="s">
        <v>40</v>
      </c>
      <c r="D2464" s="34" t="s">
        <v>114</v>
      </c>
      <c r="E2464" s="33"/>
      <c r="F2464" s="32" t="s">
        <v>2</v>
      </c>
      <c r="G2464" s="33">
        <v>6</v>
      </c>
      <c r="H2464" s="90"/>
      <c r="I2464" s="35"/>
      <c r="J2464" s="36"/>
      <c r="K2464" s="35"/>
      <c r="L2464" s="35"/>
      <c r="M2464" s="35"/>
    </row>
    <row r="2465" spans="1:14" x14ac:dyDescent="0.35">
      <c r="A2465" s="2">
        <f xml:space="preserve"> ROW( data_scaledImpacts[[#This Row],[row_id]] ) - ROW( data_scaledImpacts[[#Headers],[row_id]] )</f>
        <v>2464</v>
      </c>
      <c r="B2465" s="32" t="s">
        <v>273</v>
      </c>
      <c r="C2465" s="33" t="s">
        <v>40</v>
      </c>
      <c r="D2465" s="34" t="s">
        <v>114</v>
      </c>
      <c r="E2465" s="33"/>
      <c r="F2465" s="32" t="s">
        <v>2</v>
      </c>
      <c r="G2465" s="33">
        <v>7</v>
      </c>
      <c r="H2465" s="90"/>
      <c r="I2465" s="35"/>
      <c r="J2465" s="36"/>
      <c r="K2465" s="35"/>
      <c r="L2465" s="35"/>
      <c r="M2465" s="35"/>
    </row>
    <row r="2466" spans="1:14" x14ac:dyDescent="0.35">
      <c r="A2466" s="2">
        <f xml:space="preserve"> ROW( data_scaledImpacts[[#This Row],[row_id]] ) - ROW( data_scaledImpacts[[#Headers],[row_id]] )</f>
        <v>2465</v>
      </c>
      <c r="B2466" s="32" t="s">
        <v>273</v>
      </c>
      <c r="C2466" s="33" t="s">
        <v>40</v>
      </c>
      <c r="D2466" s="34" t="s">
        <v>114</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35">
      <c r="A2467" s="2">
        <f xml:space="preserve"> ROW( data_scaledImpacts[[#This Row],[row_id]] ) - ROW( data_scaledImpacts[[#Headers],[row_id]] )</f>
        <v>2466</v>
      </c>
      <c r="B2467" s="32" t="s">
        <v>273</v>
      </c>
      <c r="C2467" s="33" t="s">
        <v>40</v>
      </c>
      <c r="D2467" s="34" t="s">
        <v>114</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35">
      <c r="A2468" s="2">
        <f xml:space="preserve"> ROW( data_scaledImpacts[[#This Row],[row_id]] ) - ROW( data_scaledImpacts[[#Headers],[row_id]] )</f>
        <v>2467</v>
      </c>
      <c r="B2468" s="32" t="s">
        <v>273</v>
      </c>
      <c r="C2468" s="33" t="s">
        <v>40</v>
      </c>
      <c r="D2468" s="34" t="s">
        <v>114</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35">
      <c r="A2469" s="2">
        <f xml:space="preserve"> ROW( data_scaledImpacts[[#This Row],[row_id]] ) - ROW( data_scaledImpacts[[#Headers],[row_id]] )</f>
        <v>2468</v>
      </c>
      <c r="B2469" s="32" t="s">
        <v>273</v>
      </c>
      <c r="C2469" s="33" t="s">
        <v>40</v>
      </c>
      <c r="D2469" s="34" t="s">
        <v>114</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35">
      <c r="A2470" s="2">
        <f xml:space="preserve"> ROW( data_scaledImpacts[[#This Row],[row_id]] ) - ROW( data_scaledImpacts[[#Headers],[row_id]] )</f>
        <v>2469</v>
      </c>
      <c r="B2470" s="32" t="s">
        <v>273</v>
      </c>
      <c r="C2470" s="33" t="s">
        <v>40</v>
      </c>
      <c r="D2470" s="34" t="s">
        <v>114</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35">
      <c r="A2471" s="2">
        <f xml:space="preserve"> ROW( data_scaledImpacts[[#This Row],[row_id]] ) - ROW( data_scaledImpacts[[#Headers],[row_id]] )</f>
        <v>2470</v>
      </c>
      <c r="B2471" s="32" t="s">
        <v>273</v>
      </c>
      <c r="C2471" s="33" t="s">
        <v>40</v>
      </c>
      <c r="D2471" s="34" t="s">
        <v>114</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35">
      <c r="A2472" s="2">
        <f xml:space="preserve"> ROW( data_scaledImpacts[[#This Row],[row_id]] ) - ROW( data_scaledImpacts[[#Headers],[row_id]] )</f>
        <v>2471</v>
      </c>
      <c r="B2472" s="32" t="s">
        <v>273</v>
      </c>
      <c r="C2472" s="33" t="s">
        <v>40</v>
      </c>
      <c r="D2472" s="34" t="s">
        <v>114</v>
      </c>
      <c r="E2472" s="33"/>
      <c r="F2472" s="32" t="s">
        <v>3</v>
      </c>
      <c r="G2472" s="33">
        <v>7</v>
      </c>
      <c r="H2472" s="90"/>
      <c r="I2472" s="35"/>
      <c r="J2472" s="36"/>
      <c r="K2472" s="35"/>
      <c r="L2472" s="35"/>
      <c r="M2472" s="35"/>
    </row>
    <row r="2473" spans="1:14" x14ac:dyDescent="0.35">
      <c r="A2473" s="2">
        <f xml:space="preserve"> ROW( data_scaledImpacts[[#This Row],[row_id]] ) - ROW( data_scaledImpacts[[#Headers],[row_id]] )</f>
        <v>2472</v>
      </c>
      <c r="B2473" s="32" t="s">
        <v>273</v>
      </c>
      <c r="C2473" s="33" t="s">
        <v>40</v>
      </c>
      <c r="D2473" s="34" t="s">
        <v>114</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35">
      <c r="A2474" s="2">
        <f xml:space="preserve"> ROW( data_scaledImpacts[[#This Row],[row_id]] ) - ROW( data_scaledImpacts[[#Headers],[row_id]] )</f>
        <v>2473</v>
      </c>
      <c r="B2474" s="32" t="s">
        <v>273</v>
      </c>
      <c r="C2474" s="33" t="s">
        <v>40</v>
      </c>
      <c r="D2474" s="34" t="s">
        <v>114</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35">
      <c r="A2475" s="2">
        <f xml:space="preserve"> ROW( data_scaledImpacts[[#This Row],[row_id]] ) - ROW( data_scaledImpacts[[#Headers],[row_id]] )</f>
        <v>2474</v>
      </c>
      <c r="B2475" s="32" t="s">
        <v>273</v>
      </c>
      <c r="C2475" s="33" t="s">
        <v>40</v>
      </c>
      <c r="D2475" s="34" t="s">
        <v>114</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35">
      <c r="A2476" s="2">
        <f xml:space="preserve"> ROW( data_scaledImpacts[[#This Row],[row_id]] ) - ROW( data_scaledImpacts[[#Headers],[row_id]] )</f>
        <v>2475</v>
      </c>
      <c r="B2476" s="32" t="s">
        <v>273</v>
      </c>
      <c r="C2476" s="33" t="s">
        <v>40</v>
      </c>
      <c r="D2476" s="34" t="s">
        <v>114</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35">
      <c r="A2477" s="2">
        <f xml:space="preserve"> ROW( data_scaledImpacts[[#This Row],[row_id]] ) - ROW( data_scaledImpacts[[#Headers],[row_id]] )</f>
        <v>2476</v>
      </c>
      <c r="B2477" s="32" t="s">
        <v>273</v>
      </c>
      <c r="C2477" s="33" t="s">
        <v>40</v>
      </c>
      <c r="D2477" s="34" t="s">
        <v>114</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35">
      <c r="A2478" s="2">
        <f xml:space="preserve"> ROW( data_scaledImpacts[[#This Row],[row_id]] ) - ROW( data_scaledImpacts[[#Headers],[row_id]] )</f>
        <v>2477</v>
      </c>
      <c r="B2478" s="32" t="s">
        <v>273</v>
      </c>
      <c r="C2478" s="33" t="s">
        <v>40</v>
      </c>
      <c r="D2478" s="34" t="s">
        <v>114</v>
      </c>
      <c r="E2478" s="33"/>
      <c r="F2478" s="32" t="s">
        <v>4</v>
      </c>
      <c r="G2478" s="33">
        <v>6</v>
      </c>
      <c r="H2478" s="90"/>
      <c r="I2478" s="35"/>
      <c r="J2478" s="36"/>
      <c r="K2478" s="35"/>
      <c r="L2478" s="35"/>
      <c r="M2478" s="35"/>
    </row>
    <row r="2479" spans="1:14" x14ac:dyDescent="0.35">
      <c r="A2479" s="2">
        <f xml:space="preserve"> ROW( data_scaledImpacts[[#This Row],[row_id]] ) - ROW( data_scaledImpacts[[#Headers],[row_id]] )</f>
        <v>2478</v>
      </c>
      <c r="B2479" s="32" t="s">
        <v>273</v>
      </c>
      <c r="C2479" s="33" t="s">
        <v>40</v>
      </c>
      <c r="D2479" s="34" t="s">
        <v>114</v>
      </c>
      <c r="E2479" s="33"/>
      <c r="F2479" s="32" t="s">
        <v>4</v>
      </c>
      <c r="G2479" s="33">
        <v>7</v>
      </c>
      <c r="H2479" s="90"/>
      <c r="I2479" s="35"/>
      <c r="J2479" s="36"/>
      <c r="K2479" s="35"/>
      <c r="L2479" s="35"/>
      <c r="M2479" s="35"/>
    </row>
    <row r="2480" spans="1:14" x14ac:dyDescent="0.35">
      <c r="A2480" s="2">
        <f xml:space="preserve"> ROW( data_scaledImpacts[[#This Row],[row_id]] ) - ROW( data_scaledImpacts[[#Headers],[row_id]] )</f>
        <v>2479</v>
      </c>
      <c r="B2480" s="32" t="s">
        <v>521</v>
      </c>
      <c r="C2480" s="33" t="s">
        <v>40</v>
      </c>
      <c r="D2480" s="34" t="s">
        <v>524</v>
      </c>
      <c r="E2480" s="33" t="s">
        <v>526</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35">
      <c r="A2481" s="2">
        <f xml:space="preserve"> ROW( data_scaledImpacts[[#This Row],[row_id]] ) - ROW( data_scaledImpacts[[#Headers],[row_id]] )</f>
        <v>2480</v>
      </c>
      <c r="B2481" s="32" t="s">
        <v>521</v>
      </c>
      <c r="C2481" s="33" t="s">
        <v>40</v>
      </c>
      <c r="D2481" s="34" t="s">
        <v>524</v>
      </c>
      <c r="E2481" s="33" t="s">
        <v>526</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35">
      <c r="A2482" s="2">
        <f xml:space="preserve"> ROW( data_scaledImpacts[[#This Row],[row_id]] ) - ROW( data_scaledImpacts[[#Headers],[row_id]] )</f>
        <v>2481</v>
      </c>
      <c r="B2482" s="32" t="s">
        <v>521</v>
      </c>
      <c r="C2482" s="33" t="s">
        <v>40</v>
      </c>
      <c r="D2482" s="34" t="s">
        <v>524</v>
      </c>
      <c r="E2482" s="33" t="s">
        <v>526</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35">
      <c r="A2483" s="2">
        <f xml:space="preserve"> ROW( data_scaledImpacts[[#This Row],[row_id]] ) - ROW( data_scaledImpacts[[#Headers],[row_id]] )</f>
        <v>2482</v>
      </c>
      <c r="B2483" s="32" t="s">
        <v>521</v>
      </c>
      <c r="C2483" s="33" t="s">
        <v>40</v>
      </c>
      <c r="D2483" s="34" t="s">
        <v>524</v>
      </c>
      <c r="E2483" s="33" t="s">
        <v>526</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35">
      <c r="A2484" s="2">
        <f xml:space="preserve"> ROW( data_scaledImpacts[[#This Row],[row_id]] ) - ROW( data_scaledImpacts[[#Headers],[row_id]] )</f>
        <v>2483</v>
      </c>
      <c r="B2484" s="32" t="s">
        <v>521</v>
      </c>
      <c r="C2484" s="33" t="s">
        <v>40</v>
      </c>
      <c r="D2484" s="34" t="s">
        <v>524</v>
      </c>
      <c r="E2484" s="33" t="s">
        <v>526</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35">
      <c r="A2485" s="2">
        <f xml:space="preserve"> ROW( data_scaledImpacts[[#This Row],[row_id]] ) - ROW( data_scaledImpacts[[#Headers],[row_id]] )</f>
        <v>2484</v>
      </c>
      <c r="B2485" s="32" t="s">
        <v>521</v>
      </c>
      <c r="C2485" s="33" t="s">
        <v>40</v>
      </c>
      <c r="D2485" s="34" t="s">
        <v>524</v>
      </c>
      <c r="E2485" s="33" t="s">
        <v>526</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35">
      <c r="A2486" s="2">
        <f xml:space="preserve"> ROW( data_scaledImpacts[[#This Row],[row_id]] ) - ROW( data_scaledImpacts[[#Headers],[row_id]] )</f>
        <v>2485</v>
      </c>
      <c r="B2486" s="32" t="s">
        <v>521</v>
      </c>
      <c r="C2486" s="33" t="s">
        <v>40</v>
      </c>
      <c r="D2486" s="34" t="s">
        <v>524</v>
      </c>
      <c r="E2486" s="33" t="s">
        <v>526</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35">
      <c r="A2487" s="2">
        <f xml:space="preserve"> ROW( data_scaledImpacts[[#This Row],[row_id]] ) - ROW( data_scaledImpacts[[#Headers],[row_id]] )</f>
        <v>2486</v>
      </c>
      <c r="B2487" s="32" t="s">
        <v>521</v>
      </c>
      <c r="C2487" s="33" t="s">
        <v>40</v>
      </c>
      <c r="D2487" s="34" t="s">
        <v>524</v>
      </c>
      <c r="E2487" s="33" t="s">
        <v>526</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35">
      <c r="A2488" s="2">
        <f xml:space="preserve"> ROW( data_scaledImpacts[[#This Row],[row_id]] ) - ROW( data_scaledImpacts[[#Headers],[row_id]] )</f>
        <v>2487</v>
      </c>
      <c r="B2488" s="32" t="s">
        <v>521</v>
      </c>
      <c r="C2488" s="33" t="s">
        <v>40</v>
      </c>
      <c r="D2488" s="34" t="s">
        <v>524</v>
      </c>
      <c r="E2488" s="33" t="s">
        <v>526</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35">
      <c r="A2489" s="2">
        <f xml:space="preserve"> ROW( data_scaledImpacts[[#This Row],[row_id]] ) - ROW( data_scaledImpacts[[#Headers],[row_id]] )</f>
        <v>2488</v>
      </c>
      <c r="B2489" s="32" t="s">
        <v>521</v>
      </c>
      <c r="C2489" s="33" t="s">
        <v>40</v>
      </c>
      <c r="D2489" s="34" t="s">
        <v>524</v>
      </c>
      <c r="E2489" s="33" t="s">
        <v>526</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35">
      <c r="A2490" s="2">
        <f xml:space="preserve"> ROW( data_scaledImpacts[[#This Row],[row_id]] ) - ROW( data_scaledImpacts[[#Headers],[row_id]] )</f>
        <v>2489</v>
      </c>
      <c r="B2490" s="32" t="s">
        <v>521</v>
      </c>
      <c r="C2490" s="33" t="s">
        <v>40</v>
      </c>
      <c r="D2490" s="34" t="s">
        <v>524</v>
      </c>
      <c r="E2490" s="33" t="s">
        <v>526</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35">
      <c r="A2491" s="2">
        <f xml:space="preserve"> ROW( data_scaledImpacts[[#This Row],[row_id]] ) - ROW( data_scaledImpacts[[#Headers],[row_id]] )</f>
        <v>2490</v>
      </c>
      <c r="B2491" s="32" t="s">
        <v>521</v>
      </c>
      <c r="C2491" s="33" t="s">
        <v>40</v>
      </c>
      <c r="D2491" s="34" t="s">
        <v>524</v>
      </c>
      <c r="E2491" s="33" t="s">
        <v>526</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35">
      <c r="A2492" s="2">
        <f xml:space="preserve"> ROW( data_scaledImpacts[[#This Row],[row_id]] ) - ROW( data_scaledImpacts[[#Headers],[row_id]] )</f>
        <v>2491</v>
      </c>
      <c r="B2492" s="32" t="s">
        <v>521</v>
      </c>
      <c r="C2492" s="33" t="s">
        <v>40</v>
      </c>
      <c r="D2492" s="34" t="s">
        <v>524</v>
      </c>
      <c r="E2492" s="33" t="s">
        <v>526</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35">
      <c r="A2493" s="2">
        <f xml:space="preserve"> ROW( data_scaledImpacts[[#This Row],[row_id]] ) - ROW( data_scaledImpacts[[#Headers],[row_id]] )</f>
        <v>2492</v>
      </c>
      <c r="B2493" s="32" t="s">
        <v>521</v>
      </c>
      <c r="C2493" s="33" t="s">
        <v>40</v>
      </c>
      <c r="D2493" s="34" t="s">
        <v>524</v>
      </c>
      <c r="E2493" s="33" t="s">
        <v>526</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35">
      <c r="A2494" s="2">
        <f xml:space="preserve"> ROW( data_scaledImpacts[[#This Row],[row_id]] ) - ROW( data_scaledImpacts[[#Headers],[row_id]] )</f>
        <v>2493</v>
      </c>
      <c r="B2494" s="32" t="s">
        <v>521</v>
      </c>
      <c r="C2494" s="33" t="s">
        <v>40</v>
      </c>
      <c r="D2494" s="34" t="s">
        <v>524</v>
      </c>
      <c r="E2494" s="33" t="s">
        <v>526</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35">
      <c r="A2495" s="2">
        <f xml:space="preserve"> ROW( data_scaledImpacts[[#This Row],[row_id]] ) - ROW( data_scaledImpacts[[#Headers],[row_id]] )</f>
        <v>2494</v>
      </c>
      <c r="B2495" s="32" t="s">
        <v>521</v>
      </c>
      <c r="C2495" s="33" t="s">
        <v>40</v>
      </c>
      <c r="D2495" s="34" t="s">
        <v>524</v>
      </c>
      <c r="E2495" s="33" t="s">
        <v>526</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35">
      <c r="A2496" s="2">
        <f xml:space="preserve"> ROW( data_scaledImpacts[[#This Row],[row_id]] ) - ROW( data_scaledImpacts[[#Headers],[row_id]] )</f>
        <v>2495</v>
      </c>
      <c r="B2496" s="32" t="s">
        <v>521</v>
      </c>
      <c r="C2496" s="33" t="s">
        <v>40</v>
      </c>
      <c r="D2496" s="34" t="s">
        <v>524</v>
      </c>
      <c r="E2496" s="33" t="s">
        <v>526</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35">
      <c r="A2497" s="2">
        <f xml:space="preserve"> ROW( data_scaledImpacts[[#This Row],[row_id]] ) - ROW( data_scaledImpacts[[#Headers],[row_id]] )</f>
        <v>2496</v>
      </c>
      <c r="B2497" s="32" t="s">
        <v>521</v>
      </c>
      <c r="C2497" s="33" t="s">
        <v>40</v>
      </c>
      <c r="D2497" s="34" t="s">
        <v>524</v>
      </c>
      <c r="E2497" s="33" t="s">
        <v>526</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35">
      <c r="A2498" s="2">
        <f xml:space="preserve"> ROW( data_scaledImpacts[[#This Row],[row_id]] ) - ROW( data_scaledImpacts[[#Headers],[row_id]] )</f>
        <v>2497</v>
      </c>
      <c r="B2498" s="32" t="s">
        <v>521</v>
      </c>
      <c r="C2498" s="33" t="s">
        <v>40</v>
      </c>
      <c r="D2498" s="34" t="s">
        <v>524</v>
      </c>
      <c r="E2498" s="33" t="s">
        <v>526</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35">
      <c r="A2499" s="2">
        <f xml:space="preserve"> ROW( data_scaledImpacts[[#This Row],[row_id]] ) - ROW( data_scaledImpacts[[#Headers],[row_id]] )</f>
        <v>2498</v>
      </c>
      <c r="B2499" s="32" t="s">
        <v>521</v>
      </c>
      <c r="C2499" s="33" t="s">
        <v>40</v>
      </c>
      <c r="D2499" s="34" t="s">
        <v>524</v>
      </c>
      <c r="E2499" s="33" t="s">
        <v>526</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35">
      <c r="A2500" s="2">
        <f xml:space="preserve"> ROW( data_scaledImpacts[[#This Row],[row_id]] ) - ROW( data_scaledImpacts[[#Headers],[row_id]] )</f>
        <v>2499</v>
      </c>
      <c r="B2500" s="32" t="s">
        <v>521</v>
      </c>
      <c r="C2500" s="33" t="s">
        <v>40</v>
      </c>
      <c r="D2500" s="34" t="s">
        <v>524</v>
      </c>
      <c r="E2500" s="33" t="s">
        <v>526</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35">
      <c r="A2501" s="2">
        <f xml:space="preserve"> ROW( data_scaledImpacts[[#This Row],[row_id]] ) - ROW( data_scaledImpacts[[#Headers],[row_id]] )</f>
        <v>2500</v>
      </c>
      <c r="B2501" s="32" t="s">
        <v>521</v>
      </c>
      <c r="C2501" s="33" t="s">
        <v>40</v>
      </c>
      <c r="D2501" s="34" t="s">
        <v>524</v>
      </c>
      <c r="E2501" s="33" t="s">
        <v>526</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35">
      <c r="A2502" s="2">
        <f xml:space="preserve"> ROW( data_scaledImpacts[[#This Row],[row_id]] ) - ROW( data_scaledImpacts[[#Headers],[row_id]] )</f>
        <v>2501</v>
      </c>
      <c r="B2502" s="32" t="s">
        <v>521</v>
      </c>
      <c r="C2502" s="33" t="s">
        <v>40</v>
      </c>
      <c r="D2502" s="34" t="s">
        <v>524</v>
      </c>
      <c r="E2502" s="33" t="s">
        <v>526</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35">
      <c r="A2503" s="2">
        <f xml:space="preserve"> ROW( data_scaledImpacts[[#This Row],[row_id]] ) - ROW( data_scaledImpacts[[#Headers],[row_id]] )</f>
        <v>2502</v>
      </c>
      <c r="B2503" s="32" t="s">
        <v>521</v>
      </c>
      <c r="C2503" s="33" t="s">
        <v>40</v>
      </c>
      <c r="D2503" s="34" t="s">
        <v>524</v>
      </c>
      <c r="E2503" s="33" t="s">
        <v>526</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35">
      <c r="A2504" s="2">
        <f xml:space="preserve"> ROW( data_scaledImpacts[[#This Row],[row_id]] ) - ROW( data_scaledImpacts[[#Headers],[row_id]] )</f>
        <v>2503</v>
      </c>
      <c r="B2504" s="32" t="s">
        <v>521</v>
      </c>
      <c r="C2504" s="33" t="s">
        <v>40</v>
      </c>
      <c r="D2504" s="34" t="s">
        <v>524</v>
      </c>
      <c r="E2504" s="33" t="s">
        <v>526</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35">
      <c r="A2505" s="2">
        <f xml:space="preserve"> ROW( data_scaledImpacts[[#This Row],[row_id]] ) - ROW( data_scaledImpacts[[#Headers],[row_id]] )</f>
        <v>2504</v>
      </c>
      <c r="B2505" s="32" t="s">
        <v>521</v>
      </c>
      <c r="C2505" s="33" t="s">
        <v>40</v>
      </c>
      <c r="D2505" s="34" t="s">
        <v>524</v>
      </c>
      <c r="E2505" s="33" t="s">
        <v>526</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35">
      <c r="A2506" s="2">
        <f xml:space="preserve"> ROW( data_scaledImpacts[[#This Row],[row_id]] ) - ROW( data_scaledImpacts[[#Headers],[row_id]] )</f>
        <v>2505</v>
      </c>
      <c r="B2506" s="32" t="s">
        <v>521</v>
      </c>
      <c r="C2506" s="33" t="s">
        <v>40</v>
      </c>
      <c r="D2506" s="34" t="s">
        <v>524</v>
      </c>
      <c r="E2506" s="33" t="s">
        <v>526</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35">
      <c r="A2507" s="2">
        <f xml:space="preserve"> ROW( data_scaledImpacts[[#This Row],[row_id]] ) - ROW( data_scaledImpacts[[#Headers],[row_id]] )</f>
        <v>2506</v>
      </c>
      <c r="B2507" s="32" t="s">
        <v>521</v>
      </c>
      <c r="C2507" s="33" t="s">
        <v>40</v>
      </c>
      <c r="D2507" s="34" t="s">
        <v>524</v>
      </c>
      <c r="E2507" s="33" t="s">
        <v>526</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35">
      <c r="A2508" s="2">
        <f xml:space="preserve"> ROW( data_scaledImpacts[[#This Row],[row_id]] ) - ROW( data_scaledImpacts[[#Headers],[row_id]] )</f>
        <v>2507</v>
      </c>
      <c r="B2508" s="32" t="s">
        <v>521</v>
      </c>
      <c r="C2508" s="33" t="s">
        <v>40</v>
      </c>
      <c r="D2508" s="34" t="s">
        <v>524</v>
      </c>
      <c r="E2508" s="33" t="s">
        <v>526</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35">
      <c r="A2509" s="2">
        <f xml:space="preserve"> ROW( data_scaledImpacts[[#This Row],[row_id]] ) - ROW( data_scaledImpacts[[#Headers],[row_id]] )</f>
        <v>2508</v>
      </c>
      <c r="B2509" s="32" t="s">
        <v>521</v>
      </c>
      <c r="C2509" s="33" t="s">
        <v>40</v>
      </c>
      <c r="D2509" s="34" t="s">
        <v>524</v>
      </c>
      <c r="E2509" s="33" t="s">
        <v>526</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35">
      <c r="A2510" s="2">
        <f xml:space="preserve"> ROW( data_scaledImpacts[[#This Row],[row_id]] ) - ROW( data_scaledImpacts[[#Headers],[row_id]] )</f>
        <v>2509</v>
      </c>
      <c r="B2510" s="32" t="s">
        <v>521</v>
      </c>
      <c r="C2510" s="33" t="s">
        <v>40</v>
      </c>
      <c r="D2510" s="34" t="s">
        <v>524</v>
      </c>
      <c r="E2510" s="33" t="s">
        <v>526</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35">
      <c r="A2511" s="2">
        <f xml:space="preserve"> ROW( data_scaledImpacts[[#This Row],[row_id]] ) - ROW( data_scaledImpacts[[#Headers],[row_id]] )</f>
        <v>2510</v>
      </c>
      <c r="B2511" s="32" t="s">
        <v>521</v>
      </c>
      <c r="C2511" s="33" t="s">
        <v>40</v>
      </c>
      <c r="D2511" s="34" t="s">
        <v>525</v>
      </c>
      <c r="E2511" s="33" t="s">
        <v>526</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35">
      <c r="A2512" s="2">
        <f xml:space="preserve"> ROW( data_scaledImpacts[[#This Row],[row_id]] ) - ROW( data_scaledImpacts[[#Headers],[row_id]] )</f>
        <v>2511</v>
      </c>
      <c r="B2512" s="32" t="s">
        <v>521</v>
      </c>
      <c r="C2512" s="33" t="s">
        <v>40</v>
      </c>
      <c r="D2512" s="34" t="s">
        <v>525</v>
      </c>
      <c r="E2512" s="33" t="s">
        <v>526</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35">
      <c r="A2513" s="2">
        <f xml:space="preserve"> ROW( data_scaledImpacts[[#This Row],[row_id]] ) - ROW( data_scaledImpacts[[#Headers],[row_id]] )</f>
        <v>2512</v>
      </c>
      <c r="B2513" s="32" t="s">
        <v>521</v>
      </c>
      <c r="C2513" s="33" t="s">
        <v>40</v>
      </c>
      <c r="D2513" s="34" t="s">
        <v>525</v>
      </c>
      <c r="E2513" s="33" t="s">
        <v>526</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35">
      <c r="A2514" s="2">
        <f xml:space="preserve"> ROW( data_scaledImpacts[[#This Row],[row_id]] ) - ROW( data_scaledImpacts[[#Headers],[row_id]] )</f>
        <v>2513</v>
      </c>
      <c r="B2514" s="32" t="s">
        <v>521</v>
      </c>
      <c r="C2514" s="33" t="s">
        <v>40</v>
      </c>
      <c r="D2514" s="34" t="s">
        <v>525</v>
      </c>
      <c r="E2514" s="33" t="s">
        <v>526</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35">
      <c r="A2515" s="2">
        <f xml:space="preserve"> ROW( data_scaledImpacts[[#This Row],[row_id]] ) - ROW( data_scaledImpacts[[#Headers],[row_id]] )</f>
        <v>2514</v>
      </c>
      <c r="B2515" s="32" t="s">
        <v>521</v>
      </c>
      <c r="C2515" s="33" t="s">
        <v>40</v>
      </c>
      <c r="D2515" s="34" t="s">
        <v>525</v>
      </c>
      <c r="E2515" s="33" t="s">
        <v>526</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35">
      <c r="A2516" s="2">
        <f xml:space="preserve"> ROW( data_scaledImpacts[[#This Row],[row_id]] ) - ROW( data_scaledImpacts[[#Headers],[row_id]] )</f>
        <v>2515</v>
      </c>
      <c r="B2516" s="32" t="s">
        <v>521</v>
      </c>
      <c r="C2516" s="33" t="s">
        <v>40</v>
      </c>
      <c r="D2516" s="34" t="s">
        <v>525</v>
      </c>
      <c r="E2516" s="33" t="s">
        <v>526</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35">
      <c r="A2517" s="2">
        <f xml:space="preserve"> ROW( data_scaledImpacts[[#This Row],[row_id]] ) - ROW( data_scaledImpacts[[#Headers],[row_id]] )</f>
        <v>2516</v>
      </c>
      <c r="B2517" s="32" t="s">
        <v>521</v>
      </c>
      <c r="C2517" s="33" t="s">
        <v>40</v>
      </c>
      <c r="D2517" s="34" t="s">
        <v>525</v>
      </c>
      <c r="E2517" s="33" t="s">
        <v>526</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35">
      <c r="A2518" s="2">
        <f xml:space="preserve"> ROW( data_scaledImpacts[[#This Row],[row_id]] ) - ROW( data_scaledImpacts[[#Headers],[row_id]] )</f>
        <v>2517</v>
      </c>
      <c r="B2518" s="32" t="s">
        <v>521</v>
      </c>
      <c r="C2518" s="33" t="s">
        <v>40</v>
      </c>
      <c r="D2518" s="34" t="s">
        <v>525</v>
      </c>
      <c r="E2518" s="33" t="s">
        <v>526</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35">
      <c r="A2519" s="2">
        <f xml:space="preserve"> ROW( data_scaledImpacts[[#This Row],[row_id]] ) - ROW( data_scaledImpacts[[#Headers],[row_id]] )</f>
        <v>2518</v>
      </c>
      <c r="B2519" s="32" t="s">
        <v>521</v>
      </c>
      <c r="C2519" s="33" t="s">
        <v>40</v>
      </c>
      <c r="D2519" s="34" t="s">
        <v>525</v>
      </c>
      <c r="E2519" s="33" t="s">
        <v>526</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35">
      <c r="A2520" s="2">
        <f xml:space="preserve"> ROW( data_scaledImpacts[[#This Row],[row_id]] ) - ROW( data_scaledImpacts[[#Headers],[row_id]] )</f>
        <v>2519</v>
      </c>
      <c r="B2520" s="32" t="s">
        <v>521</v>
      </c>
      <c r="C2520" s="33" t="s">
        <v>40</v>
      </c>
      <c r="D2520" s="34" t="s">
        <v>525</v>
      </c>
      <c r="E2520" s="33" t="s">
        <v>526</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35">
      <c r="A2521" s="2">
        <f xml:space="preserve"> ROW( data_scaledImpacts[[#This Row],[row_id]] ) - ROW( data_scaledImpacts[[#Headers],[row_id]] )</f>
        <v>2520</v>
      </c>
      <c r="B2521" s="32" t="s">
        <v>521</v>
      </c>
      <c r="C2521" s="33" t="s">
        <v>40</v>
      </c>
      <c r="D2521" s="34" t="s">
        <v>525</v>
      </c>
      <c r="E2521" s="33" t="s">
        <v>526</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35">
      <c r="A2522" s="2">
        <f xml:space="preserve"> ROW( data_scaledImpacts[[#This Row],[row_id]] ) - ROW( data_scaledImpacts[[#Headers],[row_id]] )</f>
        <v>2521</v>
      </c>
      <c r="B2522" s="32" t="s">
        <v>521</v>
      </c>
      <c r="C2522" s="33" t="s">
        <v>40</v>
      </c>
      <c r="D2522" s="34" t="s">
        <v>525</v>
      </c>
      <c r="E2522" s="33" t="s">
        <v>526</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35">
      <c r="A2523" s="2">
        <f xml:space="preserve"> ROW( data_scaledImpacts[[#This Row],[row_id]] ) - ROW( data_scaledImpacts[[#Headers],[row_id]] )</f>
        <v>2522</v>
      </c>
      <c r="B2523" s="32" t="s">
        <v>521</v>
      </c>
      <c r="C2523" s="33" t="s">
        <v>40</v>
      </c>
      <c r="D2523" s="34" t="s">
        <v>525</v>
      </c>
      <c r="E2523" s="33" t="s">
        <v>526</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35">
      <c r="A2524" s="2">
        <f xml:space="preserve"> ROW( data_scaledImpacts[[#This Row],[row_id]] ) - ROW( data_scaledImpacts[[#Headers],[row_id]] )</f>
        <v>2523</v>
      </c>
      <c r="B2524" s="32" t="s">
        <v>521</v>
      </c>
      <c r="C2524" s="33" t="s">
        <v>40</v>
      </c>
      <c r="D2524" s="34" t="s">
        <v>525</v>
      </c>
      <c r="E2524" s="33" t="s">
        <v>526</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35">
      <c r="A2525" s="2">
        <f xml:space="preserve"> ROW( data_scaledImpacts[[#This Row],[row_id]] ) - ROW( data_scaledImpacts[[#Headers],[row_id]] )</f>
        <v>2524</v>
      </c>
      <c r="B2525" s="32" t="s">
        <v>521</v>
      </c>
      <c r="C2525" s="33" t="s">
        <v>40</v>
      </c>
      <c r="D2525" s="34" t="s">
        <v>525</v>
      </c>
      <c r="E2525" s="33" t="s">
        <v>526</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35">
      <c r="A2526" s="2">
        <f xml:space="preserve"> ROW( data_scaledImpacts[[#This Row],[row_id]] ) - ROW( data_scaledImpacts[[#Headers],[row_id]] )</f>
        <v>2525</v>
      </c>
      <c r="B2526" s="32" t="s">
        <v>521</v>
      </c>
      <c r="C2526" s="33" t="s">
        <v>40</v>
      </c>
      <c r="D2526" s="34" t="s">
        <v>525</v>
      </c>
      <c r="E2526" s="33" t="s">
        <v>526</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35">
      <c r="A2527" s="2">
        <f xml:space="preserve"> ROW( data_scaledImpacts[[#This Row],[row_id]] ) - ROW( data_scaledImpacts[[#Headers],[row_id]] )</f>
        <v>2526</v>
      </c>
      <c r="B2527" s="32" t="s">
        <v>521</v>
      </c>
      <c r="C2527" s="33" t="s">
        <v>40</v>
      </c>
      <c r="D2527" s="34" t="s">
        <v>525</v>
      </c>
      <c r="E2527" s="33" t="s">
        <v>526</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35">
      <c r="A2528" s="2">
        <f xml:space="preserve"> ROW( data_scaledImpacts[[#This Row],[row_id]] ) - ROW( data_scaledImpacts[[#Headers],[row_id]] )</f>
        <v>2527</v>
      </c>
      <c r="B2528" s="32" t="s">
        <v>521</v>
      </c>
      <c r="C2528" s="33" t="s">
        <v>40</v>
      </c>
      <c r="D2528" s="34" t="s">
        <v>525</v>
      </c>
      <c r="E2528" s="33" t="s">
        <v>526</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35">
      <c r="A2529" s="2">
        <f xml:space="preserve"> ROW( data_scaledImpacts[[#This Row],[row_id]] ) - ROW( data_scaledImpacts[[#Headers],[row_id]] )</f>
        <v>2528</v>
      </c>
      <c r="B2529" s="32" t="s">
        <v>521</v>
      </c>
      <c r="C2529" s="33" t="s">
        <v>40</v>
      </c>
      <c r="D2529" s="34" t="s">
        <v>525</v>
      </c>
      <c r="E2529" s="33" t="s">
        <v>526</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35">
      <c r="A2530" s="2">
        <f xml:space="preserve"> ROW( data_scaledImpacts[[#This Row],[row_id]] ) - ROW( data_scaledImpacts[[#Headers],[row_id]] )</f>
        <v>2529</v>
      </c>
      <c r="B2530" s="32" t="s">
        <v>521</v>
      </c>
      <c r="C2530" s="33" t="s">
        <v>40</v>
      </c>
      <c r="D2530" s="34" t="s">
        <v>525</v>
      </c>
      <c r="E2530" s="33" t="s">
        <v>526</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35">
      <c r="A2531" s="2">
        <f xml:space="preserve"> ROW( data_scaledImpacts[[#This Row],[row_id]] ) - ROW( data_scaledImpacts[[#Headers],[row_id]] )</f>
        <v>2530</v>
      </c>
      <c r="B2531" s="32" t="s">
        <v>521</v>
      </c>
      <c r="C2531" s="33" t="s">
        <v>40</v>
      </c>
      <c r="D2531" s="34" t="s">
        <v>525</v>
      </c>
      <c r="E2531" s="33" t="s">
        <v>526</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35">
      <c r="A2532" s="2">
        <f xml:space="preserve"> ROW( data_scaledImpacts[[#This Row],[row_id]] ) - ROW( data_scaledImpacts[[#Headers],[row_id]] )</f>
        <v>2531</v>
      </c>
      <c r="B2532" s="32" t="s">
        <v>521</v>
      </c>
      <c r="C2532" s="33" t="s">
        <v>40</v>
      </c>
      <c r="D2532" s="34" t="s">
        <v>525</v>
      </c>
      <c r="E2532" s="33" t="s">
        <v>526</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35">
      <c r="A2533" s="2">
        <f xml:space="preserve"> ROW( data_scaledImpacts[[#This Row],[row_id]] ) - ROW( data_scaledImpacts[[#Headers],[row_id]] )</f>
        <v>2532</v>
      </c>
      <c r="B2533" s="32" t="s">
        <v>521</v>
      </c>
      <c r="C2533" s="33" t="s">
        <v>40</v>
      </c>
      <c r="D2533" s="34" t="s">
        <v>525</v>
      </c>
      <c r="E2533" s="33" t="s">
        <v>526</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35">
      <c r="A2534" s="2">
        <f xml:space="preserve"> ROW( data_scaledImpacts[[#This Row],[row_id]] ) - ROW( data_scaledImpacts[[#Headers],[row_id]] )</f>
        <v>2533</v>
      </c>
      <c r="B2534" s="32" t="s">
        <v>521</v>
      </c>
      <c r="C2534" s="33" t="s">
        <v>40</v>
      </c>
      <c r="D2534" s="34" t="s">
        <v>525</v>
      </c>
      <c r="E2534" s="33" t="s">
        <v>526</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35">
      <c r="A2535" s="2">
        <f xml:space="preserve"> ROW( data_scaledImpacts[[#This Row],[row_id]] ) - ROW( data_scaledImpacts[[#Headers],[row_id]] )</f>
        <v>2534</v>
      </c>
      <c r="B2535" s="32" t="s">
        <v>521</v>
      </c>
      <c r="C2535" s="33" t="s">
        <v>40</v>
      </c>
      <c r="D2535" s="34" t="s">
        <v>525</v>
      </c>
      <c r="E2535" s="33" t="s">
        <v>526</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35">
      <c r="A2536" s="2">
        <f xml:space="preserve"> ROW( data_scaledImpacts[[#This Row],[row_id]] ) - ROW( data_scaledImpacts[[#Headers],[row_id]] )</f>
        <v>2535</v>
      </c>
      <c r="B2536" s="32" t="s">
        <v>521</v>
      </c>
      <c r="C2536" s="33" t="s">
        <v>40</v>
      </c>
      <c r="D2536" s="34" t="s">
        <v>525</v>
      </c>
      <c r="E2536" s="33" t="s">
        <v>526</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35">
      <c r="A2537" s="2">
        <f xml:space="preserve"> ROW( data_scaledImpacts[[#This Row],[row_id]] ) - ROW( data_scaledImpacts[[#Headers],[row_id]] )</f>
        <v>2536</v>
      </c>
      <c r="B2537" s="32" t="s">
        <v>521</v>
      </c>
      <c r="C2537" s="33" t="s">
        <v>40</v>
      </c>
      <c r="D2537" s="34" t="s">
        <v>525</v>
      </c>
      <c r="E2537" s="33" t="s">
        <v>526</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35">
      <c r="A2538" s="2">
        <f xml:space="preserve"> ROW( data_scaledImpacts[[#This Row],[row_id]] ) - ROW( data_scaledImpacts[[#Headers],[row_id]] )</f>
        <v>2537</v>
      </c>
      <c r="B2538" s="32" t="s">
        <v>521</v>
      </c>
      <c r="C2538" s="33" t="s">
        <v>40</v>
      </c>
      <c r="D2538" s="34" t="s">
        <v>525</v>
      </c>
      <c r="E2538" s="33" t="s">
        <v>526</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35">
      <c r="A2539" s="2">
        <f xml:space="preserve"> ROW( data_scaledImpacts[[#This Row],[row_id]] ) - ROW( data_scaledImpacts[[#Headers],[row_id]] )</f>
        <v>2538</v>
      </c>
      <c r="B2539" s="32" t="s">
        <v>521</v>
      </c>
      <c r="C2539" s="33" t="s">
        <v>40</v>
      </c>
      <c r="D2539" s="34" t="s">
        <v>525</v>
      </c>
      <c r="E2539" s="33" t="s">
        <v>526</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35">
      <c r="A2540" s="2">
        <f xml:space="preserve"> ROW( data_scaledImpacts[[#This Row],[row_id]] ) - ROW( data_scaledImpacts[[#Headers],[row_id]] )</f>
        <v>2539</v>
      </c>
      <c r="B2540" s="32" t="s">
        <v>521</v>
      </c>
      <c r="C2540" s="33" t="s">
        <v>40</v>
      </c>
      <c r="D2540" s="34" t="s">
        <v>525</v>
      </c>
      <c r="E2540" s="33" t="s">
        <v>526</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35">
      <c r="A2541" s="2">
        <f xml:space="preserve"> ROW( data_scaledImpacts[[#This Row],[row_id]] ) - ROW( data_scaledImpacts[[#Headers],[row_id]] )</f>
        <v>2540</v>
      </c>
      <c r="B2541" s="32" t="s">
        <v>521</v>
      </c>
      <c r="C2541" s="33" t="s">
        <v>40</v>
      </c>
      <c r="D2541" s="34" t="s">
        <v>525</v>
      </c>
      <c r="E2541" s="33" t="s">
        <v>526</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35">
      <c r="A2542" s="2">
        <f xml:space="preserve"> ROW( data_scaledImpacts[[#This Row],[row_id]] ) - ROW( data_scaledImpacts[[#Headers],[row_id]] )</f>
        <v>2541</v>
      </c>
      <c r="B2542" s="32" t="s">
        <v>521</v>
      </c>
      <c r="C2542" s="33" t="s">
        <v>40</v>
      </c>
      <c r="D2542" s="34" t="s">
        <v>114</v>
      </c>
      <c r="E2542" s="33" t="s">
        <v>526</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35">
      <c r="A2543" s="2">
        <f xml:space="preserve"> ROW( data_scaledImpacts[[#This Row],[row_id]] ) - ROW( data_scaledImpacts[[#Headers],[row_id]] )</f>
        <v>2542</v>
      </c>
      <c r="B2543" s="32" t="s">
        <v>521</v>
      </c>
      <c r="C2543" s="33" t="s">
        <v>40</v>
      </c>
      <c r="D2543" s="34" t="s">
        <v>114</v>
      </c>
      <c r="E2543" s="33" t="s">
        <v>526</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35">
      <c r="A2544" s="2">
        <f xml:space="preserve"> ROW( data_scaledImpacts[[#This Row],[row_id]] ) - ROW( data_scaledImpacts[[#Headers],[row_id]] )</f>
        <v>2543</v>
      </c>
      <c r="B2544" s="32" t="s">
        <v>521</v>
      </c>
      <c r="C2544" s="33" t="s">
        <v>40</v>
      </c>
      <c r="D2544" s="34" t="s">
        <v>114</v>
      </c>
      <c r="E2544" s="33" t="s">
        <v>526</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35">
      <c r="A2545" s="2">
        <f xml:space="preserve"> ROW( data_scaledImpacts[[#This Row],[row_id]] ) - ROW( data_scaledImpacts[[#Headers],[row_id]] )</f>
        <v>2544</v>
      </c>
      <c r="B2545" s="32" t="s">
        <v>521</v>
      </c>
      <c r="C2545" s="33" t="s">
        <v>40</v>
      </c>
      <c r="D2545" s="34" t="s">
        <v>114</v>
      </c>
      <c r="E2545" s="33" t="s">
        <v>526</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35">
      <c r="A2546" s="2">
        <f xml:space="preserve"> ROW( data_scaledImpacts[[#This Row],[row_id]] ) - ROW( data_scaledImpacts[[#Headers],[row_id]] )</f>
        <v>2545</v>
      </c>
      <c r="B2546" s="32" t="s">
        <v>521</v>
      </c>
      <c r="C2546" s="33" t="s">
        <v>40</v>
      </c>
      <c r="D2546" s="34" t="s">
        <v>114</v>
      </c>
      <c r="E2546" s="33" t="s">
        <v>526</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35">
      <c r="A2547" s="2">
        <f xml:space="preserve"> ROW( data_scaledImpacts[[#This Row],[row_id]] ) - ROW( data_scaledImpacts[[#Headers],[row_id]] )</f>
        <v>2546</v>
      </c>
      <c r="B2547" s="32" t="s">
        <v>521</v>
      </c>
      <c r="C2547" s="33" t="s">
        <v>40</v>
      </c>
      <c r="D2547" s="34" t="s">
        <v>114</v>
      </c>
      <c r="E2547" s="33" t="s">
        <v>526</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35">
      <c r="A2548" s="2">
        <f xml:space="preserve"> ROW( data_scaledImpacts[[#This Row],[row_id]] ) - ROW( data_scaledImpacts[[#Headers],[row_id]] )</f>
        <v>2547</v>
      </c>
      <c r="B2548" s="32" t="s">
        <v>521</v>
      </c>
      <c r="C2548" s="33" t="s">
        <v>40</v>
      </c>
      <c r="D2548" s="34" t="s">
        <v>114</v>
      </c>
      <c r="E2548" s="33" t="s">
        <v>526</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35">
      <c r="A2549" s="2">
        <f xml:space="preserve"> ROW( data_scaledImpacts[[#This Row],[row_id]] ) - ROW( data_scaledImpacts[[#Headers],[row_id]] )</f>
        <v>2548</v>
      </c>
      <c r="B2549" s="32" t="s">
        <v>521</v>
      </c>
      <c r="C2549" s="33" t="s">
        <v>40</v>
      </c>
      <c r="D2549" s="34" t="s">
        <v>114</v>
      </c>
      <c r="E2549" s="33" t="s">
        <v>526</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35">
      <c r="A2550" s="2">
        <f xml:space="preserve"> ROW( data_scaledImpacts[[#This Row],[row_id]] ) - ROW( data_scaledImpacts[[#Headers],[row_id]] )</f>
        <v>2549</v>
      </c>
      <c r="B2550" s="32" t="s">
        <v>521</v>
      </c>
      <c r="C2550" s="33" t="s">
        <v>40</v>
      </c>
      <c r="D2550" s="34" t="s">
        <v>114</v>
      </c>
      <c r="E2550" s="33" t="s">
        <v>526</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35">
      <c r="A2551" s="2">
        <f xml:space="preserve"> ROW( data_scaledImpacts[[#This Row],[row_id]] ) - ROW( data_scaledImpacts[[#Headers],[row_id]] )</f>
        <v>2550</v>
      </c>
      <c r="B2551" s="32" t="s">
        <v>521</v>
      </c>
      <c r="C2551" s="33" t="s">
        <v>40</v>
      </c>
      <c r="D2551" s="34" t="s">
        <v>114</v>
      </c>
      <c r="E2551" s="33" t="s">
        <v>526</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35">
      <c r="A2552" s="2">
        <f xml:space="preserve"> ROW( data_scaledImpacts[[#This Row],[row_id]] ) - ROW( data_scaledImpacts[[#Headers],[row_id]] )</f>
        <v>2551</v>
      </c>
      <c r="B2552" s="32" t="s">
        <v>521</v>
      </c>
      <c r="C2552" s="33" t="s">
        <v>40</v>
      </c>
      <c r="D2552" s="34" t="s">
        <v>114</v>
      </c>
      <c r="E2552" s="33" t="s">
        <v>526</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35">
      <c r="A2553" s="2">
        <f xml:space="preserve"> ROW( data_scaledImpacts[[#This Row],[row_id]] ) - ROW( data_scaledImpacts[[#Headers],[row_id]] )</f>
        <v>2552</v>
      </c>
      <c r="B2553" s="32" t="s">
        <v>521</v>
      </c>
      <c r="C2553" s="33" t="s">
        <v>40</v>
      </c>
      <c r="D2553" s="34" t="s">
        <v>114</v>
      </c>
      <c r="E2553" s="33" t="s">
        <v>526</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35">
      <c r="A2554" s="2">
        <f xml:space="preserve"> ROW( data_scaledImpacts[[#This Row],[row_id]] ) - ROW( data_scaledImpacts[[#Headers],[row_id]] )</f>
        <v>2553</v>
      </c>
      <c r="B2554" s="32" t="s">
        <v>521</v>
      </c>
      <c r="C2554" s="33" t="s">
        <v>40</v>
      </c>
      <c r="D2554" s="34" t="s">
        <v>114</v>
      </c>
      <c r="E2554" s="33" t="s">
        <v>526</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35">
      <c r="A2555" s="2">
        <f xml:space="preserve"> ROW( data_scaledImpacts[[#This Row],[row_id]] ) - ROW( data_scaledImpacts[[#Headers],[row_id]] )</f>
        <v>2554</v>
      </c>
      <c r="B2555" s="32" t="s">
        <v>521</v>
      </c>
      <c r="C2555" s="33" t="s">
        <v>40</v>
      </c>
      <c r="D2555" s="34" t="s">
        <v>114</v>
      </c>
      <c r="E2555" s="33" t="s">
        <v>526</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35">
      <c r="A2556" s="2">
        <f xml:space="preserve"> ROW( data_scaledImpacts[[#This Row],[row_id]] ) - ROW( data_scaledImpacts[[#Headers],[row_id]] )</f>
        <v>2555</v>
      </c>
      <c r="B2556" s="32" t="s">
        <v>521</v>
      </c>
      <c r="C2556" s="33" t="s">
        <v>40</v>
      </c>
      <c r="D2556" s="34" t="s">
        <v>114</v>
      </c>
      <c r="E2556" s="33" t="s">
        <v>526</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35">
      <c r="A2557" s="2">
        <f xml:space="preserve"> ROW( data_scaledImpacts[[#This Row],[row_id]] ) - ROW( data_scaledImpacts[[#Headers],[row_id]] )</f>
        <v>2556</v>
      </c>
      <c r="B2557" s="32" t="s">
        <v>521</v>
      </c>
      <c r="C2557" s="33" t="s">
        <v>40</v>
      </c>
      <c r="D2557" s="34" t="s">
        <v>114</v>
      </c>
      <c r="E2557" s="33" t="s">
        <v>526</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35">
      <c r="A2558" s="2">
        <f xml:space="preserve"> ROW( data_scaledImpacts[[#This Row],[row_id]] ) - ROW( data_scaledImpacts[[#Headers],[row_id]] )</f>
        <v>2557</v>
      </c>
      <c r="B2558" s="32" t="s">
        <v>521</v>
      </c>
      <c r="C2558" s="33" t="s">
        <v>40</v>
      </c>
      <c r="D2558" s="34" t="s">
        <v>114</v>
      </c>
      <c r="E2558" s="33" t="s">
        <v>526</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35">
      <c r="A2559" s="2">
        <f xml:space="preserve"> ROW( data_scaledImpacts[[#This Row],[row_id]] ) - ROW( data_scaledImpacts[[#Headers],[row_id]] )</f>
        <v>2558</v>
      </c>
      <c r="B2559" s="32" t="s">
        <v>521</v>
      </c>
      <c r="C2559" s="33" t="s">
        <v>40</v>
      </c>
      <c r="D2559" s="34" t="s">
        <v>114</v>
      </c>
      <c r="E2559" s="33" t="s">
        <v>526</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35">
      <c r="A2560" s="2">
        <f xml:space="preserve"> ROW( data_scaledImpacts[[#This Row],[row_id]] ) - ROW( data_scaledImpacts[[#Headers],[row_id]] )</f>
        <v>2559</v>
      </c>
      <c r="B2560" s="32" t="s">
        <v>521</v>
      </c>
      <c r="C2560" s="33" t="s">
        <v>40</v>
      </c>
      <c r="D2560" s="34" t="s">
        <v>114</v>
      </c>
      <c r="E2560" s="33" t="s">
        <v>526</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35">
      <c r="A2561" s="2">
        <f xml:space="preserve"> ROW( data_scaledImpacts[[#This Row],[row_id]] ) - ROW( data_scaledImpacts[[#Headers],[row_id]] )</f>
        <v>2560</v>
      </c>
      <c r="B2561" s="32" t="s">
        <v>521</v>
      </c>
      <c r="C2561" s="33" t="s">
        <v>40</v>
      </c>
      <c r="D2561" s="34" t="s">
        <v>114</v>
      </c>
      <c r="E2561" s="33" t="s">
        <v>526</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35">
      <c r="A2562" s="2">
        <f xml:space="preserve"> ROW( data_scaledImpacts[[#This Row],[row_id]] ) - ROW( data_scaledImpacts[[#Headers],[row_id]] )</f>
        <v>2561</v>
      </c>
      <c r="B2562" s="32" t="s">
        <v>521</v>
      </c>
      <c r="C2562" s="33" t="s">
        <v>40</v>
      </c>
      <c r="D2562" s="34" t="s">
        <v>114</v>
      </c>
      <c r="E2562" s="33" t="s">
        <v>526</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35">
      <c r="A2563" s="2">
        <f xml:space="preserve"> ROW( data_scaledImpacts[[#This Row],[row_id]] ) - ROW( data_scaledImpacts[[#Headers],[row_id]] )</f>
        <v>2562</v>
      </c>
      <c r="B2563" s="32" t="s">
        <v>521</v>
      </c>
      <c r="C2563" s="33" t="s">
        <v>40</v>
      </c>
      <c r="D2563" s="34" t="s">
        <v>114</v>
      </c>
      <c r="E2563" s="33" t="s">
        <v>526</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35">
      <c r="A2564" s="2">
        <f xml:space="preserve"> ROW( data_scaledImpacts[[#This Row],[row_id]] ) - ROW( data_scaledImpacts[[#Headers],[row_id]] )</f>
        <v>2563</v>
      </c>
      <c r="B2564" s="32" t="s">
        <v>521</v>
      </c>
      <c r="C2564" s="33" t="s">
        <v>40</v>
      </c>
      <c r="D2564" s="34" t="s">
        <v>114</v>
      </c>
      <c r="E2564" s="33" t="s">
        <v>526</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35">
      <c r="A2565" s="2">
        <f xml:space="preserve"> ROW( data_scaledImpacts[[#This Row],[row_id]] ) - ROW( data_scaledImpacts[[#Headers],[row_id]] )</f>
        <v>2564</v>
      </c>
      <c r="B2565" s="32" t="s">
        <v>521</v>
      </c>
      <c r="C2565" s="33" t="s">
        <v>40</v>
      </c>
      <c r="D2565" s="34" t="s">
        <v>114</v>
      </c>
      <c r="E2565" s="33" t="s">
        <v>526</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35">
      <c r="A2566" s="2">
        <f xml:space="preserve"> ROW( data_scaledImpacts[[#This Row],[row_id]] ) - ROW( data_scaledImpacts[[#Headers],[row_id]] )</f>
        <v>2565</v>
      </c>
      <c r="B2566" s="32" t="s">
        <v>521</v>
      </c>
      <c r="C2566" s="33" t="s">
        <v>40</v>
      </c>
      <c r="D2566" s="34" t="s">
        <v>114</v>
      </c>
      <c r="E2566" s="33" t="s">
        <v>526</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35">
      <c r="A2567" s="2">
        <f xml:space="preserve"> ROW( data_scaledImpacts[[#This Row],[row_id]] ) - ROW( data_scaledImpacts[[#Headers],[row_id]] )</f>
        <v>2566</v>
      </c>
      <c r="B2567" s="32" t="s">
        <v>521</v>
      </c>
      <c r="C2567" s="33" t="s">
        <v>40</v>
      </c>
      <c r="D2567" s="34" t="s">
        <v>114</v>
      </c>
      <c r="E2567" s="33" t="s">
        <v>526</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35">
      <c r="A2568" s="2">
        <f xml:space="preserve"> ROW( data_scaledImpacts[[#This Row],[row_id]] ) - ROW( data_scaledImpacts[[#Headers],[row_id]] )</f>
        <v>2567</v>
      </c>
      <c r="B2568" s="32" t="s">
        <v>521</v>
      </c>
      <c r="C2568" s="33" t="s">
        <v>40</v>
      </c>
      <c r="D2568" s="34" t="s">
        <v>114</v>
      </c>
      <c r="E2568" s="33" t="s">
        <v>526</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35">
      <c r="A2569" s="2">
        <f xml:space="preserve"> ROW( data_scaledImpacts[[#This Row],[row_id]] ) - ROW( data_scaledImpacts[[#Headers],[row_id]] )</f>
        <v>2568</v>
      </c>
      <c r="B2569" s="32" t="s">
        <v>521</v>
      </c>
      <c r="C2569" s="33" t="s">
        <v>40</v>
      </c>
      <c r="D2569" s="34" t="s">
        <v>114</v>
      </c>
      <c r="E2569" s="33" t="s">
        <v>526</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35">
      <c r="A2570" s="2">
        <f xml:space="preserve"> ROW( data_scaledImpacts[[#This Row],[row_id]] ) - ROW( data_scaledImpacts[[#Headers],[row_id]] )</f>
        <v>2569</v>
      </c>
      <c r="B2570" s="32" t="s">
        <v>521</v>
      </c>
      <c r="C2570" s="33" t="s">
        <v>40</v>
      </c>
      <c r="D2570" s="34" t="s">
        <v>114</v>
      </c>
      <c r="E2570" s="33" t="s">
        <v>526</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35">
      <c r="A2571" s="2">
        <f xml:space="preserve"> ROW( data_scaledImpacts[[#This Row],[row_id]] ) - ROW( data_scaledImpacts[[#Headers],[row_id]] )</f>
        <v>2570</v>
      </c>
      <c r="B2571" s="32" t="s">
        <v>521</v>
      </c>
      <c r="C2571" s="33" t="s">
        <v>40</v>
      </c>
      <c r="D2571" s="34" t="s">
        <v>114</v>
      </c>
      <c r="E2571" s="33" t="s">
        <v>526</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35">
      <c r="A2572" s="2">
        <f xml:space="preserve"> ROW( data_scaledImpacts[[#This Row],[row_id]] ) - ROW( data_scaledImpacts[[#Headers],[row_id]] )</f>
        <v>2571</v>
      </c>
      <c r="B2572" s="32" t="s">
        <v>521</v>
      </c>
      <c r="C2572" s="33" t="s">
        <v>40</v>
      </c>
      <c r="D2572" s="34" t="s">
        <v>114</v>
      </c>
      <c r="E2572" s="33" t="s">
        <v>526</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35">
      <c r="A2622" s="2">
        <f xml:space="preserve"> ROW( data_scaledImpacts[[#This Row],[row_id]] ) - ROW( data_scaledImpacts[[#Headers],[row_id]] )</f>
        <v>2621</v>
      </c>
      <c r="B2622" s="32" t="s">
        <v>108</v>
      </c>
      <c r="C2622" s="33" t="s">
        <v>40</v>
      </c>
      <c r="D2622" s="34" t="s">
        <v>115</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35">
      <c r="A2623" s="2">
        <f xml:space="preserve"> ROW( data_scaledImpacts[[#This Row],[row_id]] ) - ROW( data_scaledImpacts[[#Headers],[row_id]] )</f>
        <v>2622</v>
      </c>
      <c r="B2623" s="32" t="s">
        <v>108</v>
      </c>
      <c r="C2623" s="33" t="s">
        <v>40</v>
      </c>
      <c r="D2623" s="34" t="s">
        <v>115</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35">
      <c r="A2624" s="2">
        <f xml:space="preserve"> ROW( data_scaledImpacts[[#This Row],[row_id]] ) - ROW( data_scaledImpacts[[#Headers],[row_id]] )</f>
        <v>2623</v>
      </c>
      <c r="B2624" s="32" t="s">
        <v>108</v>
      </c>
      <c r="C2624" s="33" t="s">
        <v>40</v>
      </c>
      <c r="D2624" s="34" t="s">
        <v>115</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35">
      <c r="A2625" s="2">
        <f xml:space="preserve"> ROW( data_scaledImpacts[[#This Row],[row_id]] ) - ROW( data_scaledImpacts[[#Headers],[row_id]] )</f>
        <v>2624</v>
      </c>
      <c r="B2625" s="32" t="s">
        <v>108</v>
      </c>
      <c r="C2625" s="33" t="s">
        <v>40</v>
      </c>
      <c r="D2625" s="34" t="s">
        <v>115</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35">
      <c r="A2626" s="2">
        <f xml:space="preserve"> ROW( data_scaledImpacts[[#This Row],[row_id]] ) - ROW( data_scaledImpacts[[#Headers],[row_id]] )</f>
        <v>2625</v>
      </c>
      <c r="B2626" s="32" t="s">
        <v>108</v>
      </c>
      <c r="C2626" s="33" t="s">
        <v>40</v>
      </c>
      <c r="D2626" s="34" t="s">
        <v>115</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35">
      <c r="A2627" s="2">
        <f xml:space="preserve"> ROW( data_scaledImpacts[[#This Row],[row_id]] ) - ROW( data_scaledImpacts[[#Headers],[row_id]] )</f>
        <v>2626</v>
      </c>
      <c r="B2627" s="32" t="s">
        <v>108</v>
      </c>
      <c r="C2627" s="33" t="s">
        <v>40</v>
      </c>
      <c r="D2627" s="34" t="s">
        <v>115</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35">
      <c r="A2628" s="2">
        <f xml:space="preserve"> ROW( data_scaledImpacts[[#This Row],[row_id]] ) - ROW( data_scaledImpacts[[#Headers],[row_id]] )</f>
        <v>2627</v>
      </c>
      <c r="B2628" s="32" t="s">
        <v>108</v>
      </c>
      <c r="C2628" s="33" t="s">
        <v>40</v>
      </c>
      <c r="D2628" s="34" t="s">
        <v>115</v>
      </c>
      <c r="E2628" s="33"/>
      <c r="F2628" s="32" t="s">
        <v>0</v>
      </c>
      <c r="G2628" s="33">
        <v>7</v>
      </c>
      <c r="H2628" s="90"/>
      <c r="I2628" s="35"/>
      <c r="J2628" s="36"/>
      <c r="K2628" s="35"/>
      <c r="L2628" s="35"/>
      <c r="M2628" s="35"/>
    </row>
    <row r="2629" spans="1:14" x14ac:dyDescent="0.35">
      <c r="A2629" s="2">
        <f xml:space="preserve"> ROW( data_scaledImpacts[[#This Row],[row_id]] ) - ROW( data_scaledImpacts[[#Headers],[row_id]] )</f>
        <v>2628</v>
      </c>
      <c r="B2629" s="32" t="s">
        <v>108</v>
      </c>
      <c r="C2629" s="33" t="s">
        <v>40</v>
      </c>
      <c r="D2629" s="34" t="s">
        <v>115</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35">
      <c r="A2630" s="2">
        <f xml:space="preserve"> ROW( data_scaledImpacts[[#This Row],[row_id]] ) - ROW( data_scaledImpacts[[#Headers],[row_id]] )</f>
        <v>2629</v>
      </c>
      <c r="B2630" s="32" t="s">
        <v>108</v>
      </c>
      <c r="C2630" s="33" t="s">
        <v>40</v>
      </c>
      <c r="D2630" s="34" t="s">
        <v>115</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35">
      <c r="A2631" s="2">
        <f xml:space="preserve"> ROW( data_scaledImpacts[[#This Row],[row_id]] ) - ROW( data_scaledImpacts[[#Headers],[row_id]] )</f>
        <v>2630</v>
      </c>
      <c r="B2631" s="32" t="s">
        <v>108</v>
      </c>
      <c r="C2631" s="33" t="s">
        <v>40</v>
      </c>
      <c r="D2631" s="34" t="s">
        <v>115</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35">
      <c r="A2632" s="2">
        <f xml:space="preserve"> ROW( data_scaledImpacts[[#This Row],[row_id]] ) - ROW( data_scaledImpacts[[#Headers],[row_id]] )</f>
        <v>2631</v>
      </c>
      <c r="B2632" s="32" t="s">
        <v>108</v>
      </c>
      <c r="C2632" s="33" t="s">
        <v>40</v>
      </c>
      <c r="D2632" s="34" t="s">
        <v>115</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35">
      <c r="A2633" s="2">
        <f xml:space="preserve"> ROW( data_scaledImpacts[[#This Row],[row_id]] ) - ROW( data_scaledImpacts[[#Headers],[row_id]] )</f>
        <v>2632</v>
      </c>
      <c r="B2633" s="32" t="s">
        <v>108</v>
      </c>
      <c r="C2633" s="33" t="s">
        <v>40</v>
      </c>
      <c r="D2633" s="34" t="s">
        <v>115</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35">
      <c r="A2634" s="2">
        <f xml:space="preserve"> ROW( data_scaledImpacts[[#This Row],[row_id]] ) - ROW( data_scaledImpacts[[#Headers],[row_id]] )</f>
        <v>2633</v>
      </c>
      <c r="B2634" s="32" t="s">
        <v>108</v>
      </c>
      <c r="C2634" s="33" t="s">
        <v>40</v>
      </c>
      <c r="D2634" s="34" t="s">
        <v>115</v>
      </c>
      <c r="E2634" s="33"/>
      <c r="F2634" s="32" t="s">
        <v>1</v>
      </c>
      <c r="G2634" s="33">
        <v>6</v>
      </c>
      <c r="H2634" s="90"/>
      <c r="I2634" s="35"/>
      <c r="J2634" s="36"/>
      <c r="K2634" s="35"/>
      <c r="L2634" s="35"/>
      <c r="M2634" s="35"/>
    </row>
    <row r="2635" spans="1:14" x14ac:dyDescent="0.35">
      <c r="A2635" s="2">
        <f xml:space="preserve"> ROW( data_scaledImpacts[[#This Row],[row_id]] ) - ROW( data_scaledImpacts[[#Headers],[row_id]] )</f>
        <v>2634</v>
      </c>
      <c r="B2635" s="32" t="s">
        <v>108</v>
      </c>
      <c r="C2635" s="33" t="s">
        <v>40</v>
      </c>
      <c r="D2635" s="34" t="s">
        <v>115</v>
      </c>
      <c r="E2635" s="33"/>
      <c r="F2635" s="32" t="s">
        <v>1</v>
      </c>
      <c r="G2635" s="33">
        <v>7</v>
      </c>
      <c r="H2635" s="90"/>
      <c r="I2635" s="35"/>
      <c r="J2635" s="36"/>
      <c r="K2635" s="35"/>
      <c r="L2635" s="35"/>
      <c r="M2635" s="35"/>
    </row>
    <row r="2636" spans="1:14" x14ac:dyDescent="0.35">
      <c r="A2636" s="2">
        <f xml:space="preserve"> ROW( data_scaledImpacts[[#This Row],[row_id]] ) - ROW( data_scaledImpacts[[#Headers],[row_id]] )</f>
        <v>2635</v>
      </c>
      <c r="B2636" s="32" t="s">
        <v>108</v>
      </c>
      <c r="C2636" s="33" t="s">
        <v>40</v>
      </c>
      <c r="D2636" s="34" t="s">
        <v>115</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35">
      <c r="A2637" s="2">
        <f xml:space="preserve"> ROW( data_scaledImpacts[[#This Row],[row_id]] ) - ROW( data_scaledImpacts[[#Headers],[row_id]] )</f>
        <v>2636</v>
      </c>
      <c r="B2637" s="32" t="s">
        <v>108</v>
      </c>
      <c r="C2637" s="33" t="s">
        <v>40</v>
      </c>
      <c r="D2637" s="34" t="s">
        <v>115</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35">
      <c r="A2638" s="2">
        <f xml:space="preserve"> ROW( data_scaledImpacts[[#This Row],[row_id]] ) - ROW( data_scaledImpacts[[#Headers],[row_id]] )</f>
        <v>2637</v>
      </c>
      <c r="B2638" s="32" t="s">
        <v>108</v>
      </c>
      <c r="C2638" s="33" t="s">
        <v>40</v>
      </c>
      <c r="D2638" s="34" t="s">
        <v>115</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35">
      <c r="A2639" s="2">
        <f xml:space="preserve"> ROW( data_scaledImpacts[[#This Row],[row_id]] ) - ROW( data_scaledImpacts[[#Headers],[row_id]] )</f>
        <v>2638</v>
      </c>
      <c r="B2639" s="32" t="s">
        <v>108</v>
      </c>
      <c r="C2639" s="33" t="s">
        <v>40</v>
      </c>
      <c r="D2639" s="34" t="s">
        <v>115</v>
      </c>
      <c r="E2639" s="33"/>
      <c r="F2639" s="32" t="s">
        <v>2</v>
      </c>
      <c r="G2639" s="33">
        <v>4</v>
      </c>
      <c r="H2639" s="90"/>
      <c r="I2639" s="35"/>
      <c r="J2639" s="36"/>
      <c r="K2639" s="35"/>
      <c r="L2639" s="35"/>
      <c r="M2639" s="35"/>
    </row>
    <row r="2640" spans="1:14" x14ac:dyDescent="0.35">
      <c r="A2640" s="2">
        <f xml:space="preserve"> ROW( data_scaledImpacts[[#This Row],[row_id]] ) - ROW( data_scaledImpacts[[#Headers],[row_id]] )</f>
        <v>2639</v>
      </c>
      <c r="B2640" s="32" t="s">
        <v>108</v>
      </c>
      <c r="C2640" s="33" t="s">
        <v>40</v>
      </c>
      <c r="D2640" s="34" t="s">
        <v>115</v>
      </c>
      <c r="E2640" s="33"/>
      <c r="F2640" s="32" t="s">
        <v>2</v>
      </c>
      <c r="G2640" s="33">
        <v>5</v>
      </c>
      <c r="H2640" s="90"/>
      <c r="I2640" s="35"/>
      <c r="J2640" s="36"/>
      <c r="K2640" s="35"/>
      <c r="L2640" s="35"/>
      <c r="M2640" s="35"/>
    </row>
    <row r="2641" spans="1:14" x14ac:dyDescent="0.35">
      <c r="A2641" s="2">
        <f xml:space="preserve"> ROW( data_scaledImpacts[[#This Row],[row_id]] ) - ROW( data_scaledImpacts[[#Headers],[row_id]] )</f>
        <v>2640</v>
      </c>
      <c r="B2641" s="32" t="s">
        <v>108</v>
      </c>
      <c r="C2641" s="33" t="s">
        <v>40</v>
      </c>
      <c r="D2641" s="34" t="s">
        <v>115</v>
      </c>
      <c r="E2641" s="33"/>
      <c r="F2641" s="32" t="s">
        <v>2</v>
      </c>
      <c r="G2641" s="33">
        <v>6</v>
      </c>
      <c r="H2641" s="90"/>
      <c r="I2641" s="35"/>
      <c r="J2641" s="36"/>
      <c r="K2641" s="35"/>
      <c r="L2641" s="35"/>
      <c r="M2641" s="35"/>
    </row>
    <row r="2642" spans="1:14" x14ac:dyDescent="0.35">
      <c r="A2642" s="2">
        <f xml:space="preserve"> ROW( data_scaledImpacts[[#This Row],[row_id]] ) - ROW( data_scaledImpacts[[#Headers],[row_id]] )</f>
        <v>2641</v>
      </c>
      <c r="B2642" s="32" t="s">
        <v>108</v>
      </c>
      <c r="C2642" s="33" t="s">
        <v>40</v>
      </c>
      <c r="D2642" s="34" t="s">
        <v>115</v>
      </c>
      <c r="E2642" s="33"/>
      <c r="F2642" s="32" t="s">
        <v>2</v>
      </c>
      <c r="G2642" s="33">
        <v>7</v>
      </c>
      <c r="H2642" s="90"/>
      <c r="I2642" s="35"/>
      <c r="J2642" s="36"/>
      <c r="K2642" s="35"/>
      <c r="L2642" s="35"/>
      <c r="M2642" s="35"/>
    </row>
    <row r="2643" spans="1:14" x14ac:dyDescent="0.35">
      <c r="A2643" s="2">
        <f xml:space="preserve"> ROW( data_scaledImpacts[[#This Row],[row_id]] ) - ROW( data_scaledImpacts[[#Headers],[row_id]] )</f>
        <v>2642</v>
      </c>
      <c r="B2643" s="32" t="s">
        <v>108</v>
      </c>
      <c r="C2643" s="33" t="s">
        <v>40</v>
      </c>
      <c r="D2643" s="34" t="s">
        <v>115</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35">
      <c r="A2644" s="2">
        <f xml:space="preserve"> ROW( data_scaledImpacts[[#This Row],[row_id]] ) - ROW( data_scaledImpacts[[#Headers],[row_id]] )</f>
        <v>2643</v>
      </c>
      <c r="B2644" s="32" t="s">
        <v>108</v>
      </c>
      <c r="C2644" s="33" t="s">
        <v>40</v>
      </c>
      <c r="D2644" s="34" t="s">
        <v>115</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35">
      <c r="A2645" s="2">
        <f xml:space="preserve"> ROW( data_scaledImpacts[[#This Row],[row_id]] ) - ROW( data_scaledImpacts[[#Headers],[row_id]] )</f>
        <v>2644</v>
      </c>
      <c r="B2645" s="32" t="s">
        <v>108</v>
      </c>
      <c r="C2645" s="33" t="s">
        <v>40</v>
      </c>
      <c r="D2645" s="34" t="s">
        <v>115</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35">
      <c r="A2646" s="2">
        <f xml:space="preserve"> ROW( data_scaledImpacts[[#This Row],[row_id]] ) - ROW( data_scaledImpacts[[#Headers],[row_id]] )</f>
        <v>2645</v>
      </c>
      <c r="B2646" s="32" t="s">
        <v>108</v>
      </c>
      <c r="C2646" s="33" t="s">
        <v>40</v>
      </c>
      <c r="D2646" s="34" t="s">
        <v>115</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35">
      <c r="A2647" s="2">
        <f xml:space="preserve"> ROW( data_scaledImpacts[[#This Row],[row_id]] ) - ROW( data_scaledImpacts[[#Headers],[row_id]] )</f>
        <v>2646</v>
      </c>
      <c r="B2647" s="32" t="s">
        <v>108</v>
      </c>
      <c r="C2647" s="33" t="s">
        <v>40</v>
      </c>
      <c r="D2647" s="34" t="s">
        <v>115</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35">
      <c r="A2648" s="2">
        <f xml:space="preserve"> ROW( data_scaledImpacts[[#This Row],[row_id]] ) - ROW( data_scaledImpacts[[#Headers],[row_id]] )</f>
        <v>2647</v>
      </c>
      <c r="B2648" s="32" t="s">
        <v>108</v>
      </c>
      <c r="C2648" s="33" t="s">
        <v>40</v>
      </c>
      <c r="D2648" s="34" t="s">
        <v>115</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35">
      <c r="A2649" s="2">
        <f xml:space="preserve"> ROW( data_scaledImpacts[[#This Row],[row_id]] ) - ROW( data_scaledImpacts[[#Headers],[row_id]] )</f>
        <v>2648</v>
      </c>
      <c r="B2649" s="32" t="s">
        <v>108</v>
      </c>
      <c r="C2649" s="33" t="s">
        <v>40</v>
      </c>
      <c r="D2649" s="34" t="s">
        <v>115</v>
      </c>
      <c r="E2649" s="33"/>
      <c r="F2649" s="32" t="s">
        <v>3</v>
      </c>
      <c r="G2649" s="33">
        <v>7</v>
      </c>
      <c r="H2649" s="90"/>
      <c r="I2649" s="35"/>
      <c r="J2649" s="36"/>
      <c r="K2649" s="35"/>
      <c r="L2649" s="35"/>
      <c r="M2649" s="35"/>
    </row>
    <row r="2650" spans="1:14" x14ac:dyDescent="0.35">
      <c r="A2650" s="2">
        <f xml:space="preserve"> ROW( data_scaledImpacts[[#This Row],[row_id]] ) - ROW( data_scaledImpacts[[#Headers],[row_id]] )</f>
        <v>2649</v>
      </c>
      <c r="B2650" s="32" t="s">
        <v>108</v>
      </c>
      <c r="C2650" s="33" t="s">
        <v>40</v>
      </c>
      <c r="D2650" s="34" t="s">
        <v>115</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35">
      <c r="A2651" s="2">
        <f xml:space="preserve"> ROW( data_scaledImpacts[[#This Row],[row_id]] ) - ROW( data_scaledImpacts[[#Headers],[row_id]] )</f>
        <v>2650</v>
      </c>
      <c r="B2651" s="32" t="s">
        <v>108</v>
      </c>
      <c r="C2651" s="33" t="s">
        <v>40</v>
      </c>
      <c r="D2651" s="34" t="s">
        <v>115</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35">
      <c r="A2652" s="2">
        <f xml:space="preserve"> ROW( data_scaledImpacts[[#This Row],[row_id]] ) - ROW( data_scaledImpacts[[#Headers],[row_id]] )</f>
        <v>2651</v>
      </c>
      <c r="B2652" s="32" t="s">
        <v>108</v>
      </c>
      <c r="C2652" s="33" t="s">
        <v>40</v>
      </c>
      <c r="D2652" s="34" t="s">
        <v>115</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35">
      <c r="A2653" s="2">
        <f xml:space="preserve"> ROW( data_scaledImpacts[[#This Row],[row_id]] ) - ROW( data_scaledImpacts[[#Headers],[row_id]] )</f>
        <v>2652</v>
      </c>
      <c r="B2653" s="32" t="s">
        <v>108</v>
      </c>
      <c r="C2653" s="33" t="s">
        <v>40</v>
      </c>
      <c r="D2653" s="34" t="s">
        <v>115</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35">
      <c r="A2654" s="2">
        <f xml:space="preserve"> ROW( data_scaledImpacts[[#This Row],[row_id]] ) - ROW( data_scaledImpacts[[#Headers],[row_id]] )</f>
        <v>2653</v>
      </c>
      <c r="B2654" s="32" t="s">
        <v>108</v>
      </c>
      <c r="C2654" s="33" t="s">
        <v>40</v>
      </c>
      <c r="D2654" s="34" t="s">
        <v>115</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35">
      <c r="A2655" s="2">
        <f xml:space="preserve"> ROW( data_scaledImpacts[[#This Row],[row_id]] ) - ROW( data_scaledImpacts[[#Headers],[row_id]] )</f>
        <v>2654</v>
      </c>
      <c r="B2655" s="32" t="s">
        <v>108</v>
      </c>
      <c r="C2655" s="33" t="s">
        <v>40</v>
      </c>
      <c r="D2655" s="34" t="s">
        <v>115</v>
      </c>
      <c r="E2655" s="33"/>
      <c r="F2655" s="32" t="s">
        <v>4</v>
      </c>
      <c r="G2655" s="33">
        <v>6</v>
      </c>
      <c r="H2655" s="90"/>
      <c r="I2655" s="35"/>
      <c r="J2655" s="36"/>
      <c r="K2655" s="35"/>
      <c r="L2655" s="35"/>
      <c r="M2655" s="35"/>
    </row>
    <row r="2656" spans="1:14" x14ac:dyDescent="0.35">
      <c r="A2656" s="2">
        <f xml:space="preserve"> ROW( data_scaledImpacts[[#This Row],[row_id]] ) - ROW( data_scaledImpacts[[#Headers],[row_id]] )</f>
        <v>2655</v>
      </c>
      <c r="B2656" s="32" t="s">
        <v>108</v>
      </c>
      <c r="C2656" s="33" t="s">
        <v>40</v>
      </c>
      <c r="D2656" s="34" t="s">
        <v>115</v>
      </c>
      <c r="E2656" s="33"/>
      <c r="F2656" s="32" t="s">
        <v>4</v>
      </c>
      <c r="G2656" s="33">
        <v>7</v>
      </c>
      <c r="H2656" s="90"/>
      <c r="I2656" s="35"/>
      <c r="J2656" s="36"/>
      <c r="K2656" s="35"/>
      <c r="L2656" s="35"/>
      <c r="M2656" s="35"/>
    </row>
    <row r="2657" spans="1:14" x14ac:dyDescent="0.35">
      <c r="A2657" s="2">
        <f xml:space="preserve"> ROW( data_scaledImpacts[[#This Row],[row_id]] ) - ROW( data_scaledImpacts[[#Headers],[row_id]] )</f>
        <v>2656</v>
      </c>
      <c r="B2657" s="32" t="s">
        <v>108</v>
      </c>
      <c r="C2657" s="33" t="s">
        <v>40</v>
      </c>
      <c r="D2657" s="34" t="s">
        <v>114</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35">
      <c r="A2658" s="2">
        <f xml:space="preserve"> ROW( data_scaledImpacts[[#This Row],[row_id]] ) - ROW( data_scaledImpacts[[#Headers],[row_id]] )</f>
        <v>2657</v>
      </c>
      <c r="B2658" s="32" t="s">
        <v>108</v>
      </c>
      <c r="C2658" s="33" t="s">
        <v>40</v>
      </c>
      <c r="D2658" s="34" t="s">
        <v>114</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35">
      <c r="A2659" s="2">
        <f xml:space="preserve"> ROW( data_scaledImpacts[[#This Row],[row_id]] ) - ROW( data_scaledImpacts[[#Headers],[row_id]] )</f>
        <v>2658</v>
      </c>
      <c r="B2659" s="32" t="s">
        <v>108</v>
      </c>
      <c r="C2659" s="33" t="s">
        <v>40</v>
      </c>
      <c r="D2659" s="34" t="s">
        <v>114</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35">
      <c r="A2660" s="2">
        <f xml:space="preserve"> ROW( data_scaledImpacts[[#This Row],[row_id]] ) - ROW( data_scaledImpacts[[#Headers],[row_id]] )</f>
        <v>2659</v>
      </c>
      <c r="B2660" s="32" t="s">
        <v>108</v>
      </c>
      <c r="C2660" s="33" t="s">
        <v>40</v>
      </c>
      <c r="D2660" s="34" t="s">
        <v>114</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35">
      <c r="A2661" s="2">
        <f xml:space="preserve"> ROW( data_scaledImpacts[[#This Row],[row_id]] ) - ROW( data_scaledImpacts[[#Headers],[row_id]] )</f>
        <v>2660</v>
      </c>
      <c r="B2661" s="32" t="s">
        <v>108</v>
      </c>
      <c r="C2661" s="33" t="s">
        <v>40</v>
      </c>
      <c r="D2661" s="34" t="s">
        <v>114</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35">
      <c r="A2662" s="2">
        <f xml:space="preserve"> ROW( data_scaledImpacts[[#This Row],[row_id]] ) - ROW( data_scaledImpacts[[#Headers],[row_id]] )</f>
        <v>2661</v>
      </c>
      <c r="B2662" s="32" t="s">
        <v>108</v>
      </c>
      <c r="C2662" s="33" t="s">
        <v>40</v>
      </c>
      <c r="D2662" s="34" t="s">
        <v>114</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35">
      <c r="A2663" s="2">
        <f xml:space="preserve"> ROW( data_scaledImpacts[[#This Row],[row_id]] ) - ROW( data_scaledImpacts[[#Headers],[row_id]] )</f>
        <v>2662</v>
      </c>
      <c r="B2663" s="32" t="s">
        <v>108</v>
      </c>
      <c r="C2663" s="33" t="s">
        <v>40</v>
      </c>
      <c r="D2663" s="34" t="s">
        <v>114</v>
      </c>
      <c r="E2663" s="33"/>
      <c r="F2663" s="32" t="s">
        <v>0</v>
      </c>
      <c r="G2663" s="33">
        <v>7</v>
      </c>
      <c r="H2663" s="90"/>
      <c r="I2663" s="35"/>
      <c r="J2663" s="36"/>
      <c r="K2663" s="35"/>
      <c r="L2663" s="35"/>
      <c r="M2663" s="35"/>
    </row>
    <row r="2664" spans="1:14" x14ac:dyDescent="0.35">
      <c r="A2664" s="2">
        <f xml:space="preserve"> ROW( data_scaledImpacts[[#This Row],[row_id]] ) - ROW( data_scaledImpacts[[#Headers],[row_id]] )</f>
        <v>2663</v>
      </c>
      <c r="B2664" s="32" t="s">
        <v>108</v>
      </c>
      <c r="C2664" s="33" t="s">
        <v>40</v>
      </c>
      <c r="D2664" s="34" t="s">
        <v>114</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35">
      <c r="A2665" s="2">
        <f xml:space="preserve"> ROW( data_scaledImpacts[[#This Row],[row_id]] ) - ROW( data_scaledImpacts[[#Headers],[row_id]] )</f>
        <v>2664</v>
      </c>
      <c r="B2665" s="32" t="s">
        <v>108</v>
      </c>
      <c r="C2665" s="33" t="s">
        <v>40</v>
      </c>
      <c r="D2665" s="34" t="s">
        <v>114</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35">
      <c r="A2666" s="2">
        <f xml:space="preserve"> ROW( data_scaledImpacts[[#This Row],[row_id]] ) - ROW( data_scaledImpacts[[#Headers],[row_id]] )</f>
        <v>2665</v>
      </c>
      <c r="B2666" s="32" t="s">
        <v>108</v>
      </c>
      <c r="C2666" s="33" t="s">
        <v>40</v>
      </c>
      <c r="D2666" s="34" t="s">
        <v>114</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35">
      <c r="A2667" s="2">
        <f xml:space="preserve"> ROW( data_scaledImpacts[[#This Row],[row_id]] ) - ROW( data_scaledImpacts[[#Headers],[row_id]] )</f>
        <v>2666</v>
      </c>
      <c r="B2667" s="32" t="s">
        <v>108</v>
      </c>
      <c r="C2667" s="33" t="s">
        <v>40</v>
      </c>
      <c r="D2667" s="34" t="s">
        <v>114</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35">
      <c r="A2668" s="2">
        <f xml:space="preserve"> ROW( data_scaledImpacts[[#This Row],[row_id]] ) - ROW( data_scaledImpacts[[#Headers],[row_id]] )</f>
        <v>2667</v>
      </c>
      <c r="B2668" s="32" t="s">
        <v>108</v>
      </c>
      <c r="C2668" s="33" t="s">
        <v>40</v>
      </c>
      <c r="D2668" s="34" t="s">
        <v>114</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35">
      <c r="A2669" s="2">
        <f xml:space="preserve"> ROW( data_scaledImpacts[[#This Row],[row_id]] ) - ROW( data_scaledImpacts[[#Headers],[row_id]] )</f>
        <v>2668</v>
      </c>
      <c r="B2669" s="32" t="s">
        <v>108</v>
      </c>
      <c r="C2669" s="33" t="s">
        <v>40</v>
      </c>
      <c r="D2669" s="34" t="s">
        <v>114</v>
      </c>
      <c r="E2669" s="33"/>
      <c r="F2669" s="32" t="s">
        <v>1</v>
      </c>
      <c r="G2669" s="33">
        <v>6</v>
      </c>
      <c r="H2669" s="90"/>
      <c r="I2669" s="35"/>
      <c r="J2669" s="36"/>
      <c r="K2669" s="35"/>
      <c r="L2669" s="35"/>
      <c r="M2669" s="35"/>
    </row>
    <row r="2670" spans="1:14" x14ac:dyDescent="0.35">
      <c r="A2670" s="2">
        <f xml:space="preserve"> ROW( data_scaledImpacts[[#This Row],[row_id]] ) - ROW( data_scaledImpacts[[#Headers],[row_id]] )</f>
        <v>2669</v>
      </c>
      <c r="B2670" s="32" t="s">
        <v>108</v>
      </c>
      <c r="C2670" s="33" t="s">
        <v>40</v>
      </c>
      <c r="D2670" s="34" t="s">
        <v>114</v>
      </c>
      <c r="E2670" s="33"/>
      <c r="F2670" s="32" t="s">
        <v>1</v>
      </c>
      <c r="G2670" s="33">
        <v>7</v>
      </c>
      <c r="H2670" s="90"/>
      <c r="I2670" s="35"/>
      <c r="J2670" s="36"/>
      <c r="K2670" s="35"/>
      <c r="L2670" s="35"/>
      <c r="M2670" s="35"/>
    </row>
    <row r="2671" spans="1:14" x14ac:dyDescent="0.35">
      <c r="A2671" s="2">
        <f xml:space="preserve"> ROW( data_scaledImpacts[[#This Row],[row_id]] ) - ROW( data_scaledImpacts[[#Headers],[row_id]] )</f>
        <v>2670</v>
      </c>
      <c r="B2671" s="32" t="s">
        <v>108</v>
      </c>
      <c r="C2671" s="33" t="s">
        <v>40</v>
      </c>
      <c r="D2671" s="34" t="s">
        <v>114</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35">
      <c r="A2672" s="2">
        <f xml:space="preserve"> ROW( data_scaledImpacts[[#This Row],[row_id]] ) - ROW( data_scaledImpacts[[#Headers],[row_id]] )</f>
        <v>2671</v>
      </c>
      <c r="B2672" s="32" t="s">
        <v>108</v>
      </c>
      <c r="C2672" s="33" t="s">
        <v>40</v>
      </c>
      <c r="D2672" s="34" t="s">
        <v>114</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35">
      <c r="A2673" s="2">
        <f xml:space="preserve"> ROW( data_scaledImpacts[[#This Row],[row_id]] ) - ROW( data_scaledImpacts[[#Headers],[row_id]] )</f>
        <v>2672</v>
      </c>
      <c r="B2673" s="32" t="s">
        <v>108</v>
      </c>
      <c r="C2673" s="33" t="s">
        <v>40</v>
      </c>
      <c r="D2673" s="34" t="s">
        <v>114</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35">
      <c r="A2674" s="2">
        <f xml:space="preserve"> ROW( data_scaledImpacts[[#This Row],[row_id]] ) - ROW( data_scaledImpacts[[#Headers],[row_id]] )</f>
        <v>2673</v>
      </c>
      <c r="B2674" s="32" t="s">
        <v>108</v>
      </c>
      <c r="C2674" s="33" t="s">
        <v>40</v>
      </c>
      <c r="D2674" s="34" t="s">
        <v>114</v>
      </c>
      <c r="E2674" s="33"/>
      <c r="F2674" s="32" t="s">
        <v>2</v>
      </c>
      <c r="G2674" s="33">
        <v>4</v>
      </c>
      <c r="H2674" s="90"/>
      <c r="I2674" s="35"/>
      <c r="J2674" s="36"/>
      <c r="K2674" s="35"/>
      <c r="L2674" s="35"/>
      <c r="M2674" s="35"/>
    </row>
    <row r="2675" spans="1:14" x14ac:dyDescent="0.35">
      <c r="A2675" s="2">
        <f xml:space="preserve"> ROW( data_scaledImpacts[[#This Row],[row_id]] ) - ROW( data_scaledImpacts[[#Headers],[row_id]] )</f>
        <v>2674</v>
      </c>
      <c r="B2675" s="32" t="s">
        <v>108</v>
      </c>
      <c r="C2675" s="33" t="s">
        <v>40</v>
      </c>
      <c r="D2675" s="34" t="s">
        <v>114</v>
      </c>
      <c r="E2675" s="33"/>
      <c r="F2675" s="32" t="s">
        <v>2</v>
      </c>
      <c r="G2675" s="33">
        <v>5</v>
      </c>
      <c r="H2675" s="90"/>
      <c r="I2675" s="35"/>
      <c r="J2675" s="36"/>
      <c r="K2675" s="35"/>
      <c r="L2675" s="35"/>
      <c r="M2675" s="35"/>
    </row>
    <row r="2676" spans="1:14" x14ac:dyDescent="0.35">
      <c r="A2676" s="2">
        <f xml:space="preserve"> ROW( data_scaledImpacts[[#This Row],[row_id]] ) - ROW( data_scaledImpacts[[#Headers],[row_id]] )</f>
        <v>2675</v>
      </c>
      <c r="B2676" s="32" t="s">
        <v>108</v>
      </c>
      <c r="C2676" s="33" t="s">
        <v>40</v>
      </c>
      <c r="D2676" s="34" t="s">
        <v>114</v>
      </c>
      <c r="E2676" s="33"/>
      <c r="F2676" s="32" t="s">
        <v>2</v>
      </c>
      <c r="G2676" s="33">
        <v>6</v>
      </c>
      <c r="H2676" s="90"/>
      <c r="I2676" s="35"/>
      <c r="J2676" s="36"/>
      <c r="K2676" s="35"/>
      <c r="L2676" s="35"/>
      <c r="M2676" s="35"/>
    </row>
    <row r="2677" spans="1:14" x14ac:dyDescent="0.35">
      <c r="A2677" s="2">
        <f xml:space="preserve"> ROW( data_scaledImpacts[[#This Row],[row_id]] ) - ROW( data_scaledImpacts[[#Headers],[row_id]] )</f>
        <v>2676</v>
      </c>
      <c r="B2677" s="32" t="s">
        <v>108</v>
      </c>
      <c r="C2677" s="33" t="s">
        <v>40</v>
      </c>
      <c r="D2677" s="34" t="s">
        <v>114</v>
      </c>
      <c r="E2677" s="33"/>
      <c r="F2677" s="32" t="s">
        <v>2</v>
      </c>
      <c r="G2677" s="33">
        <v>7</v>
      </c>
      <c r="H2677" s="90"/>
      <c r="I2677" s="35"/>
      <c r="J2677" s="36"/>
      <c r="K2677" s="35"/>
      <c r="L2677" s="35"/>
      <c r="M2677" s="35"/>
    </row>
    <row r="2678" spans="1:14" x14ac:dyDescent="0.35">
      <c r="A2678" s="2">
        <f xml:space="preserve"> ROW( data_scaledImpacts[[#This Row],[row_id]] ) - ROW( data_scaledImpacts[[#Headers],[row_id]] )</f>
        <v>2677</v>
      </c>
      <c r="B2678" s="32" t="s">
        <v>108</v>
      </c>
      <c r="C2678" s="33" t="s">
        <v>40</v>
      </c>
      <c r="D2678" s="34" t="s">
        <v>114</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35">
      <c r="A2679" s="2">
        <f xml:space="preserve"> ROW( data_scaledImpacts[[#This Row],[row_id]] ) - ROW( data_scaledImpacts[[#Headers],[row_id]] )</f>
        <v>2678</v>
      </c>
      <c r="B2679" s="32" t="s">
        <v>108</v>
      </c>
      <c r="C2679" s="33" t="s">
        <v>40</v>
      </c>
      <c r="D2679" s="34" t="s">
        <v>114</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35">
      <c r="A2680" s="2">
        <f xml:space="preserve"> ROW( data_scaledImpacts[[#This Row],[row_id]] ) - ROW( data_scaledImpacts[[#Headers],[row_id]] )</f>
        <v>2679</v>
      </c>
      <c r="B2680" s="32" t="s">
        <v>108</v>
      </c>
      <c r="C2680" s="33" t="s">
        <v>40</v>
      </c>
      <c r="D2680" s="34" t="s">
        <v>114</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35">
      <c r="A2681" s="2">
        <f xml:space="preserve"> ROW( data_scaledImpacts[[#This Row],[row_id]] ) - ROW( data_scaledImpacts[[#Headers],[row_id]] )</f>
        <v>2680</v>
      </c>
      <c r="B2681" s="32" t="s">
        <v>108</v>
      </c>
      <c r="C2681" s="33" t="s">
        <v>40</v>
      </c>
      <c r="D2681" s="34" t="s">
        <v>114</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35">
      <c r="A2682" s="2">
        <f xml:space="preserve"> ROW( data_scaledImpacts[[#This Row],[row_id]] ) - ROW( data_scaledImpacts[[#Headers],[row_id]] )</f>
        <v>2681</v>
      </c>
      <c r="B2682" s="32" t="s">
        <v>108</v>
      </c>
      <c r="C2682" s="33" t="s">
        <v>40</v>
      </c>
      <c r="D2682" s="34" t="s">
        <v>114</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35">
      <c r="A2683" s="2">
        <f xml:space="preserve"> ROW( data_scaledImpacts[[#This Row],[row_id]] ) - ROW( data_scaledImpacts[[#Headers],[row_id]] )</f>
        <v>2682</v>
      </c>
      <c r="B2683" s="32" t="s">
        <v>108</v>
      </c>
      <c r="C2683" s="33" t="s">
        <v>40</v>
      </c>
      <c r="D2683" s="34" t="s">
        <v>114</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35">
      <c r="A2684" s="2">
        <f xml:space="preserve"> ROW( data_scaledImpacts[[#This Row],[row_id]] ) - ROW( data_scaledImpacts[[#Headers],[row_id]] )</f>
        <v>2683</v>
      </c>
      <c r="B2684" s="32" t="s">
        <v>108</v>
      </c>
      <c r="C2684" s="33" t="s">
        <v>40</v>
      </c>
      <c r="D2684" s="34" t="s">
        <v>114</v>
      </c>
      <c r="E2684" s="33"/>
      <c r="F2684" s="32" t="s">
        <v>3</v>
      </c>
      <c r="G2684" s="33">
        <v>7</v>
      </c>
      <c r="H2684" s="90"/>
      <c r="I2684" s="35"/>
      <c r="J2684" s="36"/>
      <c r="K2684" s="35"/>
      <c r="L2684" s="35"/>
      <c r="M2684" s="35"/>
    </row>
    <row r="2685" spans="1:14" x14ac:dyDescent="0.35">
      <c r="A2685" s="2">
        <f xml:space="preserve"> ROW( data_scaledImpacts[[#This Row],[row_id]] ) - ROW( data_scaledImpacts[[#Headers],[row_id]] )</f>
        <v>2684</v>
      </c>
      <c r="B2685" s="32" t="s">
        <v>108</v>
      </c>
      <c r="C2685" s="33" t="s">
        <v>40</v>
      </c>
      <c r="D2685" s="34" t="s">
        <v>114</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35">
      <c r="A2686" s="2">
        <f xml:space="preserve"> ROW( data_scaledImpacts[[#This Row],[row_id]] ) - ROW( data_scaledImpacts[[#Headers],[row_id]] )</f>
        <v>2685</v>
      </c>
      <c r="B2686" s="32" t="s">
        <v>108</v>
      </c>
      <c r="C2686" s="33" t="s">
        <v>40</v>
      </c>
      <c r="D2686" s="34" t="s">
        <v>114</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35">
      <c r="A2687" s="2">
        <f xml:space="preserve"> ROW( data_scaledImpacts[[#This Row],[row_id]] ) - ROW( data_scaledImpacts[[#Headers],[row_id]] )</f>
        <v>2686</v>
      </c>
      <c r="B2687" s="32" t="s">
        <v>108</v>
      </c>
      <c r="C2687" s="33" t="s">
        <v>40</v>
      </c>
      <c r="D2687" s="34" t="s">
        <v>114</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35">
      <c r="A2688" s="2">
        <f xml:space="preserve"> ROW( data_scaledImpacts[[#This Row],[row_id]] ) - ROW( data_scaledImpacts[[#Headers],[row_id]] )</f>
        <v>2687</v>
      </c>
      <c r="B2688" s="32" t="s">
        <v>108</v>
      </c>
      <c r="C2688" s="33" t="s">
        <v>40</v>
      </c>
      <c r="D2688" s="34" t="s">
        <v>114</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35">
      <c r="A2689" s="2">
        <f xml:space="preserve"> ROW( data_scaledImpacts[[#This Row],[row_id]] ) - ROW( data_scaledImpacts[[#Headers],[row_id]] )</f>
        <v>2688</v>
      </c>
      <c r="B2689" s="32" t="s">
        <v>108</v>
      </c>
      <c r="C2689" s="33" t="s">
        <v>40</v>
      </c>
      <c r="D2689" s="34" t="s">
        <v>114</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35">
      <c r="A2690" s="2">
        <f xml:space="preserve"> ROW( data_scaledImpacts[[#This Row],[row_id]] ) - ROW( data_scaledImpacts[[#Headers],[row_id]] )</f>
        <v>2689</v>
      </c>
      <c r="B2690" s="32" t="s">
        <v>108</v>
      </c>
      <c r="C2690" s="33" t="s">
        <v>40</v>
      </c>
      <c r="D2690" s="34" t="s">
        <v>114</v>
      </c>
      <c r="E2690" s="33"/>
      <c r="F2690" s="32" t="s">
        <v>4</v>
      </c>
      <c r="G2690" s="33">
        <v>6</v>
      </c>
      <c r="H2690" s="90"/>
      <c r="I2690" s="35"/>
      <c r="J2690" s="36"/>
      <c r="K2690" s="35"/>
      <c r="L2690" s="35"/>
      <c r="M2690" s="35"/>
    </row>
    <row r="2691" spans="1:14" x14ac:dyDescent="0.35">
      <c r="A2691" s="2">
        <f xml:space="preserve"> ROW( data_scaledImpacts[[#This Row],[row_id]] ) - ROW( data_scaledImpacts[[#Headers],[row_id]] )</f>
        <v>2690</v>
      </c>
      <c r="B2691" s="32" t="s">
        <v>108</v>
      </c>
      <c r="C2691" s="33" t="s">
        <v>40</v>
      </c>
      <c r="D2691" s="34" t="s">
        <v>114</v>
      </c>
      <c r="E2691" s="33"/>
      <c r="F2691" s="32" t="s">
        <v>4</v>
      </c>
      <c r="G2691" s="33">
        <v>7</v>
      </c>
      <c r="H2691" s="90"/>
      <c r="I2691" s="35"/>
      <c r="J2691" s="36"/>
      <c r="K2691" s="35"/>
      <c r="L2691" s="35"/>
      <c r="M2691" s="35"/>
    </row>
    <row r="2692" spans="1:14" x14ac:dyDescent="0.35">
      <c r="A2692" s="2">
        <f xml:space="preserve"> ROW( data_scaledImpacts[[#This Row],[row_id]] ) - ROW( data_scaledImpacts[[#Headers],[row_id]] )</f>
        <v>2691</v>
      </c>
      <c r="B2692" s="32" t="s">
        <v>108</v>
      </c>
      <c r="C2692" s="33" t="s">
        <v>40</v>
      </c>
      <c r="D2692" s="34" t="s">
        <v>147</v>
      </c>
      <c r="E2692" s="33"/>
      <c r="F2692" s="32" t="s">
        <v>0</v>
      </c>
      <c r="G2692" s="33">
        <v>1</v>
      </c>
      <c r="H2692" s="90"/>
      <c r="I2692" s="35"/>
      <c r="J2692" s="36">
        <v>423593.63270864374</v>
      </c>
      <c r="K2692" s="35">
        <v>744339.10547857929</v>
      </c>
      <c r="L2692" s="35"/>
      <c r="M2692" s="35">
        <v>19199.888514290811</v>
      </c>
      <c r="N2692">
        <v>1284142.8315791602</v>
      </c>
    </row>
    <row r="2693" spans="1:14" x14ac:dyDescent="0.35">
      <c r="A2693" s="2">
        <f xml:space="preserve"> ROW( data_scaledImpacts[[#This Row],[row_id]] ) - ROW( data_scaledImpacts[[#Headers],[row_id]] )</f>
        <v>2692</v>
      </c>
      <c r="B2693" s="32" t="s">
        <v>108</v>
      </c>
      <c r="C2693" s="33" t="s">
        <v>40</v>
      </c>
      <c r="D2693" s="34" t="s">
        <v>147</v>
      </c>
      <c r="E2693" s="33"/>
      <c r="F2693" s="32" t="s">
        <v>0</v>
      </c>
      <c r="G2693" s="33">
        <v>2</v>
      </c>
      <c r="H2693" s="90"/>
      <c r="I2693" s="35"/>
      <c r="J2693" s="36">
        <v>433155.60341376072</v>
      </c>
      <c r="K2693" s="35">
        <v>811551.972054068</v>
      </c>
      <c r="L2693" s="35"/>
      <c r="M2693" s="35">
        <v>28061.079402718271</v>
      </c>
      <c r="N2693">
        <v>1475547.0841203998</v>
      </c>
    </row>
    <row r="2694" spans="1:14" x14ac:dyDescent="0.35">
      <c r="A2694" s="2">
        <f xml:space="preserve"> ROW( data_scaledImpacts[[#This Row],[row_id]] ) - ROW( data_scaledImpacts[[#Headers],[row_id]] )</f>
        <v>2693</v>
      </c>
      <c r="B2694" s="32" t="s">
        <v>108</v>
      </c>
      <c r="C2694" s="33" t="s">
        <v>40</v>
      </c>
      <c r="D2694" s="34" t="s">
        <v>147</v>
      </c>
      <c r="E2694" s="33"/>
      <c r="F2694" s="32" t="s">
        <v>0</v>
      </c>
      <c r="G2694" s="33">
        <v>3</v>
      </c>
      <c r="H2694" s="90"/>
      <c r="I2694" s="35"/>
      <c r="J2694" s="36">
        <v>433205.36206122674</v>
      </c>
      <c r="K2694" s="35">
        <v>886468.99938430195</v>
      </c>
      <c r="L2694" s="35"/>
      <c r="M2694" s="35">
        <v>31901.632396695808</v>
      </c>
      <c r="N2694">
        <v>1789629.9206887907</v>
      </c>
    </row>
    <row r="2695" spans="1:14" x14ac:dyDescent="0.35">
      <c r="A2695" s="2">
        <f xml:space="preserve"> ROW( data_scaledImpacts[[#This Row],[row_id]] ) - ROW( data_scaledImpacts[[#Headers],[row_id]] )</f>
        <v>2694</v>
      </c>
      <c r="B2695" s="32" t="s">
        <v>108</v>
      </c>
      <c r="C2695" s="33" t="s">
        <v>40</v>
      </c>
      <c r="D2695" s="34" t="s">
        <v>147</v>
      </c>
      <c r="E2695" s="33"/>
      <c r="F2695" s="32" t="s">
        <v>0</v>
      </c>
      <c r="G2695" s="33">
        <v>4</v>
      </c>
      <c r="H2695" s="90"/>
      <c r="I2695" s="35"/>
      <c r="J2695" s="36">
        <v>380134.20946671919</v>
      </c>
      <c r="K2695" s="35">
        <v>896652.57849945675</v>
      </c>
      <c r="L2695" s="35"/>
      <c r="M2695" s="35">
        <v>33310.470262398136</v>
      </c>
      <c r="N2695">
        <v>1963572.1736155257</v>
      </c>
    </row>
    <row r="2696" spans="1:14" x14ac:dyDescent="0.35">
      <c r="A2696" s="2">
        <f xml:space="preserve"> ROW( data_scaledImpacts[[#This Row],[row_id]] ) - ROW( data_scaledImpacts[[#Headers],[row_id]] )</f>
        <v>2695</v>
      </c>
      <c r="B2696" s="32" t="s">
        <v>108</v>
      </c>
      <c r="C2696" s="33" t="s">
        <v>40</v>
      </c>
      <c r="D2696" s="34" t="s">
        <v>147</v>
      </c>
      <c r="E2696" s="33"/>
      <c r="F2696" s="32" t="s">
        <v>0</v>
      </c>
      <c r="G2696" s="33">
        <v>5</v>
      </c>
      <c r="H2696" s="90"/>
      <c r="I2696" s="35"/>
      <c r="J2696" s="36">
        <v>414261.30894805922</v>
      </c>
      <c r="K2696" s="35">
        <v>983999.80858218495</v>
      </c>
      <c r="L2696" s="35"/>
      <c r="M2696" s="35">
        <v>38572.955397438374</v>
      </c>
      <c r="N2696">
        <v>2116592.8237383999</v>
      </c>
    </row>
    <row r="2697" spans="1:14" x14ac:dyDescent="0.35">
      <c r="A2697" s="2">
        <f xml:space="preserve"> ROW( data_scaledImpacts[[#This Row],[row_id]] ) - ROW( data_scaledImpacts[[#Headers],[row_id]] )</f>
        <v>2696</v>
      </c>
      <c r="B2697" s="32" t="s">
        <v>108</v>
      </c>
      <c r="C2697" s="33" t="s">
        <v>40</v>
      </c>
      <c r="D2697" s="34" t="s">
        <v>147</v>
      </c>
      <c r="E2697" s="33"/>
      <c r="F2697" s="32" t="s">
        <v>0</v>
      </c>
      <c r="G2697" s="33">
        <v>6</v>
      </c>
      <c r="H2697" s="90"/>
      <c r="I2697" s="35"/>
      <c r="J2697" s="36">
        <v>528906.87481772376</v>
      </c>
      <c r="K2697" s="35">
        <v>1085809.4065122607</v>
      </c>
      <c r="L2697" s="35"/>
      <c r="M2697" s="35">
        <v>41419.434342488297</v>
      </c>
      <c r="N2697">
        <v>2440642.4952261304</v>
      </c>
    </row>
    <row r="2698" spans="1:14" x14ac:dyDescent="0.35">
      <c r="A2698" s="2">
        <f xml:space="preserve"> ROW( data_scaledImpacts[[#This Row],[row_id]] ) - ROW( data_scaledImpacts[[#Headers],[row_id]] )</f>
        <v>2697</v>
      </c>
      <c r="B2698" s="32" t="s">
        <v>108</v>
      </c>
      <c r="C2698" s="33" t="s">
        <v>40</v>
      </c>
      <c r="D2698" s="34" t="s">
        <v>147</v>
      </c>
      <c r="E2698" s="33"/>
      <c r="F2698" s="32" t="s">
        <v>0</v>
      </c>
      <c r="G2698" s="33">
        <v>7</v>
      </c>
      <c r="H2698" s="90"/>
      <c r="I2698" s="35"/>
      <c r="J2698" s="36"/>
      <c r="K2698" s="35"/>
      <c r="L2698" s="35"/>
      <c r="M2698" s="35"/>
    </row>
    <row r="2699" spans="1:14" x14ac:dyDescent="0.35">
      <c r="A2699" s="2">
        <f xml:space="preserve"> ROW( data_scaledImpacts[[#This Row],[row_id]] ) - ROW( data_scaledImpacts[[#Headers],[row_id]] )</f>
        <v>2698</v>
      </c>
      <c r="B2699" s="32" t="s">
        <v>108</v>
      </c>
      <c r="C2699" s="33" t="s">
        <v>40</v>
      </c>
      <c r="D2699" s="34" t="s">
        <v>147</v>
      </c>
      <c r="E2699" s="33"/>
      <c r="F2699" s="32" t="s">
        <v>1</v>
      </c>
      <c r="G2699" s="33">
        <v>1</v>
      </c>
      <c r="H2699" s="90"/>
      <c r="I2699" s="35"/>
      <c r="J2699" s="36">
        <v>555467.45435736794</v>
      </c>
      <c r="K2699" s="35">
        <v>751882.7695646669</v>
      </c>
      <c r="L2699" s="35"/>
      <c r="M2699" s="35">
        <v>26836.865088249207</v>
      </c>
      <c r="N2699">
        <v>1207697.7807713898</v>
      </c>
    </row>
    <row r="2700" spans="1:14" x14ac:dyDescent="0.35">
      <c r="A2700" s="2">
        <f xml:space="preserve"> ROW( data_scaledImpacts[[#This Row],[row_id]] ) - ROW( data_scaledImpacts[[#Headers],[row_id]] )</f>
        <v>2699</v>
      </c>
      <c r="B2700" s="32" t="s">
        <v>108</v>
      </c>
      <c r="C2700" s="33" t="s">
        <v>40</v>
      </c>
      <c r="D2700" s="34" t="s">
        <v>147</v>
      </c>
      <c r="E2700" s="33"/>
      <c r="F2700" s="32" t="s">
        <v>1</v>
      </c>
      <c r="G2700" s="33">
        <v>2</v>
      </c>
      <c r="H2700" s="105"/>
      <c r="I2700" s="37"/>
      <c r="J2700" s="38">
        <v>557119.95118231815</v>
      </c>
      <c r="K2700" s="37">
        <v>837918.97454092698</v>
      </c>
      <c r="L2700" s="37"/>
      <c r="M2700" s="37">
        <v>34445.580511185872</v>
      </c>
      <c r="N2700">
        <v>1449488.4542385913</v>
      </c>
    </row>
    <row r="2701" spans="1:14" x14ac:dyDescent="0.35">
      <c r="A2701" s="2">
        <f xml:space="preserve"> ROW( data_scaledImpacts[[#This Row],[row_id]] ) - ROW( data_scaledImpacts[[#Headers],[row_id]] )</f>
        <v>2700</v>
      </c>
      <c r="B2701" s="32" t="s">
        <v>108</v>
      </c>
      <c r="C2701" s="33" t="s">
        <v>40</v>
      </c>
      <c r="D2701" s="34" t="s">
        <v>147</v>
      </c>
      <c r="E2701" s="33"/>
      <c r="F2701" s="32" t="s">
        <v>1</v>
      </c>
      <c r="G2701" s="33">
        <v>3</v>
      </c>
      <c r="H2701" s="105"/>
      <c r="I2701" s="37"/>
      <c r="J2701" s="38">
        <v>592698.3339907144</v>
      </c>
      <c r="K2701" s="37">
        <v>867371.18808915792</v>
      </c>
      <c r="L2701" s="37"/>
      <c r="M2701" s="37">
        <v>41446.027419220743</v>
      </c>
      <c r="N2701">
        <v>1568007.1691990197</v>
      </c>
    </row>
    <row r="2702" spans="1:14" x14ac:dyDescent="0.35">
      <c r="A2702" s="2">
        <f xml:space="preserve"> ROW( data_scaledImpacts[[#This Row],[row_id]] ) - ROW( data_scaledImpacts[[#Headers],[row_id]] )</f>
        <v>2701</v>
      </c>
      <c r="B2702" s="32" t="s">
        <v>108</v>
      </c>
      <c r="C2702" s="33" t="s">
        <v>40</v>
      </c>
      <c r="D2702" s="34" t="s">
        <v>147</v>
      </c>
      <c r="E2702" s="33"/>
      <c r="F2702" s="32" t="s">
        <v>1</v>
      </c>
      <c r="G2702" s="33">
        <v>4</v>
      </c>
      <c r="H2702" s="105"/>
      <c r="I2702" s="37"/>
      <c r="J2702" s="38">
        <v>601006.07777532958</v>
      </c>
      <c r="K2702" s="37">
        <v>1050921.8237051696</v>
      </c>
      <c r="L2702" s="37"/>
      <c r="M2702" s="37">
        <v>47705.233594355799</v>
      </c>
      <c r="N2702">
        <v>1896770.1185808463</v>
      </c>
    </row>
    <row r="2703" spans="1:14" x14ac:dyDescent="0.35">
      <c r="A2703" s="2">
        <f xml:space="preserve"> ROW( data_scaledImpacts[[#This Row],[row_id]] ) - ROW( data_scaledImpacts[[#Headers],[row_id]] )</f>
        <v>2702</v>
      </c>
      <c r="B2703" s="32" t="s">
        <v>108</v>
      </c>
      <c r="C2703" s="33" t="s">
        <v>40</v>
      </c>
      <c r="D2703" s="34" t="s">
        <v>147</v>
      </c>
      <c r="E2703" s="33"/>
      <c r="F2703" s="32" t="s">
        <v>1</v>
      </c>
      <c r="G2703" s="33">
        <v>5</v>
      </c>
      <c r="H2703" s="105"/>
      <c r="I2703" s="37"/>
      <c r="J2703" s="38">
        <v>687146.34410996072</v>
      </c>
      <c r="K2703" s="37">
        <v>1011407.3925348832</v>
      </c>
      <c r="L2703" s="37"/>
      <c r="M2703" s="37">
        <v>47960.128777755977</v>
      </c>
      <c r="N2703">
        <v>1899932.137302208</v>
      </c>
    </row>
    <row r="2704" spans="1:14" x14ac:dyDescent="0.35">
      <c r="A2704" s="2">
        <f xml:space="preserve"> ROW( data_scaledImpacts[[#This Row],[row_id]] ) - ROW( data_scaledImpacts[[#Headers],[row_id]] )</f>
        <v>2703</v>
      </c>
      <c r="B2704" s="32" t="s">
        <v>108</v>
      </c>
      <c r="C2704" s="33" t="s">
        <v>40</v>
      </c>
      <c r="D2704" s="34" t="s">
        <v>147</v>
      </c>
      <c r="E2704" s="33"/>
      <c r="F2704" s="32" t="s">
        <v>1</v>
      </c>
      <c r="G2704" s="33">
        <v>6</v>
      </c>
      <c r="H2704" s="105"/>
      <c r="I2704" s="37"/>
      <c r="J2704" s="38"/>
      <c r="K2704" s="37"/>
      <c r="L2704" s="37"/>
      <c r="M2704" s="37"/>
    </row>
    <row r="2705" spans="1:14" x14ac:dyDescent="0.35">
      <c r="A2705" s="2">
        <f xml:space="preserve"> ROW( data_scaledImpacts[[#This Row],[row_id]] ) - ROW( data_scaledImpacts[[#Headers],[row_id]] )</f>
        <v>2704</v>
      </c>
      <c r="B2705" s="32" t="s">
        <v>108</v>
      </c>
      <c r="C2705" s="33" t="s">
        <v>40</v>
      </c>
      <c r="D2705" s="34" t="s">
        <v>147</v>
      </c>
      <c r="E2705" s="33"/>
      <c r="F2705" s="32" t="s">
        <v>1</v>
      </c>
      <c r="G2705" s="33">
        <v>7</v>
      </c>
      <c r="H2705" s="105"/>
      <c r="I2705" s="37"/>
      <c r="J2705" s="38"/>
      <c r="K2705" s="37"/>
      <c r="L2705" s="37"/>
      <c r="M2705" s="37"/>
    </row>
    <row r="2706" spans="1:14" x14ac:dyDescent="0.35">
      <c r="A2706" s="2">
        <f xml:space="preserve"> ROW( data_scaledImpacts[[#This Row],[row_id]] ) - ROW( data_scaledImpacts[[#Headers],[row_id]] )</f>
        <v>2705</v>
      </c>
      <c r="B2706" s="32" t="s">
        <v>108</v>
      </c>
      <c r="C2706" s="33" t="s">
        <v>40</v>
      </c>
      <c r="D2706" s="34" t="s">
        <v>147</v>
      </c>
      <c r="E2706" s="33"/>
      <c r="F2706" s="32" t="s">
        <v>2</v>
      </c>
      <c r="G2706" s="33">
        <v>1</v>
      </c>
      <c r="H2706" s="105"/>
      <c r="I2706" s="37"/>
      <c r="J2706" s="38">
        <v>397386.28808219009</v>
      </c>
      <c r="K2706" s="37">
        <v>643120.67045430944</v>
      </c>
      <c r="L2706" s="37"/>
      <c r="M2706" s="37">
        <v>22321.348209747834</v>
      </c>
      <c r="N2706">
        <v>1057360.2389848167</v>
      </c>
    </row>
    <row r="2707" spans="1:14" x14ac:dyDescent="0.35">
      <c r="A2707" s="2">
        <f xml:space="preserve"> ROW( data_scaledImpacts[[#This Row],[row_id]] ) - ROW( data_scaledImpacts[[#Headers],[row_id]] )</f>
        <v>2706</v>
      </c>
      <c r="B2707" s="32" t="s">
        <v>108</v>
      </c>
      <c r="C2707" s="33" t="s">
        <v>40</v>
      </c>
      <c r="D2707" s="34" t="s">
        <v>147</v>
      </c>
      <c r="E2707" s="33"/>
      <c r="F2707" s="32" t="s">
        <v>2</v>
      </c>
      <c r="G2707" s="33">
        <v>2</v>
      </c>
      <c r="H2707" s="105"/>
      <c r="I2707" s="37"/>
      <c r="J2707" s="38">
        <v>430496.75604192907</v>
      </c>
      <c r="K2707" s="37">
        <v>704104.52291100123</v>
      </c>
      <c r="L2707" s="37"/>
      <c r="M2707" s="37">
        <v>28957.865873715571</v>
      </c>
      <c r="N2707">
        <v>1271356.0535449928</v>
      </c>
    </row>
    <row r="2708" spans="1:14" x14ac:dyDescent="0.35">
      <c r="A2708" s="2">
        <f xml:space="preserve"> ROW( data_scaledImpacts[[#This Row],[row_id]] ) - ROW( data_scaledImpacts[[#Headers],[row_id]] )</f>
        <v>2707</v>
      </c>
      <c r="B2708" s="32" t="s">
        <v>108</v>
      </c>
      <c r="C2708" s="33" t="s">
        <v>40</v>
      </c>
      <c r="D2708" s="34" t="s">
        <v>147</v>
      </c>
      <c r="E2708" s="33"/>
      <c r="F2708" s="32" t="s">
        <v>2</v>
      </c>
      <c r="G2708" s="33">
        <v>3</v>
      </c>
      <c r="H2708" s="105"/>
      <c r="I2708" s="37"/>
      <c r="J2708" s="38">
        <v>490079.52257064619</v>
      </c>
      <c r="K2708" s="37">
        <v>768164.62212436879</v>
      </c>
      <c r="L2708" s="37"/>
      <c r="M2708" s="37">
        <v>35815.233529682198</v>
      </c>
      <c r="N2708">
        <v>1550290.0773898868</v>
      </c>
    </row>
    <row r="2709" spans="1:14" x14ac:dyDescent="0.35">
      <c r="A2709" s="2">
        <f xml:space="preserve"> ROW( data_scaledImpacts[[#This Row],[row_id]] ) - ROW( data_scaledImpacts[[#Headers],[row_id]] )</f>
        <v>2708</v>
      </c>
      <c r="B2709" s="32" t="s">
        <v>108</v>
      </c>
      <c r="C2709" s="33" t="s">
        <v>40</v>
      </c>
      <c r="D2709" s="34" t="s">
        <v>147</v>
      </c>
      <c r="E2709" s="33"/>
      <c r="F2709" s="32" t="s">
        <v>2</v>
      </c>
      <c r="G2709" s="33">
        <v>4</v>
      </c>
      <c r="H2709" s="105"/>
      <c r="I2709" s="37"/>
      <c r="J2709" s="38"/>
      <c r="K2709" s="37"/>
      <c r="L2709" s="37"/>
      <c r="M2709" s="37"/>
    </row>
    <row r="2710" spans="1:14" x14ac:dyDescent="0.35">
      <c r="A2710" s="2">
        <f xml:space="preserve"> ROW( data_scaledImpacts[[#This Row],[row_id]] ) - ROW( data_scaledImpacts[[#Headers],[row_id]] )</f>
        <v>2709</v>
      </c>
      <c r="B2710" s="32" t="s">
        <v>108</v>
      </c>
      <c r="C2710" s="33" t="s">
        <v>40</v>
      </c>
      <c r="D2710" s="34" t="s">
        <v>147</v>
      </c>
      <c r="E2710" s="33"/>
      <c r="F2710" s="32" t="s">
        <v>2</v>
      </c>
      <c r="G2710" s="33">
        <v>5</v>
      </c>
      <c r="H2710" s="105"/>
      <c r="I2710" s="37"/>
      <c r="J2710" s="38"/>
      <c r="K2710" s="37"/>
      <c r="L2710" s="37"/>
      <c r="M2710" s="37"/>
    </row>
    <row r="2711" spans="1:14" x14ac:dyDescent="0.35">
      <c r="A2711" s="2">
        <f xml:space="preserve"> ROW( data_scaledImpacts[[#This Row],[row_id]] ) - ROW( data_scaledImpacts[[#Headers],[row_id]] )</f>
        <v>2710</v>
      </c>
      <c r="B2711" s="32" t="s">
        <v>108</v>
      </c>
      <c r="C2711" s="33" t="s">
        <v>40</v>
      </c>
      <c r="D2711" s="34" t="s">
        <v>147</v>
      </c>
      <c r="E2711" s="33"/>
      <c r="F2711" s="32" t="s">
        <v>2</v>
      </c>
      <c r="G2711" s="33">
        <v>6</v>
      </c>
      <c r="H2711" s="105"/>
      <c r="I2711" s="37"/>
      <c r="J2711" s="38"/>
      <c r="K2711" s="37"/>
      <c r="L2711" s="37"/>
      <c r="M2711" s="37"/>
    </row>
    <row r="2712" spans="1:14" x14ac:dyDescent="0.35">
      <c r="A2712" s="2">
        <f xml:space="preserve"> ROW( data_scaledImpacts[[#This Row],[row_id]] ) - ROW( data_scaledImpacts[[#Headers],[row_id]] )</f>
        <v>2711</v>
      </c>
      <c r="B2712" s="32" t="s">
        <v>108</v>
      </c>
      <c r="C2712" s="33" t="s">
        <v>40</v>
      </c>
      <c r="D2712" s="34" t="s">
        <v>147</v>
      </c>
      <c r="E2712" s="33"/>
      <c r="F2712" s="32" t="s">
        <v>2</v>
      </c>
      <c r="G2712" s="33">
        <v>7</v>
      </c>
      <c r="H2712" s="105"/>
      <c r="I2712" s="37"/>
      <c r="J2712" s="38"/>
      <c r="K2712" s="37"/>
      <c r="L2712" s="37"/>
      <c r="M2712" s="37"/>
    </row>
    <row r="2713" spans="1:14" x14ac:dyDescent="0.35">
      <c r="A2713" s="2">
        <f xml:space="preserve"> ROW( data_scaledImpacts[[#This Row],[row_id]] ) - ROW( data_scaledImpacts[[#Headers],[row_id]] )</f>
        <v>2712</v>
      </c>
      <c r="B2713" s="32" t="s">
        <v>108</v>
      </c>
      <c r="C2713" s="33" t="s">
        <v>40</v>
      </c>
      <c r="D2713" s="34" t="s">
        <v>147</v>
      </c>
      <c r="E2713" s="33"/>
      <c r="F2713" s="32" t="s">
        <v>3</v>
      </c>
      <c r="G2713" s="33">
        <v>1</v>
      </c>
      <c r="H2713" s="105"/>
      <c r="I2713" s="37"/>
      <c r="J2713" s="38">
        <v>416196.03624946758</v>
      </c>
      <c r="K2713" s="37">
        <v>662563.43628002924</v>
      </c>
      <c r="L2713" s="37"/>
      <c r="M2713" s="37">
        <v>21674.997235223029</v>
      </c>
      <c r="N2713">
        <v>1091969.7544330379</v>
      </c>
    </row>
    <row r="2714" spans="1:14" x14ac:dyDescent="0.35">
      <c r="A2714" s="2">
        <f xml:space="preserve"> ROW( data_scaledImpacts[[#This Row],[row_id]] ) - ROW( data_scaledImpacts[[#Headers],[row_id]] )</f>
        <v>2713</v>
      </c>
      <c r="B2714" s="32" t="s">
        <v>108</v>
      </c>
      <c r="C2714" s="33" t="s">
        <v>40</v>
      </c>
      <c r="D2714" s="34" t="s">
        <v>147</v>
      </c>
      <c r="E2714" s="33"/>
      <c r="F2714" s="32" t="s">
        <v>3</v>
      </c>
      <c r="G2714" s="33">
        <v>2</v>
      </c>
      <c r="H2714" s="105"/>
      <c r="I2714" s="37"/>
      <c r="J2714" s="38">
        <v>528304.7695937946</v>
      </c>
      <c r="K2714" s="37">
        <v>834892.47753868019</v>
      </c>
      <c r="L2714" s="37"/>
      <c r="M2714" s="37">
        <v>33706.647401238122</v>
      </c>
      <c r="N2714">
        <v>1356262.4262365878</v>
      </c>
    </row>
    <row r="2715" spans="1:14" x14ac:dyDescent="0.35">
      <c r="A2715" s="2">
        <f xml:space="preserve"> ROW( data_scaledImpacts[[#This Row],[row_id]] ) - ROW( data_scaledImpacts[[#Headers],[row_id]] )</f>
        <v>2714</v>
      </c>
      <c r="B2715" s="32" t="s">
        <v>108</v>
      </c>
      <c r="C2715" s="33" t="s">
        <v>40</v>
      </c>
      <c r="D2715" s="34" t="s">
        <v>147</v>
      </c>
      <c r="E2715" s="33"/>
      <c r="F2715" s="32" t="s">
        <v>3</v>
      </c>
      <c r="G2715" s="33">
        <v>3</v>
      </c>
      <c r="H2715" s="105"/>
      <c r="I2715" s="37"/>
      <c r="J2715" s="38">
        <v>729476.14493929828</v>
      </c>
      <c r="K2715" s="37">
        <v>960028.24880643422</v>
      </c>
      <c r="L2715" s="37"/>
      <c r="M2715" s="37">
        <v>44416.126739770269</v>
      </c>
      <c r="N2715">
        <v>1541311.061498346</v>
      </c>
    </row>
    <row r="2716" spans="1:14" x14ac:dyDescent="0.35">
      <c r="A2716" s="2">
        <f xml:space="preserve"> ROW( data_scaledImpacts[[#This Row],[row_id]] ) - ROW( data_scaledImpacts[[#Headers],[row_id]] )</f>
        <v>2715</v>
      </c>
      <c r="B2716" s="32" t="s">
        <v>108</v>
      </c>
      <c r="C2716" s="33" t="s">
        <v>40</v>
      </c>
      <c r="D2716" s="34" t="s">
        <v>147</v>
      </c>
      <c r="E2716" s="33"/>
      <c r="F2716" s="32" t="s">
        <v>3</v>
      </c>
      <c r="G2716" s="33">
        <v>4</v>
      </c>
      <c r="H2716" s="105"/>
      <c r="I2716" s="37"/>
      <c r="J2716" s="38">
        <v>768359.17754654656</v>
      </c>
      <c r="K2716" s="37">
        <v>1083539.9579442595</v>
      </c>
      <c r="L2716" s="37"/>
      <c r="M2716" s="37">
        <v>48167.379644836277</v>
      </c>
      <c r="N2716">
        <v>1742693.2944845445</v>
      </c>
    </row>
    <row r="2717" spans="1:14" x14ac:dyDescent="0.35">
      <c r="A2717" s="2">
        <f xml:space="preserve"> ROW( data_scaledImpacts[[#This Row],[row_id]] ) - ROW( data_scaledImpacts[[#Headers],[row_id]] )</f>
        <v>2716</v>
      </c>
      <c r="B2717" s="32" t="s">
        <v>108</v>
      </c>
      <c r="C2717" s="33" t="s">
        <v>40</v>
      </c>
      <c r="D2717" s="34" t="s">
        <v>147</v>
      </c>
      <c r="E2717" s="33"/>
      <c r="F2717" s="32" t="s">
        <v>3</v>
      </c>
      <c r="G2717" s="33">
        <v>5</v>
      </c>
      <c r="H2717" s="105"/>
      <c r="I2717" s="37"/>
      <c r="J2717" s="38">
        <v>863556.96686812979</v>
      </c>
      <c r="K2717" s="37">
        <v>1150571.7380202168</v>
      </c>
      <c r="L2717" s="37"/>
      <c r="M2717" s="37">
        <v>54347.483562609988</v>
      </c>
      <c r="N2717">
        <v>1878013.2630818689</v>
      </c>
    </row>
    <row r="2718" spans="1:14" x14ac:dyDescent="0.35">
      <c r="A2718" s="2">
        <f xml:space="preserve"> ROW( data_scaledImpacts[[#This Row],[row_id]] ) - ROW( data_scaledImpacts[[#Headers],[row_id]] )</f>
        <v>2717</v>
      </c>
      <c r="B2718" s="32" t="s">
        <v>108</v>
      </c>
      <c r="C2718" s="33" t="s">
        <v>40</v>
      </c>
      <c r="D2718" s="34" t="s">
        <v>147</v>
      </c>
      <c r="E2718" s="33"/>
      <c r="F2718" s="32" t="s">
        <v>3</v>
      </c>
      <c r="G2718" s="33">
        <v>6</v>
      </c>
      <c r="H2718" s="105"/>
      <c r="I2718" s="37"/>
      <c r="J2718" s="38">
        <v>919904.97335840308</v>
      </c>
      <c r="K2718" s="37">
        <v>1347390.2079937281</v>
      </c>
      <c r="L2718" s="37"/>
      <c r="M2718" s="37">
        <v>66958.711760768827</v>
      </c>
      <c r="N2718">
        <v>2183809.7581170439</v>
      </c>
    </row>
    <row r="2719" spans="1:14" x14ac:dyDescent="0.35">
      <c r="A2719" s="2">
        <f xml:space="preserve"> ROW( data_scaledImpacts[[#This Row],[row_id]] ) - ROW( data_scaledImpacts[[#Headers],[row_id]] )</f>
        <v>2718</v>
      </c>
      <c r="B2719" s="32" t="s">
        <v>108</v>
      </c>
      <c r="C2719" s="33" t="s">
        <v>40</v>
      </c>
      <c r="D2719" s="34" t="s">
        <v>147</v>
      </c>
      <c r="E2719" s="33"/>
      <c r="F2719" s="32" t="s">
        <v>3</v>
      </c>
      <c r="G2719" s="33">
        <v>7</v>
      </c>
      <c r="H2719" s="105"/>
      <c r="I2719" s="37"/>
      <c r="J2719" s="38"/>
      <c r="K2719" s="37"/>
      <c r="L2719" s="37"/>
      <c r="M2719" s="37"/>
    </row>
    <row r="2720" spans="1:14" x14ac:dyDescent="0.35">
      <c r="A2720" s="2">
        <f xml:space="preserve"> ROW( data_scaledImpacts[[#This Row],[row_id]] ) - ROW( data_scaledImpacts[[#Headers],[row_id]] )</f>
        <v>2719</v>
      </c>
      <c r="B2720" s="32" t="s">
        <v>108</v>
      </c>
      <c r="C2720" s="33" t="s">
        <v>40</v>
      </c>
      <c r="D2720" s="34" t="s">
        <v>147</v>
      </c>
      <c r="E2720" s="33"/>
      <c r="F2720" s="32" t="s">
        <v>4</v>
      </c>
      <c r="G2720" s="33">
        <v>1</v>
      </c>
      <c r="H2720" s="105"/>
      <c r="I2720" s="37"/>
      <c r="J2720" s="38">
        <v>401353.69805456349</v>
      </c>
      <c r="K2720" s="37">
        <v>661782.18719902646</v>
      </c>
      <c r="L2720" s="37"/>
      <c r="M2720" s="37">
        <v>20196.250726931237</v>
      </c>
      <c r="N2720">
        <v>1101886.6182441448</v>
      </c>
    </row>
    <row r="2721" spans="1:14" x14ac:dyDescent="0.35">
      <c r="A2721" s="2">
        <f xml:space="preserve"> ROW( data_scaledImpacts[[#This Row],[row_id]] ) - ROW( data_scaledImpacts[[#Headers],[row_id]] )</f>
        <v>2720</v>
      </c>
      <c r="B2721" s="32" t="s">
        <v>108</v>
      </c>
      <c r="C2721" s="33" t="s">
        <v>40</v>
      </c>
      <c r="D2721" s="34" t="s">
        <v>147</v>
      </c>
      <c r="E2721" s="33"/>
      <c r="F2721" s="32" t="s">
        <v>4</v>
      </c>
      <c r="G2721" s="33">
        <v>2</v>
      </c>
      <c r="H2721" s="105"/>
      <c r="I2721" s="37"/>
      <c r="J2721" s="38">
        <v>470612.74349045701</v>
      </c>
      <c r="K2721" s="37">
        <v>732692.18488785613</v>
      </c>
      <c r="L2721" s="37"/>
      <c r="M2721" s="37">
        <v>30419.813122990701</v>
      </c>
      <c r="N2721">
        <v>1285424.8576622538</v>
      </c>
    </row>
    <row r="2722" spans="1:14" x14ac:dyDescent="0.35">
      <c r="A2722" s="2">
        <f xml:space="preserve"> ROW( data_scaledImpacts[[#This Row],[row_id]] ) - ROW( data_scaledImpacts[[#Headers],[row_id]] )</f>
        <v>2721</v>
      </c>
      <c r="B2722" s="32" t="s">
        <v>108</v>
      </c>
      <c r="C2722" s="33" t="s">
        <v>40</v>
      </c>
      <c r="D2722" s="34" t="s">
        <v>147</v>
      </c>
      <c r="E2722" s="33"/>
      <c r="F2722" s="32" t="s">
        <v>4</v>
      </c>
      <c r="G2722" s="33">
        <v>3</v>
      </c>
      <c r="H2722" s="105"/>
      <c r="I2722" s="37"/>
      <c r="J2722" s="38">
        <v>520032.45993499196</v>
      </c>
      <c r="K2722" s="37">
        <v>807764.99848527601</v>
      </c>
      <c r="L2722" s="37"/>
      <c r="M2722" s="37">
        <v>35192.597432811046</v>
      </c>
      <c r="N2722">
        <v>1460082.4634001779</v>
      </c>
    </row>
    <row r="2723" spans="1:14" x14ac:dyDescent="0.35">
      <c r="A2723" s="2">
        <f xml:space="preserve"> ROW( data_scaledImpacts[[#This Row],[row_id]] ) - ROW( data_scaledImpacts[[#Headers],[row_id]] )</f>
        <v>2722</v>
      </c>
      <c r="B2723" s="32" t="s">
        <v>108</v>
      </c>
      <c r="C2723" s="33" t="s">
        <v>40</v>
      </c>
      <c r="D2723" s="34" t="s">
        <v>147</v>
      </c>
      <c r="E2723" s="33"/>
      <c r="F2723" s="32" t="s">
        <v>4</v>
      </c>
      <c r="G2723" s="33">
        <v>4</v>
      </c>
      <c r="H2723" s="105"/>
      <c r="I2723" s="37"/>
      <c r="J2723" s="38">
        <v>511405.65076481667</v>
      </c>
      <c r="K2723" s="37">
        <v>829311.44157985237</v>
      </c>
      <c r="L2723" s="37"/>
      <c r="M2723" s="37">
        <v>38583.08587871398</v>
      </c>
      <c r="N2723">
        <v>1662248.3828225597</v>
      </c>
    </row>
    <row r="2724" spans="1:14" x14ac:dyDescent="0.35">
      <c r="A2724" s="2">
        <f xml:space="preserve"> ROW( data_scaledImpacts[[#This Row],[row_id]] ) - ROW( data_scaledImpacts[[#Headers],[row_id]] )</f>
        <v>2723</v>
      </c>
      <c r="B2724" s="32" t="s">
        <v>108</v>
      </c>
      <c r="C2724" s="33" t="s">
        <v>40</v>
      </c>
      <c r="D2724" s="34" t="s">
        <v>147</v>
      </c>
      <c r="E2724" s="33"/>
      <c r="F2724" s="32" t="s">
        <v>4</v>
      </c>
      <c r="G2724" s="33">
        <v>5</v>
      </c>
      <c r="H2724" s="105"/>
      <c r="I2724" s="37"/>
      <c r="J2724" s="38">
        <v>574771.08254042757</v>
      </c>
      <c r="K2724" s="37">
        <v>908004.28799433855</v>
      </c>
      <c r="L2724" s="37"/>
      <c r="M2724" s="37">
        <v>45957.532952555288</v>
      </c>
      <c r="N2724">
        <v>1777762.7921696745</v>
      </c>
    </row>
    <row r="2725" spans="1:14" x14ac:dyDescent="0.35">
      <c r="A2725" s="2">
        <f xml:space="preserve"> ROW( data_scaledImpacts[[#This Row],[row_id]] ) - ROW( data_scaledImpacts[[#Headers],[row_id]] )</f>
        <v>2724</v>
      </c>
      <c r="B2725" s="32" t="s">
        <v>108</v>
      </c>
      <c r="C2725" s="33" t="s">
        <v>40</v>
      </c>
      <c r="D2725" s="34" t="s">
        <v>147</v>
      </c>
      <c r="E2725" s="33"/>
      <c r="F2725" s="32" t="s">
        <v>4</v>
      </c>
      <c r="G2725" s="33">
        <v>6</v>
      </c>
      <c r="H2725" s="105"/>
      <c r="I2725" s="37"/>
      <c r="J2725" s="38"/>
      <c r="K2725" s="37"/>
      <c r="L2725" s="37"/>
      <c r="M2725" s="37"/>
    </row>
    <row r="2726" spans="1:14" x14ac:dyDescent="0.35">
      <c r="A2726" s="2">
        <f xml:space="preserve"> ROW( data_scaledImpacts[[#This Row],[row_id]] ) - ROW( data_scaledImpacts[[#Headers],[row_id]] )</f>
        <v>2725</v>
      </c>
      <c r="B2726" s="32" t="s">
        <v>108</v>
      </c>
      <c r="C2726" s="33" t="s">
        <v>40</v>
      </c>
      <c r="D2726" s="34" t="s">
        <v>147</v>
      </c>
      <c r="E2726" s="33"/>
      <c r="F2726" s="32" t="s">
        <v>4</v>
      </c>
      <c r="G2726" s="33">
        <v>7</v>
      </c>
      <c r="H2726" s="105"/>
      <c r="I2726" s="37"/>
      <c r="J2726" s="38"/>
      <c r="K2726" s="37"/>
      <c r="L2726" s="37"/>
      <c r="M2726" s="37"/>
    </row>
    <row r="2727" spans="1:14" x14ac:dyDescent="0.35">
      <c r="A2727" s="2">
        <f xml:space="preserve"> ROW( data_scaledImpacts[[#This Row],[row_id]] ) - ROW( data_scaledImpacts[[#Headers],[row_id]] )</f>
        <v>2726</v>
      </c>
      <c r="B2727" s="32" t="s">
        <v>369</v>
      </c>
      <c r="C2727" s="33" t="s">
        <v>40</v>
      </c>
      <c r="D2727" s="34"/>
      <c r="E2727" s="33"/>
      <c r="F2727" s="32" t="s">
        <v>1</v>
      </c>
      <c r="G2727" s="33">
        <v>1</v>
      </c>
      <c r="H2727" s="105"/>
      <c r="I2727" s="37">
        <v>-336471549.34200823</v>
      </c>
      <c r="J2727" s="38"/>
      <c r="K2727" s="37"/>
      <c r="L2727" s="37">
        <v>899052367.699929</v>
      </c>
      <c r="M2727" s="37">
        <v>563168842.99269485</v>
      </c>
    </row>
    <row r="2728" spans="1:14" x14ac:dyDescent="0.35">
      <c r="A2728" s="2">
        <f xml:space="preserve"> ROW( data_scaledImpacts[[#This Row],[row_id]] ) - ROW( data_scaledImpacts[[#Headers],[row_id]] )</f>
        <v>2727</v>
      </c>
      <c r="B2728" s="32" t="s">
        <v>369</v>
      </c>
      <c r="C2728" s="33" t="s">
        <v>40</v>
      </c>
      <c r="D2728" s="34"/>
      <c r="E2728" s="33"/>
      <c r="F2728" s="32" t="s">
        <v>1</v>
      </c>
      <c r="G2728" s="33">
        <v>2</v>
      </c>
      <c r="H2728" s="105"/>
      <c r="I2728" s="37">
        <v>-831282651.31554973</v>
      </c>
      <c r="J2728" s="38"/>
      <c r="K2728" s="37"/>
      <c r="L2728" s="37">
        <v>2221188202.5527654</v>
      </c>
      <c r="M2728" s="37">
        <v>1391358317.9819517</v>
      </c>
    </row>
    <row r="2729" spans="1:14" x14ac:dyDescent="0.35">
      <c r="A2729" s="2">
        <f xml:space="preserve"> ROW( data_scaledImpacts[[#This Row],[row_id]] ) - ROW( data_scaledImpacts[[#Headers],[row_id]] )</f>
        <v>2728</v>
      </c>
      <c r="B2729" s="32" t="s">
        <v>369</v>
      </c>
      <c r="C2729" s="33" t="s">
        <v>40</v>
      </c>
      <c r="D2729" s="34"/>
      <c r="E2729" s="33"/>
      <c r="F2729" s="32" t="s">
        <v>1</v>
      </c>
      <c r="G2729" s="33">
        <v>3</v>
      </c>
      <c r="H2729" s="105"/>
      <c r="I2729" s="37">
        <v>-1286508865.1312079</v>
      </c>
      <c r="J2729" s="38"/>
      <c r="K2729" s="37"/>
      <c r="L2729" s="37">
        <v>3437553170.6173754</v>
      </c>
      <c r="M2729" s="37">
        <v>2153292634.9720683</v>
      </c>
    </row>
    <row r="2730" spans="1:14" x14ac:dyDescent="0.35">
      <c r="A2730" s="2">
        <f xml:space="preserve"> ROW( data_scaledImpacts[[#This Row],[row_id]] ) - ROW( data_scaledImpacts[[#Headers],[row_id]] )</f>
        <v>2729</v>
      </c>
      <c r="B2730" s="32" t="s">
        <v>369</v>
      </c>
      <c r="C2730" s="33" t="s">
        <v>40</v>
      </c>
      <c r="D2730" s="34"/>
      <c r="E2730" s="33"/>
      <c r="F2730" s="32" t="s">
        <v>1</v>
      </c>
      <c r="G2730" s="33">
        <v>4</v>
      </c>
      <c r="H2730" s="105"/>
      <c r="I2730" s="37">
        <v>-1682357746.710041</v>
      </c>
      <c r="J2730" s="38"/>
      <c r="K2730" s="37"/>
      <c r="L2730" s="37">
        <v>4495261838.4996443</v>
      </c>
      <c r="M2730" s="37">
        <v>2815844214.9634743</v>
      </c>
    </row>
    <row r="2731" spans="1:14" x14ac:dyDescent="0.35">
      <c r="A2731" s="2">
        <f xml:space="preserve"> ROW( data_scaledImpacts[[#This Row],[row_id]] ) - ROW( data_scaledImpacts[[#Headers],[row_id]] )</f>
        <v>2730</v>
      </c>
      <c r="B2731" s="32" t="s">
        <v>369</v>
      </c>
      <c r="C2731" s="33" t="s">
        <v>40</v>
      </c>
      <c r="D2731" s="34"/>
      <c r="E2731" s="33"/>
      <c r="F2731" s="32" t="s">
        <v>1</v>
      </c>
      <c r="G2731" s="33">
        <v>5</v>
      </c>
      <c r="H2731" s="105"/>
      <c r="I2731" s="37">
        <v>-1919867075.6573408</v>
      </c>
      <c r="J2731" s="38"/>
      <c r="K2731" s="37"/>
      <c r="L2731" s="37">
        <v>5129887039.2290049</v>
      </c>
      <c r="M2731" s="37">
        <v>3213375162.9583178</v>
      </c>
    </row>
    <row r="2732" spans="1:14" x14ac:dyDescent="0.35">
      <c r="A2732" s="2">
        <f xml:space="preserve"> ROW( data_scaledImpacts[[#This Row],[row_id]] ) - ROW( data_scaledImpacts[[#Headers],[row_id]] )</f>
        <v>2731</v>
      </c>
      <c r="B2732" s="32" t="s">
        <v>369</v>
      </c>
      <c r="C2732" s="33" t="s">
        <v>40</v>
      </c>
      <c r="D2732" s="34"/>
      <c r="E2732" s="33"/>
      <c r="F2732" s="32" t="s">
        <v>1</v>
      </c>
      <c r="G2732" s="33">
        <v>6</v>
      </c>
      <c r="H2732" s="105"/>
      <c r="I2732" s="37"/>
      <c r="J2732" s="38"/>
      <c r="K2732" s="37"/>
      <c r="L2732" s="37"/>
      <c r="M2732" s="37"/>
    </row>
    <row r="2733" spans="1:14" x14ac:dyDescent="0.35">
      <c r="A2733" s="2">
        <f xml:space="preserve"> ROW( data_scaledImpacts[[#This Row],[row_id]] ) - ROW( data_scaledImpacts[[#Headers],[row_id]] )</f>
        <v>2732</v>
      </c>
      <c r="B2733" s="32" t="s">
        <v>369</v>
      </c>
      <c r="C2733" s="33" t="s">
        <v>40</v>
      </c>
      <c r="D2733" s="34"/>
      <c r="E2733" s="33"/>
      <c r="F2733" s="32" t="s">
        <v>1</v>
      </c>
      <c r="G2733" s="33">
        <v>7</v>
      </c>
      <c r="H2733" s="105"/>
      <c r="I2733" s="37"/>
      <c r="J2733" s="38"/>
      <c r="K2733" s="37"/>
      <c r="L2733" s="37"/>
      <c r="M2733" s="37"/>
    </row>
    <row r="2734" spans="1:14" x14ac:dyDescent="0.35">
      <c r="A2734" s="2">
        <f xml:space="preserve"> ROW( data_scaledImpacts[[#This Row],[row_id]] ) - ROW( data_scaledImpacts[[#Headers],[row_id]] )</f>
        <v>2733</v>
      </c>
      <c r="B2734" s="32" t="s">
        <v>369</v>
      </c>
      <c r="C2734" s="33" t="s">
        <v>40</v>
      </c>
      <c r="D2734" s="34"/>
      <c r="E2734" s="33"/>
      <c r="F2734" s="32" t="s">
        <v>15</v>
      </c>
      <c r="G2734" s="33">
        <v>1</v>
      </c>
      <c r="H2734" s="105"/>
      <c r="I2734" s="37">
        <v>1447599340.2856567</v>
      </c>
      <c r="J2734" s="38"/>
      <c r="K2734" s="37"/>
      <c r="L2734" s="37">
        <v>4946994786.3780003</v>
      </c>
      <c r="M2734" s="37">
        <v>2962891782.5804381</v>
      </c>
    </row>
    <row r="2735" spans="1:14" x14ac:dyDescent="0.35">
      <c r="A2735" s="2">
        <f xml:space="preserve"> ROW( data_scaledImpacts[[#This Row],[row_id]] ) - ROW( data_scaledImpacts[[#Headers],[row_id]] )</f>
        <v>2734</v>
      </c>
      <c r="B2735" s="32" t="s">
        <v>369</v>
      </c>
      <c r="C2735" s="33" t="s">
        <v>40</v>
      </c>
      <c r="D2735" s="34"/>
      <c r="E2735" s="33"/>
      <c r="F2735" s="32" t="s">
        <v>15</v>
      </c>
      <c r="G2735" s="33">
        <v>2</v>
      </c>
      <c r="H2735" s="105"/>
      <c r="I2735" s="37">
        <v>3271839785.3331604</v>
      </c>
      <c r="J2735" s="38"/>
      <c r="K2735" s="37"/>
      <c r="L2735" s="37">
        <v>10909170077.10708</v>
      </c>
      <c r="M2735" s="37">
        <v>6085487598.0574684</v>
      </c>
    </row>
    <row r="2736" spans="1:14" x14ac:dyDescent="0.35">
      <c r="A2736" s="2">
        <f xml:space="preserve"> ROW( data_scaledImpacts[[#This Row],[row_id]] ) - ROW( data_scaledImpacts[[#Headers],[row_id]] )</f>
        <v>2735</v>
      </c>
      <c r="B2736" s="32" t="s">
        <v>369</v>
      </c>
      <c r="C2736" s="33" t="s">
        <v>40</v>
      </c>
      <c r="D2736" s="34"/>
      <c r="E2736" s="33"/>
      <c r="F2736" s="32" t="s">
        <v>15</v>
      </c>
      <c r="G2736" s="33">
        <v>3</v>
      </c>
      <c r="H2736" s="105"/>
      <c r="I2736" s="37">
        <v>4850064056.8519115</v>
      </c>
      <c r="J2736" s="38"/>
      <c r="K2736" s="37"/>
      <c r="L2736" s="37">
        <v>16109847960.995859</v>
      </c>
      <c r="M2736" s="37">
        <v>8881133911.9871044</v>
      </c>
    </row>
    <row r="2737" spans="1:13" x14ac:dyDescent="0.35">
      <c r="A2737" s="2">
        <f xml:space="preserve"> ROW( data_scaledImpacts[[#This Row],[row_id]] ) - ROW( data_scaledImpacts[[#Headers],[row_id]] )</f>
        <v>2736</v>
      </c>
      <c r="B2737" s="32" t="s">
        <v>369</v>
      </c>
      <c r="C2737" s="33" t="s">
        <v>40</v>
      </c>
      <c r="D2737" s="34"/>
      <c r="E2737" s="33"/>
      <c r="F2737" s="32" t="s">
        <v>15</v>
      </c>
      <c r="G2737" s="33">
        <v>4</v>
      </c>
      <c r="H2737" s="105"/>
      <c r="I2737" s="37">
        <v>7967445406.8178205</v>
      </c>
      <c r="J2737" s="38"/>
      <c r="K2737" s="37"/>
      <c r="L2737" s="37">
        <v>24246911993.324036</v>
      </c>
      <c r="M2737" s="37">
        <v>11753655571.366199</v>
      </c>
    </row>
    <row r="2738" spans="1:13" x14ac:dyDescent="0.35">
      <c r="A2738" s="2">
        <f xml:space="preserve"> ROW( data_scaledImpacts[[#This Row],[row_id]] ) - ROW( data_scaledImpacts[[#Headers],[row_id]] )</f>
        <v>2737</v>
      </c>
      <c r="B2738" s="32" t="s">
        <v>369</v>
      </c>
      <c r="C2738" s="33" t="s">
        <v>40</v>
      </c>
      <c r="D2738" s="34"/>
      <c r="E2738" s="33"/>
      <c r="F2738" s="32" t="s">
        <v>15</v>
      </c>
      <c r="G2738" s="33">
        <v>5</v>
      </c>
      <c r="H2738" s="105"/>
      <c r="I2738" s="37">
        <v>9240467293.3939934</v>
      </c>
      <c r="J2738" s="38"/>
      <c r="K2738" s="37"/>
      <c r="L2738" s="37">
        <v>28039858678.350552</v>
      </c>
      <c r="M2738" s="37">
        <v>13679320154.42905</v>
      </c>
    </row>
    <row r="2739" spans="1:13" x14ac:dyDescent="0.35">
      <c r="A2739" s="2">
        <f xml:space="preserve"> ROW( data_scaledImpacts[[#This Row],[row_id]] ) - ROW( data_scaledImpacts[[#Headers],[row_id]] )</f>
        <v>2738</v>
      </c>
      <c r="B2739" s="32" t="s">
        <v>369</v>
      </c>
      <c r="C2739" s="33" t="s">
        <v>40</v>
      </c>
      <c r="D2739" s="34"/>
      <c r="E2739" s="33"/>
      <c r="F2739" s="32" t="s">
        <v>15</v>
      </c>
      <c r="G2739" s="33">
        <v>6</v>
      </c>
      <c r="H2739" s="105"/>
      <c r="I2739" s="37">
        <v>15645957044.691732</v>
      </c>
      <c r="J2739" s="38"/>
      <c r="K2739" s="37"/>
      <c r="L2739" s="37">
        <v>43087257601.24646</v>
      </c>
      <c r="M2739" s="37">
        <v>20698812574.737156</v>
      </c>
    </row>
    <row r="2740" spans="1:13" x14ac:dyDescent="0.35">
      <c r="A2740" s="2">
        <f xml:space="preserve"> ROW( data_scaledImpacts[[#This Row],[row_id]] ) - ROW( data_scaledImpacts[[#Headers],[row_id]] )</f>
        <v>2739</v>
      </c>
      <c r="B2740" s="32" t="s">
        <v>369</v>
      </c>
      <c r="C2740" s="33" t="s">
        <v>40</v>
      </c>
      <c r="D2740" s="34"/>
      <c r="E2740" s="33"/>
      <c r="F2740" s="32" t="s">
        <v>15</v>
      </c>
      <c r="G2740" s="33">
        <v>7</v>
      </c>
      <c r="H2740" s="105"/>
      <c r="I2740" s="37"/>
      <c r="J2740" s="38"/>
      <c r="K2740" s="37"/>
      <c r="L2740" s="37"/>
      <c r="M2740" s="37"/>
    </row>
    <row r="2741" spans="1:13" x14ac:dyDescent="0.35">
      <c r="A2741" s="2">
        <f xml:space="preserve"> ROW( data_scaledImpacts[[#This Row],[row_id]] ) - ROW( data_scaledImpacts[[#Headers],[row_id]] )</f>
        <v>2740</v>
      </c>
      <c r="B2741" s="32" t="s">
        <v>369</v>
      </c>
      <c r="C2741" s="33" t="s">
        <v>40</v>
      </c>
      <c r="D2741" s="34"/>
      <c r="E2741" s="33"/>
      <c r="F2741" s="32" t="s">
        <v>5</v>
      </c>
      <c r="G2741" s="33">
        <v>1</v>
      </c>
      <c r="H2741" s="105"/>
      <c r="I2741" s="37">
        <v>6188214276.8490915</v>
      </c>
      <c r="J2741" s="38"/>
      <c r="K2741" s="37"/>
      <c r="L2741" s="37">
        <v>17739962345.770435</v>
      </c>
      <c r="M2741" s="37">
        <v>7119241166.5607204</v>
      </c>
    </row>
    <row r="2742" spans="1:13" x14ac:dyDescent="0.35">
      <c r="A2742" s="2">
        <f xml:space="preserve"> ROW( data_scaledImpacts[[#This Row],[row_id]] ) - ROW( data_scaledImpacts[[#Headers],[row_id]] )</f>
        <v>2741</v>
      </c>
      <c r="B2742" s="32" t="s">
        <v>369</v>
      </c>
      <c r="C2742" s="33" t="s">
        <v>40</v>
      </c>
      <c r="D2742" s="34"/>
      <c r="E2742" s="33"/>
      <c r="F2742" s="32" t="s">
        <v>5</v>
      </c>
      <c r="G2742" s="33">
        <v>2</v>
      </c>
      <c r="H2742" s="105"/>
      <c r="I2742" s="37">
        <v>14439166645.981215</v>
      </c>
      <c r="J2742" s="38"/>
      <c r="K2742" s="37"/>
      <c r="L2742" s="37">
        <v>41393245473.464348</v>
      </c>
      <c r="M2742" s="37">
        <v>16611562721.975014</v>
      </c>
    </row>
    <row r="2743" spans="1:13" x14ac:dyDescent="0.35">
      <c r="A2743" s="2">
        <f xml:space="preserve"> ROW( data_scaledImpacts[[#This Row],[row_id]] ) - ROW( data_scaledImpacts[[#Headers],[row_id]] )</f>
        <v>2742</v>
      </c>
      <c r="B2743" s="32" t="s">
        <v>369</v>
      </c>
      <c r="C2743" s="33" t="s">
        <v>40</v>
      </c>
      <c r="D2743" s="34"/>
      <c r="E2743" s="33"/>
      <c r="F2743" s="32" t="s">
        <v>5</v>
      </c>
      <c r="G2743" s="33">
        <v>3</v>
      </c>
      <c r="H2743" s="105"/>
      <c r="I2743" s="37">
        <v>21452476159.743519</v>
      </c>
      <c r="J2743" s="38"/>
      <c r="K2743" s="37"/>
      <c r="L2743" s="37">
        <v>61498536132.004181</v>
      </c>
      <c r="M2743" s="37">
        <v>24680036044.077164</v>
      </c>
    </row>
    <row r="2744" spans="1:13" x14ac:dyDescent="0.35">
      <c r="A2744" s="2">
        <f xml:space="preserve"> ROW( data_scaledImpacts[[#This Row],[row_id]] ) - ROW( data_scaledImpacts[[#Headers],[row_id]] )</f>
        <v>2743</v>
      </c>
      <c r="B2744" s="32" t="s">
        <v>369</v>
      </c>
      <c r="C2744" s="33" t="s">
        <v>40</v>
      </c>
      <c r="D2744" s="34"/>
      <c r="E2744" s="33"/>
      <c r="F2744" s="32" t="s">
        <v>5</v>
      </c>
      <c r="G2744" s="33">
        <v>4</v>
      </c>
      <c r="H2744" s="105"/>
      <c r="I2744" s="37">
        <v>27228142818.136009</v>
      </c>
      <c r="J2744" s="38"/>
      <c r="K2744" s="37"/>
      <c r="L2744" s="37">
        <v>78055834321.389923</v>
      </c>
      <c r="M2744" s="37">
        <v>31324661132.867165</v>
      </c>
    </row>
    <row r="2745" spans="1:13" x14ac:dyDescent="0.35">
      <c r="A2745" s="2">
        <f xml:space="preserve"> ROW( data_scaledImpacts[[#This Row],[row_id]] ) - ROW( data_scaledImpacts[[#Headers],[row_id]] )</f>
        <v>2744</v>
      </c>
      <c r="B2745" s="32" t="s">
        <v>369</v>
      </c>
      <c r="C2745" s="33" t="s">
        <v>40</v>
      </c>
      <c r="D2745" s="34"/>
      <c r="E2745" s="33"/>
      <c r="F2745" s="32" t="s">
        <v>5</v>
      </c>
      <c r="G2745" s="33">
        <v>5</v>
      </c>
      <c r="H2745" s="105"/>
      <c r="I2745" s="37">
        <v>31353619002.702065</v>
      </c>
      <c r="J2745" s="38"/>
      <c r="K2745" s="37"/>
      <c r="L2745" s="37">
        <v>89882475885.236877</v>
      </c>
      <c r="M2745" s="37">
        <v>36070821910.574318</v>
      </c>
    </row>
    <row r="2746" spans="1:13" x14ac:dyDescent="0.35">
      <c r="A2746" s="2">
        <f xml:space="preserve"> ROW( data_scaledImpacts[[#This Row],[row_id]] ) - ROW( data_scaledImpacts[[#Headers],[row_id]] )</f>
        <v>2745</v>
      </c>
      <c r="B2746" s="32" t="s">
        <v>369</v>
      </c>
      <c r="C2746" s="33" t="s">
        <v>40</v>
      </c>
      <c r="D2746" s="34"/>
      <c r="E2746" s="33"/>
      <c r="F2746" s="32" t="s">
        <v>5</v>
      </c>
      <c r="G2746" s="33">
        <v>6</v>
      </c>
      <c r="H2746" s="105"/>
      <c r="I2746" s="37">
        <v>37954380898.007751</v>
      </c>
      <c r="J2746" s="38"/>
      <c r="K2746" s="37"/>
      <c r="L2746" s="37">
        <v>108805102387.39203</v>
      </c>
      <c r="M2746" s="37">
        <v>43664679154.905754</v>
      </c>
    </row>
    <row r="2747" spans="1:13" x14ac:dyDescent="0.35">
      <c r="A2747" s="2">
        <f xml:space="preserve"> ROW( data_scaledImpacts[[#This Row],[row_id]] ) - ROW( data_scaledImpacts[[#Headers],[row_id]] )</f>
        <v>2746</v>
      </c>
      <c r="B2747" s="32" t="s">
        <v>369</v>
      </c>
      <c r="C2747" s="33" t="s">
        <v>40</v>
      </c>
      <c r="D2747" s="34"/>
      <c r="E2747" s="33"/>
      <c r="F2747" s="32" t="s">
        <v>5</v>
      </c>
      <c r="G2747" s="33">
        <v>7</v>
      </c>
      <c r="H2747" s="105"/>
      <c r="I2747" s="37"/>
      <c r="J2747" s="38"/>
      <c r="K2747" s="37"/>
      <c r="L2747" s="37"/>
      <c r="M2747" s="37"/>
    </row>
    <row r="2748" spans="1:13" x14ac:dyDescent="0.35">
      <c r="A2748" s="2">
        <f xml:space="preserve"> ROW( data_scaledImpacts[[#This Row],[row_id]] ) - ROW( data_scaledImpacts[[#Headers],[row_id]] )</f>
        <v>2747</v>
      </c>
      <c r="B2748" s="32" t="s">
        <v>369</v>
      </c>
      <c r="C2748" s="33" t="s">
        <v>40</v>
      </c>
      <c r="D2748" s="34"/>
      <c r="E2748" s="33"/>
      <c r="F2748" s="32" t="s">
        <v>3</v>
      </c>
      <c r="G2748" s="33">
        <v>1</v>
      </c>
      <c r="H2748" s="105"/>
      <c r="I2748" s="37">
        <v>759717463.24841297</v>
      </c>
      <c r="J2748" s="38"/>
      <c r="K2748" s="37"/>
      <c r="L2748" s="37">
        <v>1904670896.0996282</v>
      </c>
      <c r="M2748" s="37">
        <v>1067294078.2324815</v>
      </c>
    </row>
    <row r="2749" spans="1:13" x14ac:dyDescent="0.35">
      <c r="A2749" s="2">
        <f xml:space="preserve"> ROW( data_scaledImpacts[[#This Row],[row_id]] ) - ROW( data_scaledImpacts[[#Headers],[row_id]] )</f>
        <v>2748</v>
      </c>
      <c r="B2749" s="32" t="s">
        <v>369</v>
      </c>
      <c r="C2749" s="33" t="s">
        <v>40</v>
      </c>
      <c r="D2749" s="34"/>
      <c r="E2749" s="33"/>
      <c r="F2749" s="32" t="s">
        <v>3</v>
      </c>
      <c r="G2749" s="33">
        <v>2</v>
      </c>
      <c r="H2749" s="105"/>
      <c r="I2749" s="37">
        <v>1435021875.02478</v>
      </c>
      <c r="J2749" s="38"/>
      <c r="K2749" s="37"/>
      <c r="L2749" s="37">
        <v>3597711692.6326313</v>
      </c>
      <c r="M2749" s="37">
        <v>2015999925.5502427</v>
      </c>
    </row>
    <row r="2750" spans="1:13" x14ac:dyDescent="0.35">
      <c r="A2750" s="2">
        <f xml:space="preserve"> ROW( data_scaledImpacts[[#This Row],[row_id]] ) - ROW( data_scaledImpacts[[#Headers],[row_id]] )</f>
        <v>2749</v>
      </c>
      <c r="B2750" s="32" t="s">
        <v>369</v>
      </c>
      <c r="C2750" s="33" t="s">
        <v>40</v>
      </c>
      <c r="D2750" s="34"/>
      <c r="E2750" s="33"/>
      <c r="F2750" s="32" t="s">
        <v>3</v>
      </c>
      <c r="G2750" s="33">
        <v>3</v>
      </c>
      <c r="H2750" s="105"/>
      <c r="I2750" s="37">
        <v>2068119761.0651243</v>
      </c>
      <c r="J2750" s="38"/>
      <c r="K2750" s="37"/>
      <c r="L2750" s="37">
        <v>5184937439.3823204</v>
      </c>
      <c r="M2750" s="37">
        <v>2905411657.4106445</v>
      </c>
    </row>
    <row r="2751" spans="1:13" x14ac:dyDescent="0.35">
      <c r="A2751" s="2">
        <f xml:space="preserve"> ROW( data_scaledImpacts[[#This Row],[row_id]] ) - ROW( data_scaledImpacts[[#Headers],[row_id]] )</f>
        <v>2750</v>
      </c>
      <c r="B2751" s="32" t="s">
        <v>369</v>
      </c>
      <c r="C2751" s="33" t="s">
        <v>40</v>
      </c>
      <c r="D2751" s="34"/>
      <c r="E2751" s="33"/>
      <c r="F2751" s="32" t="s">
        <v>3</v>
      </c>
      <c r="G2751" s="33">
        <v>4</v>
      </c>
      <c r="H2751" s="105"/>
      <c r="I2751" s="37">
        <v>2532391544.1613765</v>
      </c>
      <c r="J2751" s="38"/>
      <c r="K2751" s="37"/>
      <c r="L2751" s="37">
        <v>6348902986.9987612</v>
      </c>
      <c r="M2751" s="37">
        <v>3557646927.4416051</v>
      </c>
    </row>
    <row r="2752" spans="1:13" x14ac:dyDescent="0.35">
      <c r="A2752" s="2">
        <f xml:space="preserve"> ROW( data_scaledImpacts[[#This Row],[row_id]] ) - ROW( data_scaledImpacts[[#Headers],[row_id]] )</f>
        <v>2751</v>
      </c>
      <c r="B2752" s="32" t="s">
        <v>369</v>
      </c>
      <c r="C2752" s="33" t="s">
        <v>40</v>
      </c>
      <c r="D2752" s="34"/>
      <c r="E2752" s="33"/>
      <c r="F2752" s="32" t="s">
        <v>3</v>
      </c>
      <c r="G2752" s="33">
        <v>5</v>
      </c>
      <c r="H2752" s="105"/>
      <c r="I2752" s="37">
        <v>2912250275.785583</v>
      </c>
      <c r="J2752" s="38"/>
      <c r="K2752" s="37"/>
      <c r="L2752" s="37">
        <v>7301238435.0485744</v>
      </c>
      <c r="M2752" s="37">
        <v>4091293966.5578446</v>
      </c>
    </row>
    <row r="2753" spans="1:13" x14ac:dyDescent="0.35">
      <c r="A2753" s="2">
        <f xml:space="preserve"> ROW( data_scaledImpacts[[#This Row],[row_id]] ) - ROW( data_scaledImpacts[[#Headers],[row_id]] )</f>
        <v>2752</v>
      </c>
      <c r="B2753" s="32" t="s">
        <v>369</v>
      </c>
      <c r="C2753" s="33" t="s">
        <v>40</v>
      </c>
      <c r="D2753" s="34"/>
      <c r="E2753" s="33"/>
      <c r="F2753" s="32" t="s">
        <v>3</v>
      </c>
      <c r="G2753" s="33">
        <v>6</v>
      </c>
      <c r="H2753" s="105"/>
      <c r="I2753" s="37">
        <v>3460935110.3538814</v>
      </c>
      <c r="J2753" s="38"/>
      <c r="K2753" s="37"/>
      <c r="L2753" s="37">
        <v>8676834082.2316418</v>
      </c>
      <c r="M2753" s="37">
        <v>4862117467.5035267</v>
      </c>
    </row>
    <row r="2754" spans="1:13" x14ac:dyDescent="0.35">
      <c r="A2754" s="2">
        <f xml:space="preserve"> ROW( data_scaledImpacts[[#This Row],[row_id]] ) - ROW( data_scaledImpacts[[#Headers],[row_id]] )</f>
        <v>2753</v>
      </c>
      <c r="B2754" s="32" t="s">
        <v>369</v>
      </c>
      <c r="C2754" s="33" t="s">
        <v>40</v>
      </c>
      <c r="D2754" s="34"/>
      <c r="E2754" s="33"/>
      <c r="F2754" s="32" t="s">
        <v>3</v>
      </c>
      <c r="G2754" s="33">
        <v>7</v>
      </c>
      <c r="H2754" s="105"/>
      <c r="I2754" s="37"/>
      <c r="J2754" s="38"/>
      <c r="K2754" s="37"/>
      <c r="L2754" s="37"/>
      <c r="M2754" s="37"/>
    </row>
    <row r="2755" spans="1:13" x14ac:dyDescent="0.35">
      <c r="A2755" s="2">
        <f xml:space="preserve"> ROW( data_scaledImpacts[[#This Row],[row_id]] ) - ROW( data_scaledImpacts[[#Headers],[row_id]] )</f>
        <v>2754</v>
      </c>
      <c r="B2755" s="32" t="s">
        <v>369</v>
      </c>
      <c r="C2755" s="33" t="s">
        <v>40</v>
      </c>
      <c r="D2755" s="34"/>
      <c r="E2755" s="33"/>
      <c r="F2755" s="32" t="s">
        <v>4</v>
      </c>
      <c r="G2755" s="33">
        <v>1</v>
      </c>
      <c r="H2755" s="105"/>
      <c r="I2755" s="37">
        <v>1044065148.1448522</v>
      </c>
      <c r="J2755" s="38"/>
      <c r="K2755" s="37"/>
      <c r="L2755" s="37">
        <v>2227033734.8079457</v>
      </c>
      <c r="M2755" s="37">
        <v>2565404785.4153399</v>
      </c>
    </row>
    <row r="2756" spans="1:13" x14ac:dyDescent="0.35">
      <c r="A2756" s="2">
        <f xml:space="preserve"> ROW( data_scaledImpacts[[#This Row],[row_id]] ) - ROW( data_scaledImpacts[[#Headers],[row_id]] )</f>
        <v>2755</v>
      </c>
      <c r="B2756" s="32" t="s">
        <v>369</v>
      </c>
      <c r="C2756" s="33" t="s">
        <v>40</v>
      </c>
      <c r="D2756" s="34"/>
      <c r="E2756" s="33"/>
      <c r="F2756" s="32" t="s">
        <v>4</v>
      </c>
      <c r="G2756" s="33">
        <v>2</v>
      </c>
      <c r="H2756" s="105"/>
      <c r="I2756" s="37">
        <v>1978228701.7481413</v>
      </c>
      <c r="J2756" s="38"/>
      <c r="K2756" s="37"/>
      <c r="L2756" s="37">
        <v>4219642865.9518971</v>
      </c>
      <c r="M2756" s="37">
        <v>4860766961.839592</v>
      </c>
    </row>
    <row r="2757" spans="1:13" x14ac:dyDescent="0.35">
      <c r="A2757" s="2">
        <f xml:space="preserve"> ROW( data_scaledImpacts[[#This Row],[row_id]] ) - ROW( data_scaledImpacts[[#Headers],[row_id]] )</f>
        <v>2756</v>
      </c>
      <c r="B2757" s="32" t="s">
        <v>369</v>
      </c>
      <c r="C2757" s="33" t="s">
        <v>40</v>
      </c>
      <c r="D2757" s="34"/>
      <c r="E2757" s="33"/>
      <c r="F2757" s="32" t="s">
        <v>4</v>
      </c>
      <c r="G2757" s="33">
        <v>3</v>
      </c>
      <c r="H2757" s="105"/>
      <c r="I2757" s="37">
        <v>2912392255.3514295</v>
      </c>
      <c r="J2757" s="38"/>
      <c r="K2757" s="37"/>
      <c r="L2757" s="37">
        <v>6212251997.095849</v>
      </c>
      <c r="M2757" s="37">
        <v>7156129138.2638426</v>
      </c>
    </row>
    <row r="2758" spans="1:13" x14ac:dyDescent="0.35">
      <c r="A2758" s="2">
        <f xml:space="preserve"> ROW( data_scaledImpacts[[#This Row],[row_id]] ) - ROW( data_scaledImpacts[[#Headers],[row_id]] )</f>
        <v>2757</v>
      </c>
      <c r="B2758" s="32" t="s">
        <v>369</v>
      </c>
      <c r="C2758" s="33" t="s">
        <v>40</v>
      </c>
      <c r="D2758" s="34"/>
      <c r="E2758" s="33"/>
      <c r="F2758" s="32" t="s">
        <v>4</v>
      </c>
      <c r="G2758" s="33">
        <v>4</v>
      </c>
      <c r="H2758" s="105"/>
      <c r="I2758" s="37">
        <v>3791605011.6839366</v>
      </c>
      <c r="J2758" s="38"/>
      <c r="K2758" s="37"/>
      <c r="L2758" s="37">
        <v>8087648826.4078054</v>
      </c>
      <c r="M2758" s="37">
        <v>9316470010.1925507</v>
      </c>
    </row>
    <row r="2759" spans="1:13" x14ac:dyDescent="0.35">
      <c r="A2759" s="2">
        <f xml:space="preserve"> ROW( data_scaledImpacts[[#This Row],[row_id]] ) - ROW( data_scaledImpacts[[#Headers],[row_id]] )</f>
        <v>2758</v>
      </c>
      <c r="B2759" s="32" t="s">
        <v>369</v>
      </c>
      <c r="C2759" s="33" t="s">
        <v>40</v>
      </c>
      <c r="D2759" s="34"/>
      <c r="E2759" s="33"/>
      <c r="F2759" s="32" t="s">
        <v>4</v>
      </c>
      <c r="G2759" s="33">
        <v>5</v>
      </c>
      <c r="H2759" s="105"/>
      <c r="I2759" s="37">
        <v>4615866970.7456627</v>
      </c>
      <c r="J2759" s="38"/>
      <c r="K2759" s="37"/>
      <c r="L2759" s="37">
        <v>9845833353.8877602</v>
      </c>
      <c r="M2759" s="37">
        <v>11341789577.625715</v>
      </c>
    </row>
    <row r="2760" spans="1:13" x14ac:dyDescent="0.35">
      <c r="A2760" s="2">
        <f xml:space="preserve"> ROW( data_scaledImpacts[[#This Row],[row_id]] ) - ROW( data_scaledImpacts[[#Headers],[row_id]] )</f>
        <v>2759</v>
      </c>
      <c r="B2760" s="32" t="s">
        <v>369</v>
      </c>
      <c r="C2760" s="33" t="s">
        <v>40</v>
      </c>
      <c r="D2760" s="34"/>
      <c r="E2760" s="33"/>
      <c r="F2760" s="32" t="s">
        <v>4</v>
      </c>
      <c r="G2760" s="33">
        <v>6</v>
      </c>
      <c r="H2760" s="105"/>
      <c r="I2760" s="37">
        <v>5522555125.7135592</v>
      </c>
      <c r="J2760" s="38"/>
      <c r="K2760" s="37"/>
      <c r="L2760" s="37">
        <v>11779836334.115715</v>
      </c>
      <c r="M2760" s="37">
        <v>13569641101.802197</v>
      </c>
    </row>
    <row r="2761" spans="1:13" x14ac:dyDescent="0.35">
      <c r="A2761" s="2">
        <f xml:space="preserve"> ROW( data_scaledImpacts[[#This Row],[row_id]] ) - ROW( data_scaledImpacts[[#Headers],[row_id]] )</f>
        <v>2760</v>
      </c>
      <c r="B2761" s="32" t="s">
        <v>369</v>
      </c>
      <c r="C2761" s="33" t="s">
        <v>40</v>
      </c>
      <c r="D2761" s="34"/>
      <c r="E2761" s="33"/>
      <c r="F2761" s="32" t="s">
        <v>4</v>
      </c>
      <c r="G2761" s="33">
        <v>7</v>
      </c>
      <c r="H2761" s="105"/>
      <c r="I2761" s="37"/>
      <c r="J2761" s="38"/>
      <c r="K2761" s="37"/>
      <c r="L2761" s="37"/>
      <c r="M2761" s="37"/>
    </row>
    <row r="2762" spans="1:13" x14ac:dyDescent="0.35">
      <c r="A2762" s="2">
        <f xml:space="preserve"> ROW( data_scaledImpacts[[#This Row],[row_id]] ) - ROW( data_scaledImpacts[[#Headers],[row_id]] )</f>
        <v>2761</v>
      </c>
      <c r="B2762" s="32" t="s">
        <v>369</v>
      </c>
      <c r="C2762" s="33" t="s">
        <v>40</v>
      </c>
      <c r="D2762" s="34"/>
      <c r="E2762" s="33"/>
      <c r="F2762" s="32" t="s">
        <v>370</v>
      </c>
      <c r="G2762" s="33">
        <v>1</v>
      </c>
      <c r="H2762" s="105"/>
      <c r="I2762" s="37">
        <v>-417528637.47206455</v>
      </c>
      <c r="J2762" s="38"/>
      <c r="K2762" s="37"/>
      <c r="L2762" s="37">
        <v>1964254587.5120652</v>
      </c>
      <c r="M2762" s="37">
        <v>3499350039.7009554</v>
      </c>
    </row>
    <row r="2763" spans="1:13" x14ac:dyDescent="0.35">
      <c r="A2763" s="2">
        <f xml:space="preserve"> ROW( data_scaledImpacts[[#This Row],[row_id]] ) - ROW( data_scaledImpacts[[#Headers],[row_id]] )</f>
        <v>2762</v>
      </c>
      <c r="B2763" s="32" t="s">
        <v>369</v>
      </c>
      <c r="C2763" s="33" t="s">
        <v>40</v>
      </c>
      <c r="D2763" s="34"/>
      <c r="E2763" s="33"/>
      <c r="F2763" s="32" t="s">
        <v>370</v>
      </c>
      <c r="G2763" s="33">
        <v>2</v>
      </c>
      <c r="H2763" s="104"/>
      <c r="I2763" s="104">
        <v>-661935644.77278531</v>
      </c>
      <c r="J2763" s="139"/>
      <c r="K2763" s="104"/>
      <c r="L2763" s="104">
        <v>3114062150.9337621</v>
      </c>
      <c r="M2763" s="104">
        <v>5547750062.9405403</v>
      </c>
    </row>
    <row r="2764" spans="1:13" x14ac:dyDescent="0.35">
      <c r="A2764" s="2">
        <f xml:space="preserve"> ROW( data_scaledImpacts[[#This Row],[row_id]] ) - ROW( data_scaledImpacts[[#Headers],[row_id]] )</f>
        <v>2763</v>
      </c>
      <c r="B2764" s="32" t="s">
        <v>369</v>
      </c>
      <c r="C2764" s="33" t="s">
        <v>40</v>
      </c>
      <c r="D2764" s="34"/>
      <c r="E2764" s="33"/>
      <c r="F2764" s="32" t="s">
        <v>370</v>
      </c>
      <c r="G2764" s="33">
        <v>3</v>
      </c>
      <c r="H2764" s="104"/>
      <c r="I2764" s="104">
        <v>-896159026.76930928</v>
      </c>
      <c r="J2764" s="139"/>
      <c r="K2764" s="104"/>
      <c r="L2764" s="104">
        <v>4215961065.8795552</v>
      </c>
      <c r="M2764" s="104">
        <v>7510800085.2118073</v>
      </c>
    </row>
    <row r="2765" spans="1:13" x14ac:dyDescent="0.35">
      <c r="A2765" s="2">
        <f xml:space="preserve"> ROW( data_scaledImpacts[[#This Row],[row_id]] ) - ROW( data_scaledImpacts[[#Headers],[row_id]] )</f>
        <v>2764</v>
      </c>
      <c r="B2765" s="32" t="s">
        <v>369</v>
      </c>
      <c r="C2765" s="33" t="s">
        <v>40</v>
      </c>
      <c r="D2765" s="34"/>
      <c r="E2765" s="33"/>
      <c r="F2765" s="32" t="s">
        <v>370</v>
      </c>
      <c r="G2765" s="33">
        <v>4</v>
      </c>
      <c r="H2765" s="104"/>
      <c r="I2765" s="104"/>
      <c r="J2765" s="139"/>
      <c r="K2765" s="104"/>
      <c r="L2765" s="104"/>
      <c r="M2765" s="104"/>
    </row>
    <row r="2766" spans="1:13" x14ac:dyDescent="0.35">
      <c r="A2766" s="2">
        <f xml:space="preserve"> ROW( data_scaledImpacts[[#This Row],[row_id]] ) - ROW( data_scaledImpacts[[#Headers],[row_id]] )</f>
        <v>2765</v>
      </c>
      <c r="B2766" s="32" t="s">
        <v>369</v>
      </c>
      <c r="C2766" s="33" t="s">
        <v>40</v>
      </c>
      <c r="D2766" s="34"/>
      <c r="E2766" s="33"/>
      <c r="F2766" s="32" t="s">
        <v>370</v>
      </c>
      <c r="G2766" s="33">
        <v>5</v>
      </c>
      <c r="H2766" s="104"/>
      <c r="I2766" s="104"/>
      <c r="J2766" s="139"/>
      <c r="K2766" s="104"/>
      <c r="L2766" s="104"/>
      <c r="M2766" s="104"/>
    </row>
    <row r="2767" spans="1:13" x14ac:dyDescent="0.35">
      <c r="A2767" s="2">
        <f xml:space="preserve"> ROW( data_scaledImpacts[[#This Row],[row_id]] ) - ROW( data_scaledImpacts[[#Headers],[row_id]] )</f>
        <v>2766</v>
      </c>
      <c r="B2767" s="32" t="s">
        <v>369</v>
      </c>
      <c r="C2767" s="33" t="s">
        <v>40</v>
      </c>
      <c r="D2767" s="34"/>
      <c r="E2767" s="33"/>
      <c r="F2767" s="32" t="s">
        <v>371</v>
      </c>
      <c r="G2767" s="33">
        <v>6</v>
      </c>
      <c r="H2767" s="104"/>
      <c r="I2767" s="104"/>
      <c r="J2767" s="139"/>
      <c r="K2767" s="104"/>
      <c r="L2767" s="104"/>
      <c r="M2767" s="104"/>
    </row>
    <row r="2768" spans="1:13" x14ac:dyDescent="0.35">
      <c r="A2768" s="2">
        <f xml:space="preserve"> ROW( data_scaledImpacts[[#This Row],[row_id]] ) - ROW( data_scaledImpacts[[#Headers],[row_id]] )</f>
        <v>2767</v>
      </c>
      <c r="B2768" s="32" t="s">
        <v>369</v>
      </c>
      <c r="C2768" s="33" t="s">
        <v>40</v>
      </c>
      <c r="D2768" s="34"/>
      <c r="E2768" s="33"/>
      <c r="F2768" s="32" t="s">
        <v>371</v>
      </c>
      <c r="G2768" s="33">
        <v>7</v>
      </c>
      <c r="H2768" s="104"/>
      <c r="I2768" s="104"/>
      <c r="J2768" s="139"/>
      <c r="K2768" s="104"/>
      <c r="L2768" s="104"/>
      <c r="M2768" s="104"/>
    </row>
    <row r="2769" spans="1:14"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126</v>
      </c>
      <c r="B1" t="s">
        <v>70</v>
      </c>
      <c r="C1" t="s">
        <v>381</v>
      </c>
      <c r="D1" t="s">
        <v>382</v>
      </c>
      <c r="E1" t="s">
        <v>383</v>
      </c>
      <c r="F1" t="s">
        <v>384</v>
      </c>
      <c r="G1" t="s">
        <v>385</v>
      </c>
      <c r="H1" t="s">
        <v>386</v>
      </c>
      <c r="I1" t="s">
        <v>387</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126</v>
      </c>
      <c r="B1" s="95" t="s">
        <v>70</v>
      </c>
      <c r="C1" s="95" t="s">
        <v>210</v>
      </c>
      <c r="D1" s="95" t="s">
        <v>470</v>
      </c>
      <c r="E1" s="95" t="s">
        <v>219</v>
      </c>
      <c r="F1" s="95" t="s">
        <v>211</v>
      </c>
      <c r="G1" s="95" t="s">
        <v>388</v>
      </c>
      <c r="H1" s="95" t="s">
        <v>389</v>
      </c>
      <c r="I1" s="95" t="s">
        <v>390</v>
      </c>
      <c r="J1" s="95" t="s">
        <v>391</v>
      </c>
      <c r="K1" s="95" t="s">
        <v>392</v>
      </c>
      <c r="L1" s="95" t="s">
        <v>393</v>
      </c>
      <c r="M1" s="95" t="s">
        <v>394</v>
      </c>
      <c r="N1" s="95" t="s">
        <v>395</v>
      </c>
      <c r="O1" s="95" t="s">
        <v>396</v>
      </c>
      <c r="P1" s="95" t="s">
        <v>397</v>
      </c>
      <c r="Q1" s="95" t="s">
        <v>398</v>
      </c>
      <c r="R1" s="95" t="s">
        <v>399</v>
      </c>
      <c r="S1" s="95" t="s">
        <v>400</v>
      </c>
      <c r="T1" s="95" t="s">
        <v>401</v>
      </c>
      <c r="U1" s="95" t="s">
        <v>402</v>
      </c>
      <c r="V1" s="95" t="s">
        <v>403</v>
      </c>
      <c r="W1" s="95" t="s">
        <v>404</v>
      </c>
      <c r="X1" s="95" t="s">
        <v>405</v>
      </c>
      <c r="Y1" s="95" t="s">
        <v>406</v>
      </c>
      <c r="Z1" s="95" t="s">
        <v>407</v>
      </c>
      <c r="AA1" s="95" t="s">
        <v>408</v>
      </c>
      <c r="AB1" s="95" t="s">
        <v>409</v>
      </c>
      <c r="AC1" s="95" t="s">
        <v>410</v>
      </c>
      <c r="AD1" s="95" t="s">
        <v>411</v>
      </c>
      <c r="AE1" s="95" t="s">
        <v>412</v>
      </c>
      <c r="AF1" s="95" t="s">
        <v>413</v>
      </c>
      <c r="AG1" s="95" t="s">
        <v>414</v>
      </c>
      <c r="AH1" s="95" t="s">
        <v>415</v>
      </c>
      <c r="AI1" s="95" t="s">
        <v>416</v>
      </c>
      <c r="AJ1" s="95" t="s">
        <v>417</v>
      </c>
      <c r="AK1" s="95" t="s">
        <v>418</v>
      </c>
      <c r="AL1" s="95" t="s">
        <v>419</v>
      </c>
      <c r="AM1" s="95" t="s">
        <v>420</v>
      </c>
      <c r="AN1" s="95" t="s">
        <v>421</v>
      </c>
      <c r="AO1" s="95" t="s">
        <v>422</v>
      </c>
      <c r="AP1" s="95" t="s">
        <v>423</v>
      </c>
      <c r="AQ1" s="95" t="s">
        <v>424</v>
      </c>
      <c r="AR1" s="95" t="s">
        <v>425</v>
      </c>
      <c r="AS1" s="95" t="s">
        <v>426</v>
      </c>
      <c r="AT1" s="95" t="s">
        <v>427</v>
      </c>
      <c r="AU1" s="95" t="s">
        <v>428</v>
      </c>
      <c r="AV1" s="95" t="s">
        <v>429</v>
      </c>
    </row>
    <row r="2" spans="1:48" x14ac:dyDescent="0.35">
      <c r="A2" s="101">
        <f xml:space="preserve"> ROW( slrImpacts[[#This Row],[row_id]] ) - ROW( slrImpacts[[#Headers],[row_id]] )</f>
        <v>1</v>
      </c>
      <c r="B2" s="98">
        <v>2000</v>
      </c>
      <c r="C2" s="98" t="s">
        <v>23</v>
      </c>
      <c r="D2" s="98" t="s">
        <v>24</v>
      </c>
      <c r="E2" s="98" t="s">
        <v>217</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217</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217</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217</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217</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217</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217</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217</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217</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217</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217</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217</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217</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217</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217</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217</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217</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217</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217</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217</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217</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217</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217</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217</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217</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217</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217</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217</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217</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217</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217</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217</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217</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217</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217</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217</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217</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217</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217</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217</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217</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217</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217</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217</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217</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217</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217</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217</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217</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217</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217</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217</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217</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217</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217</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217</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217</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217</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217</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217</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217</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217</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217</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217</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217</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217</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217</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217</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217</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217</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217</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217</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217</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217</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217</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217</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217</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217</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217</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217</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217</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217</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217</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217</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217</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217</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217</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217</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217</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217</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217</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217</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217</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217</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217</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217</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217</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217</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217</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217</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217</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217</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217</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217</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217</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217</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217</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217</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217</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217</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217</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217</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217</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217</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217</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217</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217</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217</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217</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217</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217</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217</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217</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217</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217</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217</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217</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217</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217</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217</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217</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217</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217</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217</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217</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217</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217</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217</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217</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217</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217</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217</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217</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217</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217</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217</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217</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217</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217</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217</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217</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217</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217</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217</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217</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217</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217</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217</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217</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217</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217</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217</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217</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217</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217</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217</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217</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217</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217</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217</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217</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217</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217</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217</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217</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217</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217</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217</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217</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217</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217</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217</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217</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217</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217</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217</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217</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217</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217</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217</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217</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217</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217</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217</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217</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217</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217</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217</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217</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217</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217</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217</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217</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217</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217</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217</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217</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217</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217</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217</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217</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217</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217</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217</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217</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217</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217</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217</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217</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217</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217</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217</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217</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217</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217</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217</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217</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217</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217</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217</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217</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217</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217</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217</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217</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217</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217</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217</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217</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217</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217</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217</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217</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217</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217</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217</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217</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217</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217</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217</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217</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217</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217</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217</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217</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217</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217</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217</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217</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217</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217</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217</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217</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217</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217</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217</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217</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217</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217</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217</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217</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217</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217</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217</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217</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217</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217</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217</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217</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217</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217</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217</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217</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217</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217</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217</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217</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217</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217</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217</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217</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217</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217</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217</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217</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217</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217</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217</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217</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217</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217</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217</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217</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217</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217</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217</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217</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217</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217</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217</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217</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217</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217</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217</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217</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217</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217</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217</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217</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217</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217</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217</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217</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217</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217</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217</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217</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217</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217</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217</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217</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217</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217</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217</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217</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217</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217</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217</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217</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217</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217</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217</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217</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217</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217</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217</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217</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217</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217</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217</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217</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217</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217</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217</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217</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217</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217</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217</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217</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217</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217</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217</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217</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217</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217</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217</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217</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217</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217</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217</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217</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217</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217</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217</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217</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217</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217</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217</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217</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217</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217</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217</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217</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217</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217</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217</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217</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217</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217</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217</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217</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217</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217</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217</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217</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217</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217</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217</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217</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217</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217</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217</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217</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217</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217</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217</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217</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217</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217</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217</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217</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217</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217</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217</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217</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217</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217</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217</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217</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217</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217</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217</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217</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217</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217</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217</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217</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217</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217</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217</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217</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217</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217</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217</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217</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217</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217</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217</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217</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217</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217</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217</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217</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217</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217</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217</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217</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217</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217</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217</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217</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217</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217</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217</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217</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217</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217</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217</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217</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217</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217</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217</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217</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217</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217</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217</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217</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217</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217</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217</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217</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217</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217</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217</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217</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217</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217</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217</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217</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217</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217</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217</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217</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217</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217</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217</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217</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217</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217</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217</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217</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217</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217</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217</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217</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217</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217</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217</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217</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217</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217</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217</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217</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217</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217</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217</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217</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217</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217</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217</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217</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217</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217</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217</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217</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217</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217</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217</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217</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217</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217</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217</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217</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217</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217</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217</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217</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217</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217</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217</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217</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217</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217</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217</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217</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217</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217</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217</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217</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217</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217</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217</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217</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217</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217</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217</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217</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217</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217</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217</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217</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217</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217</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217</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217</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217</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217</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217</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217</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217</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217</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217</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217</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217</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217</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217</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217</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217</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217</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217</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217</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217</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217</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217</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217</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217</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217</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217</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217</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217</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217</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217</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217</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217</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217</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217</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217</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217</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217</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217</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217</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217</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217</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217</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217</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217</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217</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217</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217</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217</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217</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217</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217</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217</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217</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217</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2024-06-09T21:53:08Z</dcterms:modified>
</cp:coreProperties>
</file>