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updateLinks="never" codeName="ThisWorkbook" defaultThemeVersion="166925"/>
  <xr:revisionPtr revIDLastSave="0" documentId="13_ncr:1_{3D2F8114-9B2D-4845-A83A-AC543752D1C8}" xr6:coauthVersionLast="47" xr6:coauthVersionMax="47" xr10:uidLastSave="{00000000-0000-0000-0000-000000000000}"/>
  <bookViews>
    <workbookView xWindow="2868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4" i="24"/>
  <c r="K204" i="24" a="1"/>
  <c r="K204"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C13" i="24"/>
  <c r="G21" i="43" a="1"/>
  <c r="K21" i="43" a="1"/>
  <c r="H21" i="43"/>
  <c r="J21" i="43" a="1"/>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3" i="24"/>
  <c r="K203" i="24" a="1"/>
  <c r="K203"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2" i="24"/>
  <c r="J20" i="43" a="1"/>
  <c r="H20" i="43"/>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8" i="24"/>
  <c r="K188" i="24" a="1"/>
  <c r="K188" i="24" s="1"/>
  <c r="B186" i="24"/>
  <c r="K186" i="24" a="1"/>
  <c r="K186"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K8" i="43" a="1"/>
  <c r="H8" i="43"/>
  <c r="J25" i="24"/>
  <c r="J33" i="24"/>
  <c r="K19" i="43" a="1"/>
  <c r="G18" i="43" a="1"/>
  <c r="J23" i="24"/>
  <c r="G19" i="43" a="1"/>
  <c r="N33" i="24" l="1" a="1"/>
  <c r="N33" i="24" s="1"/>
  <c r="G19" i="43"/>
  <c r="K19" i="43"/>
  <c r="G18" i="43"/>
  <c r="K18" i="43"/>
  <c r="K8" i="43"/>
  <c r="J8" i="43" a="1"/>
  <c r="H18" i="43"/>
  <c r="J19" i="43" a="1"/>
  <c r="G8" i="43" a="1"/>
  <c r="J18" i="43" a="1"/>
  <c r="H19" i="43"/>
  <c r="J8" i="43" l="1"/>
  <c r="L8" i="43" s="1"/>
  <c r="I18" i="43"/>
  <c r="I19" i="43"/>
  <c r="G8" i="43"/>
  <c r="I8" i="43" s="1"/>
  <c r="J19" i="43"/>
  <c r="L19" i="43" s="1"/>
  <c r="J18" i="43"/>
  <c r="L18" i="43" s="1"/>
  <c r="P43" i="24" a="1"/>
  <c r="P43" i="24" s="1"/>
  <c r="M43" i="24" a="1"/>
  <c r="M43" i="24" s="1"/>
  <c r="L43" i="24" a="1"/>
  <c r="L43" i="24" s="1"/>
  <c r="B239" i="24"/>
  <c r="E239" i="24"/>
  <c r="F239"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9"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40" i="24"/>
  <c r="E240" i="24"/>
  <c r="F240"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40" i="24" l="1"/>
  <c r="F264" i="24" l="1"/>
  <c r="F265" i="24"/>
  <c r="F266" i="24"/>
  <c r="F267" i="24"/>
  <c r="G264" i="24"/>
  <c r="G265" i="24"/>
  <c r="G266" i="24"/>
  <c r="G267" i="24"/>
  <c r="B17" i="43"/>
  <c r="F17" i="43"/>
  <c r="J264" i="24"/>
  <c r="J265" i="24"/>
  <c r="J266" i="24"/>
  <c r="J267" i="24"/>
  <c r="B267" i="24"/>
  <c r="B266" i="24"/>
  <c r="B265" i="24"/>
  <c r="B264" i="24"/>
  <c r="C6" i="24"/>
  <c r="C11" i="24"/>
  <c r="C7" i="24"/>
  <c r="C8" i="24"/>
  <c r="K17" i="43" a="1"/>
  <c r="C3" i="24"/>
  <c r="C10" i="24"/>
  <c r="C9" i="24"/>
  <c r="C12" i="24"/>
  <c r="G17" i="43" a="1"/>
  <c r="K17" i="43" l="1"/>
  <c r="G17" i="43"/>
  <c r="J17" i="43" a="1"/>
  <c r="C2" i="24"/>
  <c r="H17" i="43"/>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9" i="24" a="1"/>
  <c r="K189" i="24" s="1"/>
  <c r="K181" i="24" a="1"/>
  <c r="K181" i="24" s="1"/>
  <c r="K174" i="24" a="1"/>
  <c r="K174"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8" i="24" a="1"/>
  <c r="K178" i="24" s="1"/>
  <c r="K175" i="24" a="1"/>
  <c r="K175" i="24" s="1"/>
  <c r="K177" i="24" a="1"/>
  <c r="K177" i="24" s="1"/>
  <c r="K176" i="24" a="1"/>
  <c r="K176" i="24" s="1"/>
  <c r="K195" i="24" a="1"/>
  <c r="K195" i="24" s="1"/>
  <c r="K194" i="24" a="1"/>
  <c r="K194" i="24" s="1"/>
  <c r="K196" i="24" a="1"/>
  <c r="K196" i="24" s="1"/>
  <c r="K197" i="24" a="1"/>
  <c r="K19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7"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3" i="24" l="1"/>
  <c r="G234" i="24"/>
  <c r="G235" i="24"/>
  <c r="G236" i="24"/>
  <c r="G237" i="24"/>
  <c r="G238" i="24"/>
  <c r="E233" i="24"/>
  <c r="E234" i="24"/>
  <c r="E235" i="24"/>
  <c r="E236" i="24"/>
  <c r="E237" i="24"/>
  <c r="E238" i="24"/>
  <c r="E241" i="24"/>
  <c r="G241" i="24" s="1"/>
  <c r="E242" i="24"/>
  <c r="G242" i="24" s="1"/>
  <c r="E243" i="24"/>
  <c r="G243" i="24" s="1"/>
  <c r="E244" i="24"/>
  <c r="G244" i="24" s="1"/>
  <c r="E245" i="24"/>
  <c r="G245" i="24" s="1"/>
  <c r="E246" i="24"/>
  <c r="G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80" i="24"/>
  <c r="B187" i="24"/>
  <c r="A815" i="44"/>
  <c r="A816" i="44"/>
  <c r="A817" i="44"/>
  <c r="B815" i="44"/>
  <c r="B816" i="44"/>
  <c r="B817" i="44"/>
  <c r="C815" i="44"/>
  <c r="C816" i="44"/>
  <c r="C817" i="44"/>
  <c r="B156" i="24"/>
  <c r="B155" i="24"/>
  <c r="Q156" i="24"/>
  <c r="Q155" i="24"/>
  <c r="B195" i="24"/>
  <c r="B194" i="24"/>
  <c r="B196"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6" i="24" l="1" a="1"/>
  <c r="N226" i="24" s="1"/>
  <c r="N227" i="24" a="1"/>
  <c r="N227"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J16" i="43" a="1"/>
  <c r="K16" i="43" a="1"/>
  <c r="J16" i="43" l="1"/>
  <c r="M16" i="43" s="1" a="1"/>
  <c r="M16" i="43" s="1"/>
  <c r="K16" i="43"/>
  <c r="B241" i="24"/>
  <c r="B242" i="24"/>
  <c r="B243" i="24"/>
  <c r="B244" i="24"/>
  <c r="B245" i="24"/>
  <c r="B246" i="24"/>
  <c r="F241" i="24"/>
  <c r="F242" i="24"/>
  <c r="F243" i="24"/>
  <c r="F244" i="24"/>
  <c r="F245" i="24"/>
  <c r="F246"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2" i="24"/>
  <c r="B211" i="24"/>
  <c r="B210" i="24"/>
  <c r="K15" i="43" a="1"/>
  <c r="J15" i="43" a="1"/>
  <c r="J15" i="43" l="1"/>
  <c r="M15" i="43" s="1"/>
  <c r="K15" i="43"/>
  <c r="B176" i="24"/>
  <c r="B192" i="24"/>
  <c r="B199" i="24"/>
  <c r="B185" i="24"/>
  <c r="G15" i="43" a="1"/>
  <c r="H15" i="43"/>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8" i="24"/>
  <c r="J42" i="24"/>
  <c r="K13" i="43" a="1"/>
  <c r="J41" i="24"/>
  <c r="J37" i="24"/>
  <c r="J13" i="43" a="1"/>
  <c r="J35" i="24"/>
  <c r="J44" i="24"/>
  <c r="J29" i="24"/>
  <c r="J36" i="24"/>
  <c r="J20" i="24"/>
  <c r="C5" i="24"/>
  <c r="J26" i="24"/>
  <c r="J27" i="24"/>
  <c r="J32" i="24"/>
  <c r="J28" i="24"/>
  <c r="G14" i="43" a="1"/>
  <c r="K14" i="43" a="1"/>
  <c r="J30"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38" i="24" a="1"/>
  <c r="I22" i="24" a="1"/>
  <c r="I25" i="24" a="1"/>
  <c r="I44" i="24" a="1"/>
  <c r="I31" i="24" a="1"/>
  <c r="I30" i="24" a="1"/>
  <c r="I37" i="24" a="1"/>
  <c r="I39" i="24" a="1"/>
  <c r="I35" i="24" a="1"/>
  <c r="I33" i="24" a="1"/>
  <c r="I27" i="24" a="1"/>
  <c r="I28" i="24" a="1"/>
  <c r="I40" i="24" a="1"/>
  <c r="I21" i="24" a="1"/>
  <c r="I32" i="24" a="1"/>
  <c r="I41" i="24" a="1"/>
  <c r="I23" i="24" a="1"/>
  <c r="I24" i="24" a="1"/>
  <c r="I29" i="24" a="1"/>
  <c r="I43" i="24" a="1"/>
  <c r="I20" i="24" a="1"/>
  <c r="I42" i="24" a="1"/>
  <c r="I26" i="24" a="1"/>
  <c r="I36" i="24" a="1"/>
  <c r="I34"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1" i="24"/>
  <c r="B193" i="24"/>
  <c r="B179" i="24"/>
  <c r="B175" i="24"/>
  <c r="B177"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4" i="43" a="1"/>
  <c r="K9" i="43" a="1"/>
  <c r="K7" i="43" a="1"/>
  <c r="K12" i="43" a="1"/>
  <c r="K10" i="43" a="1"/>
  <c r="G11" i="43" a="1"/>
  <c r="G5" i="43" a="1"/>
  <c r="G9" i="43" a="1"/>
  <c r="K11" i="43" a="1"/>
  <c r="G10" i="43" a="1"/>
  <c r="G6" i="43" a="1"/>
  <c r="G7" i="43" a="1"/>
  <c r="G12"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12" i="43" a="1"/>
  <c r="J11" i="43" a="1"/>
  <c r="J4" i="43" a="1"/>
  <c r="H7" i="43"/>
  <c r="J9" i="43" a="1"/>
  <c r="J7" i="43" a="1"/>
  <c r="J6" i="43" a="1"/>
  <c r="J5"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90" i="24"/>
  <c r="B154" i="24"/>
  <c r="B161" i="24"/>
  <c r="B139" i="24"/>
  <c r="B142" i="24"/>
  <c r="B144" i="24"/>
  <c r="B147" i="24"/>
  <c r="B148" i="24"/>
  <c r="B138" i="24"/>
  <c r="B137" i="24"/>
  <c r="B164" i="24" l="1"/>
  <c r="B162" i="24"/>
  <c r="B163" i="24"/>
  <c r="B127" i="24"/>
  <c r="B126" i="24"/>
  <c r="B182" i="24"/>
  <c r="B184" i="24"/>
  <c r="B183"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8" i="24" l="1"/>
  <c r="D219" i="24"/>
  <c r="B220" i="24"/>
  <c r="B219" i="24"/>
  <c r="B218" i="24"/>
  <c r="B189" i="24" l="1"/>
  <c r="B181" i="24"/>
  <c r="B174" i="24"/>
  <c r="H12" i="43"/>
  <c r="I12" i="43" l="1"/>
  <c r="B168" i="24" l="1"/>
  <c r="B166" i="24"/>
  <c r="B167" i="24"/>
  <c r="B150" i="24"/>
  <c r="B153" i="24"/>
  <c r="B149" i="24"/>
  <c r="B152" i="24"/>
  <c r="B151" i="24"/>
  <c r="B140" i="24"/>
  <c r="B141" i="24"/>
  <c r="E252" i="24"/>
  <c r="E253" i="24"/>
  <c r="E254" i="24"/>
  <c r="E255" i="24"/>
  <c r="E256" i="24"/>
  <c r="E257" i="24"/>
  <c r="E258" i="24"/>
  <c r="D252" i="24"/>
  <c r="D253" i="24"/>
  <c r="D254" i="24"/>
  <c r="D255" i="24"/>
  <c r="D256" i="24"/>
  <c r="D257" i="24"/>
  <c r="D258" i="24"/>
  <c r="K36" i="24" a="1"/>
  <c r="K24" i="24" a="1"/>
  <c r="K21" i="24" a="1"/>
  <c r="K34" i="24" a="1"/>
  <c r="K44" i="24" a="1"/>
  <c r="H11" i="43"/>
  <c r="K41" i="24" a="1"/>
  <c r="K20" i="24" a="1"/>
  <c r="K26" i="24" a="1"/>
  <c r="K37" i="24" a="1"/>
  <c r="K40" i="24" a="1"/>
  <c r="K25" i="24" a="1"/>
  <c r="K33" i="24" a="1"/>
  <c r="K31" i="24" a="1"/>
  <c r="K32" i="24" a="1"/>
  <c r="K30" i="24" a="1"/>
  <c r="K42" i="24" a="1"/>
  <c r="K28" i="24" a="1"/>
  <c r="K38" i="24" a="1"/>
  <c r="K43" i="24" a="1"/>
  <c r="K35" i="24" a="1"/>
  <c r="K23" i="24" a="1"/>
  <c r="K27" i="24" a="1"/>
  <c r="K39" i="24" a="1"/>
  <c r="K29"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6" i="43" a="1"/>
  <c r="H6" i="43"/>
  <c r="K22" i="24" a="1"/>
  <c r="K22" i="24" l="1"/>
  <c r="I6" i="43"/>
  <c r="K6" i="43"/>
  <c r="L6" i="43" s="1"/>
  <c r="B4" i="43"/>
  <c r="K4" i="43" a="1"/>
  <c r="K4" i="43" l="1"/>
  <c r="L4" i="43" s="1"/>
  <c r="B49" i="24"/>
  <c r="B55" i="24"/>
  <c r="B56" i="24"/>
  <c r="B58" i="24"/>
  <c r="B226" i="24"/>
  <c r="B227" i="24"/>
  <c r="B233" i="24"/>
  <c r="B234" i="24"/>
  <c r="B235" i="24"/>
  <c r="B236" i="24"/>
  <c r="B237" i="24"/>
  <c r="B238" i="24"/>
  <c r="B252" i="24"/>
  <c r="B253" i="24"/>
  <c r="B254" i="24"/>
  <c r="B255" i="24"/>
  <c r="B256" i="24"/>
  <c r="B257" i="24"/>
  <c r="B258" i="24"/>
  <c r="H4" i="43"/>
  <c r="H13" i="43"/>
  <c r="H14" i="43"/>
  <c r="H16" i="43"/>
  <c r="H10" i="43"/>
  <c r="I16" i="43" l="1"/>
  <c r="I13" i="43"/>
  <c r="I14" i="43"/>
  <c r="I10" i="43"/>
  <c r="I4" i="43"/>
  <c r="F234" i="24"/>
  <c r="F233" i="24"/>
  <c r="F236" i="24"/>
  <c r="F235" i="24"/>
  <c r="F238" i="24"/>
  <c r="F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3"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<sst xmlns="http://schemas.openxmlformats.org/spreadsheetml/2006/main" count="20713" uniqueCount="1425">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</sst>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G246"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4" totalsRowShown="0" headerRowDxfId="177" dataDxfId="176">
  <sortState xmlns:xlrd2="http://schemas.microsoft.com/office/spreadsheetml/2017/richdata2" ref="B174:K202">
    <sortCondition ref="E174:E202"/>
    <sortCondition ref="C174:C202"/>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8" dataDxfId="87">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31</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35">
      <c r="B21" s="7">
        <f xml:space="preserve"> ROW( doc_tablesList[[#This Row],[ID]] ) - ROW(doc_tablesList[[#Headers],[ID]] )</f>
        <v>18</v>
      </c>
      <c r="C21" s="14" t="s">
        <v>1422</v>
      </c>
      <c r="D21" s="58">
        <v>1</v>
      </c>
      <c r="E21" s="14" t="s">
        <v>971</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1"/>
  <sheetViews>
    <sheetView tabSelected="1" topLeftCell="A16" zoomScale="90" zoomScaleNormal="90" workbookViewId="0">
      <pane xSplit="3" topLeftCell="D1" activePane="topRight" state="frozen"/>
      <selection pane="topRight" activeCell="G25" sqref="G25"/>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3" spans="1:21" x14ac:dyDescent="0.3">
      <c r="C13" s="85" t="str">
        <f ca="1" xml:space="preserve"> OFFSET( INDIRECT( ADDRESS( ROW( co_states[[#Headers],[row_id]] ), COLUMN( co_states[[#Headers],[row_id]] ), , , ) ), -2, , 1, 1 )</f>
        <v>States</v>
      </c>
      <c r="D13" s="4" t="s">
        <v>1421</v>
      </c>
    </row>
    <row r="15" spans="1:21" ht="21" x14ac:dyDescent="0.3">
      <c r="C15" s="89" t="s">
        <v>1025</v>
      </c>
      <c r="D15" s="86" t="s">
        <v>1031</v>
      </c>
      <c r="E15" s="87" t="s">
        <v>1016</v>
      </c>
      <c r="F15" s="88" t="s">
        <v>1024</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1424</v>
      </c>
      <c r="H19" s="51" t="s">
        <v>1036</v>
      </c>
      <c r="I19" s="51" t="s">
        <v>1245</v>
      </c>
      <c r="J19" s="51" t="s">
        <v>831</v>
      </c>
      <c r="K19" s="51" t="s">
        <v>832</v>
      </c>
      <c r="L19" s="51" t="s">
        <v>1246</v>
      </c>
      <c r="M19" s="51" t="s">
        <v>975</v>
      </c>
      <c r="N19" s="51" t="s">
        <v>976</v>
      </c>
      <c r="O19" s="51" t="s">
        <v>977</v>
      </c>
      <c r="P19" s="51" t="s">
        <v>978</v>
      </c>
      <c r="Q19" s="51" t="s">
        <v>1023</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1005</v>
      </c>
      <c r="D21" s="55" t="s">
        <v>1007</v>
      </c>
      <c r="E21" s="28">
        <v>1</v>
      </c>
      <c r="F21" s="31" t="s">
        <v>819</v>
      </c>
      <c r="G21" s="31">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1248</v>
      </c>
      <c r="D22" s="54" t="s">
        <v>1263</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1229</v>
      </c>
      <c r="D23" s="54" t="s">
        <v>1231</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1230</v>
      </c>
      <c r="D24" s="54" t="s">
        <v>1232</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1159</v>
      </c>
      <c r="D25" s="113" t="s">
        <v>1160</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1004</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1002</v>
      </c>
      <c r="D28" s="54" t="s">
        <v>1001</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1085</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1162</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1312</v>
      </c>
      <c r="D34" s="54" t="s">
        <v>1313</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0</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983</v>
      </c>
      <c r="D39" s="55" t="s">
        <v>984</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1306</v>
      </c>
      <c r="D40" s="54" t="s">
        <v>1306</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1088</v>
      </c>
      <c r="D43" s="54" t="s">
        <v>1098</v>
      </c>
      <c r="E43" s="28">
        <v>1</v>
      </c>
      <c r="F43" s="31" t="s">
        <v>819</v>
      </c>
      <c r="G43" s="31">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1028</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902</v>
      </c>
      <c r="F48" s="62" t="s">
        <v>903</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1005</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1248</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1229</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1230</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1159</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1002</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1312</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983</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1306</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1088</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1238</v>
      </c>
      <c r="C75" s="48"/>
      <c r="D75" s="48"/>
      <c r="E75" s="48"/>
      <c r="F75" s="48"/>
      <c r="G75" s="48"/>
      <c r="H75" s="48"/>
      <c r="I75" s="48"/>
      <c r="J75" s="48"/>
      <c r="K75" s="48"/>
      <c r="L75" s="48"/>
      <c r="M75" s="48"/>
      <c r="N75" s="48"/>
      <c r="O75" s="48"/>
      <c r="P75" s="48"/>
      <c r="Q75" s="48"/>
      <c r="R75" s="48"/>
      <c r="S75" s="48"/>
      <c r="T75" s="48"/>
      <c r="U75" s="48"/>
    </row>
    <row r="76" spans="1:21" x14ac:dyDescent="0.3">
      <c r="B76" s="5" t="s">
        <v>1239</v>
      </c>
      <c r="C76" s="5"/>
      <c r="D76" s="5"/>
      <c r="E76" s="22"/>
      <c r="F76" s="5"/>
      <c r="G76" s="5"/>
      <c r="H76" s="5"/>
      <c r="I76" s="5"/>
      <c r="J76" s="5"/>
      <c r="K76" s="5"/>
    </row>
    <row r="77" spans="1:21" x14ac:dyDescent="0.3">
      <c r="B77" s="5" t="s">
        <v>1240</v>
      </c>
      <c r="C77" s="5"/>
      <c r="D77" s="5"/>
      <c r="E77" s="22"/>
      <c r="F77" s="5"/>
      <c r="G77" s="5"/>
      <c r="H77" s="5"/>
      <c r="I77" s="5"/>
      <c r="J77" s="5"/>
      <c r="K77" s="5"/>
    </row>
    <row r="78" spans="1:21" x14ac:dyDescent="0.3">
      <c r="B78" s="5" t="s">
        <v>1241</v>
      </c>
      <c r="C78" s="5"/>
      <c r="D78" s="5"/>
      <c r="E78" s="22"/>
      <c r="F78" s="5"/>
      <c r="G78" s="5"/>
      <c r="H78" s="5"/>
      <c r="I78" s="5"/>
      <c r="J78" s="5"/>
      <c r="K78" s="5"/>
    </row>
    <row r="79" spans="1:21" ht="14.5" x14ac:dyDescent="0.35">
      <c r="B79" s="78" t="s">
        <v>780</v>
      </c>
      <c r="C79" s="78" t="s">
        <v>219</v>
      </c>
      <c r="D79" s="78" t="s">
        <v>1242</v>
      </c>
      <c r="E79" s="78" t="s">
        <v>1243</v>
      </c>
      <c r="F79" s="81" t="s">
        <v>1244</v>
      </c>
      <c r="G79" s="62" t="s">
        <v>1017</v>
      </c>
      <c r="H79" s="62" t="s">
        <v>1018</v>
      </c>
      <c r="I79" s="60" t="s">
        <v>796</v>
      </c>
      <c r="J79" s="62" t="s">
        <v>919</v>
      </c>
      <c r="K79" s="60" t="s">
        <v>1262</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945</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1005</v>
      </c>
      <c r="D82" s="57" t="s">
        <v>201</v>
      </c>
      <c r="E82" s="83" t="s">
        <v>927</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1248</v>
      </c>
      <c r="D83" s="57" t="s">
        <v>1259</v>
      </c>
      <c r="E83" s="83" t="s">
        <v>1249</v>
      </c>
      <c r="F83" s="112" t="s">
        <v>1249</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1248</v>
      </c>
      <c r="D84" s="57" t="s">
        <v>1260</v>
      </c>
      <c r="E84" s="83" t="s">
        <v>1267</v>
      </c>
      <c r="F84" s="112" t="s">
        <v>1257</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1248</v>
      </c>
      <c r="D85" s="57" t="s">
        <v>1261</v>
      </c>
      <c r="E85" s="83" t="s">
        <v>1268</v>
      </c>
      <c r="F85" s="112" t="s">
        <v>1258</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1229</v>
      </c>
      <c r="D86" s="83" t="s">
        <v>1165</v>
      </c>
      <c r="E86" s="83" t="s">
        <v>1220</v>
      </c>
      <c r="F86" s="83" t="s">
        <v>1165</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1229</v>
      </c>
      <c r="D87" s="83" t="s">
        <v>1164</v>
      </c>
      <c r="E87" s="83" t="s">
        <v>1221</v>
      </c>
      <c r="F87" s="83" t="s">
        <v>1164</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1230</v>
      </c>
      <c r="D88" s="57" t="s">
        <v>201</v>
      </c>
      <c r="E88" s="83" t="s">
        <v>927</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1159</v>
      </c>
      <c r="D89" s="57" t="s">
        <v>1265</v>
      </c>
      <c r="E89" s="83" t="s">
        <v>1264</v>
      </c>
      <c r="F89" s="83" t="s">
        <v>1264</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1159</v>
      </c>
      <c r="D90" s="57" t="s">
        <v>1260</v>
      </c>
      <c r="E90" s="83" t="s">
        <v>1267</v>
      </c>
      <c r="F90" s="83" t="s">
        <v>1257</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1159</v>
      </c>
      <c r="D91" s="57" t="s">
        <v>1261</v>
      </c>
      <c r="E91" s="83" t="s">
        <v>1268</v>
      </c>
      <c r="F91" s="83" t="s">
        <v>1258</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1319</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927</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1002</v>
      </c>
      <c r="D96" s="57" t="s">
        <v>1319</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1002</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1002</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928</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1319</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1319</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1312</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1319</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1319</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983</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1306</v>
      </c>
      <c r="D117" s="57" t="s">
        <v>201</v>
      </c>
      <c r="E117" s="83" t="s">
        <v>927</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1088</v>
      </c>
      <c r="D120" s="57" t="s">
        <v>201</v>
      </c>
      <c r="E120" s="83" t="s">
        <v>927</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927</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1222</v>
      </c>
    </row>
    <row r="125" spans="1:21" x14ac:dyDescent="0.3">
      <c r="B125" s="60" t="s">
        <v>780</v>
      </c>
      <c r="C125" s="60" t="s">
        <v>219</v>
      </c>
      <c r="D125" s="60" t="s">
        <v>931</v>
      </c>
      <c r="E125" s="61" t="s">
        <v>932</v>
      </c>
      <c r="F125" s="60" t="s">
        <v>935</v>
      </c>
      <c r="G125" s="60" t="s">
        <v>933</v>
      </c>
      <c r="H125" s="60" t="s">
        <v>1019</v>
      </c>
      <c r="I125" s="60" t="s">
        <v>792</v>
      </c>
      <c r="J125" s="60" t="s">
        <v>794</v>
      </c>
      <c r="K125" s="60" t="s">
        <v>796</v>
      </c>
      <c r="L125" s="60" t="s">
        <v>262</v>
      </c>
      <c r="M125" s="60" t="s">
        <v>917</v>
      </c>
      <c r="N125" s="62" t="s">
        <v>763</v>
      </c>
      <c r="O125" s="62" t="s">
        <v>764</v>
      </c>
      <c r="P125" s="62" t="s">
        <v>765</v>
      </c>
      <c r="Q125" s="62" t="s">
        <v>766</v>
      </c>
      <c r="R125" s="62" t="s">
        <v>919</v>
      </c>
      <c r="S125" s="62" t="s">
        <v>1012</v>
      </c>
      <c r="T125" s="62" t="s">
        <v>1013</v>
      </c>
      <c r="U125" s="62" t="s">
        <v>1014</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1005</v>
      </c>
      <c r="D128" s="59" t="s">
        <v>201</v>
      </c>
      <c r="E128" s="83" t="s">
        <v>927</v>
      </c>
      <c r="F128" s="115"/>
      <c r="G128" s="63" t="s">
        <v>1006</v>
      </c>
      <c r="H128" s="59"/>
      <c r="I128" s="59" t="s">
        <v>1009</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1248</v>
      </c>
      <c r="D129" s="59" t="s">
        <v>201</v>
      </c>
      <c r="E129" s="83" t="s">
        <v>927</v>
      </c>
      <c r="F129" s="115"/>
      <c r="G129" s="63" t="s">
        <v>1266</v>
      </c>
      <c r="H129" s="59" t="s">
        <v>1020</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1229</v>
      </c>
      <c r="D130" s="59" t="s">
        <v>1166</v>
      </c>
      <c r="E130" s="59" t="s">
        <v>1166</v>
      </c>
      <c r="F130" s="59" t="s">
        <v>1166</v>
      </c>
      <c r="G130" s="63" t="s">
        <v>1170</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1229</v>
      </c>
      <c r="D131" s="59" t="s">
        <v>1167</v>
      </c>
      <c r="E131" s="59" t="s">
        <v>1167</v>
      </c>
      <c r="F131" s="59" t="s">
        <v>1167</v>
      </c>
      <c r="G131" s="63" t="s">
        <v>1170</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1229</v>
      </c>
      <c r="D132" s="59" t="s">
        <v>1168</v>
      </c>
      <c r="E132" s="59" t="s">
        <v>1168</v>
      </c>
      <c r="F132" s="59" t="s">
        <v>1168</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1229</v>
      </c>
      <c r="D133" s="59" t="s">
        <v>1169</v>
      </c>
      <c r="E133" s="59" t="s">
        <v>1169</v>
      </c>
      <c r="F133" s="59" t="s">
        <v>1169</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1230</v>
      </c>
      <c r="D134" s="59" t="s">
        <v>1223</v>
      </c>
      <c r="E134" s="63" t="s">
        <v>1223</v>
      </c>
      <c r="F134" s="115" t="s">
        <v>1223</v>
      </c>
      <c r="G134" s="63" t="s">
        <v>1233</v>
      </c>
      <c r="H134" s="59" t="s">
        <v>1234</v>
      </c>
      <c r="I134" s="59" t="s">
        <v>256</v>
      </c>
      <c r="J134" s="59" t="s">
        <v>256</v>
      </c>
      <c r="K134" s="59" t="s">
        <v>256</v>
      </c>
      <c r="L134" s="59" t="s">
        <v>1225</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1230</v>
      </c>
      <c r="D135" s="59" t="s">
        <v>1224</v>
      </c>
      <c r="E135" s="63" t="s">
        <v>1224</v>
      </c>
      <c r="F135" s="115" t="s">
        <v>1224</v>
      </c>
      <c r="G135" s="63" t="s">
        <v>1233</v>
      </c>
      <c r="H135" s="59" t="s">
        <v>1234</v>
      </c>
      <c r="I135" s="59" t="s">
        <v>256</v>
      </c>
      <c r="J135" s="59" t="s">
        <v>256</v>
      </c>
      <c r="K135" s="59" t="s">
        <v>256</v>
      </c>
      <c r="L135" s="59" t="s">
        <v>1227</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1159</v>
      </c>
      <c r="D136" s="59" t="s">
        <v>201</v>
      </c>
      <c r="E136" s="83" t="s">
        <v>927</v>
      </c>
      <c r="F136" s="115"/>
      <c r="G136" s="63" t="s">
        <v>768</v>
      </c>
      <c r="H136" s="59" t="s">
        <v>1020</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927</v>
      </c>
      <c r="F137" s="83" t="s">
        <v>927</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927</v>
      </c>
      <c r="F138" s="115"/>
      <c r="G138" s="63" t="s">
        <v>996</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1002</v>
      </c>
      <c r="D139" s="59" t="s">
        <v>201</v>
      </c>
      <c r="E139" s="83" t="s">
        <v>927</v>
      </c>
      <c r="F139" s="115"/>
      <c r="G139" s="66" t="s">
        <v>981</v>
      </c>
      <c r="H139" s="67"/>
      <c r="I139" s="59" t="s">
        <v>256</v>
      </c>
      <c r="J139" s="56" t="s">
        <v>256</v>
      </c>
      <c r="K139" s="56" t="s">
        <v>1003</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927</v>
      </c>
      <c r="F142" s="83" t="s">
        <v>927</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927</v>
      </c>
      <c r="F143" s="115"/>
      <c r="G143" s="63" t="s">
        <v>1086</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1022</v>
      </c>
      <c r="I144" s="59" t="s">
        <v>759</v>
      </c>
      <c r="J144" s="59" t="s">
        <v>256</v>
      </c>
      <c r="K144" s="59" t="s">
        <v>256</v>
      </c>
      <c r="L144" s="59" t="s">
        <v>1010</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927</v>
      </c>
      <c r="F145" s="115"/>
      <c r="G145" s="63" t="s">
        <v>1163</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1312</v>
      </c>
      <c r="D146" s="59" t="s">
        <v>201</v>
      </c>
      <c r="E146" s="83" t="s">
        <v>927</v>
      </c>
      <c r="F146" s="115"/>
      <c r="G146" s="63" t="s">
        <v>1314</v>
      </c>
      <c r="H146" s="59" t="s">
        <v>1020</v>
      </c>
      <c r="I146" s="59" t="s">
        <v>251</v>
      </c>
      <c r="J146" s="59" t="s">
        <v>1317</v>
      </c>
      <c r="K146" s="59" t="s">
        <v>1315</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927</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927</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982</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1020</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927</v>
      </c>
      <c r="F154" s="115"/>
      <c r="G154" s="63" t="s">
        <v>995</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983</v>
      </c>
      <c r="D155" s="59" t="s">
        <v>994</v>
      </c>
      <c r="E155" s="83" t="s">
        <v>804</v>
      </c>
      <c r="F155" s="115" t="s">
        <v>994</v>
      </c>
      <c r="G155" s="63" t="s">
        <v>994</v>
      </c>
      <c r="H155" s="59"/>
      <c r="I155" s="59" t="s">
        <v>251</v>
      </c>
      <c r="J155" s="59" t="s">
        <v>989</v>
      </c>
      <c r="K155" s="59" t="s">
        <v>256</v>
      </c>
      <c r="L155" s="59" t="s">
        <v>990</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983</v>
      </c>
      <c r="D156" s="59" t="s">
        <v>769</v>
      </c>
      <c r="E156" s="115" t="s">
        <v>769</v>
      </c>
      <c r="F156" s="115" t="s">
        <v>769</v>
      </c>
      <c r="G156" s="63" t="s">
        <v>769</v>
      </c>
      <c r="H156" s="59"/>
      <c r="I156" s="59" t="s">
        <v>251</v>
      </c>
      <c r="J156" s="59" t="s">
        <v>1011</v>
      </c>
      <c r="K156" s="59" t="s">
        <v>256</v>
      </c>
      <c r="L156" s="59" t="s">
        <v>991</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983</v>
      </c>
      <c r="D157" s="59" t="s">
        <v>768</v>
      </c>
      <c r="E157" s="115" t="s">
        <v>768</v>
      </c>
      <c r="F157" s="115" t="s">
        <v>768</v>
      </c>
      <c r="G157" s="63" t="s">
        <v>768</v>
      </c>
      <c r="H157" s="59" t="s">
        <v>1020</v>
      </c>
      <c r="I157" s="59" t="s">
        <v>251</v>
      </c>
      <c r="J157" s="59" t="s">
        <v>988</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1306</v>
      </c>
      <c r="D158" s="59" t="s">
        <v>1307</v>
      </c>
      <c r="E158" s="83" t="s">
        <v>1309</v>
      </c>
      <c r="F158" s="115" t="s">
        <v>1309</v>
      </c>
      <c r="G158" s="63" t="s">
        <v>1307</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1306</v>
      </c>
      <c r="D159" s="59" t="s">
        <v>1308</v>
      </c>
      <c r="E159" s="83" t="s">
        <v>1310</v>
      </c>
      <c r="F159" s="115" t="s">
        <v>1310</v>
      </c>
      <c r="G159" s="63" t="s">
        <v>1308</v>
      </c>
      <c r="H159" s="59"/>
      <c r="I159" s="59" t="s">
        <v>256</v>
      </c>
      <c r="J159" s="59" t="s">
        <v>256</v>
      </c>
      <c r="K159" s="59" t="s">
        <v>256</v>
      </c>
      <c r="L159" s="59" t="s">
        <v>990</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1306</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927</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1020</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1021</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1088</v>
      </c>
      <c r="D165" s="59" t="s">
        <v>201</v>
      </c>
      <c r="E165" s="83" t="s">
        <v>927</v>
      </c>
      <c r="F165" s="115"/>
      <c r="G165" s="63" t="s">
        <v>1099</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997</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998</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999</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1161</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909</v>
      </c>
      <c r="J173" s="60" t="s">
        <v>833</v>
      </c>
      <c r="K173" s="60" t="s">
        <v>1015</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910</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1003</v>
      </c>
      <c r="D175" s="57" t="s">
        <v>798</v>
      </c>
      <c r="E175" s="135" t="s">
        <v>815</v>
      </c>
      <c r="F175" s="135" t="s">
        <v>895</v>
      </c>
      <c r="G175" s="135" t="s">
        <v>894</v>
      </c>
      <c r="H175" s="137" t="s">
        <v>946</v>
      </c>
      <c r="I175" s="136" t="s">
        <v>910</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915</v>
      </c>
      <c r="E176" s="135" t="s">
        <v>815</v>
      </c>
      <c r="F176" s="135" t="s">
        <v>785</v>
      </c>
      <c r="G176" s="135" t="s">
        <v>893</v>
      </c>
      <c r="H176" s="135" t="s">
        <v>201</v>
      </c>
      <c r="I176" s="136" t="s">
        <v>912</v>
      </c>
      <c r="J176" s="69" t="s">
        <v>916</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946</v>
      </c>
      <c r="I177" s="136" t="s">
        <v>910</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897</v>
      </c>
      <c r="D178" s="57" t="s">
        <v>900</v>
      </c>
      <c r="E178" s="135" t="s">
        <v>815</v>
      </c>
      <c r="F178" s="135" t="s">
        <v>895</v>
      </c>
      <c r="G178" s="135" t="s">
        <v>894</v>
      </c>
      <c r="H178" s="137" t="s">
        <v>946</v>
      </c>
      <c r="I178" s="136" t="s">
        <v>910</v>
      </c>
      <c r="J178" s="69" t="s">
        <v>899</v>
      </c>
      <c r="K178" s="69" cm="1">
        <f t="array" ref="K178" xml:space="preserve"> SUMPRODUCT( --( co_scalarInfo[[#This Row],[scalarName]] = scalarDataframe[scalarName] ) )</f>
        <v>157</v>
      </c>
      <c r="R178"/>
      <c r="S178"/>
      <c r="T178"/>
    </row>
    <row r="179" spans="2:20" ht="31.5" x14ac:dyDescent="0.35">
      <c r="B179" s="12">
        <f xml:space="preserve"> ROW( co_scalarInfo[[#This Row],[row_id]] ) - ROW( co_scalarInfo[[#Headers],[row_id]] )</f>
        <v>6</v>
      </c>
      <c r="C179" s="63" t="s">
        <v>896</v>
      </c>
      <c r="D179" s="57" t="s">
        <v>901</v>
      </c>
      <c r="E179" s="135" t="s">
        <v>815</v>
      </c>
      <c r="F179" s="135" t="s">
        <v>895</v>
      </c>
      <c r="G179" s="135" t="s">
        <v>894</v>
      </c>
      <c r="H179" s="137" t="s">
        <v>946</v>
      </c>
      <c r="I179" s="136" t="s">
        <v>910</v>
      </c>
      <c r="J179" s="69" t="s">
        <v>898</v>
      </c>
      <c r="K179" s="69" cm="1">
        <f t="array" ref="K179" xml:space="preserve"> SUMPRODUCT( --( co_scalarInfo[[#This Row],[scalarName]] = scalarDataframe[scalarName] ) )</f>
        <v>157</v>
      </c>
      <c r="R179"/>
      <c r="S179"/>
      <c r="T179"/>
    </row>
    <row r="180" spans="2:20" ht="14.5" x14ac:dyDescent="0.35">
      <c r="B180" s="12">
        <f xml:space="preserve"> ROW( co_scalarInfo[[#This Row],[row_id]] ) - ROW( co_scalarInfo[[#Headers],[row_id]] )</f>
        <v>7</v>
      </c>
      <c r="C180" s="63" t="s">
        <v>990</v>
      </c>
      <c r="D180" s="57" t="s">
        <v>992</v>
      </c>
      <c r="E180" s="135" t="s">
        <v>814</v>
      </c>
      <c r="F180" s="135" t="s">
        <v>785</v>
      </c>
      <c r="G180" s="135" t="s">
        <v>893</v>
      </c>
      <c r="H180" s="137" t="s">
        <v>946</v>
      </c>
      <c r="I180" s="136" t="s">
        <v>910</v>
      </c>
      <c r="J180" s="69"/>
      <c r="K180" s="69" cm="1">
        <f t="array" ref="K180" xml:space="preserve"> SUMPRODUCT( --( co_scalarInfo[[#This Row],[scalarName]] = scalarDataframe[scalarName] ) )</f>
        <v>1</v>
      </c>
      <c r="R180"/>
      <c r="S180"/>
      <c r="T180"/>
    </row>
    <row r="181" spans="2:20" ht="14.5" x14ac:dyDescent="0.35">
      <c r="B181" s="12">
        <f xml:space="preserve"> ROW( co_scalarInfo[[#This Row],[row_id]] ) - ROW( co_scalarInfo[[#Headers],[row_id]] )</f>
        <v>8</v>
      </c>
      <c r="C181" s="57" t="s">
        <v>1010</v>
      </c>
      <c r="D181" s="57" t="s">
        <v>767</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5">
      <c r="B182" s="12">
        <f xml:space="preserve"> ROW( co_scalarInfo[[#This Row],[row_id]] ) - ROW( co_scalarInfo[[#Headers],[row_id]] )</f>
        <v>9</v>
      </c>
      <c r="C182" s="63" t="s">
        <v>812</v>
      </c>
      <c r="D182" s="57" t="s">
        <v>791</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1" x14ac:dyDescent="0.3">
      <c r="B183" s="12">
        <f xml:space="preserve"> ROW( co_scalarInfo[[#This Row],[row_id]] ) - ROW( co_scalarInfo[[#Headers],[row_id]] )</f>
        <v>10</v>
      </c>
      <c r="C183" s="63" t="s">
        <v>788</v>
      </c>
      <c r="D183" s="57" t="s">
        <v>787</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ht="21" x14ac:dyDescent="0.3">
      <c r="B184" s="12">
        <f xml:space="preserve"> ROW( co_scalarInfo[[#This Row],[row_id]] ) - ROW( co_scalarInfo[[#Headers],[row_id]] )</f>
        <v>11</v>
      </c>
      <c r="C184" s="63" t="s">
        <v>789</v>
      </c>
      <c r="D184" s="57" t="s">
        <v>790</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12</v>
      </c>
      <c r="C185" s="63" t="s">
        <v>256</v>
      </c>
      <c r="D185" s="57" t="s">
        <v>915</v>
      </c>
      <c r="E185" s="135" t="s">
        <v>814</v>
      </c>
      <c r="F185" s="135" t="s">
        <v>785</v>
      </c>
      <c r="G185" s="135" t="s">
        <v>893</v>
      </c>
      <c r="H185" s="135" t="s">
        <v>201</v>
      </c>
      <c r="I185" s="136" t="s">
        <v>912</v>
      </c>
      <c r="J185" s="69" t="s">
        <v>916</v>
      </c>
      <c r="K185" s="69" cm="1">
        <f t="array" ref="K185" xml:space="preserve"> SUMPRODUCT( --( co_scalarInfo[[#This Row],[scalarName]] = scalarDataframe[scalarName] ) )</f>
        <v>0</v>
      </c>
    </row>
    <row r="186" spans="2:20" x14ac:dyDescent="0.3">
      <c r="B186" s="12">
        <f xml:space="preserve"> ROW( co_scalarInfo[[#This Row],[row_id]] ) - ROW( co_scalarInfo[[#Headers],[row_id]] )</f>
        <v>13</v>
      </c>
      <c r="C186" s="63" t="s">
        <v>1225</v>
      </c>
      <c r="D186" s="57" t="s">
        <v>1226</v>
      </c>
      <c r="E186" s="135" t="s">
        <v>814</v>
      </c>
      <c r="F186" s="135" t="s">
        <v>785</v>
      </c>
      <c r="G186" s="135" t="s">
        <v>894</v>
      </c>
      <c r="H186" s="137">
        <v>2015</v>
      </c>
      <c r="I186" s="136"/>
      <c r="J186" s="69"/>
      <c r="K186" s="69" cm="1">
        <f t="array" ref="K186" xml:space="preserve"> SUMPRODUCT( --( co_scalarInfo[[#This Row],[scalarName]] = scalarDataframe[scalarName] ) )</f>
        <v>7</v>
      </c>
    </row>
    <row r="187" spans="2:20" ht="21" x14ac:dyDescent="0.3">
      <c r="B187" s="12">
        <f xml:space="preserve"> ROW( co_scalarInfo[[#This Row],[row_id]] ) - ROW( co_scalarInfo[[#Headers],[row_id]] )</f>
        <v>14</v>
      </c>
      <c r="C187" s="63" t="s">
        <v>991</v>
      </c>
      <c r="D187" s="57" t="s">
        <v>993</v>
      </c>
      <c r="E187" s="135" t="s">
        <v>814</v>
      </c>
      <c r="F187" s="135" t="s">
        <v>785</v>
      </c>
      <c r="G187" s="135" t="s">
        <v>893</v>
      </c>
      <c r="H187" s="137" t="s">
        <v>946</v>
      </c>
      <c r="I187" s="136" t="s">
        <v>910</v>
      </c>
      <c r="J187" s="69"/>
      <c r="K187" s="69" cm="1">
        <f t="array" ref="K187" xml:space="preserve"> SUMPRODUCT( --( co_scalarInfo[[#This Row],[scalarName]] = scalarDataframe[scalarName] ) )</f>
        <v>1</v>
      </c>
    </row>
    <row r="188" spans="2:20" x14ac:dyDescent="0.3">
      <c r="B188" s="12">
        <f xml:space="preserve"> ROW( co_scalarInfo[[#This Row],[row_id]] ) - ROW( co_scalarInfo[[#Headers],[row_id]] )</f>
        <v>15</v>
      </c>
      <c r="C188" s="63" t="s">
        <v>1227</v>
      </c>
      <c r="D188" s="57" t="s">
        <v>1228</v>
      </c>
      <c r="E188" s="135" t="s">
        <v>814</v>
      </c>
      <c r="F188" s="135" t="s">
        <v>785</v>
      </c>
      <c r="G188" s="135" t="s">
        <v>894</v>
      </c>
      <c r="H188" s="137">
        <v>2015</v>
      </c>
      <c r="I188" s="136"/>
      <c r="J188" s="69"/>
      <c r="K188" s="69" cm="1">
        <f t="array" ref="K188" xml:space="preserve"> SUMPRODUCT( --( co_scalarInfo[[#This Row],[scalarName]] = scalarDataframe[scalarName] ) )</f>
        <v>7</v>
      </c>
    </row>
    <row r="189" spans="2:20" x14ac:dyDescent="0.3">
      <c r="B189" s="12">
        <f xml:space="preserve"> ROW( co_scalarInfo[[#This Row],[row_id]] ) - ROW( co_scalarInfo[[#Headers],[row_id]] )</f>
        <v>16</v>
      </c>
      <c r="C189" s="57" t="s">
        <v>786</v>
      </c>
      <c r="D189" s="57" t="s">
        <v>18</v>
      </c>
      <c r="E189" s="135" t="s">
        <v>814</v>
      </c>
      <c r="F189" s="135" t="s">
        <v>785</v>
      </c>
      <c r="G189" s="135" t="s">
        <v>893</v>
      </c>
      <c r="H189" s="135">
        <v>2010</v>
      </c>
      <c r="I189" s="136" t="s">
        <v>910</v>
      </c>
      <c r="J189" s="69"/>
      <c r="K189" s="69" cm="1">
        <f t="array" ref="K189" xml:space="preserve"> SUMPRODUCT( --( co_scalarInfo[[#This Row],[scalarName]] = scalarDataframe[scalarName] ) )</f>
        <v>1</v>
      </c>
    </row>
    <row r="190" spans="2:20" x14ac:dyDescent="0.3">
      <c r="B190" s="12">
        <f xml:space="preserve"> ROW( co_scalarInfo[[#This Row],[row_id]] ) - ROW( co_scalarInfo[[#Headers],[row_id]] )</f>
        <v>17</v>
      </c>
      <c r="C190" s="63" t="s">
        <v>771</v>
      </c>
      <c r="D190" s="57" t="s">
        <v>770</v>
      </c>
      <c r="E190" s="135" t="s">
        <v>814</v>
      </c>
      <c r="F190" s="135" t="s">
        <v>785</v>
      </c>
      <c r="G190" s="135" t="s">
        <v>894</v>
      </c>
      <c r="H190" s="135">
        <v>2015</v>
      </c>
      <c r="I190" s="136" t="s">
        <v>910</v>
      </c>
      <c r="J190" s="69"/>
      <c r="K190" s="69" cm="1">
        <f t="array" ref="K190" xml:space="preserve"> SUMPRODUCT( --( co_scalarInfo[[#This Row],[scalarName]] = scalarDataframe[scalarName] ) )</f>
        <v>7</v>
      </c>
    </row>
    <row r="191" spans="2:20" x14ac:dyDescent="0.3">
      <c r="B191" s="12">
        <f xml:space="preserve"> ROW( co_scalarInfo[[#This Row],[row_id]] ) - ROW( co_scalarInfo[[#Headers],[row_id]] )</f>
        <v>18</v>
      </c>
      <c r="C191" s="63" t="s">
        <v>258</v>
      </c>
      <c r="D191" s="57" t="s">
        <v>793</v>
      </c>
      <c r="E191" s="135" t="s">
        <v>834</v>
      </c>
      <c r="F191" s="135" t="s">
        <v>895</v>
      </c>
      <c r="G191" s="135" t="s">
        <v>894</v>
      </c>
      <c r="H191" s="137" t="s">
        <v>946</v>
      </c>
      <c r="I191" s="136" t="s">
        <v>910</v>
      </c>
      <c r="J191" s="69"/>
      <c r="K191" s="69" cm="1">
        <f t="array" ref="K191" xml:space="preserve"> SUMPRODUCT( --( co_scalarInfo[[#This Row],[scalarName]] = scalarDataframe[scalarName] ) )</f>
        <v>42</v>
      </c>
    </row>
    <row r="192" spans="2:20" x14ac:dyDescent="0.3">
      <c r="B192" s="12">
        <f xml:space="preserve"> ROW( co_scalarInfo[[#This Row],[row_id]] ) - ROW( co_scalarInfo[[#Headers],[row_id]] )</f>
        <v>19</v>
      </c>
      <c r="C192" s="63" t="s">
        <v>256</v>
      </c>
      <c r="D192" s="57" t="s">
        <v>915</v>
      </c>
      <c r="E192" s="135" t="s">
        <v>834</v>
      </c>
      <c r="F192" s="135" t="s">
        <v>785</v>
      </c>
      <c r="G192" s="135" t="s">
        <v>893</v>
      </c>
      <c r="H192" s="135" t="s">
        <v>201</v>
      </c>
      <c r="I192" s="136" t="s">
        <v>912</v>
      </c>
      <c r="J192" s="69" t="s">
        <v>916</v>
      </c>
      <c r="K192" s="69" cm="1">
        <f t="array" ref="K192" xml:space="preserve"> SUMPRODUCT( --( co_scalarInfo[[#This Row],[scalarName]] = scalarDataframe[scalarName] ) )</f>
        <v>0</v>
      </c>
    </row>
    <row r="193" spans="1:21" x14ac:dyDescent="0.3">
      <c r="B193" s="12">
        <f xml:space="preserve"> ROW( co_scalarInfo[[#This Row],[row_id]] ) - ROW( co_scalarInfo[[#Headers],[row_id]] )</f>
        <v>20</v>
      </c>
      <c r="C193" s="63" t="s">
        <v>259</v>
      </c>
      <c r="D193" s="57" t="s">
        <v>795</v>
      </c>
      <c r="E193" s="135" t="s">
        <v>834</v>
      </c>
      <c r="F193" s="135" t="s">
        <v>895</v>
      </c>
      <c r="G193" s="135" t="s">
        <v>894</v>
      </c>
      <c r="H193" s="137" t="s">
        <v>946</v>
      </c>
      <c r="I193" s="136" t="s">
        <v>910</v>
      </c>
      <c r="J193" s="69"/>
      <c r="K193" s="69" cm="1">
        <f t="array" ref="K193" xml:space="preserve"> SUMPRODUCT( --( co_scalarInfo[[#This Row],[scalarName]] = scalarDataframe[scalarName] ) )</f>
        <v>140</v>
      </c>
    </row>
    <row r="194" spans="1:21" ht="21" x14ac:dyDescent="0.3">
      <c r="B194" s="12">
        <f xml:space="preserve"> ROW( co_scalarInfo[[#This Row],[row_id]] ) - ROW( co_scalarInfo[[#Headers],[row_id]] )</f>
        <v>21</v>
      </c>
      <c r="C194" s="63" t="s">
        <v>1011</v>
      </c>
      <c r="D194" s="57" t="s">
        <v>986</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988</v>
      </c>
      <c r="D195" s="57" t="s">
        <v>985</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1" x14ac:dyDescent="0.3">
      <c r="B196" s="12">
        <f xml:space="preserve"> ROW( co_scalarInfo[[#This Row],[row_id]] ) - ROW( co_scalarInfo[[#Headers],[row_id]] )</f>
        <v>23</v>
      </c>
      <c r="C196" s="63" t="s">
        <v>989</v>
      </c>
      <c r="D196" s="57" t="s">
        <v>987</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x14ac:dyDescent="0.3">
      <c r="B197" s="12">
        <f xml:space="preserve"> ROW( co_scalarInfo[[#This Row],[row_id]] ) - ROW( co_scalarInfo[[#Headers],[row_id]] )</f>
        <v>24</v>
      </c>
      <c r="C197" s="63" t="s">
        <v>1009</v>
      </c>
      <c r="D197" s="57" t="s">
        <v>1008</v>
      </c>
      <c r="E197" s="135" t="s">
        <v>816</v>
      </c>
      <c r="F197" s="135" t="s">
        <v>895</v>
      </c>
      <c r="G197" s="135" t="s">
        <v>894</v>
      </c>
      <c r="H197" s="137" t="s">
        <v>946</v>
      </c>
      <c r="I197" s="136" t="s">
        <v>910</v>
      </c>
      <c r="J197" s="69"/>
      <c r="K197" s="69" cm="1">
        <f t="array" ref="K197" xml:space="preserve"> SUMPRODUCT( --( co_scalarInfo[[#This Row],[scalarName]] = scalarDataframe[scalarName] ) )</f>
        <v>136</v>
      </c>
    </row>
    <row r="198" spans="1:21" x14ac:dyDescent="0.3">
      <c r="B198" s="12">
        <f xml:space="preserve"> ROW( co_scalarInfo[[#This Row],[row_id]] ) - ROW( co_scalarInfo[[#Headers],[row_id]] )</f>
        <v>25</v>
      </c>
      <c r="C198" s="63" t="s">
        <v>759</v>
      </c>
      <c r="D198" s="57" t="s">
        <v>758</v>
      </c>
      <c r="E198" s="135" t="s">
        <v>816</v>
      </c>
      <c r="F198" s="135" t="s">
        <v>895</v>
      </c>
      <c r="G198" s="135" t="s">
        <v>894</v>
      </c>
      <c r="H198" s="137" t="s">
        <v>946</v>
      </c>
      <c r="I198" s="136" t="s">
        <v>910</v>
      </c>
      <c r="J198" s="69"/>
      <c r="K198" s="69" cm="1">
        <f t="array" ref="K198" xml:space="preserve"> SUMPRODUCT( --( co_scalarInfo[[#This Row],[scalarName]] = scalarDataframe[scalarName] ) )</f>
        <v>119</v>
      </c>
    </row>
    <row r="199" spans="1:21" x14ac:dyDescent="0.3">
      <c r="B199" s="12">
        <f xml:space="preserve"> ROW( co_scalarInfo[[#This Row],[row_id]] ) - ROW( co_scalarInfo[[#Headers],[row_id]] )</f>
        <v>26</v>
      </c>
      <c r="C199" s="63" t="s">
        <v>256</v>
      </c>
      <c r="D199" s="57" t="s">
        <v>915</v>
      </c>
      <c r="E199" s="135" t="s">
        <v>816</v>
      </c>
      <c r="F199" s="135" t="s">
        <v>785</v>
      </c>
      <c r="G199" s="135" t="s">
        <v>893</v>
      </c>
      <c r="H199" s="135" t="s">
        <v>201</v>
      </c>
      <c r="I199" s="136" t="s">
        <v>912</v>
      </c>
      <c r="J199" s="69" t="s">
        <v>916</v>
      </c>
      <c r="K199" s="69" cm="1">
        <f t="array" ref="K199" xml:space="preserve"> SUMPRODUCT( --( co_scalarInfo[[#This Row],[scalarName]] = scalarDataframe[scalarName] ) )</f>
        <v>0</v>
      </c>
    </row>
    <row r="200" spans="1:21" x14ac:dyDescent="0.3">
      <c r="B200" s="12">
        <f xml:space="preserve"> ROW( co_scalarInfo[[#This Row],[row_id]] ) - ROW( co_scalarInfo[[#Headers],[row_id]] )</f>
        <v>27</v>
      </c>
      <c r="C200" s="63" t="s">
        <v>236</v>
      </c>
      <c r="D200" s="57" t="s">
        <v>215</v>
      </c>
      <c r="E200" s="135" t="s">
        <v>816</v>
      </c>
      <c r="F200" s="135" t="s">
        <v>785</v>
      </c>
      <c r="G200" s="135" t="s">
        <v>894</v>
      </c>
      <c r="H200" s="137" t="s">
        <v>946</v>
      </c>
      <c r="I200" s="136" t="s">
        <v>910</v>
      </c>
      <c r="J200" s="69"/>
      <c r="K200" s="69" cm="1">
        <f t="array" ref="K200" xml:space="preserve"> SUMPRODUCT( --( co_scalarInfo[[#This Row],[scalarName]] = scalarDataframe[scalarName] ) )</f>
        <v>8</v>
      </c>
    </row>
    <row r="201" spans="1:21" x14ac:dyDescent="0.3">
      <c r="B201" s="12">
        <f xml:space="preserve"> ROW( co_scalarInfo[[#This Row],[row_id]] ) - ROW( co_scalarInfo[[#Headers],[row_id]] )</f>
        <v>28</v>
      </c>
      <c r="C201" s="63" t="s">
        <v>251</v>
      </c>
      <c r="D201" s="57" t="s">
        <v>211</v>
      </c>
      <c r="E201" s="135" t="s">
        <v>816</v>
      </c>
      <c r="F201" s="135" t="s">
        <v>895</v>
      </c>
      <c r="G201" s="135" t="s">
        <v>894</v>
      </c>
      <c r="H201" s="137" t="s">
        <v>946</v>
      </c>
      <c r="I201" s="136" t="s">
        <v>911</v>
      </c>
      <c r="J201" s="69"/>
      <c r="K201" s="69" cm="1">
        <f t="array" ref="K201" xml:space="preserve"> SUMPRODUCT( --( co_scalarInfo[[#This Row],[scalarName]] = scalarDataframe[scalarName] ) )</f>
        <v>0</v>
      </c>
    </row>
    <row r="202" spans="1:21" x14ac:dyDescent="0.3">
      <c r="B202" s="12">
        <f xml:space="preserve"> ROW( co_scalarInfo[[#This Row],[row_id]] ) - ROW( co_scalarInfo[[#Headers],[row_id]] )</f>
        <v>29</v>
      </c>
      <c r="C202" s="63" t="s">
        <v>250</v>
      </c>
      <c r="D202" s="57" t="s">
        <v>797</v>
      </c>
      <c r="E202" s="135" t="s">
        <v>816</v>
      </c>
      <c r="F202" s="135" t="s">
        <v>785</v>
      </c>
      <c r="G202" s="135" t="s">
        <v>894</v>
      </c>
      <c r="H202" s="137" t="s">
        <v>946</v>
      </c>
      <c r="I202" s="136" t="s">
        <v>910</v>
      </c>
      <c r="J202" s="69"/>
      <c r="K202" s="69" cm="1">
        <f t="array" ref="K202" xml:space="preserve"> SUMPRODUCT( --( co_scalarInfo[[#This Row],[scalarName]] = scalarDataframe[scalarName] ) )</f>
        <v>7</v>
      </c>
    </row>
    <row r="203" spans="1:21" ht="21" x14ac:dyDescent="0.3">
      <c r="B203" s="12">
        <f xml:space="preserve"> ROW( co_scalarInfo[[#This Row],[row_id]] ) - ROW( co_scalarInfo[[#Headers],[row_id]] )</f>
        <v>30</v>
      </c>
      <c r="C203" s="63" t="s">
        <v>1315</v>
      </c>
      <c r="D203" s="57" t="s">
        <v>1316</v>
      </c>
      <c r="E203" s="135" t="s">
        <v>815</v>
      </c>
      <c r="F203" s="135" t="s">
        <v>895</v>
      </c>
      <c r="G203" s="135" t="s">
        <v>894</v>
      </c>
      <c r="H203" s="137" t="s">
        <v>946</v>
      </c>
      <c r="I203" s="136"/>
      <c r="J203" s="69"/>
      <c r="K203" s="69" cm="1">
        <f t="array" ref="K203" xml:space="preserve"> SUMPRODUCT( --( co_scalarInfo[[#This Row],[scalarName]] = scalarDataframe[scalarName] ) )</f>
        <v>196</v>
      </c>
    </row>
    <row r="204" spans="1:21" ht="21" x14ac:dyDescent="0.3">
      <c r="B204" s="12">
        <f xml:space="preserve"> ROW( co_scalarInfo[[#This Row],[row_id]] ) - ROW( co_scalarInfo[[#Headers],[row_id]] )</f>
        <v>31</v>
      </c>
      <c r="C204" s="63" t="s">
        <v>1317</v>
      </c>
      <c r="D204" s="57" t="s">
        <v>1318</v>
      </c>
      <c r="E204" s="135" t="s">
        <v>834</v>
      </c>
      <c r="F204" s="135" t="s">
        <v>895</v>
      </c>
      <c r="G204" s="135" t="s">
        <v>894</v>
      </c>
      <c r="H204" s="137" t="s">
        <v>946</v>
      </c>
      <c r="I204" s="136"/>
      <c r="J204" s="69"/>
      <c r="K204" s="69" cm="1">
        <f t="array" ref="K204" xml:space="preserve"> SUMPRODUCT( --( co_scalarInfo[[#This Row],[scalarName]] = scalarDataframe[scalarName] ) )</f>
        <v>196</v>
      </c>
    </row>
    <row r="207" spans="1:21" ht="14.5" x14ac:dyDescent="0.35">
      <c r="A207" s="47"/>
      <c r="B207" s="48" t="s">
        <v>1029</v>
      </c>
      <c r="C207" s="48"/>
      <c r="D207" s="48"/>
      <c r="E207" s="48"/>
      <c r="F207" s="48"/>
      <c r="G207" s="48"/>
      <c r="H207" s="48"/>
      <c r="I207" s="48"/>
      <c r="J207" s="48"/>
      <c r="K207" s="48"/>
      <c r="L207" s="48"/>
      <c r="M207" s="48"/>
      <c r="N207" s="48"/>
      <c r="O207" s="48"/>
      <c r="P207" s="48"/>
      <c r="Q207" s="48"/>
      <c r="R207" s="48"/>
      <c r="S207" s="48"/>
      <c r="T207" s="48"/>
      <c r="U207" s="48"/>
    </row>
    <row r="209" spans="1:21" x14ac:dyDescent="0.3">
      <c r="B209" s="60" t="s">
        <v>780</v>
      </c>
      <c r="C209" s="60" t="s">
        <v>917</v>
      </c>
      <c r="D209" s="60" t="s">
        <v>944</v>
      </c>
      <c r="E209" s="61" t="s">
        <v>817</v>
      </c>
    </row>
    <row r="210" spans="1:21" x14ac:dyDescent="0.3">
      <c r="B210" s="7">
        <f xml:space="preserve"> ROW( co_econMultipliers[[#This Row],[row_id]] ) - ROW( co_econMultipliers[[#Headers],[row_id]] )</f>
        <v>1</v>
      </c>
      <c r="C210" s="14" t="s">
        <v>904</v>
      </c>
      <c r="D210" s="79" t="s">
        <v>913</v>
      </c>
      <c r="E210" s="80">
        <v>2015</v>
      </c>
    </row>
    <row r="211" spans="1:21" x14ac:dyDescent="0.3">
      <c r="B211" s="7">
        <f xml:space="preserve"> ROW( co_econMultipliers[[#This Row],[row_id]] ) - ROW( co_econMultipliers[[#Headers],[row_id]] )</f>
        <v>2</v>
      </c>
      <c r="C211" s="14" t="s">
        <v>257</v>
      </c>
      <c r="D211" s="79" t="s">
        <v>914</v>
      </c>
      <c r="E211" s="80" t="s">
        <v>201</v>
      </c>
    </row>
    <row r="212" spans="1:21" x14ac:dyDescent="0.3">
      <c r="B212" s="7">
        <f xml:space="preserve"> ROW( co_econMultipliers[[#This Row],[row_id]] ) - ROW( co_econMultipliers[[#Headers],[row_id]] )</f>
        <v>3</v>
      </c>
      <c r="C212" s="14" t="s">
        <v>256</v>
      </c>
      <c r="D212" s="79" t="s">
        <v>915</v>
      </c>
      <c r="E212" s="80" t="s">
        <v>201</v>
      </c>
    </row>
    <row r="215" spans="1:21" ht="14.5" x14ac:dyDescent="0.35">
      <c r="A215" s="47"/>
      <c r="B215" s="48" t="s">
        <v>1030</v>
      </c>
      <c r="C215" s="48"/>
      <c r="D215" s="48"/>
      <c r="E215" s="48"/>
      <c r="F215" s="48"/>
      <c r="G215" s="48"/>
      <c r="H215" s="48"/>
      <c r="I215" s="48"/>
      <c r="J215" s="48"/>
      <c r="K215" s="48"/>
      <c r="L215" s="48"/>
      <c r="M215" s="48"/>
      <c r="N215" s="48"/>
      <c r="O215" s="48"/>
      <c r="P215" s="48"/>
      <c r="Q215" s="48"/>
      <c r="R215" s="48"/>
      <c r="S215" s="48"/>
      <c r="T215" s="48"/>
      <c r="U215" s="48"/>
    </row>
    <row r="217" spans="1:21" x14ac:dyDescent="0.3">
      <c r="B217" s="60" t="s">
        <v>780</v>
      </c>
      <c r="C217" s="60" t="s">
        <v>785</v>
      </c>
      <c r="D217" s="60" t="s">
        <v>255</v>
      </c>
    </row>
    <row r="218" spans="1:21" x14ac:dyDescent="0.3">
      <c r="B218" s="7">
        <f xml:space="preserve"> ROW( co_constants[[#This Row],[row_id]] ) - ROW( co_constants[[#Headers],[row_id]] )</f>
        <v>1</v>
      </c>
      <c r="C218" s="14" t="s">
        <v>782</v>
      </c>
      <c r="D218" s="79">
        <f xml:space="preserve"> 10^9</f>
        <v>1000000000</v>
      </c>
    </row>
    <row r="219" spans="1:21" x14ac:dyDescent="0.3">
      <c r="B219" s="7">
        <f xml:space="preserve"> ROW( co_constants[[#This Row],[row_id]] ) - ROW( co_constants[[#Headers],[row_id]] )</f>
        <v>2</v>
      </c>
      <c r="C219" s="14" t="s">
        <v>783</v>
      </c>
      <c r="D219" s="79">
        <f xml:space="preserve"> 10^6</f>
        <v>1000000</v>
      </c>
    </row>
    <row r="220" spans="1:21" x14ac:dyDescent="0.3">
      <c r="B220" s="7">
        <f xml:space="preserve"> ROW( co_constants[[#This Row],[row_id]] ) - ROW( co_constants[[#Headers],[row_id]] )</f>
        <v>3</v>
      </c>
      <c r="C220" s="14" t="s">
        <v>784</v>
      </c>
      <c r="D220" s="79">
        <v>1000</v>
      </c>
    </row>
    <row r="223" spans="1:21" ht="14.5" x14ac:dyDescent="0.35">
      <c r="A223" s="47"/>
      <c r="B223" s="48" t="s">
        <v>1027</v>
      </c>
      <c r="C223" s="48"/>
      <c r="D223" s="48"/>
      <c r="E223" s="48"/>
      <c r="F223" s="48"/>
      <c r="G223" s="48"/>
      <c r="H223" s="48"/>
      <c r="I223" s="48"/>
      <c r="J223" s="48"/>
      <c r="K223" s="48"/>
      <c r="L223" s="48"/>
      <c r="M223" s="48"/>
      <c r="N223" s="48"/>
      <c r="O223" s="48"/>
      <c r="P223" s="48"/>
      <c r="Q223" s="48"/>
      <c r="R223" s="48"/>
      <c r="S223" s="48"/>
      <c r="T223" s="48"/>
      <c r="U223" s="48"/>
    </row>
    <row r="225" spans="1:21" x14ac:dyDescent="0.3">
      <c r="B225" s="72" t="s">
        <v>780</v>
      </c>
      <c r="C225" s="72" t="s">
        <v>959</v>
      </c>
      <c r="D225" s="72" t="s">
        <v>960</v>
      </c>
      <c r="E225" s="73" t="s">
        <v>966</v>
      </c>
      <c r="F225" s="73" t="s">
        <v>968</v>
      </c>
      <c r="G225" s="74" t="s">
        <v>964</v>
      </c>
      <c r="H225" s="74" t="s">
        <v>965</v>
      </c>
      <c r="I225" s="70" t="s">
        <v>973</v>
      </c>
      <c r="J225" s="70" t="s">
        <v>979</v>
      </c>
      <c r="K225" s="70" t="s">
        <v>980</v>
      </c>
      <c r="L225" s="70" t="s">
        <v>974</v>
      </c>
      <c r="M225" s="71" t="s">
        <v>978</v>
      </c>
      <c r="N225" s="71" t="s">
        <v>977</v>
      </c>
    </row>
    <row r="226" spans="1:21" x14ac:dyDescent="0.3">
      <c r="B226" s="7">
        <f xml:space="preserve"> ROW( co_modelTypes[[#This Row],[row_id]] ) - ROW( co_modelTypes[[#Headers],[row_id]] )</f>
        <v>1</v>
      </c>
      <c r="C226" s="14" t="s">
        <v>819</v>
      </c>
      <c r="D226" s="14" t="s">
        <v>958</v>
      </c>
      <c r="E226" s="75" t="s">
        <v>967</v>
      </c>
      <c r="F226" s="75" t="s">
        <v>962</v>
      </c>
      <c r="G226" s="76" t="s">
        <v>956</v>
      </c>
      <c r="H226" s="76" t="s">
        <v>957</v>
      </c>
      <c r="I226" s="77">
        <v>1995</v>
      </c>
      <c r="J226" s="77">
        <v>6</v>
      </c>
      <c r="K226" s="77">
        <v>30</v>
      </c>
      <c r="L226" s="77">
        <v>1</v>
      </c>
      <c r="M226" s="32">
        <v>7</v>
      </c>
      <c r="N226" s="32" cm="1">
        <f t="array" ref="N226" xml:space="preserve"> SUMPRODUCT( --( co_models[modelType] = co_modelTypes[[#This Row],[modelType_id]] ) )</f>
        <v>8</v>
      </c>
    </row>
    <row r="227" spans="1:21" x14ac:dyDescent="0.3">
      <c r="B227" s="7">
        <f xml:space="preserve"> ROW( co_modelTypes[[#This Row],[row_id]] ) - ROW( co_modelTypes[[#Headers],[row_id]] )</f>
        <v>2</v>
      </c>
      <c r="C227" s="14" t="s">
        <v>818</v>
      </c>
      <c r="D227" s="14" t="s">
        <v>961</v>
      </c>
      <c r="E227" s="75" t="s">
        <v>963</v>
      </c>
      <c r="F227" s="75" t="s">
        <v>963</v>
      </c>
      <c r="G227" s="76" t="s">
        <v>818</v>
      </c>
      <c r="H227" s="76" t="s">
        <v>1062</v>
      </c>
      <c r="I227" s="77">
        <v>2000</v>
      </c>
      <c r="J227" s="77">
        <v>250</v>
      </c>
      <c r="K227" s="77">
        <v>1000</v>
      </c>
      <c r="L227" s="77">
        <v>25</v>
      </c>
      <c r="M227" s="32">
        <v>6</v>
      </c>
      <c r="N227" s="32" cm="1">
        <f t="array" ref="N227" xml:space="preserve"> SUMPRODUCT( --( co_models[modelType] = co_modelTypes[[#This Row],[modelType_id]] ) )</f>
        <v>6</v>
      </c>
    </row>
    <row r="230" spans="1:21" ht="14.5" x14ac:dyDescent="0.35">
      <c r="A230" s="47"/>
      <c r="B230" s="48" t="s">
        <v>1035</v>
      </c>
      <c r="C230" s="48"/>
      <c r="D230" s="48"/>
      <c r="E230" s="48"/>
      <c r="F230" s="48"/>
      <c r="G230" s="48"/>
      <c r="H230" s="48"/>
      <c r="I230" s="48"/>
      <c r="J230" s="48"/>
      <c r="K230" s="48"/>
      <c r="L230" s="48"/>
      <c r="M230" s="48"/>
      <c r="N230" s="48"/>
      <c r="O230" s="48"/>
      <c r="P230" s="48"/>
      <c r="Q230" s="48"/>
      <c r="R230" s="48"/>
      <c r="S230" s="48"/>
      <c r="T230" s="48"/>
      <c r="U230" s="48"/>
    </row>
    <row r="232" spans="1:21" x14ac:dyDescent="0.3">
      <c r="B232" s="78" t="s">
        <v>780</v>
      </c>
      <c r="C232" s="60" t="s">
        <v>905</v>
      </c>
      <c r="D232" s="60" t="s">
        <v>890</v>
      </c>
      <c r="E232" s="60" t="s">
        <v>906</v>
      </c>
      <c r="F232" s="61" t="s">
        <v>907</v>
      </c>
      <c r="G232" s="61" t="s">
        <v>955</v>
      </c>
    </row>
    <row r="233" spans="1:21" x14ac:dyDescent="0.3">
      <c r="B233" s="7">
        <f xml:space="preserve"> ROW( co_models[[#This Row],[row_id]] ) - ROW( co_models[[#Headers],[row_id]] )</f>
        <v>1</v>
      </c>
      <c r="C233" s="79" t="s">
        <v>0</v>
      </c>
      <c r="D233" s="79" t="s">
        <v>819</v>
      </c>
      <c r="E233" s="60" t="str">
        <f xml:space="preserve"> IF( co_models[[#This Row],[modelType]] = "gcm", SUBSTITUTE( SUBSTITUTE( co_models[[#This Row],[model_id]], " ", "." ), "-", "." ),
         VALUE( SUBSTITUTE( co_models[[#This Row],[model_id]], "p", "." ) ) * 100 &amp; "cm" )</f>
        <v>CanESM2</v>
      </c>
      <c r="F233" s="61" t="str">
        <f xml:space="preserve"> SUBSTITUTE( co_models[[#This Row],[model_dot]], ".", "_" )</f>
        <v>CanESM2</v>
      </c>
      <c r="G233" s="61" t="str">
        <f xml:space="preserve"> IF( co_models[[#This Row],[modelType]] = "gcm", co_models[[#This Row],[model_id]], SUBSTITUTE( co_models[[#This Row],[model_dot]], "cm", " cm" ) )</f>
        <v>CanESM2</v>
      </c>
    </row>
    <row r="234" spans="1:21" x14ac:dyDescent="0.3">
      <c r="B234" s="7">
        <f xml:space="preserve"> ROW( co_models[[#This Row],[row_id]] ) - ROW( co_models[[#Headers],[row_id]] )</f>
        <v>2</v>
      </c>
      <c r="C234" s="79" t="s">
        <v>1</v>
      </c>
      <c r="D234" s="79" t="s">
        <v>819</v>
      </c>
      <c r="E234" s="60" t="str">
        <f xml:space="preserve"> IF( co_models[[#This Row],[modelType]] = "gcm", SUBSTITUTE( SUBSTITUTE( co_models[[#This Row],[model_id]], " ", "." ), "-", "." ),
         VALUE( SUBSTITUTE( co_models[[#This Row],[model_id]], "p", "." ) ) * 100 &amp; "cm" )</f>
        <v>CCSM4</v>
      </c>
      <c r="F234" s="61" t="str">
        <f xml:space="preserve"> SUBSTITUTE( co_models[[#This Row],[model_dot]], ".", "_" )</f>
        <v>CCSM4</v>
      </c>
      <c r="G234" s="61" t="str">
        <f xml:space="preserve"> IF( co_models[[#This Row],[modelType]] = "gcm", co_models[[#This Row],[model_id]], SUBSTITUTE( co_models[[#This Row],[model_dot]], "cm", " cm" ) )</f>
        <v>CCSM4</v>
      </c>
    </row>
    <row r="235" spans="1:21" x14ac:dyDescent="0.3">
      <c r="B235" s="7">
        <f xml:space="preserve"> ROW( co_models[[#This Row],[row_id]] ) - ROW( co_models[[#Headers],[row_id]] )</f>
        <v>3</v>
      </c>
      <c r="C235" s="79" t="s">
        <v>2</v>
      </c>
      <c r="D235" s="79" t="s">
        <v>819</v>
      </c>
      <c r="E235" s="60" t="str">
        <f xml:space="preserve"> IF( co_models[[#This Row],[modelType]] = "gcm", SUBSTITUTE( SUBSTITUTE( co_models[[#This Row],[model_id]], " ", "." ), "-", "." ),
         VALUE( SUBSTITUTE( co_models[[#This Row],[model_id]], "p", "." ) ) * 100 &amp; "cm" )</f>
        <v>GISS.E2.R</v>
      </c>
      <c r="F235" s="61" t="str">
        <f xml:space="preserve"> SUBSTITUTE( co_models[[#This Row],[model_dot]], ".", "_" )</f>
        <v>GISS_E2_R</v>
      </c>
      <c r="G235" s="61" t="str">
        <f xml:space="preserve"> IF( co_models[[#This Row],[modelType]] = "gcm", co_models[[#This Row],[model_id]], SUBSTITUTE( co_models[[#This Row],[model_dot]], "cm", " cm" ) )</f>
        <v>GISS-E2-R</v>
      </c>
    </row>
    <row r="236" spans="1:21" x14ac:dyDescent="0.3">
      <c r="B236" s="7">
        <f xml:space="preserve"> ROW( co_models[[#This Row],[row_id]] ) - ROW( co_models[[#Headers],[row_id]] )</f>
        <v>4</v>
      </c>
      <c r="C236" s="79" t="s">
        <v>3</v>
      </c>
      <c r="D236" s="79" t="s">
        <v>819</v>
      </c>
      <c r="E236" s="60" t="str">
        <f xml:space="preserve"> IF( co_models[[#This Row],[modelType]] = "gcm", SUBSTITUTE( SUBSTITUTE( co_models[[#This Row],[model_id]], " ", "." ), "-", "." ),
         VALUE( SUBSTITUTE( co_models[[#This Row],[model_id]], "p", "." ) ) * 100 &amp; "cm" )</f>
        <v>HadGEM2.ES</v>
      </c>
      <c r="F236" s="61" t="str">
        <f xml:space="preserve"> SUBSTITUTE( co_models[[#This Row],[model_dot]], ".", "_" )</f>
        <v>HadGEM2_ES</v>
      </c>
      <c r="G236" s="61" t="str">
        <f xml:space="preserve"> IF( co_models[[#This Row],[modelType]] = "gcm", co_models[[#This Row],[model_id]], SUBSTITUTE( co_models[[#This Row],[model_dot]], "cm", " cm" ) )</f>
        <v>HadGEM2-ES</v>
      </c>
    </row>
    <row r="237" spans="1:21" x14ac:dyDescent="0.3">
      <c r="B237" s="7">
        <f xml:space="preserve"> ROW( co_models[[#This Row],[row_id]] ) - ROW( co_models[[#Headers],[row_id]] )</f>
        <v>5</v>
      </c>
      <c r="C237" s="79" t="s">
        <v>4</v>
      </c>
      <c r="D237" s="79" t="s">
        <v>819</v>
      </c>
      <c r="E237" s="60" t="str">
        <f xml:space="preserve"> IF( co_models[[#This Row],[modelType]] = "gcm", SUBSTITUTE( SUBSTITUTE( co_models[[#This Row],[model_id]], " ", "." ), "-", "." ),
         VALUE( SUBSTITUTE( co_models[[#This Row],[model_id]], "p", "." ) ) * 100 &amp; "cm" )</f>
        <v>MIROC5</v>
      </c>
      <c r="F237" s="61" t="str">
        <f xml:space="preserve"> SUBSTITUTE( co_models[[#This Row],[model_dot]], ".", "_" )</f>
        <v>MIROC5</v>
      </c>
      <c r="G237" s="61" t="str">
        <f xml:space="preserve"> IF( co_models[[#This Row],[modelType]] = "gcm", co_models[[#This Row],[model_id]], SUBSTITUTE( co_models[[#This Row],[model_dot]], "cm", " cm" ) )</f>
        <v>MIROC5</v>
      </c>
    </row>
    <row r="238" spans="1:21" x14ac:dyDescent="0.3">
      <c r="B238" s="7">
        <f xml:space="preserve"> ROW( co_models[[#This Row],[row_id]] ) - ROW( co_models[[#Headers],[row_id]] )</f>
        <v>6</v>
      </c>
      <c r="C238" s="79" t="s">
        <v>5</v>
      </c>
      <c r="D238" s="79" t="s">
        <v>819</v>
      </c>
      <c r="E238" s="60" t="str">
        <f xml:space="preserve"> IF( co_models[[#This Row],[modelType]] = "gcm", SUBSTITUTE( SUBSTITUTE( co_models[[#This Row],[model_id]], " ", "." ), "-", "." ),
         VALUE( SUBSTITUTE( co_models[[#This Row],[model_id]], "p", "." ) ) * 100 &amp; "cm" )</f>
        <v>GFDL.CM3</v>
      </c>
      <c r="F238" s="61" t="str">
        <f xml:space="preserve"> SUBSTITUTE( co_models[[#This Row],[model_dot]], ".", "_" )</f>
        <v>GFDL_CM3</v>
      </c>
      <c r="G238" s="61" t="str">
        <f xml:space="preserve"> IF( co_models[[#This Row],[modelType]] = "gcm", co_models[[#This Row],[model_id]], SUBSTITUTE( co_models[[#This Row],[model_dot]], "cm", " cm" ) )</f>
        <v>GFDL-CM3</v>
      </c>
    </row>
    <row r="239" spans="1:21" x14ac:dyDescent="0.3">
      <c r="B239" s="7">
        <f xml:space="preserve"> ROW( co_models[[#This Row],[row_id]] ) - ROW( co_models[[#Headers],[row_id]] )</f>
        <v>7</v>
      </c>
      <c r="C239" s="79" t="s">
        <v>1089</v>
      </c>
      <c r="D239" s="79" t="s">
        <v>819</v>
      </c>
      <c r="E239" s="60" t="str">
        <f xml:space="preserve"> IF( co_models[[#This Row],[modelType]] = "gcm", SUBSTITUTE( SUBSTITUTE( co_models[[#This Row],[model_id]], " ", "." ), "-", "." ),
         VALUE( SUBSTITUTE( co_models[[#This Row],[model_id]], "p", "." ) ) * 100 &amp; "cm" )</f>
        <v>MRI.CGCM3</v>
      </c>
      <c r="F239" s="61" t="str">
        <f xml:space="preserve"> SUBSTITUTE( co_models[[#This Row],[model_dot]], ".", "_" )</f>
        <v>MRI_CGCM3</v>
      </c>
      <c r="G239" s="61" t="str">
        <f xml:space="preserve"> IF( co_models[[#This Row],[modelType]] = "gcm", co_models[[#This Row],[model_id]], SUBSTITUTE( co_models[[#This Row],[model_dot]], "cm", " cm" ) )</f>
        <v>MRI-CGCM3</v>
      </c>
    </row>
    <row r="240" spans="1:21" x14ac:dyDescent="0.3">
      <c r="B240" s="7">
        <f xml:space="preserve"> ROW( co_models[[#This Row],[row_id]] ) - ROW( co_models[[#Headers],[row_id]] )</f>
        <v>8</v>
      </c>
      <c r="C240" s="79" t="s">
        <v>1087</v>
      </c>
      <c r="D240" s="79" t="s">
        <v>819</v>
      </c>
      <c r="E240" s="60" t="str">
        <f xml:space="preserve"> IF( co_models[[#This Row],[modelType]] = "gcm", SUBSTITUTE( SUBSTITUTE( co_models[[#This Row],[model_id]], " ", "." ), "-", "." ),
         VALUE( SUBSTITUTE( co_models[[#This Row],[model_id]], "p", "." ) ) * 100 &amp; "cm" )</f>
        <v>GCM.Ensemble</v>
      </c>
      <c r="F240" s="61" t="str">
        <f xml:space="preserve"> SUBSTITUTE( co_models[[#This Row],[model_dot]], ".", "_" )</f>
        <v>GCM_Ensemble</v>
      </c>
      <c r="G240" s="61" t="str">
        <f xml:space="preserve"> IF( co_models[[#This Row],[modelType]] = "gcm", co_models[[#This Row],[model_id]], SUBSTITUTE( co_models[[#This Row],[model_dot]], "cm", " cm" ) )</f>
        <v>GCM Ensemble</v>
      </c>
    </row>
    <row r="241" spans="1:21" x14ac:dyDescent="0.3">
      <c r="B241" s="7">
        <f xml:space="preserve"> ROW( co_models[[#This Row],[row_id]] ) - ROW( co_models[[#Headers],[row_id]] )</f>
        <v>9</v>
      </c>
      <c r="C241" s="79" t="s">
        <v>948</v>
      </c>
      <c r="D241" s="79" t="s">
        <v>818</v>
      </c>
      <c r="E241" s="61" t="str">
        <f xml:space="preserve"> IF( co_models[[#This Row],[modelType]] = "gcm", SUBSTITUTE( SUBSTITUTE( co_models[[#This Row],[model_id]], " ", "." ), "-", "." ),
         VALUE( SUBSTITUTE( co_models[[#This Row],[model_id]], "p", "." ) ) * 100 &amp; "cm" )</f>
        <v>30cm</v>
      </c>
      <c r="F241" s="61" t="str">
        <f xml:space="preserve"> SUBSTITUTE( co_models[[#This Row],[model_dot]], ".", "_" )</f>
        <v>30cm</v>
      </c>
      <c r="G241" s="61" t="str">
        <f xml:space="preserve"> IF( co_models[[#This Row],[modelType]] = "gcm", co_models[[#This Row],[model_id]], SUBSTITUTE( co_models[[#This Row],[model_dot]], "cm", " cm" ) )</f>
        <v>30 cm</v>
      </c>
    </row>
    <row r="242" spans="1:21" x14ac:dyDescent="0.3">
      <c r="B242" s="7">
        <f xml:space="preserve"> ROW( co_models[[#This Row],[row_id]] ) - ROW( co_models[[#Headers],[row_id]] )</f>
        <v>10</v>
      </c>
      <c r="C242" s="79" t="s">
        <v>949</v>
      </c>
      <c r="D242" s="79" t="s">
        <v>818</v>
      </c>
      <c r="E242" s="61" t="str">
        <f xml:space="preserve"> IF( co_models[[#This Row],[modelType]] = "gcm", SUBSTITUTE( SUBSTITUTE( co_models[[#This Row],[model_id]], " ", "." ), "-", "." ),
         VALUE( SUBSTITUTE( co_models[[#This Row],[model_id]], "p", "." ) ) * 100 &amp; "cm" )</f>
        <v>50cm</v>
      </c>
      <c r="F242" s="61" t="str">
        <f xml:space="preserve"> SUBSTITUTE( co_models[[#This Row],[model_dot]], ".", "_" )</f>
        <v>50cm</v>
      </c>
      <c r="G242" s="61" t="str">
        <f xml:space="preserve"> IF( co_models[[#This Row],[modelType]] = "gcm", co_models[[#This Row],[model_id]], SUBSTITUTE( co_models[[#This Row],[model_dot]], "cm", " cm" ) )</f>
        <v>50 cm</v>
      </c>
    </row>
    <row r="243" spans="1:21" x14ac:dyDescent="0.3">
      <c r="B243" s="7">
        <f xml:space="preserve"> ROW( co_models[[#This Row],[row_id]] ) - ROW( co_models[[#Headers],[row_id]] )</f>
        <v>11</v>
      </c>
      <c r="C243" s="79" t="s">
        <v>950</v>
      </c>
      <c r="D243" s="79" t="s">
        <v>818</v>
      </c>
      <c r="E243" s="61" t="str">
        <f xml:space="preserve"> IF( co_models[[#This Row],[modelType]] = "gcm", SUBSTITUTE( SUBSTITUTE( co_models[[#This Row],[model_id]], " ", "." ), "-", "." ),
         VALUE( SUBSTITUTE( co_models[[#This Row],[model_id]], "p", "." ) ) * 100 &amp; "cm" )</f>
        <v>100cm</v>
      </c>
      <c r="F243" s="61" t="str">
        <f xml:space="preserve"> SUBSTITUTE( co_models[[#This Row],[model_dot]], ".", "_" )</f>
        <v>100cm</v>
      </c>
      <c r="G243" s="61" t="str">
        <f xml:space="preserve"> IF( co_models[[#This Row],[modelType]] = "gcm", co_models[[#This Row],[model_id]], SUBSTITUTE( co_models[[#This Row],[model_dot]], "cm", " cm" ) )</f>
        <v>100 cm</v>
      </c>
    </row>
    <row r="244" spans="1:21" x14ac:dyDescent="0.3">
      <c r="B244" s="7">
        <f xml:space="preserve"> ROW( co_models[[#This Row],[row_id]] ) - ROW( co_models[[#Headers],[row_id]] )</f>
        <v>12</v>
      </c>
      <c r="C244" s="79" t="s">
        <v>951</v>
      </c>
      <c r="D244" s="79" t="s">
        <v>818</v>
      </c>
      <c r="E244" s="61" t="str">
        <f xml:space="preserve"> IF( co_models[[#This Row],[modelType]] = "gcm", SUBSTITUTE( SUBSTITUTE( co_models[[#This Row],[model_id]], " ", "." ), "-", "." ),
         VALUE( SUBSTITUTE( co_models[[#This Row],[model_id]], "p", "." ) ) * 100 &amp; "cm" )</f>
        <v>150cm</v>
      </c>
      <c r="F244" s="61" t="str">
        <f xml:space="preserve"> SUBSTITUTE( co_models[[#This Row],[model_dot]], ".", "_" )</f>
        <v>150cm</v>
      </c>
      <c r="G244" s="61" t="str">
        <f xml:space="preserve"> IF( co_models[[#This Row],[modelType]] = "gcm", co_models[[#This Row],[model_id]], SUBSTITUTE( co_models[[#This Row],[model_dot]], "cm", " cm" ) )</f>
        <v>150 cm</v>
      </c>
    </row>
    <row r="245" spans="1:21" x14ac:dyDescent="0.3">
      <c r="B245" s="7">
        <f xml:space="preserve"> ROW( co_models[[#This Row],[row_id]] ) - ROW( co_models[[#Headers],[row_id]] )</f>
        <v>13</v>
      </c>
      <c r="C245" s="79" t="s">
        <v>952</v>
      </c>
      <c r="D245" s="79" t="s">
        <v>818</v>
      </c>
      <c r="E245" s="61" t="str">
        <f xml:space="preserve"> IF( co_models[[#This Row],[modelType]] = "gcm", SUBSTITUTE( SUBSTITUTE( co_models[[#This Row],[model_id]], " ", "." ), "-", "." ),
         VALUE( SUBSTITUTE( co_models[[#This Row],[model_id]], "p", "." ) ) * 100 &amp; "cm" )</f>
        <v>200cm</v>
      </c>
      <c r="F245" s="61" t="str">
        <f xml:space="preserve"> SUBSTITUTE( co_models[[#This Row],[model_dot]], ".", "_" )</f>
        <v>200cm</v>
      </c>
      <c r="G245" s="61" t="str">
        <f xml:space="preserve"> IF( co_models[[#This Row],[modelType]] = "gcm", co_models[[#This Row],[model_id]], SUBSTITUTE( co_models[[#This Row],[model_dot]], "cm", " cm" ) )</f>
        <v>200 cm</v>
      </c>
    </row>
    <row r="246" spans="1:21" x14ac:dyDescent="0.3">
      <c r="B246" s="7">
        <f xml:space="preserve"> ROW( co_models[[#This Row],[row_id]] ) - ROW( co_models[[#Headers],[row_id]] )</f>
        <v>14</v>
      </c>
      <c r="C246" s="79" t="s">
        <v>953</v>
      </c>
      <c r="D246" s="79" t="s">
        <v>818</v>
      </c>
      <c r="E246" s="61" t="str">
        <f xml:space="preserve"> IF( co_models[[#This Row],[modelType]] = "gcm", SUBSTITUTE( SUBSTITUTE( co_models[[#This Row],[model_id]], " ", "." ), "-", "." ),
         VALUE( SUBSTITUTE( co_models[[#This Row],[model_id]], "p", "." ) ) * 100 &amp; "cm" )</f>
        <v>250cm</v>
      </c>
      <c r="F246" s="61" t="str">
        <f xml:space="preserve"> SUBSTITUTE( co_models[[#This Row],[model_dot]], ".", "_" )</f>
        <v>250cm</v>
      </c>
      <c r="G246" s="61" t="str">
        <f xml:space="preserve"> IF( co_models[[#This Row],[modelType]] = "gcm", co_models[[#This Row],[model_id]], SUBSTITUTE( co_models[[#This Row],[model_dot]], "cm", " cm" ) )</f>
        <v>250 cm</v>
      </c>
    </row>
    <row r="249" spans="1:21" ht="14.5" x14ac:dyDescent="0.3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3">
      <c r="B251" s="78" t="s">
        <v>780</v>
      </c>
      <c r="C251" s="60" t="s">
        <v>234</v>
      </c>
      <c r="D251" s="60" t="s">
        <v>820</v>
      </c>
      <c r="E251" s="61" t="s">
        <v>821</v>
      </c>
    </row>
    <row r="252" spans="1:21" x14ac:dyDescent="0.3">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3">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3">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3">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3">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3">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3">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4.5" x14ac:dyDescent="0.35">
      <c r="A261" s="47"/>
      <c r="B261" s="48" t="s">
        <v>1044</v>
      </c>
      <c r="C261" s="48"/>
      <c r="D261" s="48"/>
      <c r="E261" s="48"/>
      <c r="F261" s="48"/>
      <c r="G261" s="48"/>
      <c r="H261" s="48"/>
      <c r="I261" s="48"/>
      <c r="J261" s="48"/>
      <c r="K261" s="48"/>
      <c r="L261" s="48"/>
      <c r="M261" s="48"/>
      <c r="N261" s="48"/>
      <c r="O261" s="48"/>
      <c r="P261" s="48"/>
      <c r="Q261" s="48"/>
      <c r="R261" s="48"/>
      <c r="S261" s="48"/>
      <c r="T261" s="48"/>
      <c r="U261" s="48"/>
    </row>
    <row r="263" spans="1:21" x14ac:dyDescent="0.3">
      <c r="B263" s="60" t="s">
        <v>780</v>
      </c>
      <c r="C263" s="60" t="s">
        <v>1045</v>
      </c>
      <c r="D263" s="60" t="s">
        <v>1049</v>
      </c>
      <c r="E263" s="60" t="s">
        <v>1055</v>
      </c>
      <c r="F263" s="60" t="s">
        <v>1070</v>
      </c>
      <c r="G263" s="60" t="s">
        <v>1069</v>
      </c>
      <c r="H263" s="62" t="s">
        <v>1052</v>
      </c>
      <c r="I263" s="62" t="s">
        <v>1060</v>
      </c>
      <c r="J263" s="62" t="s">
        <v>1061</v>
      </c>
      <c r="K263" s="62" t="s">
        <v>1063</v>
      </c>
      <c r="L263" s="62" t="s">
        <v>218</v>
      </c>
    </row>
    <row r="264" spans="1:21" x14ac:dyDescent="0.3">
      <c r="B264" s="7">
        <f xml:space="preserve"> ROW( co_inputScenarioInfo[[#This Row],[row_id]] ) - ROW( co_inputScenarioInfo[[#Headers],[row_id]] )</f>
        <v>1</v>
      </c>
      <c r="C264" s="14" t="s">
        <v>1046</v>
      </c>
      <c r="D264" s="79" t="s">
        <v>956</v>
      </c>
      <c r="E264" s="79" t="s">
        <v>1056</v>
      </c>
      <c r="F264" s="79" t="str">
        <f xml:space="preserve"> co_inputScenarioInfo[[#This Row],[inputName]] &amp; "file"</f>
        <v>tempfile</v>
      </c>
      <c r="G264" s="79" t="str">
        <f xml:space="preserve"> co_inputScenarioInfo[[#This Row],[inputName]] &amp; "Input"</f>
        <v>tempInput</v>
      </c>
      <c r="H264" s="62" t="s">
        <v>962</v>
      </c>
      <c r="I264" s="62">
        <v>0</v>
      </c>
      <c r="J264" s="62">
        <f xml:space="preserve"> IF( ISNA( MATCH( co_inputScenarioInfo[[#This Row],[inputType]], co_modelTypes[modelUnitType], 0 ) ), "", INDEX( co_modelTypes[modelMaxExtrap], MATCH( co_inputScenarioInfo[[#This Row],[inputType]], co_modelTypes[modelUnitType], 0 ) ) )</f>
        <v>30</v>
      </c>
      <c r="K264" s="62" t="s">
        <v>1064</v>
      </c>
      <c r="L264" s="62">
        <v>0</v>
      </c>
    </row>
    <row r="265" spans="1:21" x14ac:dyDescent="0.3">
      <c r="B265" s="7">
        <f xml:space="preserve"> ROW( co_inputScenarioInfo[[#This Row],[row_id]] ) - ROW( co_inputScenarioInfo[[#Headers],[row_id]] )</f>
        <v>2</v>
      </c>
      <c r="C265" s="14" t="s">
        <v>818</v>
      </c>
      <c r="D265" s="79" t="s">
        <v>961</v>
      </c>
      <c r="E265" s="79" t="s">
        <v>1057</v>
      </c>
      <c r="F265" s="79" t="str">
        <f xml:space="preserve"> co_inputScenarioInfo[[#This Row],[inputName]] &amp; "file"</f>
        <v>slrfile</v>
      </c>
      <c r="G265" s="79" t="str">
        <f xml:space="preserve"> co_inputScenarioInfo[[#This Row],[inputName]] &amp; "Input"</f>
        <v>slrInput</v>
      </c>
      <c r="H265" s="62" t="s">
        <v>963</v>
      </c>
      <c r="I265" s="62">
        <v>0</v>
      </c>
      <c r="J265" s="62">
        <f xml:space="preserve"> IF( ISNA( MATCH( co_inputScenarioInfo[[#This Row],[inputType]], co_modelTypes[modelUnitType], 0 ) ), "", INDEX( co_modelTypes[modelMaxExtrap], MATCH( co_inputScenarioInfo[[#This Row],[inputType]], co_modelTypes[modelUnitType], 0 ) ) )</f>
        <v>1000</v>
      </c>
      <c r="K265" s="62" t="s">
        <v>1065</v>
      </c>
      <c r="L265" s="62">
        <v>0</v>
      </c>
    </row>
    <row r="266" spans="1:21" x14ac:dyDescent="0.3">
      <c r="B266" s="7">
        <f xml:space="preserve"> ROW( co_inputScenarioInfo[[#This Row],[row_id]] ) - ROW( co_inputScenarioInfo[[#Headers],[row_id]] )</f>
        <v>3</v>
      </c>
      <c r="C266" s="14" t="s">
        <v>1047</v>
      </c>
      <c r="D266" s="79" t="s">
        <v>1050</v>
      </c>
      <c r="E266" s="79" t="s">
        <v>1058</v>
      </c>
      <c r="F266" s="79" t="str">
        <f xml:space="preserve"> co_inputScenarioInfo[[#This Row],[inputName]] &amp; "file"</f>
        <v>gdpfile</v>
      </c>
      <c r="G266" s="79" t="str">
        <f xml:space="preserve"> co_inputScenarioInfo[[#This Row],[inputName]] &amp; "Input"</f>
        <v>gdpInput</v>
      </c>
      <c r="H266" s="62" t="s">
        <v>1053</v>
      </c>
      <c r="I266" s="62">
        <v>0</v>
      </c>
      <c r="J266" s="62" t="str">
        <f xml:space="preserve"> IF( ISNA( MATCH( co_inputScenarioInfo[[#This Row],[inputType]], co_modelTypes[modelUnitType], 0 ) ), "", INDEX( co_modelTypes[modelMaxExtrap], MATCH( co_inputScenarioInfo[[#This Row],[inputType]], co_modelTypes[modelUnitType], 0 ) ) )</f>
        <v/>
      </c>
      <c r="K266" s="62" t="s">
        <v>904</v>
      </c>
      <c r="L266" s="62">
        <v>0</v>
      </c>
    </row>
    <row r="267" spans="1:21" x14ac:dyDescent="0.3">
      <c r="B267" s="7">
        <f xml:space="preserve"> ROW( co_inputScenarioInfo[[#This Row],[row_id]] ) - ROW( co_inputScenarioInfo[[#Headers],[row_id]] )</f>
        <v>4</v>
      </c>
      <c r="C267" s="14" t="s">
        <v>1048</v>
      </c>
      <c r="D267" s="79" t="s">
        <v>1051</v>
      </c>
      <c r="E267" s="79" t="s">
        <v>1059</v>
      </c>
      <c r="F267" s="79" t="str">
        <f xml:space="preserve"> co_inputScenarioInfo[[#This Row],[inputName]] &amp; "file"</f>
        <v>popfile</v>
      </c>
      <c r="G267" s="79" t="str">
        <f xml:space="preserve"> co_inputScenarioInfo[[#This Row],[inputName]] &amp; "Input"</f>
        <v>popInput</v>
      </c>
      <c r="H267" s="62" t="s">
        <v>1054</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4.5" x14ac:dyDescent="0.35">
      <c r="A270" s="47"/>
      <c r="B270" s="48" t="s">
        <v>1320</v>
      </c>
      <c r="C270" s="48"/>
      <c r="D270" s="48"/>
      <c r="E270" s="48"/>
      <c r="F270" s="48"/>
      <c r="G270" s="48"/>
      <c r="H270" s="48"/>
      <c r="I270" s="48"/>
      <c r="J270" s="48"/>
      <c r="K270" s="48"/>
      <c r="L270" s="48"/>
      <c r="M270" s="48"/>
      <c r="N270" s="48"/>
      <c r="O270" s="48"/>
      <c r="P270" s="48"/>
      <c r="Q270" s="48"/>
      <c r="R270" s="48"/>
      <c r="S270" s="48"/>
      <c r="T270" s="48"/>
      <c r="U270" s="48"/>
    </row>
    <row r="272" spans="1:21" x14ac:dyDescent="0.3">
      <c r="B272" s="4" t="s">
        <v>780</v>
      </c>
      <c r="C272" s="4" t="s">
        <v>1321</v>
      </c>
      <c r="D272" s="4" t="s">
        <v>1322</v>
      </c>
      <c r="E272" s="4" t="s">
        <v>218</v>
      </c>
      <c r="F272" s="21" t="s">
        <v>1323</v>
      </c>
    </row>
    <row r="273" spans="2:6" x14ac:dyDescent="0.3">
      <c r="B273" s="4">
        <f xml:space="preserve"> ROW( co_states[[#This Row],[row_id]] ) - ROW( co_states[[#Headers],[row_id]] )</f>
        <v>1</v>
      </c>
      <c r="C273" s="139" t="s">
        <v>1324</v>
      </c>
      <c r="D273" s="139" t="s">
        <v>1325</v>
      </c>
      <c r="E273" s="139" t="s">
        <v>10</v>
      </c>
      <c r="F273" s="140">
        <v>1</v>
      </c>
    </row>
    <row r="274" spans="2:6" x14ac:dyDescent="0.3">
      <c r="B274" s="4">
        <f xml:space="preserve"> ROW( co_states[[#This Row],[row_id]] ) - ROW( co_states[[#Headers],[row_id]] )</f>
        <v>2</v>
      </c>
      <c r="C274" s="139" t="s">
        <v>1326</v>
      </c>
      <c r="D274" s="139" t="s">
        <v>1327</v>
      </c>
      <c r="E274" s="139" t="s">
        <v>12</v>
      </c>
      <c r="F274" s="140">
        <v>4</v>
      </c>
    </row>
    <row r="275" spans="2:6" x14ac:dyDescent="0.3">
      <c r="B275" s="4">
        <f xml:space="preserve"> ROW( co_states[[#This Row],[row_id]] ) - ROW( co_states[[#Headers],[row_id]] )</f>
        <v>3</v>
      </c>
      <c r="C275" s="139" t="s">
        <v>1328</v>
      </c>
      <c r="D275" s="139" t="s">
        <v>1329</v>
      </c>
      <c r="E275" s="139" t="s">
        <v>10</v>
      </c>
      <c r="F275" s="140">
        <v>5</v>
      </c>
    </row>
    <row r="276" spans="2:6" x14ac:dyDescent="0.3">
      <c r="B276" s="4">
        <f xml:space="preserve"> ROW( co_states[[#This Row],[row_id]] ) - ROW( co_states[[#Headers],[row_id]] )</f>
        <v>4</v>
      </c>
      <c r="C276" s="139" t="s">
        <v>1330</v>
      </c>
      <c r="D276" s="139" t="s">
        <v>1331</v>
      </c>
      <c r="E276" s="139" t="s">
        <v>12</v>
      </c>
      <c r="F276" s="140">
        <v>6</v>
      </c>
    </row>
    <row r="277" spans="2:6" x14ac:dyDescent="0.3">
      <c r="B277" s="4">
        <f xml:space="preserve"> ROW( co_states[[#This Row],[row_id]] ) - ROW( co_states[[#Headers],[row_id]] )</f>
        <v>5</v>
      </c>
      <c r="C277" s="139" t="s">
        <v>1332</v>
      </c>
      <c r="D277" s="139" t="s">
        <v>1333</v>
      </c>
      <c r="E277" s="139" t="s">
        <v>12</v>
      </c>
      <c r="F277" s="140">
        <v>8</v>
      </c>
    </row>
    <row r="278" spans="2:6" x14ac:dyDescent="0.3">
      <c r="B278" s="4">
        <f xml:space="preserve"> ROW( co_states[[#This Row],[row_id]] ) - ROW( co_states[[#Headers],[row_id]] )</f>
        <v>6</v>
      </c>
      <c r="C278" s="139" t="s">
        <v>1334</v>
      </c>
      <c r="D278" s="139" t="s">
        <v>1335</v>
      </c>
      <c r="E278" s="139" t="s">
        <v>7</v>
      </c>
      <c r="F278" s="140">
        <v>9</v>
      </c>
    </row>
    <row r="279" spans="2:6" x14ac:dyDescent="0.3">
      <c r="B279" s="4">
        <f xml:space="preserve"> ROW( co_states[[#This Row],[row_id]] ) - ROW( co_states[[#Headers],[row_id]] )</f>
        <v>7</v>
      </c>
      <c r="C279" s="139" t="s">
        <v>1336</v>
      </c>
      <c r="D279" s="139" t="s">
        <v>1337</v>
      </c>
      <c r="E279" s="139" t="s">
        <v>7</v>
      </c>
      <c r="F279" s="140">
        <v>10</v>
      </c>
    </row>
    <row r="280" spans="2:6" x14ac:dyDescent="0.3">
      <c r="B280" s="4">
        <f xml:space="preserve"> ROW( co_states[[#This Row],[row_id]] ) - ROW( co_states[[#Headers],[row_id]] )</f>
        <v>8</v>
      </c>
      <c r="C280" s="139" t="s">
        <v>1338</v>
      </c>
      <c r="D280" s="139" t="s">
        <v>1339</v>
      </c>
      <c r="E280" s="139" t="s">
        <v>7</v>
      </c>
      <c r="F280" s="140">
        <v>11</v>
      </c>
    </row>
    <row r="281" spans="2:6" x14ac:dyDescent="0.3">
      <c r="B281" s="4">
        <f xml:space="preserve"> ROW( co_states[[#This Row],[row_id]] ) - ROW( co_states[[#Headers],[row_id]] )</f>
        <v>9</v>
      </c>
      <c r="C281" s="139" t="s">
        <v>1340</v>
      </c>
      <c r="D281" s="139" t="s">
        <v>1341</v>
      </c>
      <c r="E281" s="139" t="s">
        <v>10</v>
      </c>
      <c r="F281" s="140">
        <v>12</v>
      </c>
    </row>
    <row r="282" spans="2:6" x14ac:dyDescent="0.3">
      <c r="B282" s="4">
        <f xml:space="preserve"> ROW( co_states[[#This Row],[row_id]] ) - ROW( co_states[[#Headers],[row_id]] )</f>
        <v>10</v>
      </c>
      <c r="C282" s="139" t="s">
        <v>1342</v>
      </c>
      <c r="D282" s="139" t="s">
        <v>1343</v>
      </c>
      <c r="E282" s="139" t="s">
        <v>10</v>
      </c>
      <c r="F282" s="140">
        <v>13</v>
      </c>
    </row>
    <row r="283" spans="2:6" x14ac:dyDescent="0.3">
      <c r="B283" s="4">
        <f xml:space="preserve"> ROW( co_states[[#This Row],[row_id]] ) - ROW( co_states[[#Headers],[row_id]] )</f>
        <v>11</v>
      </c>
      <c r="C283" s="139" t="s">
        <v>1344</v>
      </c>
      <c r="D283" s="139" t="s">
        <v>210</v>
      </c>
      <c r="E283" s="139" t="s">
        <v>9</v>
      </c>
      <c r="F283" s="140">
        <v>16</v>
      </c>
    </row>
    <row r="284" spans="2:6" x14ac:dyDescent="0.3">
      <c r="B284" s="4">
        <f xml:space="preserve"> ROW( co_states[[#This Row],[row_id]] ) - ROW( co_states[[#Headers],[row_id]] )</f>
        <v>12</v>
      </c>
      <c r="C284" s="139" t="s">
        <v>1345</v>
      </c>
      <c r="D284" s="139" t="s">
        <v>1346</v>
      </c>
      <c r="E284" s="139" t="s">
        <v>6</v>
      </c>
      <c r="F284" s="140">
        <v>17</v>
      </c>
    </row>
    <row r="285" spans="2:6" x14ac:dyDescent="0.3">
      <c r="B285" s="4">
        <f xml:space="preserve"> ROW( co_states[[#This Row],[row_id]] ) - ROW( co_states[[#Headers],[row_id]] )</f>
        <v>13</v>
      </c>
      <c r="C285" s="139" t="s">
        <v>1347</v>
      </c>
      <c r="D285" s="139" t="s">
        <v>1348</v>
      </c>
      <c r="E285" s="139" t="s">
        <v>6</v>
      </c>
      <c r="F285" s="140">
        <v>18</v>
      </c>
    </row>
    <row r="286" spans="2:6" x14ac:dyDescent="0.3">
      <c r="B286" s="4">
        <f xml:space="preserve"> ROW( co_states[[#This Row],[row_id]] ) - ROW( co_states[[#Headers],[row_id]] )</f>
        <v>14</v>
      </c>
      <c r="C286" s="139" t="s">
        <v>1349</v>
      </c>
      <c r="D286" s="139" t="s">
        <v>1350</v>
      </c>
      <c r="E286" s="139" t="s">
        <v>6</v>
      </c>
      <c r="F286" s="140">
        <v>19</v>
      </c>
    </row>
    <row r="287" spans="2:6" x14ac:dyDescent="0.3">
      <c r="B287" s="4">
        <f xml:space="preserve"> ROW( co_states[[#This Row],[row_id]] ) - ROW( co_states[[#Headers],[row_id]] )</f>
        <v>15</v>
      </c>
      <c r="C287" s="139" t="s">
        <v>1351</v>
      </c>
      <c r="D287" s="139" t="s">
        <v>1352</v>
      </c>
      <c r="E287" s="139" t="s">
        <v>11</v>
      </c>
      <c r="F287" s="140">
        <v>20</v>
      </c>
    </row>
    <row r="288" spans="2:6" x14ac:dyDescent="0.3">
      <c r="B288" s="4">
        <f xml:space="preserve"> ROW( co_states[[#This Row],[row_id]] ) - ROW( co_states[[#Headers],[row_id]] )</f>
        <v>16</v>
      </c>
      <c r="C288" s="139" t="s">
        <v>1353</v>
      </c>
      <c r="D288" s="139" t="s">
        <v>1354</v>
      </c>
      <c r="E288" s="139" t="s">
        <v>10</v>
      </c>
      <c r="F288" s="140">
        <v>21</v>
      </c>
    </row>
    <row r="289" spans="2:6" x14ac:dyDescent="0.3">
      <c r="B289" s="4">
        <f xml:space="preserve"> ROW( co_states[[#This Row],[row_id]] ) - ROW( co_states[[#Headers],[row_id]] )</f>
        <v>17</v>
      </c>
      <c r="C289" s="139" t="s">
        <v>1355</v>
      </c>
      <c r="D289" s="139" t="s">
        <v>1356</v>
      </c>
      <c r="E289" s="139" t="s">
        <v>10</v>
      </c>
      <c r="F289" s="140">
        <v>22</v>
      </c>
    </row>
    <row r="290" spans="2:6" x14ac:dyDescent="0.3">
      <c r="B290" s="4">
        <f xml:space="preserve"> ROW( co_states[[#This Row],[row_id]] ) - ROW( co_states[[#Headers],[row_id]] )</f>
        <v>18</v>
      </c>
      <c r="C290" s="139" t="s">
        <v>1357</v>
      </c>
      <c r="D290" s="139" t="s">
        <v>1358</v>
      </c>
      <c r="E290" s="139" t="s">
        <v>7</v>
      </c>
      <c r="F290" s="140">
        <v>23</v>
      </c>
    </row>
    <row r="291" spans="2:6" x14ac:dyDescent="0.3">
      <c r="B291" s="4">
        <f xml:space="preserve"> ROW( co_states[[#This Row],[row_id]] ) - ROW( co_states[[#Headers],[row_id]] )</f>
        <v>19</v>
      </c>
      <c r="C291" s="139" t="s">
        <v>1359</v>
      </c>
      <c r="D291" s="139" t="s">
        <v>1360</v>
      </c>
      <c r="E291" s="139" t="s">
        <v>7</v>
      </c>
      <c r="F291" s="140">
        <v>24</v>
      </c>
    </row>
    <row r="292" spans="2:6" x14ac:dyDescent="0.3">
      <c r="B292" s="4">
        <f xml:space="preserve"> ROW( co_states[[#This Row],[row_id]] ) - ROW( co_states[[#Headers],[row_id]] )</f>
        <v>20</v>
      </c>
      <c r="C292" s="139" t="s">
        <v>1361</v>
      </c>
      <c r="D292" s="139" t="s">
        <v>1362</v>
      </c>
      <c r="E292" s="139" t="s">
        <v>7</v>
      </c>
      <c r="F292" s="140">
        <v>25</v>
      </c>
    </row>
    <row r="293" spans="2:6" x14ac:dyDescent="0.3">
      <c r="B293" s="4">
        <f xml:space="preserve"> ROW( co_states[[#This Row],[row_id]] ) - ROW( co_states[[#Headers],[row_id]] )</f>
        <v>21</v>
      </c>
      <c r="C293" s="139" t="s">
        <v>1363</v>
      </c>
      <c r="D293" s="139" t="s">
        <v>1364</v>
      </c>
      <c r="E293" s="139" t="s">
        <v>6</v>
      </c>
      <c r="F293" s="140">
        <v>26</v>
      </c>
    </row>
    <row r="294" spans="2:6" x14ac:dyDescent="0.3">
      <c r="B294" s="4">
        <f xml:space="preserve"> ROW( co_states[[#This Row],[row_id]] ) - ROW( co_states[[#Headers],[row_id]] )</f>
        <v>22</v>
      </c>
      <c r="C294" s="139" t="s">
        <v>1365</v>
      </c>
      <c r="D294" s="139" t="s">
        <v>1366</v>
      </c>
      <c r="E294" s="139" t="s">
        <v>6</v>
      </c>
      <c r="F294" s="140">
        <v>27</v>
      </c>
    </row>
    <row r="295" spans="2:6" x14ac:dyDescent="0.3">
      <c r="B295" s="4">
        <f xml:space="preserve"> ROW( co_states[[#This Row],[row_id]] ) - ROW( co_states[[#Headers],[row_id]] )</f>
        <v>23</v>
      </c>
      <c r="C295" s="139" t="s">
        <v>1367</v>
      </c>
      <c r="D295" s="139" t="s">
        <v>1368</v>
      </c>
      <c r="E295" s="139" t="s">
        <v>10</v>
      </c>
      <c r="F295" s="140">
        <v>28</v>
      </c>
    </row>
    <row r="296" spans="2:6" x14ac:dyDescent="0.3">
      <c r="B296" s="4">
        <f xml:space="preserve"> ROW( co_states[[#This Row],[row_id]] ) - ROW( co_states[[#Headers],[row_id]] )</f>
        <v>24</v>
      </c>
      <c r="C296" s="139" t="s">
        <v>1369</v>
      </c>
      <c r="D296" s="139" t="s">
        <v>1370</v>
      </c>
      <c r="E296" s="139" t="s">
        <v>6</v>
      </c>
      <c r="F296" s="140">
        <v>29</v>
      </c>
    </row>
    <row r="297" spans="2:6" x14ac:dyDescent="0.3">
      <c r="B297" s="4">
        <f xml:space="preserve"> ROW( co_states[[#This Row],[row_id]] ) - ROW( co_states[[#Headers],[row_id]] )</f>
        <v>25</v>
      </c>
      <c r="C297" s="139" t="s">
        <v>1371</v>
      </c>
      <c r="D297" s="139" t="s">
        <v>1372</v>
      </c>
      <c r="E297" s="139" t="s">
        <v>8</v>
      </c>
      <c r="F297" s="140">
        <v>30</v>
      </c>
    </row>
    <row r="298" spans="2:6" x14ac:dyDescent="0.3">
      <c r="B298" s="4">
        <f xml:space="preserve"> ROW( co_states[[#This Row],[row_id]] ) - ROW( co_states[[#Headers],[row_id]] )</f>
        <v>26</v>
      </c>
      <c r="C298" s="139" t="s">
        <v>1373</v>
      </c>
      <c r="D298" s="139" t="s">
        <v>1374</v>
      </c>
      <c r="E298" s="139" t="s">
        <v>8</v>
      </c>
      <c r="F298" s="140">
        <v>31</v>
      </c>
    </row>
    <row r="299" spans="2:6" x14ac:dyDescent="0.3">
      <c r="B299" s="4">
        <f xml:space="preserve"> ROW( co_states[[#This Row],[row_id]] ) - ROW( co_states[[#Headers],[row_id]] )</f>
        <v>27</v>
      </c>
      <c r="C299" s="139" t="s">
        <v>1375</v>
      </c>
      <c r="D299" s="139" t="s">
        <v>1376</v>
      </c>
      <c r="E299" s="139" t="s">
        <v>12</v>
      </c>
      <c r="F299" s="140">
        <v>32</v>
      </c>
    </row>
    <row r="300" spans="2:6" x14ac:dyDescent="0.3">
      <c r="B300" s="4">
        <f xml:space="preserve"> ROW( co_states[[#This Row],[row_id]] ) - ROW( co_states[[#Headers],[row_id]] )</f>
        <v>28</v>
      </c>
      <c r="C300" s="139" t="s">
        <v>1377</v>
      </c>
      <c r="D300" s="139" t="s">
        <v>1378</v>
      </c>
      <c r="E300" s="139" t="s">
        <v>7</v>
      </c>
      <c r="F300" s="140">
        <v>33</v>
      </c>
    </row>
    <row r="301" spans="2:6" x14ac:dyDescent="0.3">
      <c r="B301" s="4">
        <f xml:space="preserve"> ROW( co_states[[#This Row],[row_id]] ) - ROW( co_states[[#Headers],[row_id]] )</f>
        <v>29</v>
      </c>
      <c r="C301" s="139" t="s">
        <v>1379</v>
      </c>
      <c r="D301" s="139" t="s">
        <v>1380</v>
      </c>
      <c r="E301" s="139" t="s">
        <v>7</v>
      </c>
      <c r="F301" s="140">
        <v>34</v>
      </c>
    </row>
    <row r="302" spans="2:6" x14ac:dyDescent="0.3">
      <c r="B302" s="4">
        <f xml:space="preserve"> ROW( co_states[[#This Row],[row_id]] ) - ROW( co_states[[#Headers],[row_id]] )</f>
        <v>30</v>
      </c>
      <c r="C302" s="139" t="s">
        <v>1381</v>
      </c>
      <c r="D302" s="139" t="s">
        <v>1382</v>
      </c>
      <c r="E302" s="139" t="s">
        <v>12</v>
      </c>
      <c r="F302" s="140">
        <v>35</v>
      </c>
    </row>
    <row r="303" spans="2:6" x14ac:dyDescent="0.3">
      <c r="B303" s="4">
        <f xml:space="preserve"> ROW( co_states[[#This Row],[row_id]] ) - ROW( co_states[[#Headers],[row_id]] )</f>
        <v>31</v>
      </c>
      <c r="C303" s="139" t="s">
        <v>1383</v>
      </c>
      <c r="D303" s="139" t="s">
        <v>1384</v>
      </c>
      <c r="E303" s="139" t="s">
        <v>7</v>
      </c>
      <c r="F303" s="140">
        <v>36</v>
      </c>
    </row>
    <row r="304" spans="2:6" x14ac:dyDescent="0.3">
      <c r="B304" s="4">
        <f xml:space="preserve"> ROW( co_states[[#This Row],[row_id]] ) - ROW( co_states[[#Headers],[row_id]] )</f>
        <v>32</v>
      </c>
      <c r="C304" s="139" t="s">
        <v>1385</v>
      </c>
      <c r="D304" s="139" t="s">
        <v>1386</v>
      </c>
      <c r="E304" s="139" t="s">
        <v>10</v>
      </c>
      <c r="F304" s="140">
        <v>37</v>
      </c>
    </row>
    <row r="305" spans="2:6" x14ac:dyDescent="0.3">
      <c r="B305" s="4">
        <f xml:space="preserve"> ROW( co_states[[#This Row],[row_id]] ) - ROW( co_states[[#Headers],[row_id]] )</f>
        <v>33</v>
      </c>
      <c r="C305" s="139" t="s">
        <v>1387</v>
      </c>
      <c r="D305" s="139" t="s">
        <v>1388</v>
      </c>
      <c r="E305" s="139" t="s">
        <v>8</v>
      </c>
      <c r="F305" s="140">
        <v>38</v>
      </c>
    </row>
    <row r="306" spans="2:6" x14ac:dyDescent="0.3">
      <c r="B306" s="4">
        <f xml:space="preserve"> ROW( co_states[[#This Row],[row_id]] ) - ROW( co_states[[#Headers],[row_id]] )</f>
        <v>34</v>
      </c>
      <c r="C306" s="139" t="s">
        <v>1389</v>
      </c>
      <c r="D306" s="139" t="s">
        <v>1390</v>
      </c>
      <c r="E306" s="139" t="s">
        <v>6</v>
      </c>
      <c r="F306" s="140">
        <v>39</v>
      </c>
    </row>
    <row r="307" spans="2:6" x14ac:dyDescent="0.3">
      <c r="B307" s="4">
        <f xml:space="preserve"> ROW( co_states[[#This Row],[row_id]] ) - ROW( co_states[[#Headers],[row_id]] )</f>
        <v>35</v>
      </c>
      <c r="C307" s="139" t="s">
        <v>1391</v>
      </c>
      <c r="D307" s="139" t="s">
        <v>1392</v>
      </c>
      <c r="E307" s="139" t="s">
        <v>11</v>
      </c>
      <c r="F307" s="140">
        <v>40</v>
      </c>
    </row>
    <row r="308" spans="2:6" x14ac:dyDescent="0.3">
      <c r="B308" s="4">
        <f xml:space="preserve"> ROW( co_states[[#This Row],[row_id]] ) - ROW( co_states[[#Headers],[row_id]] )</f>
        <v>36</v>
      </c>
      <c r="C308" s="139" t="s">
        <v>1393</v>
      </c>
      <c r="D308" s="139" t="s">
        <v>1394</v>
      </c>
      <c r="E308" s="139" t="s">
        <v>9</v>
      </c>
      <c r="F308" s="140">
        <v>41</v>
      </c>
    </row>
    <row r="309" spans="2:6" x14ac:dyDescent="0.3">
      <c r="B309" s="4">
        <f xml:space="preserve"> ROW( co_states[[#This Row],[row_id]] ) - ROW( co_states[[#Headers],[row_id]] )</f>
        <v>37</v>
      </c>
      <c r="C309" s="139" t="s">
        <v>1395</v>
      </c>
      <c r="D309" s="139" t="s">
        <v>1396</v>
      </c>
      <c r="E309" s="139" t="s">
        <v>7</v>
      </c>
      <c r="F309" s="140">
        <v>42</v>
      </c>
    </row>
    <row r="310" spans="2:6" x14ac:dyDescent="0.3">
      <c r="B310" s="4">
        <f xml:space="preserve"> ROW( co_states[[#This Row],[row_id]] ) - ROW( co_states[[#Headers],[row_id]] )</f>
        <v>38</v>
      </c>
      <c r="C310" s="139" t="s">
        <v>1397</v>
      </c>
      <c r="D310" s="139" t="s">
        <v>1398</v>
      </c>
      <c r="E310" s="139" t="s">
        <v>7</v>
      </c>
      <c r="F310" s="140">
        <v>44</v>
      </c>
    </row>
    <row r="311" spans="2:6" x14ac:dyDescent="0.3">
      <c r="B311" s="4">
        <f xml:space="preserve"> ROW( co_states[[#This Row],[row_id]] ) - ROW( co_states[[#Headers],[row_id]] )</f>
        <v>39</v>
      </c>
      <c r="C311" s="139" t="s">
        <v>1399</v>
      </c>
      <c r="D311" s="139" t="s">
        <v>1400</v>
      </c>
      <c r="E311" s="139" t="s">
        <v>10</v>
      </c>
      <c r="F311" s="140">
        <v>45</v>
      </c>
    </row>
    <row r="312" spans="2:6" x14ac:dyDescent="0.3">
      <c r="B312" s="4">
        <f xml:space="preserve"> ROW( co_states[[#This Row],[row_id]] ) - ROW( co_states[[#Headers],[row_id]] )</f>
        <v>40</v>
      </c>
      <c r="C312" s="139" t="s">
        <v>1401</v>
      </c>
      <c r="D312" s="139" t="s">
        <v>1402</v>
      </c>
      <c r="E312" s="139" t="s">
        <v>8</v>
      </c>
      <c r="F312" s="140">
        <v>46</v>
      </c>
    </row>
    <row r="313" spans="2:6" x14ac:dyDescent="0.3">
      <c r="B313" s="4">
        <f xml:space="preserve"> ROW( co_states[[#This Row],[row_id]] ) - ROW( co_states[[#Headers],[row_id]] )</f>
        <v>41</v>
      </c>
      <c r="C313" s="139" t="s">
        <v>1403</v>
      </c>
      <c r="D313" s="139" t="s">
        <v>1404</v>
      </c>
      <c r="E313" s="139" t="s">
        <v>10</v>
      </c>
      <c r="F313" s="140">
        <v>47</v>
      </c>
    </row>
    <row r="314" spans="2:6" x14ac:dyDescent="0.3">
      <c r="B314" s="4">
        <f xml:space="preserve"> ROW( co_states[[#This Row],[row_id]] ) - ROW( co_states[[#Headers],[row_id]] )</f>
        <v>42</v>
      </c>
      <c r="C314" s="139" t="s">
        <v>1405</v>
      </c>
      <c r="D314" s="139" t="s">
        <v>1406</v>
      </c>
      <c r="E314" s="139" t="s">
        <v>11</v>
      </c>
      <c r="F314" s="140">
        <v>48</v>
      </c>
    </row>
    <row r="315" spans="2:6" x14ac:dyDescent="0.3">
      <c r="B315" s="4">
        <f xml:space="preserve"> ROW( co_states[[#This Row],[row_id]] ) - ROW( co_states[[#Headers],[row_id]] )</f>
        <v>43</v>
      </c>
      <c r="C315" s="139" t="s">
        <v>1407</v>
      </c>
      <c r="D315" s="139" t="s">
        <v>1408</v>
      </c>
      <c r="E315" s="139" t="s">
        <v>12</v>
      </c>
      <c r="F315" s="140">
        <v>49</v>
      </c>
    </row>
    <row r="316" spans="2:6" x14ac:dyDescent="0.3">
      <c r="B316" s="4">
        <f xml:space="preserve"> ROW( co_states[[#This Row],[row_id]] ) - ROW( co_states[[#Headers],[row_id]] )</f>
        <v>44</v>
      </c>
      <c r="C316" s="139" t="s">
        <v>1409</v>
      </c>
      <c r="D316" s="139" t="s">
        <v>1410</v>
      </c>
      <c r="E316" s="139" t="s">
        <v>7</v>
      </c>
      <c r="F316" s="140">
        <v>50</v>
      </c>
    </row>
    <row r="317" spans="2:6" x14ac:dyDescent="0.3">
      <c r="B317" s="4">
        <f xml:space="preserve"> ROW( co_states[[#This Row],[row_id]] ) - ROW( co_states[[#Headers],[row_id]] )</f>
        <v>45</v>
      </c>
      <c r="C317" s="139" t="s">
        <v>1411</v>
      </c>
      <c r="D317" s="139" t="s">
        <v>1412</v>
      </c>
      <c r="E317" s="139" t="s">
        <v>10</v>
      </c>
      <c r="F317" s="140">
        <v>51</v>
      </c>
    </row>
    <row r="318" spans="2:6" x14ac:dyDescent="0.3">
      <c r="B318" s="4">
        <f xml:space="preserve"> ROW( co_states[[#This Row],[row_id]] ) - ROW( co_states[[#Headers],[row_id]] )</f>
        <v>46</v>
      </c>
      <c r="C318" s="139" t="s">
        <v>1413</v>
      </c>
      <c r="D318" s="139" t="s">
        <v>1414</v>
      </c>
      <c r="E318" s="139" t="s">
        <v>9</v>
      </c>
      <c r="F318" s="140">
        <v>53</v>
      </c>
    </row>
    <row r="319" spans="2:6" x14ac:dyDescent="0.3">
      <c r="B319" s="4">
        <f xml:space="preserve"> ROW( co_states[[#This Row],[row_id]] ) - ROW( co_states[[#Headers],[row_id]] )</f>
        <v>47</v>
      </c>
      <c r="C319" s="139" t="s">
        <v>1415</v>
      </c>
      <c r="D319" s="139" t="s">
        <v>1416</v>
      </c>
      <c r="E319" s="139" t="s">
        <v>7</v>
      </c>
      <c r="F319" s="140">
        <v>54</v>
      </c>
    </row>
    <row r="320" spans="2:6" x14ac:dyDescent="0.3">
      <c r="B320" s="4">
        <f xml:space="preserve"> ROW( co_states[[#This Row],[row_id]] ) - ROW( co_states[[#Headers],[row_id]] )</f>
        <v>48</v>
      </c>
      <c r="C320" s="139" t="s">
        <v>1417</v>
      </c>
      <c r="D320" s="139" t="s">
        <v>1418</v>
      </c>
      <c r="E320" s="139" t="s">
        <v>6</v>
      </c>
      <c r="F320" s="140">
        <v>55</v>
      </c>
    </row>
    <row r="321" spans="2:6" x14ac:dyDescent="0.3">
      <c r="B321" s="4">
        <f xml:space="preserve"> ROW( co_states[[#This Row],[row_id]] ) - ROW( co_states[[#Headers],[row_id]] )</f>
        <v>49</v>
      </c>
      <c r="C321" s="139" t="s">
        <v>1419</v>
      </c>
      <c r="D321" s="139" t="s">
        <v>1420</v>
      </c>
      <c r="E321" s="139" t="s">
        <v>8</v>
      </c>
      <c r="F321" s="140">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87" activePane="bottomLeft" state="frozen"/>
      <selection pane="bottomLeft" activeCell="I1313" sqref="I131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2023-10-13T18:37:27Z</dcterms:modified>
</cp:coreProperties>
</file>