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updateLinks="never" codeName="ThisWorkbook" defaultThemeVersion="166925"/>
  <xr:revisionPtr revIDLastSave="0" documentId="13_ncr:1_{DC8E0669-D0D1-4851-AAFE-CD8956B2C918}" xr6:coauthVersionLast="47" xr6:coauthVersionMax="47" xr10:uidLastSave="{00000000-0000-0000-0000-000000000000}"/>
  <bookViews>
    <workbookView xWindow="2868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controlTables!$D$221</definedName>
    <definedName name="k_coMillions">controlTables!$D$222</definedName>
    <definedName name="k_coThousands">controlTables!$D$223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1" i="24" l="1" a="1"/>
  <c r="D331" i="24" s="1"/>
  <c r="D332" i="24" a="1"/>
  <c r="D332" i="24" s="1"/>
  <c r="B22" i="43"/>
  <c r="B332" i="24"/>
  <c r="B331" i="24"/>
  <c r="F21" i="43"/>
  <c r="B21" i="43"/>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7" i="24"/>
  <c r="K207" i="24" a="1"/>
  <c r="K207"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H21" i="43"/>
  <c r="G22" i="43" a="1"/>
  <c r="J22" i="43" a="1"/>
  <c r="C14" i="24"/>
  <c r="H22" i="43"/>
  <c r="K21" i="43" a="1"/>
  <c r="K22" i="43" a="1"/>
  <c r="C13" i="24"/>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6" i="24"/>
  <c r="K206" i="24" a="1"/>
  <c r="K206"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H20" i="43"/>
  <c r="J23" i="24"/>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6" i="24"/>
  <c r="K18" i="43" a="1"/>
  <c r="J34" i="24"/>
  <c r="G19" i="43" a="1"/>
  <c r="K8" i="43" a="1"/>
  <c r="K19" i="43" a="1"/>
  <c r="J24" i="24"/>
  <c r="H8" i="43"/>
  <c r="G18" i="43" a="1"/>
  <c r="N34" i="24" l="1" a="1"/>
  <c r="N34" i="24" s="1"/>
  <c r="G19" i="43"/>
  <c r="K19" i="43"/>
  <c r="G18" i="43"/>
  <c r="K18" i="43"/>
  <c r="K8" i="43"/>
  <c r="H19" i="43"/>
  <c r="H18" i="43"/>
  <c r="J18" i="43" a="1"/>
  <c r="G8" i="43" a="1"/>
  <c r="J8" i="43" a="1"/>
  <c r="J19" i="43" a="1"/>
  <c r="J8" i="43" l="1"/>
  <c r="L8" i="43" s="1"/>
  <c r="I18" i="43"/>
  <c r="I19" i="43"/>
  <c r="G8" i="43"/>
  <c r="I8" i="43" s="1"/>
  <c r="J19" i="43"/>
  <c r="L19" i="43" s="1"/>
  <c r="J18" i="43"/>
  <c r="L18" i="43" s="1"/>
  <c r="P44" i="24" a="1"/>
  <c r="P44" i="24" s="1"/>
  <c r="M44" i="24" a="1"/>
  <c r="M44" i="24" s="1"/>
  <c r="L44" i="24" a="1"/>
  <c r="L44" i="24" s="1"/>
  <c r="B242" i="24"/>
  <c r="F242" i="24"/>
  <c r="G242"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2"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3" i="24"/>
  <c r="F243" i="24"/>
  <c r="G243"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3" i="24" l="1"/>
  <c r="F267" i="24" l="1"/>
  <c r="F268" i="24"/>
  <c r="F269" i="24"/>
  <c r="F270" i="24"/>
  <c r="G267" i="24"/>
  <c r="G268" i="24"/>
  <c r="G269" i="24"/>
  <c r="G270" i="24"/>
  <c r="B17" i="43"/>
  <c r="F17" i="43"/>
  <c r="J267" i="24"/>
  <c r="J268" i="24"/>
  <c r="J269" i="24"/>
  <c r="J270" i="24"/>
  <c r="B270" i="24"/>
  <c r="B269" i="24"/>
  <c r="B268" i="24"/>
  <c r="B267" i="24"/>
  <c r="G17" i="43" a="1"/>
  <c r="C6" i="24"/>
  <c r="C7" i="24"/>
  <c r="C10" i="24"/>
  <c r="C11" i="24"/>
  <c r="C8" i="24"/>
  <c r="C3" i="24"/>
  <c r="C12" i="24"/>
  <c r="K17" i="43" a="1"/>
  <c r="C9" i="24"/>
  <c r="K17" i="43" l="1"/>
  <c r="G17" i="43"/>
  <c r="H17" i="43"/>
  <c r="C2" i="24"/>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4" i="24" a="1"/>
  <c r="K204" i="24" s="1"/>
  <c r="K201" i="24" a="1"/>
  <c r="K201" i="24" s="1"/>
  <c r="K203" i="24" a="1"/>
  <c r="K203" i="24" s="1"/>
  <c r="K205" i="24" a="1"/>
  <c r="K205" i="24" s="1"/>
  <c r="K202" i="24" a="1"/>
  <c r="K202" i="24" s="1"/>
  <c r="K194" i="24" a="1"/>
  <c r="K194" i="24" s="1"/>
  <c r="K196" i="24" a="1"/>
  <c r="K196" i="24" s="1"/>
  <c r="K195" i="24" a="1"/>
  <c r="K195" i="24" s="1"/>
  <c r="K180" i="24" a="1"/>
  <c r="K180" i="24" s="1"/>
  <c r="K176" i="24" a="1"/>
  <c r="K176" i="24" s="1"/>
  <c r="K178" i="24" a="1"/>
  <c r="K178" i="24" s="1"/>
  <c r="K177" i="24" a="1"/>
  <c r="K177" i="24" s="1"/>
  <c r="K198" i="24" a="1"/>
  <c r="K198" i="24" s="1"/>
  <c r="K197" i="24" a="1"/>
  <c r="K197" i="24" s="1"/>
  <c r="K199" i="24" a="1"/>
  <c r="K199" i="24" s="1"/>
  <c r="K200" i="24" a="1"/>
  <c r="K200"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200"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6" i="24" l="1"/>
  <c r="H237" i="24"/>
  <c r="H238" i="24"/>
  <c r="H239" i="24"/>
  <c r="H240" i="24"/>
  <c r="H241" i="24"/>
  <c r="F236" i="24"/>
  <c r="F237" i="24"/>
  <c r="F238" i="24"/>
  <c r="F239" i="24"/>
  <c r="F240" i="24"/>
  <c r="F241" i="24"/>
  <c r="F244" i="24"/>
  <c r="H244" i="24" s="1"/>
  <c r="F245" i="24"/>
  <c r="H245" i="24" s="1"/>
  <c r="F246" i="24"/>
  <c r="H246" i="24" s="1"/>
  <c r="F247" i="24"/>
  <c r="H247" i="24" s="1"/>
  <c r="F248" i="24"/>
  <c r="H248" i="24" s="1"/>
  <c r="F249" i="24"/>
  <c r="H249"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3" i="24"/>
  <c r="B190" i="24"/>
  <c r="A679" i="44"/>
  <c r="A680" i="44"/>
  <c r="A681" i="44"/>
  <c r="B679" i="44"/>
  <c r="B680" i="44"/>
  <c r="B681" i="44"/>
  <c r="C679" i="44"/>
  <c r="C680" i="44"/>
  <c r="C681" i="44"/>
  <c r="B157" i="24"/>
  <c r="B156" i="24"/>
  <c r="Q157" i="24"/>
  <c r="Q156" i="24"/>
  <c r="B198" i="24"/>
  <c r="B197" i="24"/>
  <c r="B199"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9" i="24" l="1" a="1"/>
  <c r="N229" i="24" s="1"/>
  <c r="N230" i="24" a="1"/>
  <c r="N230"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4" i="24"/>
  <c r="B245" i="24"/>
  <c r="B246" i="24"/>
  <c r="B247" i="24"/>
  <c r="B248" i="24"/>
  <c r="B249" i="24"/>
  <c r="G244" i="24"/>
  <c r="G245" i="24"/>
  <c r="G246" i="24"/>
  <c r="G247" i="24"/>
  <c r="G248" i="24"/>
  <c r="G249"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5" i="24"/>
  <c r="B214" i="24"/>
  <c r="B213" i="24"/>
  <c r="J15" i="43" a="1"/>
  <c r="K15" i="43" a="1"/>
  <c r="J15" i="43" l="1"/>
  <c r="M15" i="43" s="1"/>
  <c r="K15" i="43"/>
  <c r="B177" i="24"/>
  <c r="B195" i="24"/>
  <c r="B202" i="24"/>
  <c r="B188"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43" i="24"/>
  <c r="K13" i="43" a="1"/>
  <c r="G14" i="43" a="1"/>
  <c r="J42" i="24"/>
  <c r="C5" i="24"/>
  <c r="J33" i="24"/>
  <c r="K14" i="43" a="1"/>
  <c r="J13" i="43" a="1"/>
  <c r="J29" i="24"/>
  <c r="J36" i="24"/>
  <c r="J37" i="24"/>
  <c r="J38" i="24"/>
  <c r="J27" i="24"/>
  <c r="J45" i="24"/>
  <c r="J39" i="24"/>
  <c r="J28" i="24"/>
  <c r="J21" i="24"/>
  <c r="J31"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4" i="24" a="1"/>
  <c r="I33" i="24" a="1"/>
  <c r="I38" i="24" a="1"/>
  <c r="I41" i="24" a="1"/>
  <c r="I43" i="24" a="1"/>
  <c r="I35" i="24" a="1"/>
  <c r="I23" i="24" a="1"/>
  <c r="I37" i="24" a="1"/>
  <c r="I45" i="24" a="1"/>
  <c r="I34" i="24" a="1"/>
  <c r="I31" i="24" a="1"/>
  <c r="I25" i="24" a="1"/>
  <c r="I28" i="24" a="1"/>
  <c r="I32" i="24" a="1"/>
  <c r="I21" i="24" a="1"/>
  <c r="I44" i="24" a="1"/>
  <c r="I42" i="24" a="1"/>
  <c r="I30" i="24" a="1"/>
  <c r="I40" i="24" a="1"/>
  <c r="I22" i="24" a="1"/>
  <c r="I36" i="24" a="1"/>
  <c r="I29" i="24" a="1"/>
  <c r="I39" i="24" a="1"/>
  <c r="I27" i="24" a="1"/>
  <c r="I26"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96" i="24"/>
  <c r="B176" i="24"/>
  <c r="B178" i="24"/>
  <c r="B204" i="24"/>
  <c r="B201" i="24"/>
  <c r="B203" i="24"/>
  <c r="B205" i="24"/>
  <c r="F4" i="43"/>
  <c r="F5" i="43"/>
  <c r="F6" i="43"/>
  <c r="F7" i="43"/>
  <c r="B7" i="43"/>
  <c r="B4" i="46"/>
  <c r="B5" i="46"/>
  <c r="B6" i="46"/>
  <c r="B7" i="46"/>
  <c r="B8" i="46"/>
  <c r="B9" i="46"/>
  <c r="B10" i="46"/>
  <c r="B11" i="46"/>
  <c r="B12" i="46"/>
  <c r="B13" i="46"/>
  <c r="B14" i="46"/>
  <c r="B15" i="46"/>
  <c r="B16" i="46"/>
  <c r="B17" i="46"/>
  <c r="B18" i="46"/>
  <c r="B19" i="46"/>
  <c r="B20" i="46"/>
  <c r="G11" i="43" a="1"/>
  <c r="G12" i="43" a="1"/>
  <c r="K11" i="43" a="1"/>
  <c r="K12" i="43" a="1"/>
  <c r="G5" i="43" a="1"/>
  <c r="G10" i="43" a="1"/>
  <c r="G6" i="43" a="1"/>
  <c r="G9" i="43" a="1"/>
  <c r="K7" i="43" a="1"/>
  <c r="K9" i="43" a="1"/>
  <c r="G7" i="43" a="1"/>
  <c r="K10" i="43" a="1"/>
  <c r="G4"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7" i="43" a="1"/>
  <c r="H7" i="43"/>
  <c r="J10" i="43" a="1"/>
  <c r="J11" i="43" a="1"/>
  <c r="J9" i="43" a="1"/>
  <c r="J5" i="43" a="1"/>
  <c r="J4" i="43" a="1"/>
  <c r="J12"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1" i="24" l="1"/>
  <c r="D222" i="24"/>
  <c r="B223" i="24"/>
  <c r="B222" i="24"/>
  <c r="B221" i="24"/>
  <c r="B192" i="24" l="1"/>
  <c r="B184" i="24"/>
  <c r="B175" i="24"/>
  <c r="H12" i="43"/>
  <c r="I12" i="43" l="1"/>
  <c r="B169" i="24" l="1"/>
  <c r="B167" i="24"/>
  <c r="B168" i="24"/>
  <c r="B151" i="24"/>
  <c r="B154" i="24"/>
  <c r="B150" i="24"/>
  <c r="B153" i="24"/>
  <c r="B152" i="24"/>
  <c r="B141" i="24"/>
  <c r="B142" i="24"/>
  <c r="E255" i="24"/>
  <c r="E256" i="24"/>
  <c r="E257" i="24"/>
  <c r="E258" i="24"/>
  <c r="E259" i="24"/>
  <c r="E260" i="24"/>
  <c r="E261" i="24"/>
  <c r="D255" i="24"/>
  <c r="D256" i="24"/>
  <c r="D257" i="24"/>
  <c r="D258" i="24"/>
  <c r="D259" i="24"/>
  <c r="D260" i="24"/>
  <c r="D261" i="24"/>
  <c r="H11" i="43"/>
  <c r="K34" i="24" a="1"/>
  <c r="K35" i="24" a="1"/>
  <c r="K36" i="24" a="1"/>
  <c r="K33" i="24" a="1"/>
  <c r="K29" i="24" a="1"/>
  <c r="K44" i="24" a="1"/>
  <c r="K42" i="24" a="1"/>
  <c r="K37" i="24" a="1"/>
  <c r="K24" i="24" a="1"/>
  <c r="K43" i="24" a="1"/>
  <c r="K25" i="24" a="1"/>
  <c r="K32" i="24" a="1"/>
  <c r="K22" i="24" a="1"/>
  <c r="K30" i="24" a="1"/>
  <c r="K45" i="24" a="1"/>
  <c r="K39" i="24" a="1"/>
  <c r="K31" i="24" a="1"/>
  <c r="K38" i="24" a="1"/>
  <c r="K26" i="24" a="1"/>
  <c r="K28" i="24" a="1"/>
  <c r="K27" i="24" a="1"/>
  <c r="K41" i="24" a="1"/>
  <c r="K40" i="24" a="1"/>
  <c r="K21"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K23" i="24" a="1"/>
  <c r="H6" i="43"/>
  <c r="K23" i="24" l="1"/>
  <c r="I6" i="43"/>
  <c r="K6" i="43"/>
  <c r="L6" i="43" s="1"/>
  <c r="B4" i="43"/>
  <c r="K4" i="43" a="1"/>
  <c r="K4" i="43" l="1"/>
  <c r="L4" i="43" s="1"/>
  <c r="B50" i="24"/>
  <c r="B56" i="24"/>
  <c r="B57" i="24"/>
  <c r="B59" i="24"/>
  <c r="B229" i="24"/>
  <c r="B230" i="24"/>
  <c r="B236" i="24"/>
  <c r="B237" i="24"/>
  <c r="B238" i="24"/>
  <c r="B239" i="24"/>
  <c r="B240" i="24"/>
  <c r="B241" i="24"/>
  <c r="B255" i="24"/>
  <c r="B256" i="24"/>
  <c r="B257" i="24"/>
  <c r="B258" i="24"/>
  <c r="B259" i="24"/>
  <c r="B260" i="24"/>
  <c r="B261" i="24"/>
  <c r="H16" i="43"/>
  <c r="H4" i="43"/>
  <c r="H13" i="43"/>
  <c r="H14" i="43"/>
  <c r="H10" i="43"/>
  <c r="I16" i="43" l="1"/>
  <c r="I13" i="43"/>
  <c r="I14" i="43"/>
  <c r="I10" i="43"/>
  <c r="I4" i="43"/>
  <c r="G237" i="24"/>
  <c r="G236" i="24"/>
  <c r="G239" i="24"/>
  <c r="G238" i="24"/>
  <c r="G241" i="24"/>
  <c r="G24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5"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6"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6"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6"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<sst xmlns="http://schemas.openxmlformats.org/spreadsheetml/2006/main" count="17489" uniqueCount="670">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</sst>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8:N230"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4:E261"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5:H249"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7" totalsRowShown="0" headerRowDxfId="186" dataDxfId="185">
  <sortState xmlns:xlrd2="http://schemas.microsoft.com/office/spreadsheetml/2017/richdata2" ref="B175:K205">
    <sortCondition ref="E175:E205"/>
    <sortCondition ref="C175:C205"/>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0:D223"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2:E215"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6:L270"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5:F324"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0:J332"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filterColumn colId="1">
      <filters>
        <filter val="InlandFlooding"/>
      </filters>
    </filterColumn>
  </autoFilter>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8" dT="2021-02-11T17:01:11.40" personId="{00000000-0000-0000-0000-000000000000}" id="{74E8C379-DF77-4FAE-8C13-4D0000C68271}">
    <text>Year when change and impacts are zero</text>
  </threadedComment>
  <threadedComment ref="K228" dT="2021-02-15T18:58:52.31" personId="{00000000-0000-0000-0000-000000000000}" id="{984021BA-DD3F-4758-AAFF-698CBFB1E97F}">
    <text>Maximum value to extrapolate to, for models that go up to the maximum output value.</text>
  </threadedComment>
  <threadedComment ref="D235" dT="2023-12-08T22:41:08.83" personId="{00000000-0000-0000-0000-000000000000}" id="{A0D64BDD-1681-4C8F-9929-C1898D0603B0}">
    <text>Max extrapolation temperature</text>
  </threadedComment>
  <threadedComment ref="F266" dT="2021-03-30T17:50:58.78" personId="{00000000-0000-0000-0000-000000000000}" id="{A6091107-2825-473E-BBBE-411522F90494}">
    <text>Name of argument to import_inputs</text>
  </threadedComment>
  <threadedComment ref="G266" dT="2021-03-30T17:49:55.46" personId="{00000000-0000-0000-0000-000000000000}" id="{A03B3CB5-A1AE-46DC-B1DB-A9148D8693C3}">
    <text>Name of list element name of input to tempBin</text>
  </threadedComment>
  <threadedComment ref="L26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86" t="s">
        <v>78</v>
      </c>
      <c r="C9" s="86" t="s">
        <v>362</v>
      </c>
    </row>
    <row r="10" spans="2:3" ht="29.25" customHeight="1" x14ac:dyDescent="0.35">
      <c r="B10" s="122" t="s">
        <v>83</v>
      </c>
      <c r="C10" s="85" t="s">
        <v>365</v>
      </c>
    </row>
    <row r="11" spans="2:3" ht="32.25" customHeight="1" x14ac:dyDescent="0.35">
      <c r="B11" s="123" t="s">
        <v>263</v>
      </c>
      <c r="C11" s="121" t="s">
        <v>368</v>
      </c>
    </row>
    <row r="12" spans="2:3" ht="15" customHeight="1" collapsed="1" x14ac:dyDescent="0.35">
      <c r="B12" s="122" t="s">
        <v>176</v>
      </c>
      <c r="C12" s="85" t="s">
        <v>364</v>
      </c>
    </row>
    <row r="13" spans="2:3" ht="15" hidden="1" customHeight="1" outlineLevel="1" collapsed="1" x14ac:dyDescent="0.35">
      <c r="B13" s="122"/>
      <c r="C13" s="87" t="s">
        <v>363</v>
      </c>
    </row>
    <row r="14" spans="2:3" ht="15" hidden="1" customHeight="1" outlineLevel="1" x14ac:dyDescent="0.35">
      <c r="B14" s="123"/>
      <c r="C14" s="84" t="s">
        <v>127</v>
      </c>
    </row>
    <row r="15" spans="2:3" ht="15" hidden="1" customHeight="1" outlineLevel="1" x14ac:dyDescent="0.35">
      <c r="B15" s="123"/>
      <c r="C15" t="s">
        <v>70</v>
      </c>
    </row>
    <row r="16" spans="2:3" ht="45" hidden="1" customHeight="1" outlineLevel="1" x14ac:dyDescent="0.35">
      <c r="B16" s="123"/>
      <c r="C16" s="84" t="s">
        <v>169</v>
      </c>
    </row>
    <row r="17" spans="2:3" ht="45" hidden="1" customHeight="1" outlineLevel="1" x14ac:dyDescent="0.35">
      <c r="B17" s="123"/>
      <c r="C17" t="s">
        <v>196</v>
      </c>
    </row>
    <row r="18" spans="2:3" ht="45" hidden="1" customHeight="1" outlineLevel="1" x14ac:dyDescent="0.35">
      <c r="B18" s="123"/>
      <c r="C18" s="84" t="s">
        <v>170</v>
      </c>
    </row>
    <row r="19" spans="2:3" ht="45" hidden="1" customHeight="1" outlineLevel="1" x14ac:dyDescent="0.35">
      <c r="B19" s="123"/>
      <c r="C19" t="s">
        <v>171</v>
      </c>
    </row>
    <row r="20" spans="2:3" ht="45" hidden="1" customHeight="1" outlineLevel="1" x14ac:dyDescent="0.35">
      <c r="B20" s="123"/>
      <c r="C20" s="84" t="s">
        <v>234</v>
      </c>
    </row>
    <row r="21" spans="2:3" ht="45" hidden="1" customHeight="1" outlineLevel="1" x14ac:dyDescent="0.35">
      <c r="B21" s="123"/>
      <c r="C21" t="s">
        <v>172</v>
      </c>
    </row>
    <row r="22" spans="2:3" ht="45" hidden="1" customHeight="1" outlineLevel="1" x14ac:dyDescent="0.35">
      <c r="B22" s="123"/>
      <c r="C22" s="84" t="s">
        <v>173</v>
      </c>
    </row>
    <row r="23" spans="2:3" ht="45" hidden="1" customHeight="1" outlineLevel="1" x14ac:dyDescent="0.35">
      <c r="B23" s="123"/>
      <c r="C23" t="s">
        <v>235</v>
      </c>
    </row>
    <row r="24" spans="2:3" ht="45" hidden="1" customHeight="1" outlineLevel="1" x14ac:dyDescent="0.35">
      <c r="B24" s="123"/>
      <c r="C24" s="84" t="s">
        <v>174</v>
      </c>
    </row>
    <row r="25" spans="2:3" ht="30.75" customHeight="1" collapsed="1" x14ac:dyDescent="0.35">
      <c r="B25" s="123" t="s">
        <v>182</v>
      </c>
      <c r="C25" s="19" t="s">
        <v>367</v>
      </c>
    </row>
    <row r="26" spans="2:3" ht="15" hidden="1" customHeight="1" outlineLevel="1" collapsed="1" x14ac:dyDescent="0.35">
      <c r="B26" s="123"/>
      <c r="C26" s="87" t="s">
        <v>363</v>
      </c>
    </row>
    <row r="27" spans="2:3" ht="15" hidden="1" customHeight="1" outlineLevel="1" x14ac:dyDescent="0.35">
      <c r="B27" s="123"/>
      <c r="C27" s="84" t="s">
        <v>127</v>
      </c>
    </row>
    <row r="28" spans="2:3" ht="15" hidden="1" customHeight="1" outlineLevel="1" x14ac:dyDescent="0.35">
      <c r="B28" s="123"/>
      <c r="C28" t="s">
        <v>160</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239</v>
      </c>
      <c r="C34" s="85" t="s">
        <v>366</v>
      </c>
    </row>
    <row r="35" spans="2:3" hidden="1" outlineLevel="1" collapsed="1" x14ac:dyDescent="0.35">
      <c r="B35" s="84"/>
      <c r="C35" s="87" t="s">
        <v>363</v>
      </c>
    </row>
    <row r="36" spans="2:3" hidden="1" outlineLevel="1" x14ac:dyDescent="0.35">
      <c r="C36" s="84" t="s">
        <v>127</v>
      </c>
    </row>
    <row r="37" spans="2:3" hidden="1" outlineLevel="1" x14ac:dyDescent="0.35">
      <c r="C37" t="s">
        <v>73</v>
      </c>
    </row>
    <row r="38" spans="2:3" hidden="1" outlineLevel="1" x14ac:dyDescent="0.35">
      <c r="C38" s="84" t="s">
        <v>212</v>
      </c>
    </row>
    <row r="39" spans="2:3" hidden="1" outlineLevel="1" x14ac:dyDescent="0.35">
      <c r="C39" t="s">
        <v>222</v>
      </c>
    </row>
    <row r="40" spans="2:3" hidden="1" outlineLevel="1" x14ac:dyDescent="0.35">
      <c r="C40" s="84" t="s">
        <v>264</v>
      </c>
    </row>
    <row r="41" spans="2:3" hidden="1" outlineLevel="1" x14ac:dyDescent="0.35">
      <c r="C41" t="s">
        <v>213</v>
      </c>
    </row>
    <row r="42" spans="2:3" hidden="1" outlineLevel="1" x14ac:dyDescent="0.35">
      <c r="C42" s="89" t="s">
        <v>214</v>
      </c>
    </row>
    <row r="43" spans="2:3" hidden="1" outlineLevel="1" x14ac:dyDescent="0.35">
      <c r="C43" t="s">
        <v>221</v>
      </c>
    </row>
    <row r="44" spans="2:3" hidden="1" outlineLevel="1" x14ac:dyDescent="0.35">
      <c r="C44" s="84" t="s">
        <v>215</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102</v>
      </c>
      <c r="H3" s="30" t="s">
        <v>79</v>
      </c>
      <c r="I3" s="30" t="s">
        <v>101</v>
      </c>
      <c r="J3" s="30" t="s">
        <v>216</v>
      </c>
      <c r="K3" s="30" t="s">
        <v>217</v>
      </c>
      <c r="L3" s="30" t="s">
        <v>218</v>
      </c>
      <c r="M3" s="30" t="s">
        <v>226</v>
      </c>
      <c r="N3" s="11" t="s">
        <v>67</v>
      </c>
    </row>
    <row r="4" spans="1:14" ht="21" x14ac:dyDescent="0.35">
      <c r="B4" s="6">
        <f xml:space="preserve"> ROW( doc_tablesList[[#This Row],[ID]] ) - ROW(doc_tablesList[[#Headers],[ID]] )</f>
        <v>1</v>
      </c>
      <c r="C4" s="13" t="s">
        <v>81</v>
      </c>
      <c r="D4" s="53">
        <v>1</v>
      </c>
      <c r="E4" s="13" t="s">
        <v>263</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463</v>
      </c>
    </row>
    <row r="5" spans="1:14" x14ac:dyDescent="0.3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200</v>
      </c>
      <c r="D6" s="53">
        <v>1</v>
      </c>
      <c r="E6" s="13" t="s">
        <v>239</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246</v>
      </c>
    </row>
    <row r="7" spans="1:14" x14ac:dyDescent="0.3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35">
      <c r="B8" s="6">
        <f xml:space="preserve"> ROW( doc_tablesList[[#This Row],[ID]] ) - ROW(doc_tablesList[[#Headers],[ID]] )</f>
        <v>5</v>
      </c>
      <c r="C8" s="13" t="s">
        <v>434</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523</v>
      </c>
    </row>
    <row r="9" spans="1:14" x14ac:dyDescent="0.35">
      <c r="B9" s="6">
        <f xml:space="preserve"> ROW( doc_tablesList[[#This Row],[ID]] ) - ROW(doc_tablesList[[#Headers],[ID]] )</f>
        <v>6</v>
      </c>
      <c r="C9" s="13" t="s">
        <v>461</v>
      </c>
      <c r="D9" s="53">
        <v>1</v>
      </c>
      <c r="E9" s="13" t="s">
        <v>263</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462</v>
      </c>
    </row>
    <row r="10" spans="1:14" x14ac:dyDescent="0.35">
      <c r="B10" s="6">
        <f xml:space="preserve"> ROW( doc_tablesList[[#This Row],[ID]] ) - ROW(doc_tablesList[[#Headers],[ID]] )</f>
        <v>7</v>
      </c>
      <c r="C10" s="13" t="s">
        <v>184</v>
      </c>
      <c r="D10" s="53">
        <v>1</v>
      </c>
      <c r="E10" s="13" t="s">
        <v>263</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229</v>
      </c>
    </row>
    <row r="11" spans="1:14" x14ac:dyDescent="0.35">
      <c r="B11" s="6">
        <f xml:space="preserve"> ROW( doc_tablesList[[#This Row],[ID]] ) - ROW(doc_tablesList[[#Headers],[ID]] )</f>
        <v>8</v>
      </c>
      <c r="C11" s="13" t="s">
        <v>185</v>
      </c>
      <c r="D11" s="53">
        <v>1</v>
      </c>
      <c r="E11" s="13" t="s">
        <v>263</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228</v>
      </c>
    </row>
    <row r="12" spans="1:14" x14ac:dyDescent="0.35">
      <c r="B12" s="6">
        <f xml:space="preserve"> ROW( doc_tablesList[[#This Row],[ID]] ) - ROW(doc_tablesList[[#Headers],[ID]] )</f>
        <v>9</v>
      </c>
      <c r="C12" s="13" t="s">
        <v>186</v>
      </c>
      <c r="D12" s="53">
        <v>1</v>
      </c>
      <c r="E12" s="13" t="s">
        <v>263</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33</v>
      </c>
      <c r="I12" s="57">
        <f ca="1" xml:space="preserve"> doc_tablesList[[#This Row],[Number of Data Rows]] + doc_tablesList[[#This Row],[Header Row]]</f>
        <v>207</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230</v>
      </c>
    </row>
    <row r="13" spans="1:14" x14ac:dyDescent="0.35">
      <c r="B13" s="6">
        <f xml:space="preserve"> ROW( doc_tablesList[[#This Row],[ID]] ) - ROW(doc_tablesList[[#Headers],[ID]] )</f>
        <v>10</v>
      </c>
      <c r="C13" s="13" t="s">
        <v>80</v>
      </c>
      <c r="D13" s="53">
        <v>1</v>
      </c>
      <c r="E13" s="13" t="s">
        <v>263</v>
      </c>
      <c r="F13" s="53" t="str">
        <f t="shared" si="1"/>
        <v>row_id</v>
      </c>
      <c r="G13" s="57" cm="1">
        <f t="array" aca="1" ref="G13" ca="1" xml:space="preserve"> INDEX( ROW( INDIRECT( _xlfn.TEXTJOIN( "", , doc_tablesList[[#This Row],[Table Name]], "[[#Headers],[", doc_tablesList[[#This Row],[ID_columnName]], "]]" ) ) ), 1 )</f>
        <v>254</v>
      </c>
      <c r="H13" s="57">
        <f ca="1" xml:space="preserve"> MAX( INDIRECT( _xlfn.TEXTJOIN( "", , doc_tablesList[[#This Row],[Table Name]], "[", doc_tablesList[[#This Row],[ID_columnName]], "]" ) ) )</f>
        <v>7</v>
      </c>
      <c r="I13" s="57">
        <f ca="1" xml:space="preserve"> doc_tablesList[[#This Row],[Number of Data Rows]] + doc_tablesList[[#This Row],[Header Row]]</f>
        <v>261</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231</v>
      </c>
    </row>
    <row r="14" spans="1:14" x14ac:dyDescent="0.35">
      <c r="B14" s="6">
        <f xml:space="preserve"> ROW( doc_tablesList[[#This Row],[ID]] ) - ROW(doc_tablesList[[#Headers],[ID]] )</f>
        <v>11</v>
      </c>
      <c r="C14" s="13" t="s">
        <v>261</v>
      </c>
      <c r="D14" s="53">
        <v>1</v>
      </c>
      <c r="E14" s="13" t="s">
        <v>263</v>
      </c>
      <c r="F14" s="53" t="str">
        <f t="shared" si="1"/>
        <v>row_id</v>
      </c>
      <c r="G14" s="57" cm="1">
        <f t="array" aca="1" ref="G14" ca="1" xml:space="preserve"> INDEX( ROW( INDIRECT( _xlfn.TEXTJOIN( "", , doc_tablesList[[#This Row],[Table Name]], "[[#Headers],[", doc_tablesList[[#This Row],[ID_columnName]], "]]" ) ) ), 1 )</f>
        <v>235</v>
      </c>
      <c r="H14" s="57">
        <f ca="1" xml:space="preserve"> MAX( INDIRECT( _xlfn.TEXTJOIN( "", , doc_tablesList[[#This Row],[Table Name]], "[", doc_tablesList[[#This Row],[ID_columnName]], "]" ) ) )</f>
        <v>14</v>
      </c>
      <c r="I14" s="57">
        <f ca="1" xml:space="preserve"> doc_tablesList[[#This Row],[Number of Data Rows]] + doc_tablesList[[#This Row],[Header Row]]</f>
        <v>249</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232</v>
      </c>
    </row>
    <row r="15" spans="1:14" x14ac:dyDescent="0.35">
      <c r="B15" s="6">
        <f xml:space="preserve"> ROW( doc_tablesList[[#This Row],[ID]] ) - ROW(doc_tablesList[[#Headers],[ID]] )</f>
        <v>12</v>
      </c>
      <c r="C15" s="13" t="s">
        <v>210</v>
      </c>
      <c r="D15" s="53">
        <v>1</v>
      </c>
      <c r="E15" s="13" t="s">
        <v>263</v>
      </c>
      <c r="F15" s="53" t="str">
        <f t="shared" ref="F15:F20" si="2" xml:space="preserve"> "row_id"</f>
        <v>row_id</v>
      </c>
      <c r="G15" s="57" cm="1">
        <f t="array" aca="1" ref="G15" ca="1" xml:space="preserve"> INDEX( ROW( INDIRECT( _xlfn.TEXTJOIN( "", , doc_tablesList[[#This Row],[Table Name]], "[[#Headers],[", doc_tablesList[[#This Row],[ID_columnName]], "]]" ) ) ), 1 )</f>
        <v>212</v>
      </c>
      <c r="H15" s="57">
        <f ca="1" xml:space="preserve"> MAX( INDIRECT( _xlfn.TEXTJOIN( "", , doc_tablesList[[#This Row],[Table Name]], "[", doc_tablesList[[#This Row],[ID_columnName]], "]" ) ) )</f>
        <v>3</v>
      </c>
      <c r="I15" s="57">
        <f ca="1" xml:space="preserve"> doc_tablesList[[#This Row],[Number of Data Rows]] + doc_tablesList[[#This Row],[Header Row]]</f>
        <v>215</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233</v>
      </c>
    </row>
    <row r="16" spans="1:14" x14ac:dyDescent="0.35">
      <c r="B16" s="6">
        <f xml:space="preserve"> ROW( doc_tablesList[[#This Row],[ID]] ) - ROW(doc_tablesList[[#Headers],[ID]] )</f>
        <v>13</v>
      </c>
      <c r="C16" s="13" t="s">
        <v>262</v>
      </c>
      <c r="D16" s="53">
        <v>1</v>
      </c>
      <c r="E16" s="13" t="s">
        <v>263</v>
      </c>
      <c r="F16" s="53" t="str">
        <f t="shared" si="2"/>
        <v>row_id</v>
      </c>
      <c r="G16" s="57" cm="1">
        <f t="array" aca="1" ref="G16" ca="1" xml:space="preserve"> INDEX( ROW( INDIRECT( _xlfn.TEXTJOIN( "", , doc_tablesList[[#This Row],[Table Name]], "[[#Headers],[", doc_tablesList[[#This Row],[ID_columnName]], "]]" ) ) ), 1 )</f>
        <v>228</v>
      </c>
      <c r="H16" s="57">
        <f ca="1" xml:space="preserve"> MAX( INDIRECT( _xlfn.TEXTJOIN( "", , doc_tablesList[[#This Row],[Table Name]], "[", doc_tablesList[[#This Row],[ID_columnName]], "]" ) ) )</f>
        <v>2</v>
      </c>
      <c r="I16" s="57">
        <f ca="1" xml:space="preserve"> doc_tablesList[[#This Row],[Number of Data Rows]] + doc_tablesList[[#This Row],[Header Row]]</f>
        <v>230</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292</v>
      </c>
    </row>
    <row r="17" spans="2:14" x14ac:dyDescent="0.35">
      <c r="B17" s="6">
        <f xml:space="preserve"> ROW( doc_tablesList[[#This Row],[ID]] ) - ROW(doc_tablesList[[#Headers],[ID]] )</f>
        <v>14</v>
      </c>
      <c r="C17" s="13" t="s">
        <v>357</v>
      </c>
      <c r="D17" s="53">
        <v>1</v>
      </c>
      <c r="E17" s="13" t="s">
        <v>263</v>
      </c>
      <c r="F17" s="53" t="str">
        <f t="shared" si="2"/>
        <v>row_id</v>
      </c>
      <c r="G17" s="57" cm="1">
        <f t="array" aca="1" ref="G17" ca="1" xml:space="preserve"> INDEX( ROW( INDIRECT( _xlfn.TEXTJOIN( "", , doc_tablesList[[#This Row],[Table Name]], "[[#Headers],[", doc_tablesList[[#This Row],[ID_columnName]], "]]" ) ) ), 1 )</f>
        <v>266</v>
      </c>
      <c r="H17" s="57">
        <f ca="1" xml:space="preserve"> MAX( INDIRECT( _xlfn.TEXTJOIN( "", , doc_tablesList[[#This Row],[Table Name]], "[", doc_tablesList[[#This Row],[ID_columnName]], "]" ) ) )</f>
        <v>4</v>
      </c>
      <c r="I17" s="57">
        <f ca="1" xml:space="preserve"> doc_tablesList[[#This Row],[Number of Data Rows]] + doc_tablesList[[#This Row],[Header Row]]</f>
        <v>270</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358</v>
      </c>
    </row>
    <row r="18" spans="2:14" x14ac:dyDescent="0.35">
      <c r="B18" s="6">
        <f xml:space="preserve"> ROW( doc_tablesList[[#This Row],[ID]] ) - ROW(doc_tablesList[[#Headers],[ID]] )</f>
        <v>15</v>
      </c>
      <c r="C18" s="13" t="s">
        <v>356</v>
      </c>
      <c r="D18" s="53">
        <v>1</v>
      </c>
      <c r="E18" s="13" t="s">
        <v>356</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521</v>
      </c>
    </row>
    <row r="19" spans="2:14" x14ac:dyDescent="0.35">
      <c r="B19" s="6">
        <f xml:space="preserve"> ROW( doc_tablesList[[#This Row],[ID]] ) - ROW(doc_tablesList[[#Headers],[ID]] )</f>
        <v>16</v>
      </c>
      <c r="C19" s="13" t="s">
        <v>435</v>
      </c>
      <c r="D19" s="53">
        <v>1</v>
      </c>
      <c r="E19" s="13" t="s">
        <v>435</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522</v>
      </c>
    </row>
    <row r="20" spans="2:14" x14ac:dyDescent="0.35">
      <c r="B20" s="6">
        <f xml:space="preserve"> ROW( doc_tablesList[[#This Row],[ID]] ) - ROW(doc_tablesList[[#Headers],[ID]] )</f>
        <v>17</v>
      </c>
      <c r="C20" s="13" t="s">
        <v>519</v>
      </c>
      <c r="D20" s="53">
        <v>1</v>
      </c>
      <c r="E20" s="13" t="s">
        <v>519</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520</v>
      </c>
    </row>
    <row r="21" spans="2:14" x14ac:dyDescent="0.35">
      <c r="B21" s="6">
        <f xml:space="preserve"> ROW( doc_tablesList[[#This Row],[ID]] ) - ROW(doc_tablesList[[#Headers],[ID]] )</f>
        <v>18</v>
      </c>
      <c r="C21" s="13" t="s">
        <v>638</v>
      </c>
      <c r="D21" s="53">
        <v>1</v>
      </c>
      <c r="E21" s="13" t="s">
        <v>263</v>
      </c>
      <c r="F21" s="53" t="str">
        <f xml:space="preserve"> "row_id"</f>
        <v>row_id</v>
      </c>
      <c r="G21" s="57" cm="1">
        <f t="array" aca="1" ref="G21" ca="1" xml:space="preserve"> INDEX( ROW( INDIRECT( _xlfn.TEXTJOIN( "", , doc_tablesList[[#This Row],[Table Name]], "[[#Headers],[", doc_tablesList[[#This Row],[ID_columnName]], "]]" ) ) ), 1 )</f>
        <v>275</v>
      </c>
      <c r="H21" s="57">
        <f ca="1" xml:space="preserve"> MAX( INDIRECT( _xlfn.TEXTJOIN( "", , doc_tablesList[[#This Row],[Table Name]], "[", doc_tablesList[[#This Row],[ID_columnName]], "]" ) ) )</f>
        <v>49</v>
      </c>
      <c r="I21" s="57">
        <f ca="1" xml:space="preserve"> doc_tablesList[[#This Row],[Number of Data Rows]] + doc_tablesList[[#This Row],[Header Row]]</f>
        <v>324</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639</v>
      </c>
    </row>
    <row r="22" spans="2:14" x14ac:dyDescent="0.35">
      <c r="B22" s="6">
        <f xml:space="preserve"> ROW( doc_tablesList[[#This Row],[ID]] ) - ROW(doc_tablesList[[#Headers],[ID]] )</f>
        <v>19</v>
      </c>
      <c r="C22" s="13" t="s">
        <v>647</v>
      </c>
      <c r="D22" s="53">
        <v>1</v>
      </c>
      <c r="E22" s="13" t="s">
        <v>263</v>
      </c>
      <c r="F22" s="53" t="s">
        <v>127</v>
      </c>
      <c r="G22" s="57" cm="1">
        <f t="array" aca="1" ref="G22" ca="1" xml:space="preserve"> INDEX( ROW( INDIRECT( _xlfn.TEXTJOIN( "", , doc_tablesList[[#This Row],[Table Name]], "[[#Headers],[", doc_tablesList[[#This Row],[ID_columnName]], "]]" ) ) ), 1 )</f>
        <v>330</v>
      </c>
      <c r="H22" s="57">
        <f ca="1" xml:space="preserve"> MAX( INDIRECT( _xlfn.TEXTJOIN( "", , doc_tablesList[[#This Row],[Table Name]], "[", doc_tablesList[[#This Row],[ID_columnName]], "]" ) ) )</f>
        <v>2</v>
      </c>
      <c r="I22" s="57">
        <f ca="1" xml:space="preserve"> doc_tablesList[[#This Row],[Number of Data Rows]] + doc_tablesList[[#This Row],[Header Row]]</f>
        <v>332</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127</v>
      </c>
      <c r="C3" s="11" t="s">
        <v>77</v>
      </c>
      <c r="D3" s="30" t="s">
        <v>487</v>
      </c>
      <c r="E3" s="11" t="s">
        <v>488</v>
      </c>
    </row>
    <row r="4" spans="1:5" x14ac:dyDescent="0.35">
      <c r="B4" s="6">
        <f xml:space="preserve"> ROW( testDev[[#This Row],[row_id]] ) - ROW(testDev[[#Headers],[row_id]] )</f>
        <v>1</v>
      </c>
      <c r="C4" s="13" t="s">
        <v>81</v>
      </c>
      <c r="D4" s="53" t="s">
        <v>489</v>
      </c>
      <c r="E4" s="77" t="s">
        <v>490</v>
      </c>
    </row>
    <row r="5" spans="1:5" ht="31.5" x14ac:dyDescent="0.35">
      <c r="B5" s="6">
        <f xml:space="preserve"> ROW( testDev[[#This Row],[row_id]] ) - ROW(testDev[[#Headers],[row_id]] )</f>
        <v>2</v>
      </c>
      <c r="C5" s="13" t="s">
        <v>183</v>
      </c>
      <c r="D5" s="53" t="s">
        <v>491</v>
      </c>
      <c r="E5" s="77" t="s">
        <v>492</v>
      </c>
    </row>
    <row r="6" spans="1:5" ht="42" x14ac:dyDescent="0.35">
      <c r="B6" s="6">
        <f xml:space="preserve"> ROW( testDev[[#This Row],[row_id]] ) - ROW(testDev[[#Headers],[row_id]] )</f>
        <v>3</v>
      </c>
      <c r="C6" s="13" t="s">
        <v>200</v>
      </c>
      <c r="D6" s="53" t="s">
        <v>489</v>
      </c>
      <c r="E6" s="77" t="s">
        <v>493</v>
      </c>
    </row>
    <row r="7" spans="1:5" x14ac:dyDescent="0.35">
      <c r="B7" s="6">
        <f xml:space="preserve"> ROW( testDev[[#This Row],[row_id]] ) - ROW(testDev[[#Headers],[row_id]] )</f>
        <v>4</v>
      </c>
      <c r="C7" s="13" t="s">
        <v>175</v>
      </c>
      <c r="D7" s="53" t="s">
        <v>494</v>
      </c>
      <c r="E7" s="77" t="s">
        <v>495</v>
      </c>
    </row>
    <row r="8" spans="1:5" x14ac:dyDescent="0.35">
      <c r="B8" s="6">
        <f xml:space="preserve"> ROW( testDev[[#This Row],[row_id]] ) - ROW(testDev[[#Headers],[row_id]] )</f>
        <v>5</v>
      </c>
      <c r="C8" s="13" t="s">
        <v>434</v>
      </c>
      <c r="D8" s="53" t="s">
        <v>494</v>
      </c>
      <c r="E8" s="77" t="s">
        <v>495</v>
      </c>
    </row>
    <row r="9" spans="1:5" x14ac:dyDescent="0.35">
      <c r="B9" s="6">
        <f xml:space="preserve"> ROW( testDev[[#This Row],[row_id]] ) - ROW(testDev[[#Headers],[row_id]] )</f>
        <v>6</v>
      </c>
      <c r="C9" s="13" t="s">
        <v>461</v>
      </c>
      <c r="D9" s="53" t="s">
        <v>489</v>
      </c>
      <c r="E9" s="77" t="s">
        <v>496</v>
      </c>
    </row>
    <row r="10" spans="1:5" x14ac:dyDescent="0.35">
      <c r="B10" s="6">
        <f xml:space="preserve"> ROW( testDev[[#This Row],[row_id]] ) - ROW(testDev[[#Headers],[row_id]] )</f>
        <v>7</v>
      </c>
      <c r="C10" s="13" t="s">
        <v>184</v>
      </c>
      <c r="D10" s="53" t="s">
        <v>489</v>
      </c>
      <c r="E10" s="77" t="s">
        <v>497</v>
      </c>
    </row>
    <row r="11" spans="1:5" ht="21" x14ac:dyDescent="0.35">
      <c r="B11" s="6">
        <f xml:space="preserve"> ROW( testDev[[#This Row],[row_id]] ) - ROW(testDev[[#Headers],[row_id]] )</f>
        <v>8</v>
      </c>
      <c r="C11" s="13" t="s">
        <v>185</v>
      </c>
      <c r="D11" s="53" t="s">
        <v>489</v>
      </c>
      <c r="E11" s="77" t="s">
        <v>498</v>
      </c>
    </row>
    <row r="12" spans="1:5" ht="21" x14ac:dyDescent="0.35">
      <c r="B12" s="6">
        <f xml:space="preserve"> ROW( testDev[[#This Row],[row_id]] ) - ROW(testDev[[#Headers],[row_id]] )</f>
        <v>9</v>
      </c>
      <c r="C12" s="13" t="s">
        <v>186</v>
      </c>
      <c r="D12" s="53" t="s">
        <v>491</v>
      </c>
      <c r="E12" s="77" t="s">
        <v>499</v>
      </c>
    </row>
    <row r="13" spans="1:5" x14ac:dyDescent="0.35">
      <c r="B13" s="6">
        <f xml:space="preserve"> ROW( testDev[[#This Row],[row_id]] ) - ROW(testDev[[#Headers],[row_id]] )</f>
        <v>10</v>
      </c>
      <c r="C13" s="13" t="s">
        <v>80</v>
      </c>
      <c r="D13" s="53" t="s">
        <v>494</v>
      </c>
      <c r="E13" s="77" t="s">
        <v>495</v>
      </c>
    </row>
    <row r="14" spans="1:5" x14ac:dyDescent="0.35">
      <c r="B14" s="6">
        <f xml:space="preserve"> ROW( testDev[[#This Row],[row_id]] ) - ROW(testDev[[#Headers],[row_id]] )</f>
        <v>11</v>
      </c>
      <c r="C14" s="13" t="s">
        <v>261</v>
      </c>
      <c r="D14" s="53" t="s">
        <v>491</v>
      </c>
      <c r="E14" s="77" t="s">
        <v>500</v>
      </c>
    </row>
    <row r="15" spans="1:5" ht="21" x14ac:dyDescent="0.35">
      <c r="B15" s="6">
        <f xml:space="preserve"> ROW( testDev[[#This Row],[row_id]] ) - ROW(testDev[[#Headers],[row_id]] )</f>
        <v>12</v>
      </c>
      <c r="C15" s="13" t="s">
        <v>210</v>
      </c>
      <c r="D15" s="53" t="s">
        <v>494</v>
      </c>
      <c r="E15" s="77" t="s">
        <v>501</v>
      </c>
    </row>
    <row r="16" spans="1:5" x14ac:dyDescent="0.35">
      <c r="B16" s="6">
        <f xml:space="preserve"> ROW( testDev[[#This Row],[row_id]] ) - ROW(testDev[[#Headers],[row_id]] )</f>
        <v>13</v>
      </c>
      <c r="C16" s="13" t="s">
        <v>262</v>
      </c>
      <c r="D16" s="53" t="s">
        <v>494</v>
      </c>
      <c r="E16" s="77" t="s">
        <v>502</v>
      </c>
    </row>
    <row r="17" spans="2:5" x14ac:dyDescent="0.35">
      <c r="B17" s="6">
        <f xml:space="preserve"> ROW( testDev[[#This Row],[row_id]] ) - ROW(testDev[[#Headers],[row_id]] )</f>
        <v>14</v>
      </c>
      <c r="C17" s="13" t="s">
        <v>357</v>
      </c>
      <c r="D17" s="53" t="s">
        <v>494</v>
      </c>
      <c r="E17" s="77" t="s">
        <v>495</v>
      </c>
    </row>
    <row r="18" spans="2:5" x14ac:dyDescent="0.35">
      <c r="B18" s="6">
        <f xml:space="preserve"> ROW( testDev[[#This Row],[row_id]] ) - ROW(testDev[[#Headers],[row_id]] )</f>
        <v>15</v>
      </c>
      <c r="C18" s="13" t="s">
        <v>356</v>
      </c>
      <c r="D18" s="53" t="s">
        <v>494</v>
      </c>
      <c r="E18" s="77" t="s">
        <v>503</v>
      </c>
    </row>
    <row r="19" spans="2:5" ht="42" x14ac:dyDescent="0.35">
      <c r="B19" s="6">
        <f xml:space="preserve"> ROW( testDev[[#This Row],[row_id]] ) - ROW(testDev[[#Headers],[row_id]] )</f>
        <v>16</v>
      </c>
      <c r="C19" s="13" t="s">
        <v>435</v>
      </c>
      <c r="D19" s="53" t="s">
        <v>491</v>
      </c>
      <c r="E19" s="77" t="s">
        <v>504</v>
      </c>
    </row>
    <row r="20" spans="2:5" x14ac:dyDescent="0.35">
      <c r="B20" s="6">
        <f xml:space="preserve"> ROW( testDev[[#This Row],[row_id]] ) - ROW(testDev[[#Headers],[row_id]] )</f>
        <v>17</v>
      </c>
      <c r="C20" s="13" t="s">
        <v>505</v>
      </c>
      <c r="D20" s="53" t="s">
        <v>489</v>
      </c>
      <c r="E20" s="77" t="s">
        <v>506</v>
      </c>
    </row>
    <row r="21" spans="2:5" ht="21" x14ac:dyDescent="0.35">
      <c r="B21" s="6">
        <f xml:space="preserve"> ROW( testDev[[#This Row],[row_id]] ) - ROW(testDev[[#Headers],[row_id]] )</f>
        <v>18</v>
      </c>
      <c r="C21" s="13" t="s">
        <v>507</v>
      </c>
      <c r="D21" s="53" t="s">
        <v>494</v>
      </c>
      <c r="E21" s="77" t="s">
        <v>508</v>
      </c>
    </row>
    <row r="22" spans="2:5" x14ac:dyDescent="0.35">
      <c r="B22" s="6">
        <f xml:space="preserve"> ROW( testDev[[#This Row],[row_id]] ) - ROW(testDev[[#Headers],[row_id]] )</f>
        <v>19</v>
      </c>
      <c r="C22" s="13" t="s">
        <v>509</v>
      </c>
      <c r="D22" s="53" t="s">
        <v>489</v>
      </c>
      <c r="E22" s="77" t="s">
        <v>510</v>
      </c>
    </row>
    <row r="23" spans="2:5" x14ac:dyDescent="0.35">
      <c r="B23" s="6">
        <f xml:space="preserve"> ROW( testDev[[#This Row],[row_id]] ) - ROW(testDev[[#Headers],[row_id]] )</f>
        <v>20</v>
      </c>
      <c r="C23" s="13" t="s">
        <v>511</v>
      </c>
      <c r="D23" s="53" t="s">
        <v>494</v>
      </c>
      <c r="E23" s="77" t="s">
        <v>495</v>
      </c>
    </row>
    <row r="24" spans="2:5" x14ac:dyDescent="0.35">
      <c r="B24" s="6">
        <f xml:space="preserve"> ROW( testDev[[#This Row],[row_id]] ) - ROW(testDev[[#Headers],[row_id]] )</f>
        <v>21</v>
      </c>
      <c r="C24" s="13" t="s">
        <v>512</v>
      </c>
      <c r="D24" s="53" t="s">
        <v>494</v>
      </c>
      <c r="E24" s="77" t="s">
        <v>495</v>
      </c>
    </row>
    <row r="25" spans="2:5" x14ac:dyDescent="0.35">
      <c r="B25" s="6">
        <f xml:space="preserve"> ROW( testDev[[#This Row],[row_id]] ) - ROW(testDev[[#Headers],[row_id]] )</f>
        <v>22</v>
      </c>
      <c r="C25" s="13" t="s">
        <v>513</v>
      </c>
      <c r="D25" s="53" t="s">
        <v>494</v>
      </c>
      <c r="E25" s="77" t="s">
        <v>495</v>
      </c>
    </row>
    <row r="26" spans="2:5" x14ac:dyDescent="0.35">
      <c r="B26" s="6">
        <f xml:space="preserve"> ROW( testDev[[#This Row],[row_id]] ) - ROW(testDev[[#Headers],[row_id]] )</f>
        <v>23</v>
      </c>
      <c r="C26" s="13" t="s">
        <v>514</v>
      </c>
      <c r="D26" s="53" t="s">
        <v>494</v>
      </c>
      <c r="E26" s="77" t="s">
        <v>495</v>
      </c>
    </row>
    <row r="27" spans="2:5" ht="42" x14ac:dyDescent="0.35">
      <c r="B27" s="6">
        <f xml:space="preserve"> ROW( testDev[[#This Row],[row_id]] ) - ROW(testDev[[#Headers],[row_id]] )</f>
        <v>24</v>
      </c>
      <c r="C27" s="13" t="s">
        <v>515</v>
      </c>
      <c r="D27" s="53" t="s">
        <v>491</v>
      </c>
      <c r="E27" s="77" t="s">
        <v>516</v>
      </c>
    </row>
    <row r="28" spans="2:5" ht="21" x14ac:dyDescent="0.35">
      <c r="B28" s="6">
        <f xml:space="preserve"> ROW( testDev[[#This Row],[row_id]] ) - ROW(testDev[[#Headers],[row_id]] )</f>
        <v>25</v>
      </c>
      <c r="C28" s="13" t="s">
        <v>517</v>
      </c>
      <c r="D28" s="53" t="s">
        <v>489</v>
      </c>
      <c r="E28" s="77" t="s">
        <v>518</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2"/>
  <sheetViews>
    <sheetView tabSelected="1" topLeftCell="A16" zoomScale="90" zoomScaleNormal="90" workbookViewId="0">
      <pane xSplit="3" topLeftCell="D1" activePane="topRight" state="frozen"/>
      <selection pane="topRight" activeCell="B20" sqref="B20"/>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317</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328</v>
      </c>
    </row>
    <row r="3" spans="1:21" x14ac:dyDescent="0.3">
      <c r="C3" s="79" t="str">
        <f ca="1" xml:space="preserve"> OFFSET( INDIRECT( ADDRESS( ROW( co_impactYears[[#Headers],[row_id]] ), COLUMN( co_impactYears[[#Headers],[row_id]] ), , , ) ), -2, , 1, 1 )</f>
        <v>Impact Year Estimates</v>
      </c>
      <c r="D3" s="3" t="s">
        <v>329</v>
      </c>
    </row>
    <row r="4" spans="1:21" x14ac:dyDescent="0.3">
      <c r="C4" s="79" t="str">
        <f ca="1" xml:space="preserve"> OFFSET( INDIRECT( ADDRESS( ROW( co_variants[[#Headers],[row_id]] ), COLUMN( co_variants[[#Headers],[row_id]] ), , , ) ), -4, , 1, 1 )</f>
        <v>Variants Table</v>
      </c>
      <c r="D4" s="3" t="s">
        <v>330</v>
      </c>
    </row>
    <row r="5" spans="1:21" x14ac:dyDescent="0.3">
      <c r="C5" s="79" t="str">
        <f ca="1" xml:space="preserve"> OFFSET( INDIRECT( ADDRESS( ROW( co_impactTypes[[#Headers],[row_id]] ), COLUMN( co_impactTypes[[#Headers],[row_id]] ), , , ) ), -2, , 1, 1 )</f>
        <v>Impact Types</v>
      </c>
      <c r="D5" s="3" t="s">
        <v>331</v>
      </c>
    </row>
    <row r="6" spans="1:21" x14ac:dyDescent="0.3">
      <c r="C6" s="79" t="str">
        <f ca="1" xml:space="preserve"> OFFSET( INDIRECT( ADDRESS( ROW( co_scalarInfo[[#Headers],[row_id]] ), COLUMN( co_scalarInfo[[#Headers],[row_id]] ), , , ) ), -2, , 1, 1 )</f>
        <v>Scalar Information</v>
      </c>
      <c r="D6" s="3" t="s">
        <v>332</v>
      </c>
    </row>
    <row r="7" spans="1:21" x14ac:dyDescent="0.3">
      <c r="C7" s="79" t="str">
        <f ca="1" xml:space="preserve"> OFFSET( INDIRECT( ADDRESS( ROW( co_econMultipliers[[#Headers],[row_id]] ), COLUMN( co_econMultipliers[[#Headers],[row_id]] ), , , ) ), -2, , 1, 1 )</f>
        <v>Economic Multipliers</v>
      </c>
      <c r="D7" s="3" t="s">
        <v>333</v>
      </c>
    </row>
    <row r="8" spans="1:21" x14ac:dyDescent="0.3">
      <c r="C8" s="79" t="str">
        <f ca="1" xml:space="preserve"> OFFSET( INDIRECT( ADDRESS( ROW( co_constants[[#Headers],[row_id]] ), COLUMN( co_constants[[#Headers],[row_id]] ), , , ) ), -2, , 1, 1 )</f>
        <v>Constants</v>
      </c>
      <c r="D8" s="3" t="s">
        <v>323</v>
      </c>
    </row>
    <row r="9" spans="1:21" x14ac:dyDescent="0.3">
      <c r="C9" s="79" t="str">
        <f ca="1" xml:space="preserve"> OFFSET( INDIRECT( ADDRESS( ROW( co_modelTypes[[#Headers],[row_id]] ), COLUMN( co_modelTypes[[#Headers],[row_id]] ), , , ) ), -2, , 1, 1 )</f>
        <v>Model Types</v>
      </c>
      <c r="D9" s="3" t="s">
        <v>324</v>
      </c>
    </row>
    <row r="10" spans="1:21" x14ac:dyDescent="0.3">
      <c r="C10" s="79" t="str">
        <f ca="1" xml:space="preserve"> OFFSET( INDIRECT( ADDRESS( ROW( co_models[[#Headers],[row_id]] ), COLUMN( co_models[[#Headers],[row_id]] ), , , ) ), -2, , 1, 1 )</f>
        <v>Binning Models</v>
      </c>
      <c r="D10" s="3" t="s">
        <v>325</v>
      </c>
    </row>
    <row r="11" spans="1:21" x14ac:dyDescent="0.3">
      <c r="C11" s="79" t="str">
        <f ca="1" xml:space="preserve"> OFFSET( INDIRECT( ADDRESS( ROW( co_regions[[#Headers],[row_id]] ), COLUMN( co_regions[[#Headers],[row_id]] ), , , ) ), -2, , 1, 1 )</f>
        <v>Regions</v>
      </c>
      <c r="D11" s="3" t="s">
        <v>334</v>
      </c>
    </row>
    <row r="12" spans="1:21" x14ac:dyDescent="0.3">
      <c r="C12" s="79" t="str">
        <f ca="1" xml:space="preserve"> OFFSET( INDIRECT( ADDRESS( ROW( co_inputScenarioInfo[[#Headers],[row_id]] ), COLUMN( co_inputScenarioInfo[[#Headers],[row_id]] ), , , ) ), -2, , 1, 1 )</f>
        <v>Input Scenario Information</v>
      </c>
      <c r="D12" s="3" t="s">
        <v>359</v>
      </c>
    </row>
    <row r="13" spans="1:21" x14ac:dyDescent="0.3">
      <c r="C13" s="79" t="str">
        <f ca="1" xml:space="preserve"> OFFSET( INDIRECT( ADDRESS( ROW( co_states[[#Headers],[row_id]] ), COLUMN( co_states[[#Headers],[row_id]] ), , , ) ), -2, , 1, 1 )</f>
        <v>States</v>
      </c>
      <c r="D13" s="3" t="s">
        <v>637</v>
      </c>
    </row>
    <row r="14" spans="1:21" x14ac:dyDescent="0.3">
      <c r="C14" s="79" t="str">
        <f ca="1" xml:space="preserve"> OFFSET( INDIRECT( ADDRESS( ROW( co_slrScalars[[#Headers],[row_id]] ), COLUMN( co_slrScalars[[#Headers],[row_id]] ), , , ) ), -3, , 1, 1 )</f>
        <v>SLR Scalars</v>
      </c>
      <c r="D14" s="3" t="s">
        <v>646</v>
      </c>
    </row>
    <row r="16" spans="1:21" ht="21" x14ac:dyDescent="0.3">
      <c r="C16" s="83" t="s">
        <v>316</v>
      </c>
      <c r="D16" s="80" t="s">
        <v>322</v>
      </c>
      <c r="E16" s="81" t="s">
        <v>308</v>
      </c>
      <c r="F16" s="82" t="s">
        <v>315</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127</v>
      </c>
      <c r="C20" s="45" t="s">
        <v>58</v>
      </c>
      <c r="D20" s="44" t="s">
        <v>85</v>
      </c>
      <c r="E20" s="46" t="s">
        <v>108</v>
      </c>
      <c r="F20" s="46" t="s">
        <v>187</v>
      </c>
      <c r="G20" s="46" t="s">
        <v>640</v>
      </c>
      <c r="H20" s="46" t="s">
        <v>327</v>
      </c>
      <c r="I20" s="46" t="s">
        <v>471</v>
      </c>
      <c r="J20" s="46" t="s">
        <v>178</v>
      </c>
      <c r="K20" s="46" t="s">
        <v>179</v>
      </c>
      <c r="L20" s="46" t="s">
        <v>472</v>
      </c>
      <c r="M20" s="46" t="s">
        <v>267</v>
      </c>
      <c r="N20" s="46" t="s">
        <v>268</v>
      </c>
      <c r="O20" s="46" t="s">
        <v>269</v>
      </c>
      <c r="P20" s="46" t="s">
        <v>270</v>
      </c>
      <c r="Q20" s="46" t="s">
        <v>314</v>
      </c>
    </row>
    <row r="21" spans="1:21" ht="21" x14ac:dyDescent="0.3">
      <c r="B21" s="112">
        <f xml:space="preserve"> ROW( co_sectors[[#This Row],[row_id]] ) - ROW( co_sectors[[#Headers],[row_id]] )</f>
        <v>1</v>
      </c>
      <c r="C21" s="113" t="s">
        <v>103</v>
      </c>
      <c r="D21" s="49" t="s">
        <v>655</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297</v>
      </c>
      <c r="D22" s="50" t="s">
        <v>299</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1" x14ac:dyDescent="0.3">
      <c r="B23" s="116">
        <f xml:space="preserve"> ROW( co_sectors[[#This Row],[row_id]] ) - ROW( co_sectors[[#Headers],[row_id]] )</f>
        <v>3</v>
      </c>
      <c r="C23" s="113" t="s">
        <v>649</v>
      </c>
      <c r="D23" s="49" t="s">
        <v>652</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455</v>
      </c>
      <c r="D24" s="49" t="s">
        <v>457</v>
      </c>
      <c r="E24" s="26">
        <v>1</v>
      </c>
      <c r="F24" s="30" t="s">
        <v>166</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456</v>
      </c>
      <c r="D25" s="49" t="s">
        <v>458</v>
      </c>
      <c r="E25" s="26">
        <v>1</v>
      </c>
      <c r="F25" s="29" t="s">
        <v>166</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1" x14ac:dyDescent="0.3">
      <c r="B26" s="116">
        <f xml:space="preserve"> ROW( co_sectors[[#This Row],[row_id]] ) - ROW( co_sectors[[#Headers],[row_id]] )</f>
        <v>6</v>
      </c>
      <c r="C26" s="117" t="s">
        <v>650</v>
      </c>
      <c r="D26" s="107" t="s">
        <v>653</v>
      </c>
      <c r="E26" s="108">
        <v>1</v>
      </c>
      <c r="F26" s="103" t="s">
        <v>166</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1" x14ac:dyDescent="0.3">
      <c r="B27" s="116">
        <f xml:space="preserve"> ROW( co_sectors[[#This Row],[row_id]] ) - ROW( co_sectors[[#Headers],[row_id]] )</f>
        <v>7</v>
      </c>
      <c r="C27" s="113" t="s">
        <v>23</v>
      </c>
      <c r="D27" s="49" t="s">
        <v>37</v>
      </c>
      <c r="E27" s="26">
        <v>1</v>
      </c>
      <c r="F27" s="30" t="s">
        <v>165</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296</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1" x14ac:dyDescent="0.3">
      <c r="B29" s="116">
        <f xml:space="preserve"> ROW( co_sectors[[#This Row],[row_id]] ) - ROW( co_sectors[[#Headers],[row_id]] )</f>
        <v>9</v>
      </c>
      <c r="C29" s="118" t="s">
        <v>294</v>
      </c>
      <c r="D29" s="49" t="s">
        <v>293</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3">
      <c r="B30" s="116">
        <f xml:space="preserve"> ROW( co_sectors[[#This Row],[row_id]] ) - ROW( co_sectors[[#Headers],[row_id]] )</f>
        <v>10</v>
      </c>
      <c r="C30" s="113" t="s">
        <v>17</v>
      </c>
      <c r="D30" s="49" t="s">
        <v>38</v>
      </c>
      <c r="E30" s="26">
        <v>1</v>
      </c>
      <c r="F30" s="29" t="s">
        <v>166</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21" x14ac:dyDescent="0.3">
      <c r="B31" s="116">
        <f xml:space="preserve"> ROW( co_sectors[[#This Row],[row_id]] ) - ROW( co_sectors[[#Headers],[row_id]] )</f>
        <v>11</v>
      </c>
      <c r="C31" s="113" t="s">
        <v>60</v>
      </c>
      <c r="D31" s="49" t="s">
        <v>654</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369</v>
      </c>
      <c r="E32" s="26">
        <v>1</v>
      </c>
      <c r="F32" s="30" t="s">
        <v>166</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437</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651</v>
      </c>
      <c r="D35" s="49" t="s">
        <v>651</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1" x14ac:dyDescent="0.3">
      <c r="B36" s="114">
        <f xml:space="preserve"> ROW( co_sectors[[#This Row],[row_id]] ) - ROW( co_sectors[[#Headers],[row_id]] )</f>
        <v>16</v>
      </c>
      <c r="C36" s="115" t="s">
        <v>48</v>
      </c>
      <c r="D36" s="50" t="s">
        <v>48</v>
      </c>
      <c r="E36" s="27">
        <v>1</v>
      </c>
      <c r="F36" s="29" t="s">
        <v>166</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1" x14ac:dyDescent="0.3">
      <c r="B37" s="116">
        <f xml:space="preserve"> ROW( co_sectors[[#This Row],[row_id]] ) - ROW( co_sectors[[#Headers],[row_id]] )</f>
        <v>17</v>
      </c>
      <c r="C37" s="113" t="s">
        <v>55</v>
      </c>
      <c r="D37" s="49" t="s">
        <v>55</v>
      </c>
      <c r="E37" s="28">
        <v>1</v>
      </c>
      <c r="F37" s="29" t="s">
        <v>166</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275</v>
      </c>
      <c r="D40" s="50" t="s">
        <v>276</v>
      </c>
      <c r="E40" s="28">
        <v>1</v>
      </c>
      <c r="F40" s="30" t="s">
        <v>166</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524</v>
      </c>
      <c r="D41" s="49" t="s">
        <v>656</v>
      </c>
      <c r="E41" s="27">
        <v>1</v>
      </c>
      <c r="F41" s="30" t="s">
        <v>166</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372</v>
      </c>
      <c r="D44" s="49" t="s">
        <v>375</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166</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319</v>
      </c>
      <c r="C47" s="43"/>
      <c r="D47" s="43"/>
      <c r="E47" s="43"/>
      <c r="F47" s="43"/>
      <c r="G47" s="43"/>
      <c r="H47" s="43"/>
      <c r="I47" s="43"/>
      <c r="J47" s="43"/>
      <c r="K47" s="43"/>
      <c r="L47" s="43"/>
      <c r="M47" s="43"/>
      <c r="N47" s="43"/>
      <c r="O47" s="43"/>
      <c r="P47" s="43"/>
      <c r="Q47" s="43"/>
      <c r="R47" s="43"/>
      <c r="S47" s="43"/>
      <c r="T47" s="43"/>
      <c r="U47" s="43"/>
    </row>
    <row r="49" spans="2:6" x14ac:dyDescent="0.3">
      <c r="B49" s="55" t="s">
        <v>127</v>
      </c>
      <c r="C49" s="55" t="s">
        <v>58</v>
      </c>
      <c r="D49" s="57" t="s">
        <v>40</v>
      </c>
      <c r="E49" s="30" t="s">
        <v>194</v>
      </c>
      <c r="F49" s="57" t="s">
        <v>195</v>
      </c>
    </row>
    <row r="50" spans="2:6" x14ac:dyDescent="0.3">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297</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649</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455</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456</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650</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294</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651</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275</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524</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372</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464</v>
      </c>
      <c r="C76" s="43"/>
      <c r="D76" s="43"/>
      <c r="E76" s="43"/>
      <c r="F76" s="43"/>
      <c r="G76" s="43"/>
      <c r="H76" s="43"/>
      <c r="I76" s="43"/>
      <c r="J76" s="43"/>
      <c r="K76" s="43"/>
      <c r="L76" s="43"/>
      <c r="M76" s="43"/>
      <c r="N76" s="43"/>
      <c r="O76" s="43"/>
      <c r="P76" s="43"/>
      <c r="Q76" s="43"/>
      <c r="R76" s="43"/>
      <c r="S76" s="43"/>
      <c r="T76" s="43"/>
      <c r="U76" s="43"/>
    </row>
    <row r="77" spans="1:21" x14ac:dyDescent="0.3">
      <c r="B77" s="4" t="s">
        <v>465</v>
      </c>
      <c r="C77" s="4"/>
      <c r="D77" s="4"/>
      <c r="E77" s="21"/>
      <c r="F77" s="4"/>
      <c r="G77" s="4"/>
      <c r="H77" s="4"/>
      <c r="I77" s="4"/>
      <c r="J77" s="4"/>
      <c r="K77" s="4"/>
    </row>
    <row r="78" spans="1:21" x14ac:dyDescent="0.3">
      <c r="B78" s="4" t="s">
        <v>466</v>
      </c>
      <c r="C78" s="4"/>
      <c r="D78" s="4"/>
      <c r="E78" s="21"/>
      <c r="F78" s="4"/>
      <c r="G78" s="4"/>
      <c r="H78" s="4"/>
      <c r="I78" s="4"/>
      <c r="J78" s="4"/>
      <c r="K78" s="4"/>
    </row>
    <row r="79" spans="1:21" x14ac:dyDescent="0.3">
      <c r="B79" s="4" t="s">
        <v>467</v>
      </c>
      <c r="C79" s="4"/>
      <c r="D79" s="4"/>
      <c r="E79" s="21"/>
      <c r="F79" s="4"/>
      <c r="G79" s="4"/>
      <c r="H79" s="4"/>
      <c r="I79" s="4"/>
      <c r="J79" s="4"/>
      <c r="K79" s="4"/>
    </row>
    <row r="80" spans="1:21" ht="14.5" x14ac:dyDescent="0.35">
      <c r="B80" s="72" t="s">
        <v>127</v>
      </c>
      <c r="C80" s="72" t="s">
        <v>58</v>
      </c>
      <c r="D80" s="72" t="s">
        <v>468</v>
      </c>
      <c r="E80" s="72" t="s">
        <v>469</v>
      </c>
      <c r="F80" s="75" t="s">
        <v>470</v>
      </c>
      <c r="G80" s="57" t="s">
        <v>309</v>
      </c>
      <c r="H80" s="57" t="s">
        <v>310</v>
      </c>
      <c r="I80" s="55" t="s">
        <v>143</v>
      </c>
      <c r="J80" s="57" t="s">
        <v>211</v>
      </c>
      <c r="K80" s="55" t="s">
        <v>481</v>
      </c>
      <c r="L80" s="7"/>
      <c r="M80" s="7"/>
      <c r="N80" s="7"/>
      <c r="O80" s="7"/>
      <c r="P80" s="7"/>
      <c r="Q80" s="7"/>
    </row>
    <row r="81" spans="2:15" ht="14.5" x14ac:dyDescent="0.3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103</v>
      </c>
      <c r="D82" s="52" t="s">
        <v>237</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297</v>
      </c>
      <c r="D83" s="52" t="s">
        <v>40</v>
      </c>
      <c r="E83" s="77" t="s">
        <v>219</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649</v>
      </c>
      <c r="D84" s="52" t="s">
        <v>478</v>
      </c>
      <c r="E84" s="77" t="s">
        <v>474</v>
      </c>
      <c r="F84" s="106" t="s">
        <v>474</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649</v>
      </c>
      <c r="D85" s="52" t="s">
        <v>479</v>
      </c>
      <c r="E85" s="77" t="s">
        <v>485</v>
      </c>
      <c r="F85" s="106" t="s">
        <v>476</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649</v>
      </c>
      <c r="D86" s="52" t="s">
        <v>480</v>
      </c>
      <c r="E86" s="77" t="s">
        <v>486</v>
      </c>
      <c r="F86" s="106" t="s">
        <v>477</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455</v>
      </c>
      <c r="D87" s="77" t="s">
        <v>440</v>
      </c>
      <c r="E87" s="77" t="s">
        <v>446</v>
      </c>
      <c r="F87" s="77" t="s">
        <v>440</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455</v>
      </c>
      <c r="D88" s="77" t="s">
        <v>439</v>
      </c>
      <c r="E88" s="77" t="s">
        <v>447</v>
      </c>
      <c r="F88" s="77" t="s">
        <v>439</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456</v>
      </c>
      <c r="D89" s="52" t="s">
        <v>40</v>
      </c>
      <c r="E89" s="77" t="s">
        <v>219</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650</v>
      </c>
      <c r="D90" s="52" t="s">
        <v>483</v>
      </c>
      <c r="E90" s="77" t="s">
        <v>482</v>
      </c>
      <c r="F90" s="77" t="s">
        <v>482</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650</v>
      </c>
      <c r="D91" s="52" t="s">
        <v>479</v>
      </c>
      <c r="E91" s="77" t="s">
        <v>485</v>
      </c>
      <c r="F91" s="77" t="s">
        <v>476</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650</v>
      </c>
      <c r="D92" s="52" t="s">
        <v>480</v>
      </c>
      <c r="E92" s="77" t="s">
        <v>486</v>
      </c>
      <c r="F92" s="77" t="s">
        <v>477</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535</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219</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294</v>
      </c>
      <c r="D97" s="52" t="s">
        <v>535</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294</v>
      </c>
      <c r="D98" s="52" t="s">
        <v>124</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294</v>
      </c>
      <c r="D99" s="52" t="s">
        <v>125</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121</v>
      </c>
      <c r="E100" s="77" t="s">
        <v>220</v>
      </c>
      <c r="F100" s="106" t="s">
        <v>121</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535</v>
      </c>
      <c r="E101" s="77" t="s">
        <v>24</v>
      </c>
      <c r="F101" s="106" t="s">
        <v>123</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535</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219</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219</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219</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651</v>
      </c>
      <c r="D108" s="52" t="s">
        <v>40</v>
      </c>
      <c r="E108" s="77" t="s">
        <v>219</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535</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535</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219</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219</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275</v>
      </c>
      <c r="D117" s="52" t="s">
        <v>40</v>
      </c>
      <c r="E117" s="77" t="s">
        <v>219</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524</v>
      </c>
      <c r="D118" s="52" t="s">
        <v>40</v>
      </c>
      <c r="E118" s="77" t="s">
        <v>219</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219</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109</v>
      </c>
      <c r="D120" s="52" t="s">
        <v>40</v>
      </c>
      <c r="E120" s="77" t="s">
        <v>219</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372</v>
      </c>
      <c r="D121" s="52" t="s">
        <v>40</v>
      </c>
      <c r="E121" s="77" t="s">
        <v>219</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219</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448</v>
      </c>
    </row>
    <row r="126" spans="1:21" x14ac:dyDescent="0.3">
      <c r="B126" s="55" t="s">
        <v>127</v>
      </c>
      <c r="C126" s="55" t="s">
        <v>58</v>
      </c>
      <c r="D126" s="55" t="s">
        <v>223</v>
      </c>
      <c r="E126" s="56" t="s">
        <v>224</v>
      </c>
      <c r="F126" s="55" t="s">
        <v>227</v>
      </c>
      <c r="G126" s="55" t="s">
        <v>225</v>
      </c>
      <c r="H126" s="55" t="s">
        <v>311</v>
      </c>
      <c r="I126" s="55" t="s">
        <v>139</v>
      </c>
      <c r="J126" s="55" t="s">
        <v>141</v>
      </c>
      <c r="K126" s="55" t="s">
        <v>143</v>
      </c>
      <c r="L126" s="55" t="s">
        <v>100</v>
      </c>
      <c r="M126" s="55" t="s">
        <v>209</v>
      </c>
      <c r="N126" s="57" t="s">
        <v>110</v>
      </c>
      <c r="O126" s="57" t="s">
        <v>111</v>
      </c>
      <c r="P126" s="57" t="s">
        <v>112</v>
      </c>
      <c r="Q126" s="57" t="s">
        <v>113</v>
      </c>
      <c r="R126" s="57" t="s">
        <v>211</v>
      </c>
      <c r="S126" s="57" t="s">
        <v>304</v>
      </c>
      <c r="T126" s="57" t="s">
        <v>305</v>
      </c>
      <c r="U126" s="57" t="s">
        <v>306</v>
      </c>
    </row>
    <row r="127" spans="1:21" x14ac:dyDescent="0.3">
      <c r="B127" s="6">
        <f xml:space="preserve"> ROW( co_impactTypes[[#This Row],[row_id]] ) - ROW(co_impactTypes[[#Headers],[row_id]] )</f>
        <v>1</v>
      </c>
      <c r="C127" s="13" t="s">
        <v>103</v>
      </c>
      <c r="D127" s="54" t="s">
        <v>147</v>
      </c>
      <c r="E127" s="77" t="s">
        <v>104</v>
      </c>
      <c r="F127" s="109" t="s">
        <v>104</v>
      </c>
      <c r="G127" s="58" t="s">
        <v>147</v>
      </c>
      <c r="H127" s="54" t="s">
        <v>312</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103</v>
      </c>
      <c r="D128" s="54" t="s">
        <v>148</v>
      </c>
      <c r="E128" s="77" t="s">
        <v>105</v>
      </c>
      <c r="F128" s="109" t="s">
        <v>105</v>
      </c>
      <c r="G128" s="58" t="s">
        <v>148</v>
      </c>
      <c r="H128" s="54" t="s">
        <v>312</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297</v>
      </c>
      <c r="D129" s="54" t="s">
        <v>40</v>
      </c>
      <c r="E129" s="77" t="s">
        <v>219</v>
      </c>
      <c r="F129" s="109"/>
      <c r="G129" s="58" t="s">
        <v>298</v>
      </c>
      <c r="H129" s="54" t="s">
        <v>657</v>
      </c>
      <c r="I129" s="54" t="s">
        <v>301</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649</v>
      </c>
      <c r="D130" s="54" t="s">
        <v>40</v>
      </c>
      <c r="E130" s="77" t="s">
        <v>219</v>
      </c>
      <c r="F130" s="109"/>
      <c r="G130" s="58" t="s">
        <v>484</v>
      </c>
      <c r="H130" s="54" t="s">
        <v>312</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455</v>
      </c>
      <c r="D131" s="54" t="s">
        <v>441</v>
      </c>
      <c r="E131" s="54" t="s">
        <v>441</v>
      </c>
      <c r="F131" s="54" t="s">
        <v>441</v>
      </c>
      <c r="G131" s="58" t="s">
        <v>445</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455</v>
      </c>
      <c r="D132" s="54" t="s">
        <v>442</v>
      </c>
      <c r="E132" s="54" t="s">
        <v>442</v>
      </c>
      <c r="F132" s="54" t="s">
        <v>442</v>
      </c>
      <c r="G132" s="58" t="s">
        <v>445</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455</v>
      </c>
      <c r="D133" s="54" t="s">
        <v>443</v>
      </c>
      <c r="E133" s="54" t="s">
        <v>443</v>
      </c>
      <c r="F133" s="54" t="s">
        <v>443</v>
      </c>
      <c r="G133" s="58" t="s">
        <v>445</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455</v>
      </c>
      <c r="D134" s="54" t="s">
        <v>444</v>
      </c>
      <c r="E134" s="54" t="s">
        <v>444</v>
      </c>
      <c r="F134" s="54" t="s">
        <v>444</v>
      </c>
      <c r="G134" s="58" t="s">
        <v>445</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456</v>
      </c>
      <c r="D135" s="54" t="s">
        <v>449</v>
      </c>
      <c r="E135" s="58" t="s">
        <v>449</v>
      </c>
      <c r="F135" s="109" t="s">
        <v>449</v>
      </c>
      <c r="G135" s="58" t="s">
        <v>459</v>
      </c>
      <c r="H135" s="54" t="s">
        <v>460</v>
      </c>
      <c r="I135" s="54" t="s">
        <v>94</v>
      </c>
      <c r="J135" s="54" t="s">
        <v>94</v>
      </c>
      <c r="K135" s="54" t="s">
        <v>94</v>
      </c>
      <c r="L135" s="54" t="s">
        <v>451</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456</v>
      </c>
      <c r="D136" s="54" t="s">
        <v>450</v>
      </c>
      <c r="E136" s="58" t="s">
        <v>450</v>
      </c>
      <c r="F136" s="109" t="s">
        <v>450</v>
      </c>
      <c r="G136" s="58" t="s">
        <v>459</v>
      </c>
      <c r="H136" s="54" t="s">
        <v>460</v>
      </c>
      <c r="I136" s="54" t="s">
        <v>94</v>
      </c>
      <c r="J136" s="54" t="s">
        <v>94</v>
      </c>
      <c r="K136" s="54" t="s">
        <v>94</v>
      </c>
      <c r="L136" s="54" t="s">
        <v>453</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650</v>
      </c>
      <c r="D137" s="54" t="s">
        <v>40</v>
      </c>
      <c r="E137" s="77" t="s">
        <v>219</v>
      </c>
      <c r="F137" s="109"/>
      <c r="G137" s="58" t="s">
        <v>115</v>
      </c>
      <c r="H137" s="54" t="s">
        <v>312</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219</v>
      </c>
      <c r="F138" s="77" t="s">
        <v>219</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219</v>
      </c>
      <c r="F139" s="109"/>
      <c r="G139" s="58" t="s">
        <v>288</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294</v>
      </c>
      <c r="D140" s="54" t="s">
        <v>40</v>
      </c>
      <c r="E140" s="77" t="s">
        <v>219</v>
      </c>
      <c r="F140" s="109"/>
      <c r="G140" s="61" t="s">
        <v>273</v>
      </c>
      <c r="H140" s="54" t="s">
        <v>40</v>
      </c>
      <c r="I140" s="54" t="s">
        <v>94</v>
      </c>
      <c r="J140" s="51" t="s">
        <v>94</v>
      </c>
      <c r="K140" s="51" t="s">
        <v>295</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157</v>
      </c>
      <c r="H141" s="54" t="s">
        <v>312</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158</v>
      </c>
      <c r="H142" s="54" t="s">
        <v>312</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219</v>
      </c>
      <c r="F143" s="77" t="s">
        <v>219</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219</v>
      </c>
      <c r="F144" s="109"/>
      <c r="G144" s="58" t="s">
        <v>370</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151</v>
      </c>
      <c r="F145" s="109"/>
      <c r="G145" s="58" t="s">
        <v>154</v>
      </c>
      <c r="H145" s="54" t="s">
        <v>658</v>
      </c>
      <c r="I145" s="54" t="s">
        <v>107</v>
      </c>
      <c r="J145" s="54" t="s">
        <v>94</v>
      </c>
      <c r="K145" s="54" t="s">
        <v>94</v>
      </c>
      <c r="L145" s="54" t="s">
        <v>302</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219</v>
      </c>
      <c r="F146" s="109"/>
      <c r="G146" s="58" t="s">
        <v>438</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651</v>
      </c>
      <c r="D147" s="54" t="s">
        <v>40</v>
      </c>
      <c r="E147" s="77" t="s">
        <v>219</v>
      </c>
      <c r="F147" s="109"/>
      <c r="G147" s="58" t="s">
        <v>530</v>
      </c>
      <c r="H147" s="54" t="s">
        <v>312</v>
      </c>
      <c r="I147" s="54" t="s">
        <v>89</v>
      </c>
      <c r="J147" s="54" t="s">
        <v>533</v>
      </c>
      <c r="K147" s="54" t="s">
        <v>531</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219</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219</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274</v>
      </c>
      <c r="E150" s="77" t="s">
        <v>34</v>
      </c>
      <c r="F150" s="109" t="s">
        <v>34</v>
      </c>
      <c r="G150" s="58" t="s">
        <v>53</v>
      </c>
      <c r="H150" s="54" t="s">
        <v>659</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659</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312</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659</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156</v>
      </c>
      <c r="H154" s="54" t="s">
        <v>660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219</v>
      </c>
      <c r="F155" s="109"/>
      <c r="G155" s="58" t="s">
        <v>287</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275</v>
      </c>
      <c r="D156" s="54" t="s">
        <v>286</v>
      </c>
      <c r="E156" s="77" t="s">
        <v>151</v>
      </c>
      <c r="F156" s="109" t="s">
        <v>286</v>
      </c>
      <c r="G156" s="58" t="s">
        <v>286</v>
      </c>
      <c r="H156" s="54" t="s">
        <v>661</v>
      </c>
      <c r="I156" s="54" t="s">
        <v>89</v>
      </c>
      <c r="J156" s="54" t="s">
        <v>281</v>
      </c>
      <c r="K156" s="54" t="s">
        <v>94</v>
      </c>
      <c r="L156" s="54" t="s">
        <v>282</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275</v>
      </c>
      <c r="D157" s="54" t="s">
        <v>116</v>
      </c>
      <c r="E157" s="109" t="s">
        <v>116</v>
      </c>
      <c r="F157" s="109" t="s">
        <v>116</v>
      </c>
      <c r="G157" s="58" t="s">
        <v>116</v>
      </c>
      <c r="H157" s="54" t="s">
        <v>662</v>
      </c>
      <c r="I157" s="54" t="s">
        <v>89</v>
      </c>
      <c r="J157" s="54" t="s">
        <v>303</v>
      </c>
      <c r="K157" s="54" t="s">
        <v>94</v>
      </c>
      <c r="L157" s="54" t="s">
        <v>283</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275</v>
      </c>
      <c r="D158" s="54" t="s">
        <v>115</v>
      </c>
      <c r="E158" s="109" t="s">
        <v>115</v>
      </c>
      <c r="F158" s="109" t="s">
        <v>115</v>
      </c>
      <c r="G158" s="58" t="s">
        <v>115</v>
      </c>
      <c r="H158" s="54" t="s">
        <v>312</v>
      </c>
      <c r="I158" s="54" t="s">
        <v>89</v>
      </c>
      <c r="J158" s="54" t="s">
        <v>280</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524</v>
      </c>
      <c r="D159" s="54" t="s">
        <v>525</v>
      </c>
      <c r="E159" s="77" t="s">
        <v>527</v>
      </c>
      <c r="F159" s="109" t="s">
        <v>527</v>
      </c>
      <c r="G159" s="58" t="s">
        <v>525</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524</v>
      </c>
      <c r="D160" s="54" t="s">
        <v>526</v>
      </c>
      <c r="E160" s="77" t="s">
        <v>528</v>
      </c>
      <c r="F160" s="109" t="s">
        <v>528</v>
      </c>
      <c r="G160" s="58" t="s">
        <v>526</v>
      </c>
      <c r="H160" s="54" t="s">
        <v>661</v>
      </c>
      <c r="I160" s="54" t="s">
        <v>94</v>
      </c>
      <c r="J160" s="54" t="s">
        <v>94</v>
      </c>
      <c r="K160" s="54" t="s">
        <v>94</v>
      </c>
      <c r="L160" s="54" t="s">
        <v>282</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524</v>
      </c>
      <c r="D161" s="54" t="s">
        <v>115</v>
      </c>
      <c r="E161" s="77" t="s">
        <v>115</v>
      </c>
      <c r="F161" s="109" t="s">
        <v>115</v>
      </c>
      <c r="G161" s="58" t="s">
        <v>115</v>
      </c>
      <c r="H161" s="54" t="s">
        <v>312</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219</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109</v>
      </c>
      <c r="D163" s="54" t="s">
        <v>116</v>
      </c>
      <c r="E163" s="77" t="s">
        <v>116</v>
      </c>
      <c r="F163" s="109" t="s">
        <v>116</v>
      </c>
      <c r="G163" s="58" t="s">
        <v>116</v>
      </c>
      <c r="H163" s="54" t="s">
        <v>662</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109</v>
      </c>
      <c r="D164" s="54" t="s">
        <v>115</v>
      </c>
      <c r="E164" s="77" t="s">
        <v>115</v>
      </c>
      <c r="F164" s="109" t="s">
        <v>115</v>
      </c>
      <c r="G164" s="58" t="s">
        <v>115</v>
      </c>
      <c r="H164" s="54" t="s">
        <v>312</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109</v>
      </c>
      <c r="D165" s="54" t="s">
        <v>149</v>
      </c>
      <c r="E165" s="77" t="s">
        <v>119</v>
      </c>
      <c r="F165" s="109" t="s">
        <v>149</v>
      </c>
      <c r="G165" s="58" t="s">
        <v>149</v>
      </c>
      <c r="H165" s="54" t="s">
        <v>313</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372</v>
      </c>
      <c r="D166" s="54" t="s">
        <v>40</v>
      </c>
      <c r="E166" s="77" t="s">
        <v>219</v>
      </c>
      <c r="F166" s="109"/>
      <c r="G166" s="58" t="s">
        <v>376</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289</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290</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291</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436</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127</v>
      </c>
      <c r="C174" s="55" t="s">
        <v>92</v>
      </c>
      <c r="D174" s="55" t="s">
        <v>91</v>
      </c>
      <c r="E174" s="57" t="s">
        <v>160</v>
      </c>
      <c r="F174" s="57" t="s">
        <v>188</v>
      </c>
      <c r="G174" s="57" t="s">
        <v>189</v>
      </c>
      <c r="H174" s="57" t="s">
        <v>164</v>
      </c>
      <c r="I174" s="57" t="s">
        <v>201</v>
      </c>
      <c r="J174" s="55" t="s">
        <v>180</v>
      </c>
      <c r="K174" s="55" t="s">
        <v>307</v>
      </c>
      <c r="R174" s="7"/>
      <c r="S174" s="7"/>
      <c r="T174" s="7"/>
    </row>
    <row r="175" spans="1:21" ht="21" x14ac:dyDescent="0.35">
      <c r="B175" s="11">
        <f xml:space="preserve"> ROW( co_scalarInfo[[#This Row],[row_id]] ) - ROW( co_scalarInfo[[#Headers],[row_id]] )</f>
        <v>1</v>
      </c>
      <c r="C175" s="52" t="s">
        <v>99</v>
      </c>
      <c r="D175" s="52" t="s">
        <v>98</v>
      </c>
      <c r="E175" s="128" t="s">
        <v>162</v>
      </c>
      <c r="F175" s="128" t="s">
        <v>192</v>
      </c>
      <c r="G175" s="128" t="s">
        <v>191</v>
      </c>
      <c r="H175" s="128">
        <v>2015</v>
      </c>
      <c r="I175" s="129" t="s">
        <v>202</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295</v>
      </c>
      <c r="D176" s="52" t="s">
        <v>145</v>
      </c>
      <c r="E176" s="128" t="s">
        <v>162</v>
      </c>
      <c r="F176" s="128" t="s">
        <v>192</v>
      </c>
      <c r="G176" s="128" t="s">
        <v>191</v>
      </c>
      <c r="H176" s="130" t="s">
        <v>238</v>
      </c>
      <c r="I176" s="129" t="s">
        <v>202</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207</v>
      </c>
      <c r="E177" s="128" t="s">
        <v>162</v>
      </c>
      <c r="F177" s="128" t="s">
        <v>132</v>
      </c>
      <c r="G177" s="128" t="s">
        <v>190</v>
      </c>
      <c r="H177" s="128" t="s">
        <v>40</v>
      </c>
      <c r="I177" s="129" t="s">
        <v>204</v>
      </c>
      <c r="J177" s="63" t="s">
        <v>208</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128</v>
      </c>
      <c r="D178" s="52" t="s">
        <v>146</v>
      </c>
      <c r="E178" s="128" t="s">
        <v>162</v>
      </c>
      <c r="F178" s="128" t="s">
        <v>192</v>
      </c>
      <c r="G178" s="128" t="s">
        <v>190</v>
      </c>
      <c r="H178" s="130" t="s">
        <v>238</v>
      </c>
      <c r="I178" s="129" t="s">
        <v>202</v>
      </c>
      <c r="J178" s="63"/>
      <c r="K178" s="63" cm="1">
        <f t="array" ref="K178" xml:space="preserve"> SUMPRODUCT( --( co_scalarInfo[[#This Row],[scalarName]] = scalarDataframe[scalarName] ) )</f>
        <v>20</v>
      </c>
      <c r="R178"/>
      <c r="S178"/>
      <c r="T178"/>
    </row>
    <row r="179" spans="2:20" ht="21" x14ac:dyDescent="0.35">
      <c r="B179" s="11">
        <f xml:space="preserve"> ROW( co_scalarInfo[[#This Row],[row_id]] ) - ROW( co_scalarInfo[[#Headers],[row_id]] )</f>
        <v>5</v>
      </c>
      <c r="C179" s="58" t="s">
        <v>75</v>
      </c>
      <c r="D179" s="52" t="s">
        <v>669</v>
      </c>
      <c r="E179" s="128" t="s">
        <v>162</v>
      </c>
      <c r="F179" s="128" t="s">
        <v>192</v>
      </c>
      <c r="G179" s="128" t="s">
        <v>190</v>
      </c>
      <c r="H179" s="130" t="s">
        <v>238</v>
      </c>
      <c r="I179" s="129"/>
      <c r="J179" s="63"/>
      <c r="K179" s="63" cm="1">
        <f t="array" ref="K179" xml:space="preserve"> SUMPRODUCT( --( co_scalarInfo[[#This Row],[scalarName]] = scalarDataframe[scalarName] ) )</f>
        <v>157</v>
      </c>
      <c r="R179"/>
      <c r="S179"/>
      <c r="T179"/>
    </row>
    <row r="180" spans="2:20" ht="31.5" x14ac:dyDescent="0.35">
      <c r="B180" s="11">
        <f xml:space="preserve"> ROW( co_scalarInfo[[#This Row],[row_id]] ) - ROW( co_scalarInfo[[#Headers],[row_id]] )</f>
        <v>6</v>
      </c>
      <c r="C180" s="58" t="s">
        <v>663</v>
      </c>
      <c r="D180" s="52" t="s">
        <v>664</v>
      </c>
      <c r="E180" s="128" t="s">
        <v>162</v>
      </c>
      <c r="F180" s="128" t="s">
        <v>192</v>
      </c>
      <c r="G180" s="128" t="s">
        <v>191</v>
      </c>
      <c r="H180" s="130" t="s">
        <v>238</v>
      </c>
      <c r="I180" s="129" t="s">
        <v>202</v>
      </c>
      <c r="J180" s="63" t="s">
        <v>193</v>
      </c>
      <c r="K180" s="63" cm="1">
        <f t="array" ref="K180" xml:space="preserve"> SUMPRODUCT( --( co_scalarInfo[[#This Row],[scalarName]] = scalarDataframe[scalarName] ) )</f>
        <v>0</v>
      </c>
      <c r="R180"/>
      <c r="S180"/>
      <c r="T180"/>
    </row>
    <row r="181" spans="2:20" ht="31.5" x14ac:dyDescent="0.35">
      <c r="B181" s="11">
        <f xml:space="preserve"> ROW( co_scalarInfo[[#This Row],[row_id]] ) - ROW( co_scalarInfo[[#Headers],[row_id]] )</f>
        <v>7</v>
      </c>
      <c r="C181" s="58" t="s">
        <v>665</v>
      </c>
      <c r="D181" s="52" t="s">
        <v>666</v>
      </c>
      <c r="E181" s="128" t="s">
        <v>162</v>
      </c>
      <c r="F181" s="128" t="s">
        <v>192</v>
      </c>
      <c r="G181" s="128" t="s">
        <v>191</v>
      </c>
      <c r="H181" s="130" t="s">
        <v>238</v>
      </c>
      <c r="I181" s="129"/>
      <c r="J181" s="63"/>
      <c r="K181" s="63" cm="1">
        <f t="array" ref="K181" xml:space="preserve"> SUMPRODUCT( --( co_scalarInfo[[#This Row],[scalarName]] = scalarDataframe[scalarName] ) )</f>
        <v>0</v>
      </c>
      <c r="R181"/>
      <c r="S181"/>
      <c r="T181"/>
    </row>
    <row r="182" spans="2:20" ht="31.5" x14ac:dyDescent="0.35">
      <c r="B182" s="11">
        <f xml:space="preserve"> ROW( co_scalarInfo[[#This Row],[row_id]] ) - ROW( co_scalarInfo[[#Headers],[row_id]] )</f>
        <v>8</v>
      </c>
      <c r="C182" s="58" t="s">
        <v>667</v>
      </c>
      <c r="D182" s="52" t="s">
        <v>668</v>
      </c>
      <c r="E182" s="128" t="s">
        <v>162</v>
      </c>
      <c r="F182" s="128" t="s">
        <v>192</v>
      </c>
      <c r="G182" s="128" t="s">
        <v>191</v>
      </c>
      <c r="H182" s="130" t="s">
        <v>238</v>
      </c>
      <c r="I182" s="129"/>
      <c r="J182" s="63"/>
      <c r="K182" s="63" cm="1">
        <f t="array" ref="K182" xml:space="preserve"> SUMPRODUCT( --( co_scalarInfo[[#This Row],[scalarName]] = scalarDataframe[scalarName] ) )</f>
        <v>0</v>
      </c>
      <c r="R182"/>
      <c r="S182"/>
      <c r="T182"/>
    </row>
    <row r="183" spans="2:20" ht="14.5" x14ac:dyDescent="0.35">
      <c r="B183" s="11">
        <f xml:space="preserve"> ROW( co_scalarInfo[[#This Row],[row_id]] ) - ROW( co_scalarInfo[[#Headers],[row_id]] )</f>
        <v>9</v>
      </c>
      <c r="C183" s="58" t="s">
        <v>282</v>
      </c>
      <c r="D183" s="52" t="s">
        <v>284</v>
      </c>
      <c r="E183" s="128" t="s">
        <v>161</v>
      </c>
      <c r="F183" s="128" t="s">
        <v>132</v>
      </c>
      <c r="G183" s="128" t="s">
        <v>190</v>
      </c>
      <c r="H183" s="130" t="s">
        <v>238</v>
      </c>
      <c r="I183" s="129" t="s">
        <v>202</v>
      </c>
      <c r="J183" s="63"/>
      <c r="K183" s="63" cm="1">
        <f t="array" ref="K183" xml:space="preserve"> SUMPRODUCT( --( co_scalarInfo[[#This Row],[scalarName]] = scalarDataframe[scalarName] ) )</f>
        <v>1</v>
      </c>
      <c r="R183"/>
      <c r="S183"/>
      <c r="T183"/>
    </row>
    <row r="184" spans="2:20" ht="14.5" x14ac:dyDescent="0.35">
      <c r="B184" s="11">
        <f xml:space="preserve"> ROW( co_scalarInfo[[#This Row],[row_id]] ) - ROW( co_scalarInfo[[#Headers],[row_id]] )</f>
        <v>10</v>
      </c>
      <c r="C184" s="52" t="s">
        <v>302</v>
      </c>
      <c r="D184" s="52" t="s">
        <v>114</v>
      </c>
      <c r="E184" s="128" t="s">
        <v>161</v>
      </c>
      <c r="F184" s="128" t="s">
        <v>132</v>
      </c>
      <c r="G184" s="128" t="s">
        <v>190</v>
      </c>
      <c r="H184" s="130">
        <v>2010</v>
      </c>
      <c r="I184" s="129" t="s">
        <v>202</v>
      </c>
      <c r="J184" s="63"/>
      <c r="K184" s="63" cm="1">
        <f t="array" ref="K184" xml:space="preserve"> SUMPRODUCT( --( co_scalarInfo[[#This Row],[scalarName]] = scalarDataframe[scalarName] ) )</f>
        <v>1</v>
      </c>
      <c r="R184"/>
      <c r="S184"/>
      <c r="T184"/>
    </row>
    <row r="185" spans="2:20" ht="21" x14ac:dyDescent="0.35">
      <c r="B185" s="11">
        <f xml:space="preserve"> ROW( co_scalarInfo[[#This Row],[row_id]] ) - ROW( co_scalarInfo[[#Headers],[row_id]] )</f>
        <v>11</v>
      </c>
      <c r="C185" s="58" t="s">
        <v>159</v>
      </c>
      <c r="D185" s="52" t="s">
        <v>138</v>
      </c>
      <c r="E185" s="128" t="s">
        <v>161</v>
      </c>
      <c r="F185" s="128" t="s">
        <v>132</v>
      </c>
      <c r="G185" s="128" t="s">
        <v>190</v>
      </c>
      <c r="H185" s="128">
        <v>2015</v>
      </c>
      <c r="I185" s="129" t="s">
        <v>202</v>
      </c>
      <c r="J185" s="63"/>
      <c r="K185" s="63" cm="1">
        <f t="array" ref="K185" xml:space="preserve"> SUMPRODUCT( --( co_scalarInfo[[#This Row],[scalarName]] = scalarDataframe[scalarName] ) )</f>
        <v>1</v>
      </c>
      <c r="R185"/>
      <c r="S185"/>
      <c r="T185"/>
    </row>
    <row r="186" spans="2:20" ht="21" x14ac:dyDescent="0.3">
      <c r="B186" s="11">
        <f xml:space="preserve"> ROW( co_scalarInfo[[#This Row],[row_id]] ) - ROW( co_scalarInfo[[#Headers],[row_id]] )</f>
        <v>12</v>
      </c>
      <c r="C186" s="58" t="s">
        <v>135</v>
      </c>
      <c r="D186" s="52" t="s">
        <v>134</v>
      </c>
      <c r="E186" s="128" t="s">
        <v>161</v>
      </c>
      <c r="F186" s="128" t="s">
        <v>132</v>
      </c>
      <c r="G186" s="128" t="s">
        <v>190</v>
      </c>
      <c r="H186" s="128">
        <v>2015</v>
      </c>
      <c r="I186" s="129" t="s">
        <v>202</v>
      </c>
      <c r="J186" s="63"/>
      <c r="K186" s="63" cm="1">
        <f t="array" ref="K186" xml:space="preserve"> SUMPRODUCT( --( co_scalarInfo[[#This Row],[scalarName]] = scalarDataframe[scalarName] ) )</f>
        <v>1</v>
      </c>
    </row>
    <row r="187" spans="2:20" ht="21" x14ac:dyDescent="0.3">
      <c r="B187" s="11">
        <f xml:space="preserve"> ROW( co_scalarInfo[[#This Row],[row_id]] ) - ROW( co_scalarInfo[[#Headers],[row_id]] )</f>
        <v>13</v>
      </c>
      <c r="C187" s="58" t="s">
        <v>136</v>
      </c>
      <c r="D187" s="52" t="s">
        <v>137</v>
      </c>
      <c r="E187" s="128" t="s">
        <v>161</v>
      </c>
      <c r="F187" s="128" t="s">
        <v>132</v>
      </c>
      <c r="G187" s="128" t="s">
        <v>190</v>
      </c>
      <c r="H187" s="128">
        <v>2015</v>
      </c>
      <c r="I187" s="129" t="s">
        <v>202</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94</v>
      </c>
      <c r="D188" s="52" t="s">
        <v>207</v>
      </c>
      <c r="E188" s="128" t="s">
        <v>161</v>
      </c>
      <c r="F188" s="128" t="s">
        <v>132</v>
      </c>
      <c r="G188" s="128" t="s">
        <v>190</v>
      </c>
      <c r="H188" s="128" t="s">
        <v>40</v>
      </c>
      <c r="I188" s="129" t="s">
        <v>204</v>
      </c>
      <c r="J188" s="63" t="s">
        <v>208</v>
      </c>
      <c r="K188" s="63" cm="1">
        <f t="array" ref="K188" xml:space="preserve"> SUMPRODUCT( --( co_scalarInfo[[#This Row],[scalarName]] = scalarDataframe[scalarName] ) )</f>
        <v>0</v>
      </c>
    </row>
    <row r="189" spans="2:20" x14ac:dyDescent="0.3">
      <c r="B189" s="11">
        <f xml:space="preserve"> ROW( co_scalarInfo[[#This Row],[row_id]] ) - ROW( co_scalarInfo[[#Headers],[row_id]] )</f>
        <v>15</v>
      </c>
      <c r="C189" s="58" t="s">
        <v>451</v>
      </c>
      <c r="D189" s="52" t="s">
        <v>452</v>
      </c>
      <c r="E189" s="128" t="s">
        <v>161</v>
      </c>
      <c r="F189" s="128" t="s">
        <v>132</v>
      </c>
      <c r="G189" s="128" t="s">
        <v>191</v>
      </c>
      <c r="H189" s="130">
        <v>2015</v>
      </c>
      <c r="I189" s="129"/>
      <c r="J189" s="63"/>
      <c r="K189" s="63" cm="1">
        <f t="array" ref="K189" xml:space="preserve"> SUMPRODUCT( --( co_scalarInfo[[#This Row],[scalarName]] = scalarDataframe[scalarName] ) )</f>
        <v>7</v>
      </c>
    </row>
    <row r="190" spans="2:20" ht="21" x14ac:dyDescent="0.3">
      <c r="B190" s="11">
        <f xml:space="preserve"> ROW( co_scalarInfo[[#This Row],[row_id]] ) - ROW( co_scalarInfo[[#Headers],[row_id]] )</f>
        <v>16</v>
      </c>
      <c r="C190" s="58" t="s">
        <v>283</v>
      </c>
      <c r="D190" s="52" t="s">
        <v>285</v>
      </c>
      <c r="E190" s="128" t="s">
        <v>161</v>
      </c>
      <c r="F190" s="128" t="s">
        <v>132</v>
      </c>
      <c r="G190" s="128" t="s">
        <v>190</v>
      </c>
      <c r="H190" s="130" t="s">
        <v>238</v>
      </c>
      <c r="I190" s="129" t="s">
        <v>202</v>
      </c>
      <c r="J190" s="63"/>
      <c r="K190" s="63" cm="1">
        <f t="array" ref="K190" xml:space="preserve"> SUMPRODUCT( --( co_scalarInfo[[#This Row],[scalarName]] = scalarDataframe[scalarName] ) )</f>
        <v>1</v>
      </c>
    </row>
    <row r="191" spans="2:20" x14ac:dyDescent="0.3">
      <c r="B191" s="11">
        <f xml:space="preserve"> ROW( co_scalarInfo[[#This Row],[row_id]] ) - ROW( co_scalarInfo[[#Headers],[row_id]] )</f>
        <v>17</v>
      </c>
      <c r="C191" s="58" t="s">
        <v>453</v>
      </c>
      <c r="D191" s="52" t="s">
        <v>454</v>
      </c>
      <c r="E191" s="128" t="s">
        <v>161</v>
      </c>
      <c r="F191" s="128" t="s">
        <v>132</v>
      </c>
      <c r="G191" s="128" t="s">
        <v>191</v>
      </c>
      <c r="H191" s="130">
        <v>2015</v>
      </c>
      <c r="I191" s="129"/>
      <c r="J191" s="63"/>
      <c r="K191" s="63" cm="1">
        <f t="array" ref="K191" xml:space="preserve"> SUMPRODUCT( --( co_scalarInfo[[#This Row],[scalarName]] = scalarDataframe[scalarName] ) )</f>
        <v>7</v>
      </c>
    </row>
    <row r="192" spans="2:20" x14ac:dyDescent="0.3">
      <c r="B192" s="11">
        <f xml:space="preserve"> ROW( co_scalarInfo[[#This Row],[row_id]] ) - ROW( co_scalarInfo[[#Headers],[row_id]] )</f>
        <v>18</v>
      </c>
      <c r="C192" s="52" t="s">
        <v>133</v>
      </c>
      <c r="D192" s="52" t="s">
        <v>18</v>
      </c>
      <c r="E192" s="128" t="s">
        <v>161</v>
      </c>
      <c r="F192" s="128" t="s">
        <v>132</v>
      </c>
      <c r="G192" s="128" t="s">
        <v>190</v>
      </c>
      <c r="H192" s="128">
        <v>2010</v>
      </c>
      <c r="I192" s="129" t="s">
        <v>202</v>
      </c>
      <c r="J192" s="63"/>
      <c r="K192" s="63" cm="1">
        <f t="array" ref="K192" xml:space="preserve"> SUMPRODUCT( --( co_scalarInfo[[#This Row],[scalarName]] = scalarDataframe[scalarName] ) )</f>
        <v>1</v>
      </c>
    </row>
    <row r="193" spans="2:11" x14ac:dyDescent="0.3">
      <c r="B193" s="11">
        <f xml:space="preserve"> ROW( co_scalarInfo[[#This Row],[row_id]] ) - ROW( co_scalarInfo[[#Headers],[row_id]] )</f>
        <v>19</v>
      </c>
      <c r="C193" s="58" t="s">
        <v>118</v>
      </c>
      <c r="D193" s="52" t="s">
        <v>117</v>
      </c>
      <c r="E193" s="128" t="s">
        <v>161</v>
      </c>
      <c r="F193" s="128" t="s">
        <v>132</v>
      </c>
      <c r="G193" s="128" t="s">
        <v>191</v>
      </c>
      <c r="H193" s="130">
        <v>2010</v>
      </c>
      <c r="I193" s="129" t="s">
        <v>202</v>
      </c>
      <c r="J193" s="63"/>
      <c r="K193" s="63" cm="1">
        <f t="array" ref="K193" xml:space="preserve"> SUMPRODUCT( --( co_scalarInfo[[#This Row],[scalarName]] = scalarDataframe[scalarName] ) )</f>
        <v>7</v>
      </c>
    </row>
    <row r="194" spans="2:11" x14ac:dyDescent="0.3">
      <c r="B194" s="11">
        <f xml:space="preserve"> ROW( co_scalarInfo[[#This Row],[row_id]] ) - ROW( co_scalarInfo[[#Headers],[row_id]] )</f>
        <v>20</v>
      </c>
      <c r="C194" s="58" t="s">
        <v>96</v>
      </c>
      <c r="D194" s="52" t="s">
        <v>140</v>
      </c>
      <c r="E194" s="128" t="s">
        <v>181</v>
      </c>
      <c r="F194" s="128" t="s">
        <v>192</v>
      </c>
      <c r="G194" s="128" t="s">
        <v>191</v>
      </c>
      <c r="H194" s="130" t="s">
        <v>238</v>
      </c>
      <c r="I194" s="129" t="s">
        <v>202</v>
      </c>
      <c r="J194" s="63"/>
      <c r="K194" s="63" cm="1">
        <f t="array" ref="K194" xml:space="preserve"> SUMPRODUCT( --( co_scalarInfo[[#This Row],[scalarName]] = scalarDataframe[scalarName] ) )</f>
        <v>42</v>
      </c>
    </row>
    <row r="195" spans="2:11" x14ac:dyDescent="0.3">
      <c r="B195" s="11">
        <f xml:space="preserve"> ROW( co_scalarInfo[[#This Row],[row_id]] ) - ROW( co_scalarInfo[[#Headers],[row_id]] )</f>
        <v>21</v>
      </c>
      <c r="C195" s="58" t="s">
        <v>94</v>
      </c>
      <c r="D195" s="52" t="s">
        <v>207</v>
      </c>
      <c r="E195" s="128" t="s">
        <v>181</v>
      </c>
      <c r="F195" s="128" t="s">
        <v>132</v>
      </c>
      <c r="G195" s="128" t="s">
        <v>190</v>
      </c>
      <c r="H195" s="128" t="s">
        <v>40</v>
      </c>
      <c r="I195" s="129" t="s">
        <v>204</v>
      </c>
      <c r="J195" s="63" t="s">
        <v>208</v>
      </c>
      <c r="K195" s="63" cm="1">
        <f t="array" ref="K195" xml:space="preserve"> SUMPRODUCT( --( co_scalarInfo[[#This Row],[scalarName]] = scalarDataframe[scalarName] ) )</f>
        <v>0</v>
      </c>
    </row>
    <row r="196" spans="2:11" x14ac:dyDescent="0.3">
      <c r="B196" s="11">
        <f xml:space="preserve"> ROW( co_scalarInfo[[#This Row],[row_id]] ) - ROW( co_scalarInfo[[#Headers],[row_id]] )</f>
        <v>22</v>
      </c>
      <c r="C196" s="58" t="s">
        <v>97</v>
      </c>
      <c r="D196" s="52" t="s">
        <v>142</v>
      </c>
      <c r="E196" s="128" t="s">
        <v>181</v>
      </c>
      <c r="F196" s="128" t="s">
        <v>192</v>
      </c>
      <c r="G196" s="128" t="s">
        <v>191</v>
      </c>
      <c r="H196" s="130" t="s">
        <v>238</v>
      </c>
      <c r="I196" s="129" t="s">
        <v>202</v>
      </c>
      <c r="J196" s="63"/>
      <c r="K196" s="63" cm="1">
        <f t="array" ref="K196" xml:space="preserve"> SUMPRODUCT( --( co_scalarInfo[[#This Row],[scalarName]] = scalarDataframe[scalarName] ) )</f>
        <v>140</v>
      </c>
    </row>
    <row r="197" spans="2:11" ht="21" x14ac:dyDescent="0.3">
      <c r="B197" s="11">
        <f xml:space="preserve"> ROW( co_scalarInfo[[#This Row],[row_id]] ) - ROW( co_scalarInfo[[#Headers],[row_id]] )</f>
        <v>23</v>
      </c>
      <c r="C197" s="58" t="s">
        <v>303</v>
      </c>
      <c r="D197" s="52" t="s">
        <v>278</v>
      </c>
      <c r="E197" s="128" t="s">
        <v>181</v>
      </c>
      <c r="F197" s="128" t="s">
        <v>132</v>
      </c>
      <c r="G197" s="128" t="s">
        <v>190</v>
      </c>
      <c r="H197" s="130" t="s">
        <v>238</v>
      </c>
      <c r="I197" s="129" t="s">
        <v>202</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280</v>
      </c>
      <c r="D198" s="52" t="s">
        <v>277</v>
      </c>
      <c r="E198" s="128" t="s">
        <v>181</v>
      </c>
      <c r="F198" s="128" t="s">
        <v>132</v>
      </c>
      <c r="G198" s="128" t="s">
        <v>190</v>
      </c>
      <c r="H198" s="130" t="s">
        <v>238</v>
      </c>
      <c r="I198" s="129" t="s">
        <v>202</v>
      </c>
      <c r="J198" s="63"/>
      <c r="K198" s="63" cm="1">
        <f t="array" ref="K198" xml:space="preserve"> SUMPRODUCT( --( co_scalarInfo[[#This Row],[scalarName]] = scalarDataframe[scalarName] ) )</f>
        <v>1</v>
      </c>
    </row>
    <row r="199" spans="2:11" ht="21" x14ac:dyDescent="0.3">
      <c r="B199" s="11">
        <f xml:space="preserve"> ROW( co_scalarInfo[[#This Row],[row_id]] ) - ROW( co_scalarInfo[[#Headers],[row_id]] )</f>
        <v>25</v>
      </c>
      <c r="C199" s="58" t="s">
        <v>281</v>
      </c>
      <c r="D199" s="52" t="s">
        <v>279</v>
      </c>
      <c r="E199" s="128" t="s">
        <v>181</v>
      </c>
      <c r="F199" s="128" t="s">
        <v>132</v>
      </c>
      <c r="G199" s="128" t="s">
        <v>190</v>
      </c>
      <c r="H199" s="130" t="s">
        <v>238</v>
      </c>
      <c r="I199" s="129" t="s">
        <v>202</v>
      </c>
      <c r="J199" s="63"/>
      <c r="K199" s="63" cm="1">
        <f t="array" ref="K199" xml:space="preserve"> SUMPRODUCT( --( co_scalarInfo[[#This Row],[scalarName]] = scalarDataframe[scalarName] ) )</f>
        <v>1</v>
      </c>
    </row>
    <row r="200" spans="2:11" x14ac:dyDescent="0.3">
      <c r="B200" s="11">
        <f xml:space="preserve"> ROW( co_scalarInfo[[#This Row],[row_id]] ) - ROW( co_scalarInfo[[#Headers],[row_id]] )</f>
        <v>26</v>
      </c>
      <c r="C200" s="58" t="s">
        <v>301</v>
      </c>
      <c r="D200" s="52" t="s">
        <v>300</v>
      </c>
      <c r="E200" s="128" t="s">
        <v>163</v>
      </c>
      <c r="F200" s="128" t="s">
        <v>192</v>
      </c>
      <c r="G200" s="128" t="s">
        <v>191</v>
      </c>
      <c r="H200" s="130" t="s">
        <v>238</v>
      </c>
      <c r="I200" s="129" t="s">
        <v>202</v>
      </c>
      <c r="J200" s="63"/>
      <c r="K200" s="63" cm="1">
        <f t="array" ref="K200" xml:space="preserve"> SUMPRODUCT( --( co_scalarInfo[[#This Row],[scalarName]] = scalarDataframe[scalarName] ) )</f>
        <v>136</v>
      </c>
    </row>
    <row r="201" spans="2:11" x14ac:dyDescent="0.3">
      <c r="B201" s="11">
        <f xml:space="preserve"> ROW( co_scalarInfo[[#This Row],[row_id]] ) - ROW( co_scalarInfo[[#Headers],[row_id]] )</f>
        <v>27</v>
      </c>
      <c r="C201" s="58" t="s">
        <v>107</v>
      </c>
      <c r="D201" s="52" t="s">
        <v>106</v>
      </c>
      <c r="E201" s="128" t="s">
        <v>163</v>
      </c>
      <c r="F201" s="128" t="s">
        <v>192</v>
      </c>
      <c r="G201" s="128" t="s">
        <v>191</v>
      </c>
      <c r="H201" s="130" t="s">
        <v>238</v>
      </c>
      <c r="I201" s="129" t="s">
        <v>202</v>
      </c>
      <c r="J201" s="63"/>
      <c r="K201" s="63" cm="1">
        <f t="array" ref="K201" xml:space="preserve"> SUMPRODUCT( --( co_scalarInfo[[#This Row],[scalarName]] = scalarDataframe[scalarName] ) )</f>
        <v>119</v>
      </c>
    </row>
    <row r="202" spans="2:11" x14ac:dyDescent="0.3">
      <c r="B202" s="11">
        <f xml:space="preserve"> ROW( co_scalarInfo[[#This Row],[row_id]] ) - ROW( co_scalarInfo[[#Headers],[row_id]] )</f>
        <v>28</v>
      </c>
      <c r="C202" s="58" t="s">
        <v>94</v>
      </c>
      <c r="D202" s="52" t="s">
        <v>207</v>
      </c>
      <c r="E202" s="128" t="s">
        <v>163</v>
      </c>
      <c r="F202" s="128" t="s">
        <v>132</v>
      </c>
      <c r="G202" s="128" t="s">
        <v>190</v>
      </c>
      <c r="H202" s="128" t="s">
        <v>40</v>
      </c>
      <c r="I202" s="129" t="s">
        <v>204</v>
      </c>
      <c r="J202" s="63" t="s">
        <v>208</v>
      </c>
      <c r="K202" s="63" cm="1">
        <f t="array" ref="K202" xml:space="preserve"> SUMPRODUCT( --( co_scalarInfo[[#This Row],[scalarName]] = scalarDataframe[scalarName] ) )</f>
        <v>0</v>
      </c>
    </row>
    <row r="203" spans="2:11" x14ac:dyDescent="0.3">
      <c r="B203" s="11">
        <f xml:space="preserve"> ROW( co_scalarInfo[[#This Row],[row_id]] ) - ROW( co_scalarInfo[[#Headers],[row_id]] )</f>
        <v>29</v>
      </c>
      <c r="C203" s="58" t="s">
        <v>74</v>
      </c>
      <c r="D203" s="52" t="s">
        <v>54</v>
      </c>
      <c r="E203" s="128" t="s">
        <v>163</v>
      </c>
      <c r="F203" s="128" t="s">
        <v>132</v>
      </c>
      <c r="G203" s="128" t="s">
        <v>191</v>
      </c>
      <c r="H203" s="130">
        <v>2010</v>
      </c>
      <c r="I203" s="129" t="s">
        <v>202</v>
      </c>
      <c r="J203" s="63"/>
      <c r="K203" s="63" cm="1">
        <f t="array" ref="K203" xml:space="preserve"> SUMPRODUCT( --( co_scalarInfo[[#This Row],[scalarName]] = scalarDataframe[scalarName] ) )</f>
        <v>8</v>
      </c>
    </row>
    <row r="204" spans="2:11" x14ac:dyDescent="0.3">
      <c r="B204" s="11">
        <f xml:space="preserve"> ROW( co_scalarInfo[[#This Row],[row_id]] ) - ROW( co_scalarInfo[[#Headers],[row_id]] )</f>
        <v>30</v>
      </c>
      <c r="C204" s="58" t="s">
        <v>89</v>
      </c>
      <c r="D204" s="52" t="s">
        <v>50</v>
      </c>
      <c r="E204" s="128" t="s">
        <v>163</v>
      </c>
      <c r="F204" s="128" t="s">
        <v>192</v>
      </c>
      <c r="G204" s="128" t="s">
        <v>191</v>
      </c>
      <c r="H204" s="130" t="s">
        <v>238</v>
      </c>
      <c r="I204" s="129" t="s">
        <v>203</v>
      </c>
      <c r="J204" s="63"/>
      <c r="K204" s="63" cm="1">
        <f t="array" ref="K204" xml:space="preserve"> SUMPRODUCT( --( co_scalarInfo[[#This Row],[scalarName]] = scalarDataframe[scalarName] ) )</f>
        <v>0</v>
      </c>
    </row>
    <row r="205" spans="2:11" x14ac:dyDescent="0.3">
      <c r="B205" s="11">
        <f xml:space="preserve"> ROW( co_scalarInfo[[#This Row],[row_id]] ) - ROW( co_scalarInfo[[#Headers],[row_id]] )</f>
        <v>31</v>
      </c>
      <c r="C205" s="58" t="s">
        <v>88</v>
      </c>
      <c r="D205" s="52" t="s">
        <v>144</v>
      </c>
      <c r="E205" s="128" t="s">
        <v>163</v>
      </c>
      <c r="F205" s="128" t="s">
        <v>132</v>
      </c>
      <c r="G205" s="128" t="s">
        <v>191</v>
      </c>
      <c r="H205" s="130">
        <v>2010</v>
      </c>
      <c r="I205" s="129" t="s">
        <v>202</v>
      </c>
      <c r="J205" s="63"/>
      <c r="K205" s="63" cm="1">
        <f t="array" ref="K205" xml:space="preserve"> SUMPRODUCT( --( co_scalarInfo[[#This Row],[scalarName]] = scalarDataframe[scalarName] ) )</f>
        <v>7</v>
      </c>
    </row>
    <row r="206" spans="2:11" ht="21" x14ac:dyDescent="0.3">
      <c r="B206" s="11">
        <f xml:space="preserve"> ROW( co_scalarInfo[[#This Row],[row_id]] ) - ROW( co_scalarInfo[[#Headers],[row_id]] )</f>
        <v>32</v>
      </c>
      <c r="C206" s="58" t="s">
        <v>531</v>
      </c>
      <c r="D206" s="52" t="s">
        <v>532</v>
      </c>
      <c r="E206" s="128" t="s">
        <v>162</v>
      </c>
      <c r="F206" s="128" t="s">
        <v>192</v>
      </c>
      <c r="G206" s="128" t="s">
        <v>191</v>
      </c>
      <c r="H206" s="130" t="s">
        <v>238</v>
      </c>
      <c r="I206" s="129"/>
      <c r="J206" s="63"/>
      <c r="K206" s="63" cm="1">
        <f t="array" ref="K206" xml:space="preserve"> SUMPRODUCT( --( co_scalarInfo[[#This Row],[scalarName]] = scalarDataframe[scalarName] ) )</f>
        <v>196</v>
      </c>
    </row>
    <row r="207" spans="2:11" ht="21" x14ac:dyDescent="0.3">
      <c r="B207" s="11">
        <f xml:space="preserve"> ROW( co_scalarInfo[[#This Row],[row_id]] ) - ROW( co_scalarInfo[[#Headers],[row_id]] )</f>
        <v>33</v>
      </c>
      <c r="C207" s="58" t="s">
        <v>533</v>
      </c>
      <c r="D207" s="52" t="s">
        <v>534</v>
      </c>
      <c r="E207" s="128" t="s">
        <v>181</v>
      </c>
      <c r="F207" s="128" t="s">
        <v>192</v>
      </c>
      <c r="G207" s="128" t="s">
        <v>191</v>
      </c>
      <c r="H207" s="130" t="s">
        <v>238</v>
      </c>
      <c r="I207" s="129"/>
      <c r="J207" s="63"/>
      <c r="K207" s="63" cm="1">
        <f t="array" ref="K207" xml:space="preserve"> SUMPRODUCT( --( co_scalarInfo[[#This Row],[scalarName]] = scalarDataframe[scalarName] ) )</f>
        <v>196</v>
      </c>
    </row>
    <row r="210" spans="1:21" ht="14.5" x14ac:dyDescent="0.35">
      <c r="A210" s="42"/>
      <c r="B210" s="43" t="s">
        <v>320</v>
      </c>
      <c r="C210" s="43"/>
      <c r="D210" s="43"/>
      <c r="E210" s="43"/>
      <c r="F210" s="43"/>
      <c r="G210" s="43"/>
      <c r="H210" s="43"/>
      <c r="I210" s="43"/>
      <c r="J210" s="43"/>
      <c r="K210" s="43"/>
      <c r="L210" s="43"/>
      <c r="M210" s="43"/>
      <c r="N210" s="43"/>
      <c r="O210" s="43"/>
      <c r="P210" s="43"/>
      <c r="Q210" s="43"/>
      <c r="R210" s="43"/>
      <c r="S210" s="43"/>
      <c r="T210" s="43"/>
      <c r="U210" s="43"/>
    </row>
    <row r="212" spans="1:21" x14ac:dyDescent="0.3">
      <c r="B212" s="55" t="s">
        <v>127</v>
      </c>
      <c r="C212" s="55" t="s">
        <v>209</v>
      </c>
      <c r="D212" s="55" t="s">
        <v>236</v>
      </c>
      <c r="E212" s="56" t="s">
        <v>164</v>
      </c>
    </row>
    <row r="213" spans="1:21" x14ac:dyDescent="0.3">
      <c r="B213" s="6">
        <f xml:space="preserve"> ROW( co_econMultipliers[[#This Row],[row_id]] ) - ROW( co_econMultipliers[[#Headers],[row_id]] )</f>
        <v>1</v>
      </c>
      <c r="C213" s="13" t="s">
        <v>196</v>
      </c>
      <c r="D213" s="73" t="s">
        <v>205</v>
      </c>
      <c r="E213" s="74">
        <v>2015</v>
      </c>
    </row>
    <row r="214" spans="1:21" x14ac:dyDescent="0.3">
      <c r="B214" s="6">
        <f xml:space="preserve"> ROW( co_econMultipliers[[#This Row],[row_id]] ) - ROW( co_econMultipliers[[#Headers],[row_id]] )</f>
        <v>2</v>
      </c>
      <c r="C214" s="13" t="s">
        <v>95</v>
      </c>
      <c r="D214" s="73" t="s">
        <v>206</v>
      </c>
      <c r="E214" s="74" t="s">
        <v>40</v>
      </c>
    </row>
    <row r="215" spans="1:21" x14ac:dyDescent="0.3">
      <c r="B215" s="6">
        <f xml:space="preserve"> ROW( co_econMultipliers[[#This Row],[row_id]] ) - ROW( co_econMultipliers[[#Headers],[row_id]] )</f>
        <v>3</v>
      </c>
      <c r="C215" s="13" t="s">
        <v>94</v>
      </c>
      <c r="D215" s="73" t="s">
        <v>207</v>
      </c>
      <c r="E215" s="74" t="s">
        <v>40</v>
      </c>
    </row>
    <row r="218" spans="1:21" ht="14.5" x14ac:dyDescent="0.35">
      <c r="A218" s="42"/>
      <c r="B218" s="43" t="s">
        <v>321</v>
      </c>
      <c r="C218" s="43"/>
      <c r="D218" s="43"/>
      <c r="E218" s="43"/>
      <c r="F218" s="43"/>
      <c r="G218" s="43"/>
      <c r="H218" s="43"/>
      <c r="I218" s="43"/>
      <c r="J218" s="43"/>
      <c r="K218" s="43"/>
      <c r="L218" s="43"/>
      <c r="M218" s="43"/>
      <c r="N218" s="43"/>
      <c r="O218" s="43"/>
      <c r="P218" s="43"/>
      <c r="Q218" s="43"/>
      <c r="R218" s="43"/>
      <c r="S218" s="43"/>
      <c r="T218" s="43"/>
      <c r="U218" s="43"/>
    </row>
    <row r="220" spans="1:21" x14ac:dyDescent="0.3">
      <c r="B220" s="55" t="s">
        <v>127</v>
      </c>
      <c r="C220" s="55" t="s">
        <v>132</v>
      </c>
      <c r="D220" s="55" t="s">
        <v>93</v>
      </c>
    </row>
    <row r="221" spans="1:21" x14ac:dyDescent="0.3">
      <c r="B221" s="6">
        <f xml:space="preserve"> ROW( co_constants[[#This Row],[row_id]] ) - ROW( co_constants[[#Headers],[row_id]] )</f>
        <v>1</v>
      </c>
      <c r="C221" s="13" t="s">
        <v>129</v>
      </c>
      <c r="D221" s="134">
        <f xml:space="preserve"> 10^9</f>
        <v>1000000000</v>
      </c>
    </row>
    <row r="222" spans="1:21" x14ac:dyDescent="0.3">
      <c r="B222" s="6">
        <f xml:space="preserve"> ROW( co_constants[[#This Row],[row_id]] ) - ROW( co_constants[[#Headers],[row_id]] )</f>
        <v>2</v>
      </c>
      <c r="C222" s="13" t="s">
        <v>130</v>
      </c>
      <c r="D222" s="134">
        <f xml:space="preserve"> 10^6</f>
        <v>1000000</v>
      </c>
    </row>
    <row r="223" spans="1:21" x14ac:dyDescent="0.3">
      <c r="B223" s="6">
        <f xml:space="preserve"> ROW( co_constants[[#This Row],[row_id]] ) - ROW( co_constants[[#Headers],[row_id]] )</f>
        <v>3</v>
      </c>
      <c r="C223" s="13" t="s">
        <v>131</v>
      </c>
      <c r="D223" s="134">
        <v>1000</v>
      </c>
    </row>
    <row r="226" spans="1:21" ht="14.5" x14ac:dyDescent="0.35">
      <c r="A226" s="42"/>
      <c r="B226" s="43" t="s">
        <v>318</v>
      </c>
      <c r="C226" s="43"/>
      <c r="D226" s="43"/>
      <c r="E226" s="43"/>
      <c r="F226" s="43"/>
      <c r="G226" s="43"/>
      <c r="H226" s="43"/>
      <c r="I226" s="43"/>
      <c r="J226" s="43"/>
      <c r="K226" s="43"/>
      <c r="L226" s="43"/>
      <c r="M226" s="43"/>
      <c r="N226" s="43"/>
      <c r="O226" s="43"/>
      <c r="P226" s="43"/>
      <c r="Q226" s="43"/>
      <c r="R226" s="43"/>
      <c r="S226" s="43"/>
      <c r="T226" s="43"/>
      <c r="U226" s="43"/>
    </row>
    <row r="228" spans="1:21" x14ac:dyDescent="0.3">
      <c r="B228" s="66" t="s">
        <v>127</v>
      </c>
      <c r="C228" s="66" t="s">
        <v>251</v>
      </c>
      <c r="D228" s="66" t="s">
        <v>252</v>
      </c>
      <c r="E228" s="67" t="s">
        <v>258</v>
      </c>
      <c r="F228" s="67" t="s">
        <v>260</v>
      </c>
      <c r="G228" s="68" t="s">
        <v>256</v>
      </c>
      <c r="H228" s="68" t="s">
        <v>257</v>
      </c>
      <c r="I228" s="64" t="s">
        <v>265</v>
      </c>
      <c r="J228" s="64" t="s">
        <v>271</v>
      </c>
      <c r="K228" s="64" t="s">
        <v>272</v>
      </c>
      <c r="L228" s="64" t="s">
        <v>266</v>
      </c>
      <c r="M228" s="65" t="s">
        <v>270</v>
      </c>
      <c r="N228" s="65" t="s">
        <v>269</v>
      </c>
    </row>
    <row r="229" spans="1:21" x14ac:dyDescent="0.3">
      <c r="B229" s="6">
        <f xml:space="preserve"> ROW( co_modelTypes[[#This Row],[row_id]] ) - ROW( co_modelTypes[[#Headers],[row_id]] )</f>
        <v>1</v>
      </c>
      <c r="C229" s="13" t="s">
        <v>166</v>
      </c>
      <c r="D229" s="13" t="s">
        <v>250</v>
      </c>
      <c r="E229" s="69" t="s">
        <v>259</v>
      </c>
      <c r="F229" s="69" t="s">
        <v>254</v>
      </c>
      <c r="G229" s="70" t="s">
        <v>248</v>
      </c>
      <c r="H229" s="70" t="s">
        <v>249</v>
      </c>
      <c r="I229" s="71">
        <v>1995</v>
      </c>
      <c r="J229" s="71">
        <v>6</v>
      </c>
      <c r="K229" s="71">
        <v>30</v>
      </c>
      <c r="L229" s="71">
        <v>1</v>
      </c>
      <c r="M229" s="31">
        <v>7</v>
      </c>
      <c r="N229" s="31" cm="1">
        <f t="array" ref="N229" xml:space="preserve"> SUMPRODUCT( --( co_models[modelType] = co_modelTypes[[#This Row],[modelType_id]] ) )</f>
        <v>8</v>
      </c>
    </row>
    <row r="230" spans="1:21" x14ac:dyDescent="0.3">
      <c r="B230" s="6">
        <f xml:space="preserve"> ROW( co_modelTypes[[#This Row],[row_id]] ) - ROW( co_modelTypes[[#Headers],[row_id]] )</f>
        <v>2</v>
      </c>
      <c r="C230" s="13" t="s">
        <v>165</v>
      </c>
      <c r="D230" s="13" t="s">
        <v>253</v>
      </c>
      <c r="E230" s="69" t="s">
        <v>255</v>
      </c>
      <c r="F230" s="69" t="s">
        <v>255</v>
      </c>
      <c r="G230" s="70" t="s">
        <v>165</v>
      </c>
      <c r="H230" s="70" t="s">
        <v>353</v>
      </c>
      <c r="I230" s="71">
        <v>2000</v>
      </c>
      <c r="J230" s="71">
        <v>250</v>
      </c>
      <c r="K230" s="71">
        <v>1000</v>
      </c>
      <c r="L230" s="71">
        <v>25</v>
      </c>
      <c r="M230" s="31">
        <v>6</v>
      </c>
      <c r="N230" s="31" cm="1">
        <f t="array" ref="N230" xml:space="preserve"> SUMPRODUCT( --( co_models[modelType] = co_modelTypes[[#This Row],[modelType_id]] ) )</f>
        <v>6</v>
      </c>
    </row>
    <row r="233" spans="1:21" ht="14.5" x14ac:dyDescent="0.35">
      <c r="A233" s="42"/>
      <c r="B233" s="43" t="s">
        <v>326</v>
      </c>
      <c r="C233" s="43"/>
      <c r="D233" s="43"/>
      <c r="E233" s="43"/>
      <c r="F233" s="43"/>
      <c r="G233" s="43"/>
      <c r="H233" s="43"/>
      <c r="I233" s="43"/>
      <c r="J233" s="43"/>
      <c r="K233" s="43"/>
      <c r="L233" s="43"/>
      <c r="M233" s="43"/>
      <c r="N233" s="43"/>
      <c r="O233" s="43"/>
      <c r="P233" s="43"/>
      <c r="Q233" s="43"/>
      <c r="R233" s="43"/>
      <c r="S233" s="43"/>
      <c r="T233" s="43"/>
      <c r="U233" s="43"/>
    </row>
    <row r="235" spans="1:21" x14ac:dyDescent="0.3">
      <c r="B235" s="72" t="s">
        <v>127</v>
      </c>
      <c r="C235" s="55" t="s">
        <v>197</v>
      </c>
      <c r="D235" s="55" t="s">
        <v>641</v>
      </c>
      <c r="E235" s="55" t="s">
        <v>187</v>
      </c>
      <c r="F235" s="55" t="s">
        <v>198</v>
      </c>
      <c r="G235" s="56" t="s">
        <v>199</v>
      </c>
      <c r="H235" s="56" t="s">
        <v>247</v>
      </c>
    </row>
    <row r="236" spans="1:21" x14ac:dyDescent="0.3">
      <c r="B236" s="6">
        <f xml:space="preserve"> ROW( co_models[[#This Row],[row_id]] ) - ROW( co_models[[#Headers],[row_id]] )</f>
        <v>1</v>
      </c>
      <c r="C236" s="73" t="s">
        <v>0</v>
      </c>
      <c r="D236" s="73">
        <v>6</v>
      </c>
      <c r="E236" s="73" t="s">
        <v>166</v>
      </c>
      <c r="F236" s="55" t="str">
        <f xml:space="preserve"> IF( co_models[[#This Row],[modelType]] = "gcm", SUBSTITUTE( SUBSTITUTE( co_models[[#This Row],[model_id]], " ", "." ), "-", "." ),
         VALUE( SUBSTITUTE( co_models[[#This Row],[model_id]], "p", "." ) ) * 100 &amp; "cm" )</f>
        <v>CanESM2</v>
      </c>
      <c r="G236" s="56" t="str">
        <f xml:space="preserve"> SUBSTITUTE( co_models[[#This Row],[model_dot]], ".", "_" )</f>
        <v>CanESM2</v>
      </c>
      <c r="H236" s="56" t="str">
        <f xml:space="preserve"> IF( co_models[[#This Row],[modelType]] = "gcm", co_models[[#This Row],[model_id]], SUBSTITUTE( co_models[[#This Row],[model_dot]], "cm", " cm" ) )</f>
        <v>CanESM2</v>
      </c>
    </row>
    <row r="237" spans="1:21" x14ac:dyDescent="0.3">
      <c r="B237" s="6">
        <f xml:space="preserve"> ROW( co_models[[#This Row],[row_id]] ) - ROW( co_models[[#Headers],[row_id]] )</f>
        <v>2</v>
      </c>
      <c r="C237" s="73" t="s">
        <v>1</v>
      </c>
      <c r="D237" s="73">
        <v>5</v>
      </c>
      <c r="E237" s="73" t="s">
        <v>166</v>
      </c>
      <c r="F237" s="55" t="str">
        <f xml:space="preserve"> IF( co_models[[#This Row],[modelType]] = "gcm", SUBSTITUTE( SUBSTITUTE( co_models[[#This Row],[model_id]], " ", "." ), "-", "." ),
         VALUE( SUBSTITUTE( co_models[[#This Row],[model_id]], "p", "." ) ) * 100 &amp; "cm" )</f>
        <v>CCSM4</v>
      </c>
      <c r="G237" s="56" t="str">
        <f xml:space="preserve"> SUBSTITUTE( co_models[[#This Row],[model_dot]], ".", "_" )</f>
        <v>CCSM4</v>
      </c>
      <c r="H237" s="56" t="str">
        <f xml:space="preserve"> IF( co_models[[#This Row],[modelType]] = "gcm", co_models[[#This Row],[model_id]], SUBSTITUTE( co_models[[#This Row],[model_dot]], "cm", " cm" ) )</f>
        <v>CCSM4</v>
      </c>
    </row>
    <row r="238" spans="1:21" x14ac:dyDescent="0.3">
      <c r="B238" s="6">
        <f xml:space="preserve"> ROW( co_models[[#This Row],[row_id]] ) - ROW( co_models[[#Headers],[row_id]] )</f>
        <v>3</v>
      </c>
      <c r="C238" s="73" t="s">
        <v>2</v>
      </c>
      <c r="D238" s="73">
        <v>3</v>
      </c>
      <c r="E238" s="73" t="s">
        <v>166</v>
      </c>
      <c r="F238" s="55" t="str">
        <f xml:space="preserve"> IF( co_models[[#This Row],[modelType]] = "gcm", SUBSTITUTE( SUBSTITUTE( co_models[[#This Row],[model_id]], " ", "." ), "-", "." ),
         VALUE( SUBSTITUTE( co_models[[#This Row],[model_id]], "p", "." ) ) * 100 &amp; "cm" )</f>
        <v>GISS.E2.R</v>
      </c>
      <c r="G238" s="56" t="str">
        <f xml:space="preserve"> SUBSTITUTE( co_models[[#This Row],[model_dot]], ".", "_" )</f>
        <v>GISS_E2_R</v>
      </c>
      <c r="H238" s="56" t="str">
        <f xml:space="preserve"> IF( co_models[[#This Row],[modelType]] = "gcm", co_models[[#This Row],[model_id]], SUBSTITUTE( co_models[[#This Row],[model_dot]], "cm", " cm" ) )</f>
        <v>GISS-E2-R</v>
      </c>
    </row>
    <row r="239" spans="1:21" x14ac:dyDescent="0.3">
      <c r="B239" s="6">
        <f xml:space="preserve"> ROW( co_models[[#This Row],[row_id]] ) - ROW( co_models[[#Headers],[row_id]] )</f>
        <v>4</v>
      </c>
      <c r="C239" s="73" t="s">
        <v>3</v>
      </c>
      <c r="D239" s="73">
        <v>6</v>
      </c>
      <c r="E239" s="73" t="s">
        <v>166</v>
      </c>
      <c r="F239" s="55" t="str">
        <f xml:space="preserve"> IF( co_models[[#This Row],[modelType]] = "gcm", SUBSTITUTE( SUBSTITUTE( co_models[[#This Row],[model_id]], " ", "." ), "-", "." ),
         VALUE( SUBSTITUTE( co_models[[#This Row],[model_id]], "p", "." ) ) * 100 &amp; "cm" )</f>
        <v>HadGEM2.ES</v>
      </c>
      <c r="G239" s="56" t="str">
        <f xml:space="preserve"> SUBSTITUTE( co_models[[#This Row],[model_dot]], ".", "_" )</f>
        <v>HadGEM2_ES</v>
      </c>
      <c r="H239" s="56" t="str">
        <f xml:space="preserve"> IF( co_models[[#This Row],[modelType]] = "gcm", co_models[[#This Row],[model_id]], SUBSTITUTE( co_models[[#This Row],[model_dot]], "cm", " cm" ) )</f>
        <v>HadGEM2-ES</v>
      </c>
    </row>
    <row r="240" spans="1:21" x14ac:dyDescent="0.3">
      <c r="B240" s="6">
        <f xml:space="preserve"> ROW( co_models[[#This Row],[row_id]] ) - ROW( co_models[[#Headers],[row_id]] )</f>
        <v>5</v>
      </c>
      <c r="C240" s="73" t="s">
        <v>4</v>
      </c>
      <c r="D240" s="73">
        <v>5</v>
      </c>
      <c r="E240" s="73" t="s">
        <v>166</v>
      </c>
      <c r="F240" s="55" t="str">
        <f xml:space="preserve"> IF( co_models[[#This Row],[modelType]] = "gcm", SUBSTITUTE( SUBSTITUTE( co_models[[#This Row],[model_id]], " ", "." ), "-", "." ),
         VALUE( SUBSTITUTE( co_models[[#This Row],[model_id]], "p", "." ) ) * 100 &amp; "cm" )</f>
        <v>MIROC5</v>
      </c>
      <c r="G240" s="56" t="str">
        <f xml:space="preserve"> SUBSTITUTE( co_models[[#This Row],[model_dot]], ".", "_" )</f>
        <v>MIROC5</v>
      </c>
      <c r="H240" s="56" t="str">
        <f xml:space="preserve"> IF( co_models[[#This Row],[modelType]] = "gcm", co_models[[#This Row],[model_id]], SUBSTITUTE( co_models[[#This Row],[model_dot]], "cm", " cm" ) )</f>
        <v>MIROC5</v>
      </c>
    </row>
    <row r="241" spans="1:21" x14ac:dyDescent="0.3">
      <c r="B241" s="6">
        <f xml:space="preserve"> ROW( co_models[[#This Row],[row_id]] ) - ROW( co_models[[#Headers],[row_id]] )</f>
        <v>6</v>
      </c>
      <c r="C241" s="73" t="s">
        <v>5</v>
      </c>
      <c r="D241" s="73">
        <v>6</v>
      </c>
      <c r="E241" s="73" t="s">
        <v>166</v>
      </c>
      <c r="F241" s="55" t="str">
        <f xml:space="preserve"> IF( co_models[[#This Row],[modelType]] = "gcm", SUBSTITUTE( SUBSTITUTE( co_models[[#This Row],[model_id]], " ", "." ), "-", "." ),
         VALUE( SUBSTITUTE( co_models[[#This Row],[model_id]], "p", "." ) ) * 100 &amp; "cm" )</f>
        <v>GFDL.CM3</v>
      </c>
      <c r="G241" s="56" t="str">
        <f xml:space="preserve"> SUBSTITUTE( co_models[[#This Row],[model_dot]], ".", "_" )</f>
        <v>GFDL_CM3</v>
      </c>
      <c r="H241" s="56" t="str">
        <f xml:space="preserve"> IF( co_models[[#This Row],[modelType]] = "gcm", co_models[[#This Row],[model_id]], SUBSTITUTE( co_models[[#This Row],[model_dot]], "cm", " cm" ) )</f>
        <v>GFDL-CM3</v>
      </c>
    </row>
    <row r="242" spans="1:21" x14ac:dyDescent="0.3">
      <c r="B242" s="6">
        <f xml:space="preserve"> ROW( co_models[[#This Row],[row_id]] ) - ROW( co_models[[#Headers],[row_id]] )</f>
        <v>7</v>
      </c>
      <c r="C242" s="73" t="s">
        <v>373</v>
      </c>
      <c r="D242" s="73">
        <v>3</v>
      </c>
      <c r="E242" s="73" t="s">
        <v>166</v>
      </c>
      <c r="F242" s="55" t="str">
        <f xml:space="preserve"> IF( co_models[[#This Row],[modelType]] = "gcm", SUBSTITUTE( SUBSTITUTE( co_models[[#This Row],[model_id]], " ", "." ), "-", "." ),
         VALUE( SUBSTITUTE( co_models[[#This Row],[model_id]], "p", "." ) ) * 100 &amp; "cm" )</f>
        <v>MRI.CGCM3</v>
      </c>
      <c r="G242" s="56" t="str">
        <f xml:space="preserve"> SUBSTITUTE( co_models[[#This Row],[model_dot]], ".", "_" )</f>
        <v>MRI_CGCM3</v>
      </c>
      <c r="H242" s="56" t="str">
        <f xml:space="preserve"> IF( co_models[[#This Row],[modelType]] = "gcm", co_models[[#This Row],[model_id]], SUBSTITUTE( co_models[[#This Row],[model_dot]], "cm", " cm" ) )</f>
        <v>MRI-CGCM3</v>
      </c>
    </row>
    <row r="243" spans="1:21" x14ac:dyDescent="0.3">
      <c r="B243" s="6">
        <f xml:space="preserve"> ROW( co_models[[#This Row],[row_id]] ) - ROW( co_models[[#Headers],[row_id]] )</f>
        <v>8</v>
      </c>
      <c r="C243" s="73" t="s">
        <v>371</v>
      </c>
      <c r="D243" s="73">
        <v>5</v>
      </c>
      <c r="E243" s="73" t="s">
        <v>166</v>
      </c>
      <c r="F243" s="55" t="str">
        <f xml:space="preserve"> IF( co_models[[#This Row],[modelType]] = "gcm", SUBSTITUTE( SUBSTITUTE( co_models[[#This Row],[model_id]], " ", "." ), "-", "." ),
         VALUE( SUBSTITUTE( co_models[[#This Row],[model_id]], "p", "." ) ) * 100 &amp; "cm" )</f>
        <v>GCM.Ensemble</v>
      </c>
      <c r="G243" s="56" t="str">
        <f xml:space="preserve"> SUBSTITUTE( co_models[[#This Row],[model_dot]], ".", "_" )</f>
        <v>GCM_Ensemble</v>
      </c>
      <c r="H243" s="56" t="str">
        <f xml:space="preserve"> IF( co_models[[#This Row],[modelType]] = "gcm", co_models[[#This Row],[model_id]], SUBSTITUTE( co_models[[#This Row],[model_dot]], "cm", " cm" ) )</f>
        <v>GCM Ensemble</v>
      </c>
    </row>
    <row r="244" spans="1:21" x14ac:dyDescent="0.3">
      <c r="B244" s="6">
        <f xml:space="preserve"> ROW( co_models[[#This Row],[row_id]] ) - ROW( co_models[[#Headers],[row_id]] )</f>
        <v>9</v>
      </c>
      <c r="C244" s="73" t="s">
        <v>240</v>
      </c>
      <c r="D244" s="73">
        <v>250</v>
      </c>
      <c r="E244" s="73" t="s">
        <v>165</v>
      </c>
      <c r="F244" s="56" t="str">
        <f xml:space="preserve"> IF( co_models[[#This Row],[modelType]] = "gcm", SUBSTITUTE( SUBSTITUTE( co_models[[#This Row],[model_id]], " ", "." ), "-", "." ),
         VALUE( SUBSTITUTE( co_models[[#This Row],[model_id]], "p", "." ) ) * 100 &amp; "cm" )</f>
        <v>30cm</v>
      </c>
      <c r="G244" s="56" t="str">
        <f xml:space="preserve"> SUBSTITUTE( co_models[[#This Row],[model_dot]], ".", "_" )</f>
        <v>30cm</v>
      </c>
      <c r="H244" s="56" t="str">
        <f xml:space="preserve"> IF( co_models[[#This Row],[modelType]] = "gcm", co_models[[#This Row],[model_id]], SUBSTITUTE( co_models[[#This Row],[model_dot]], "cm", " cm" ) )</f>
        <v>30 cm</v>
      </c>
    </row>
    <row r="245" spans="1:21" x14ac:dyDescent="0.3">
      <c r="B245" s="6">
        <f xml:space="preserve"> ROW( co_models[[#This Row],[row_id]] ) - ROW( co_models[[#Headers],[row_id]] )</f>
        <v>10</v>
      </c>
      <c r="C245" s="73" t="s">
        <v>241</v>
      </c>
      <c r="D245" s="73">
        <v>250</v>
      </c>
      <c r="E245" s="73" t="s">
        <v>165</v>
      </c>
      <c r="F245" s="56" t="str">
        <f xml:space="preserve"> IF( co_models[[#This Row],[modelType]] = "gcm", SUBSTITUTE( SUBSTITUTE( co_models[[#This Row],[model_id]], " ", "." ), "-", "." ),
         VALUE( SUBSTITUTE( co_models[[#This Row],[model_id]], "p", "." ) ) * 100 &amp; "cm" )</f>
        <v>50cm</v>
      </c>
      <c r="G245" s="56" t="str">
        <f xml:space="preserve"> SUBSTITUTE( co_models[[#This Row],[model_dot]], ".", "_" )</f>
        <v>50cm</v>
      </c>
      <c r="H245" s="56" t="str">
        <f xml:space="preserve"> IF( co_models[[#This Row],[modelType]] = "gcm", co_models[[#This Row],[model_id]], SUBSTITUTE( co_models[[#This Row],[model_dot]], "cm", " cm" ) )</f>
        <v>50 cm</v>
      </c>
    </row>
    <row r="246" spans="1:21" x14ac:dyDescent="0.3">
      <c r="B246" s="6">
        <f xml:space="preserve"> ROW( co_models[[#This Row],[row_id]] ) - ROW( co_models[[#Headers],[row_id]] )</f>
        <v>11</v>
      </c>
      <c r="C246" s="73" t="s">
        <v>242</v>
      </c>
      <c r="D246" s="73">
        <v>250</v>
      </c>
      <c r="E246" s="73" t="s">
        <v>165</v>
      </c>
      <c r="F246" s="56" t="str">
        <f xml:space="preserve"> IF( co_models[[#This Row],[modelType]] = "gcm", SUBSTITUTE( SUBSTITUTE( co_models[[#This Row],[model_id]], " ", "." ), "-", "." ),
         VALUE( SUBSTITUTE( co_models[[#This Row],[model_id]], "p", "." ) ) * 100 &amp; "cm" )</f>
        <v>100cm</v>
      </c>
      <c r="G246" s="56" t="str">
        <f xml:space="preserve"> SUBSTITUTE( co_models[[#This Row],[model_dot]], ".", "_" )</f>
        <v>100cm</v>
      </c>
      <c r="H246" s="56" t="str">
        <f xml:space="preserve"> IF( co_models[[#This Row],[modelType]] = "gcm", co_models[[#This Row],[model_id]], SUBSTITUTE( co_models[[#This Row],[model_dot]], "cm", " cm" ) )</f>
        <v>100 cm</v>
      </c>
    </row>
    <row r="247" spans="1:21" x14ac:dyDescent="0.3">
      <c r="B247" s="6">
        <f xml:space="preserve"> ROW( co_models[[#This Row],[row_id]] ) - ROW( co_models[[#Headers],[row_id]] )</f>
        <v>12</v>
      </c>
      <c r="C247" s="73" t="s">
        <v>243</v>
      </c>
      <c r="D247" s="73">
        <v>250</v>
      </c>
      <c r="E247" s="73" t="s">
        <v>165</v>
      </c>
      <c r="F247" s="56" t="str">
        <f xml:space="preserve"> IF( co_models[[#This Row],[modelType]] = "gcm", SUBSTITUTE( SUBSTITUTE( co_models[[#This Row],[model_id]], " ", "." ), "-", "." ),
         VALUE( SUBSTITUTE( co_models[[#This Row],[model_id]], "p", "." ) ) * 100 &amp; "cm" )</f>
        <v>150cm</v>
      </c>
      <c r="G247" s="56" t="str">
        <f xml:space="preserve"> SUBSTITUTE( co_models[[#This Row],[model_dot]], ".", "_" )</f>
        <v>150cm</v>
      </c>
      <c r="H247" s="56" t="str">
        <f xml:space="preserve"> IF( co_models[[#This Row],[modelType]] = "gcm", co_models[[#This Row],[model_id]], SUBSTITUTE( co_models[[#This Row],[model_dot]], "cm", " cm" ) )</f>
        <v>150 cm</v>
      </c>
    </row>
    <row r="248" spans="1:21" x14ac:dyDescent="0.3">
      <c r="B248" s="6">
        <f xml:space="preserve"> ROW( co_models[[#This Row],[row_id]] ) - ROW( co_models[[#Headers],[row_id]] )</f>
        <v>13</v>
      </c>
      <c r="C248" s="73" t="s">
        <v>244</v>
      </c>
      <c r="D248" s="73">
        <v>250</v>
      </c>
      <c r="E248" s="73" t="s">
        <v>165</v>
      </c>
      <c r="F248" s="56" t="str">
        <f xml:space="preserve"> IF( co_models[[#This Row],[modelType]] = "gcm", SUBSTITUTE( SUBSTITUTE( co_models[[#This Row],[model_id]], " ", "." ), "-", "." ),
         VALUE( SUBSTITUTE( co_models[[#This Row],[model_id]], "p", "." ) ) * 100 &amp; "cm" )</f>
        <v>200cm</v>
      </c>
      <c r="G248" s="56" t="str">
        <f xml:space="preserve"> SUBSTITUTE( co_models[[#This Row],[model_dot]], ".", "_" )</f>
        <v>200cm</v>
      </c>
      <c r="H248" s="56" t="str">
        <f xml:space="preserve"> IF( co_models[[#This Row],[modelType]] = "gcm", co_models[[#This Row],[model_id]], SUBSTITUTE( co_models[[#This Row],[model_dot]], "cm", " cm" ) )</f>
        <v>200 cm</v>
      </c>
    </row>
    <row r="249" spans="1:21" x14ac:dyDescent="0.3">
      <c r="B249" s="6">
        <f xml:space="preserve"> ROW( co_models[[#This Row],[row_id]] ) - ROW( co_models[[#Headers],[row_id]] )</f>
        <v>14</v>
      </c>
      <c r="C249" s="73" t="s">
        <v>245</v>
      </c>
      <c r="D249" s="73">
        <v>250</v>
      </c>
      <c r="E249" s="73" t="s">
        <v>165</v>
      </c>
      <c r="F249" s="56" t="str">
        <f xml:space="preserve"> IF( co_models[[#This Row],[modelType]] = "gcm", SUBSTITUTE( SUBSTITUTE( co_models[[#This Row],[model_id]], " ", "." ), "-", "." ),
         VALUE( SUBSTITUTE( co_models[[#This Row],[model_id]], "p", "." ) ) * 100 &amp; "cm" )</f>
        <v>250cm</v>
      </c>
      <c r="G249" s="56" t="str">
        <f xml:space="preserve"> SUBSTITUTE( co_models[[#This Row],[model_dot]], ".", "_" )</f>
        <v>250cm</v>
      </c>
      <c r="H249" s="56" t="str">
        <f xml:space="preserve"> IF( co_models[[#This Row],[modelType]] = "gcm", co_models[[#This Row],[model_id]], SUBSTITUTE( co_models[[#This Row],[model_dot]], "cm", " cm" ) )</f>
        <v>250 cm</v>
      </c>
    </row>
    <row r="252" spans="1:21" ht="14.5" x14ac:dyDescent="0.35">
      <c r="A252" s="42"/>
      <c r="B252" s="43" t="s">
        <v>71</v>
      </c>
      <c r="C252" s="43"/>
      <c r="D252" s="43"/>
      <c r="E252" s="43"/>
      <c r="F252" s="43"/>
      <c r="G252" s="43"/>
      <c r="H252" s="43"/>
      <c r="I252" s="43"/>
      <c r="J252" s="43"/>
      <c r="K252" s="43"/>
      <c r="L252" s="43"/>
      <c r="M252" s="43"/>
      <c r="N252" s="43"/>
      <c r="O252" s="43"/>
      <c r="P252" s="43"/>
      <c r="Q252" s="43"/>
      <c r="R252" s="43"/>
      <c r="S252" s="43"/>
      <c r="T252" s="43"/>
      <c r="U252" s="43"/>
    </row>
    <row r="254" spans="1:21" x14ac:dyDescent="0.3">
      <c r="B254" s="72" t="s">
        <v>127</v>
      </c>
      <c r="C254" s="55" t="s">
        <v>72</v>
      </c>
      <c r="D254" s="55" t="s">
        <v>167</v>
      </c>
      <c r="E254" s="56" t="s">
        <v>168</v>
      </c>
    </row>
    <row r="255" spans="1:21" x14ac:dyDescent="0.3">
      <c r="B255" s="6">
        <f xml:space="preserve"> ROW( co_regions[[#This Row],[row_id]] ) - ROW( co_regions[[#Headers],[row_id]] )</f>
        <v>1</v>
      </c>
      <c r="C255" s="73" t="s">
        <v>6</v>
      </c>
      <c r="D255" s="55" t="str">
        <f xml:space="preserve"> SUBSTITUTE( co_regions[[#This Row],[region_label]], " ", "." )</f>
        <v>Midwest</v>
      </c>
      <c r="E255" s="56" t="str">
        <f xml:space="preserve"> SUBSTITUTE( co_regions[[#This Row],[region_label]], " ", "_" )</f>
        <v>Midwest</v>
      </c>
    </row>
    <row r="256" spans="1:21" x14ac:dyDescent="0.3">
      <c r="B256" s="6">
        <f xml:space="preserve"> ROW( co_regions[[#This Row],[row_id]] ) - ROW( co_regions[[#Headers],[row_id]] )</f>
        <v>2</v>
      </c>
      <c r="C256" s="73" t="s">
        <v>7</v>
      </c>
      <c r="D256" s="55" t="str">
        <f xml:space="preserve"> SUBSTITUTE( co_regions[[#This Row],[region_label]], " ", "." )</f>
        <v>Northeast</v>
      </c>
      <c r="E256" s="56" t="str">
        <f xml:space="preserve"> SUBSTITUTE( co_regions[[#This Row],[region_label]], " ", "_" )</f>
        <v>Northeast</v>
      </c>
    </row>
    <row r="257" spans="1:21" x14ac:dyDescent="0.3">
      <c r="B257" s="6">
        <f xml:space="preserve"> ROW( co_regions[[#This Row],[row_id]] ) - ROW( co_regions[[#Headers],[row_id]] )</f>
        <v>3</v>
      </c>
      <c r="C257" s="73" t="s">
        <v>8</v>
      </c>
      <c r="D257" s="55" t="str">
        <f xml:space="preserve"> SUBSTITUTE( co_regions[[#This Row],[region_label]], " ", "." )</f>
        <v>Northern.Plains</v>
      </c>
      <c r="E257" s="56" t="str">
        <f xml:space="preserve"> SUBSTITUTE( co_regions[[#This Row],[region_label]], " ", "_" )</f>
        <v>Northern_Plains</v>
      </c>
    </row>
    <row r="258" spans="1:21" x14ac:dyDescent="0.3">
      <c r="B258" s="6">
        <f xml:space="preserve"> ROW( co_regions[[#This Row],[row_id]] ) - ROW( co_regions[[#Headers],[row_id]] )</f>
        <v>4</v>
      </c>
      <c r="C258" s="73" t="s">
        <v>9</v>
      </c>
      <c r="D258" s="55" t="str">
        <f xml:space="preserve"> SUBSTITUTE( co_regions[[#This Row],[region_label]], " ", "." )</f>
        <v>Northwest</v>
      </c>
      <c r="E258" s="56" t="str">
        <f xml:space="preserve"> SUBSTITUTE( co_regions[[#This Row],[region_label]], " ", "_" )</f>
        <v>Northwest</v>
      </c>
    </row>
    <row r="259" spans="1:21" x14ac:dyDescent="0.3">
      <c r="B259" s="6">
        <f xml:space="preserve"> ROW( co_regions[[#This Row],[row_id]] ) - ROW( co_regions[[#Headers],[row_id]] )</f>
        <v>5</v>
      </c>
      <c r="C259" s="73" t="s">
        <v>10</v>
      </c>
      <c r="D259" s="55" t="str">
        <f xml:space="preserve"> SUBSTITUTE( co_regions[[#This Row],[region_label]], " ", "." )</f>
        <v>Southeast</v>
      </c>
      <c r="E259" s="56" t="str">
        <f xml:space="preserve"> SUBSTITUTE( co_regions[[#This Row],[region_label]], " ", "_" )</f>
        <v>Southeast</v>
      </c>
    </row>
    <row r="260" spans="1:21" x14ac:dyDescent="0.3">
      <c r="B260" s="6">
        <f xml:space="preserve"> ROW( co_regions[[#This Row],[row_id]] ) - ROW( co_regions[[#Headers],[row_id]] )</f>
        <v>6</v>
      </c>
      <c r="C260" s="73" t="s">
        <v>11</v>
      </c>
      <c r="D260" s="55" t="str">
        <f xml:space="preserve"> SUBSTITUTE( co_regions[[#This Row],[region_label]], " ", "." )</f>
        <v>Southern.Plains</v>
      </c>
      <c r="E260" s="56" t="str">
        <f xml:space="preserve"> SUBSTITUTE( co_regions[[#This Row],[region_label]], " ", "_" )</f>
        <v>Southern_Plains</v>
      </c>
    </row>
    <row r="261" spans="1:21" x14ac:dyDescent="0.3">
      <c r="B261" s="6">
        <f xml:space="preserve"> ROW( co_regions[[#This Row],[row_id]] ) - ROW( co_regions[[#Headers],[row_id]] )</f>
        <v>7</v>
      </c>
      <c r="C261" s="73" t="s">
        <v>12</v>
      </c>
      <c r="D261" s="55" t="str">
        <f xml:space="preserve"> SUBSTITUTE( co_regions[[#This Row],[region_label]], " ", "." )</f>
        <v>Southwest</v>
      </c>
      <c r="E261" s="56" t="str">
        <f xml:space="preserve"> SUBSTITUTE( co_regions[[#This Row],[region_label]], " ", "_" )</f>
        <v>Southwest</v>
      </c>
    </row>
    <row r="264" spans="1:21" ht="14.5" x14ac:dyDescent="0.35">
      <c r="A264" s="42"/>
      <c r="B264" s="43" t="s">
        <v>335</v>
      </c>
      <c r="C264" s="43"/>
      <c r="D264" s="43"/>
      <c r="E264" s="43"/>
      <c r="F264" s="43"/>
      <c r="G264" s="43"/>
      <c r="H264" s="43"/>
      <c r="I264" s="43"/>
      <c r="J264" s="43"/>
      <c r="K264" s="43"/>
      <c r="L264" s="43"/>
      <c r="M264" s="43"/>
      <c r="N264" s="43"/>
      <c r="O264" s="43"/>
      <c r="P264" s="43"/>
      <c r="Q264" s="43"/>
      <c r="R264" s="43"/>
      <c r="S264" s="43"/>
      <c r="T264" s="43"/>
      <c r="U264" s="43"/>
    </row>
    <row r="266" spans="1:21" x14ac:dyDescent="0.3">
      <c r="B266" s="55" t="s">
        <v>127</v>
      </c>
      <c r="C266" s="55" t="s">
        <v>336</v>
      </c>
      <c r="D266" s="55" t="s">
        <v>340</v>
      </c>
      <c r="E266" s="55" t="s">
        <v>346</v>
      </c>
      <c r="F266" s="55" t="s">
        <v>361</v>
      </c>
      <c r="G266" s="55" t="s">
        <v>360</v>
      </c>
      <c r="H266" s="57" t="s">
        <v>343</v>
      </c>
      <c r="I266" s="57" t="s">
        <v>351</v>
      </c>
      <c r="J266" s="57" t="s">
        <v>352</v>
      </c>
      <c r="K266" s="57" t="s">
        <v>354</v>
      </c>
      <c r="L266" s="57" t="s">
        <v>57</v>
      </c>
    </row>
    <row r="267" spans="1:21" x14ac:dyDescent="0.3">
      <c r="B267" s="6">
        <f xml:space="preserve"> ROW( co_inputScenarioInfo[[#This Row],[row_id]] ) - ROW( co_inputScenarioInfo[[#Headers],[row_id]] )</f>
        <v>1</v>
      </c>
      <c r="C267" s="13" t="s">
        <v>337</v>
      </c>
      <c r="D267" s="73" t="s">
        <v>248</v>
      </c>
      <c r="E267" s="73" t="s">
        <v>347</v>
      </c>
      <c r="F267" s="73" t="str">
        <f xml:space="preserve"> co_inputScenarioInfo[[#This Row],[inputName]] &amp; "file"</f>
        <v>tempfile</v>
      </c>
      <c r="G267" s="73" t="str">
        <f xml:space="preserve"> co_inputScenarioInfo[[#This Row],[inputName]] &amp; "Input"</f>
        <v>tempInput</v>
      </c>
      <c r="H267" s="57" t="s">
        <v>254</v>
      </c>
      <c r="I267" s="57">
        <v>0</v>
      </c>
      <c r="J267" s="57">
        <f xml:space="preserve"> IF( ISNA( MATCH( co_inputScenarioInfo[[#This Row],[inputType]], co_modelTypes[modelUnitType], 0 ) ), "", INDEX( co_modelTypes[modelMaxExtrap], MATCH( co_inputScenarioInfo[[#This Row],[inputType]], co_modelTypes[modelUnitType], 0 ) ) )</f>
        <v>30</v>
      </c>
      <c r="K267" s="57" t="s">
        <v>355</v>
      </c>
      <c r="L267" s="57">
        <v>0</v>
      </c>
    </row>
    <row r="268" spans="1:21" x14ac:dyDescent="0.3">
      <c r="B268" s="6">
        <f xml:space="preserve"> ROW( co_inputScenarioInfo[[#This Row],[row_id]] ) - ROW( co_inputScenarioInfo[[#Headers],[row_id]] )</f>
        <v>2</v>
      </c>
      <c r="C268" s="13" t="s">
        <v>165</v>
      </c>
      <c r="D268" s="73" t="s">
        <v>253</v>
      </c>
      <c r="E268" s="73" t="s">
        <v>348</v>
      </c>
      <c r="F268" s="73" t="str">
        <f xml:space="preserve"> co_inputScenarioInfo[[#This Row],[inputName]] &amp; "file"</f>
        <v>slrfile</v>
      </c>
      <c r="G268" s="73" t="str">
        <f xml:space="preserve"> co_inputScenarioInfo[[#This Row],[inputName]] &amp; "Input"</f>
        <v>slrInput</v>
      </c>
      <c r="H268" s="57" t="s">
        <v>255</v>
      </c>
      <c r="I268" s="57">
        <v>0</v>
      </c>
      <c r="J268" s="57">
        <f xml:space="preserve"> IF( ISNA( MATCH( co_inputScenarioInfo[[#This Row],[inputType]], co_modelTypes[modelUnitType], 0 ) ), "", INDEX( co_modelTypes[modelMaxExtrap], MATCH( co_inputScenarioInfo[[#This Row],[inputType]], co_modelTypes[modelUnitType], 0 ) ) )</f>
        <v>1000</v>
      </c>
      <c r="K268" s="57" t="s">
        <v>356</v>
      </c>
      <c r="L268" s="57">
        <v>0</v>
      </c>
    </row>
    <row r="269" spans="1:21" x14ac:dyDescent="0.3">
      <c r="B269" s="6">
        <f xml:space="preserve"> ROW( co_inputScenarioInfo[[#This Row],[row_id]] ) - ROW( co_inputScenarioInfo[[#Headers],[row_id]] )</f>
        <v>3</v>
      </c>
      <c r="C269" s="13" t="s">
        <v>338</v>
      </c>
      <c r="D269" s="73" t="s">
        <v>341</v>
      </c>
      <c r="E269" s="73" t="s">
        <v>349</v>
      </c>
      <c r="F269" s="73" t="str">
        <f xml:space="preserve"> co_inputScenarioInfo[[#This Row],[inputName]] &amp; "file"</f>
        <v>gdpfile</v>
      </c>
      <c r="G269" s="73" t="str">
        <f xml:space="preserve"> co_inputScenarioInfo[[#This Row],[inputName]] &amp; "Input"</f>
        <v>gdpInput</v>
      </c>
      <c r="H269" s="57" t="s">
        <v>344</v>
      </c>
      <c r="I269" s="57">
        <v>0</v>
      </c>
      <c r="J269" s="57" t="str">
        <f xml:space="preserve"> IF( ISNA( MATCH( co_inputScenarioInfo[[#This Row],[inputType]], co_modelTypes[modelUnitType], 0 ) ), "", INDEX( co_modelTypes[modelMaxExtrap], MATCH( co_inputScenarioInfo[[#This Row],[inputType]], co_modelTypes[modelUnitType], 0 ) ) )</f>
        <v/>
      </c>
      <c r="K269" s="57" t="s">
        <v>196</v>
      </c>
      <c r="L269" s="57">
        <v>0</v>
      </c>
    </row>
    <row r="270" spans="1:21" x14ac:dyDescent="0.3">
      <c r="B270" s="6">
        <f xml:space="preserve"> ROW( co_inputScenarioInfo[[#This Row],[row_id]] ) - ROW( co_inputScenarioInfo[[#Headers],[row_id]] )</f>
        <v>4</v>
      </c>
      <c r="C270" s="13" t="s">
        <v>339</v>
      </c>
      <c r="D270" s="73" t="s">
        <v>342</v>
      </c>
      <c r="E270" s="73" t="s">
        <v>350</v>
      </c>
      <c r="F270" s="73" t="str">
        <f xml:space="preserve"> co_inputScenarioInfo[[#This Row],[inputName]] &amp; "file"</f>
        <v>popfile</v>
      </c>
      <c r="G270" s="73" t="str">
        <f xml:space="preserve"> co_inputScenarioInfo[[#This Row],[inputName]] &amp; "Input"</f>
        <v>popInput</v>
      </c>
      <c r="H270" s="57" t="s">
        <v>345</v>
      </c>
      <c r="I270" s="57">
        <v>0</v>
      </c>
      <c r="J270" s="57" t="str">
        <f xml:space="preserve"> IF( ISNA( MATCH( co_inputScenarioInfo[[#This Row],[inputType]], co_modelTypes[modelUnitType], 0 ) ), "", INDEX( co_modelTypes[modelMaxExtrap], MATCH( co_inputScenarioInfo[[#This Row],[inputType]], co_modelTypes[modelUnitType], 0 ) ) )</f>
        <v/>
      </c>
      <c r="K270" s="57" t="s">
        <v>89</v>
      </c>
      <c r="L270" s="57">
        <v>1</v>
      </c>
    </row>
    <row r="273" spans="1:21" ht="14.5" x14ac:dyDescent="0.35">
      <c r="A273" s="42"/>
      <c r="B273" s="43" t="s">
        <v>536</v>
      </c>
      <c r="C273" s="43"/>
      <c r="D273" s="43"/>
      <c r="E273" s="43"/>
      <c r="F273" s="43"/>
      <c r="G273" s="43"/>
      <c r="H273" s="43"/>
      <c r="I273" s="43"/>
      <c r="J273" s="43"/>
      <c r="K273" s="43"/>
      <c r="L273" s="43"/>
      <c r="M273" s="43"/>
      <c r="N273" s="43"/>
      <c r="O273" s="43"/>
      <c r="P273" s="43"/>
      <c r="Q273" s="43"/>
      <c r="R273" s="43"/>
      <c r="S273" s="43"/>
      <c r="T273" s="43"/>
      <c r="U273" s="43"/>
    </row>
    <row r="275" spans="1:21" x14ac:dyDescent="0.3">
      <c r="B275" s="3" t="s">
        <v>127</v>
      </c>
      <c r="C275" s="3" t="s">
        <v>537</v>
      </c>
      <c r="D275" s="3" t="s">
        <v>538</v>
      </c>
      <c r="E275" s="3" t="s">
        <v>57</v>
      </c>
      <c r="F275" s="20" t="s">
        <v>539</v>
      </c>
    </row>
    <row r="276" spans="1:21" x14ac:dyDescent="0.3">
      <c r="B276" s="3">
        <f xml:space="preserve"> ROW( co_states[[#This Row],[row_id]] ) - ROW( co_states[[#Headers],[row_id]] )</f>
        <v>1</v>
      </c>
      <c r="C276" s="132" t="s">
        <v>540</v>
      </c>
      <c r="D276" s="132" t="s">
        <v>541</v>
      </c>
      <c r="E276" s="132" t="s">
        <v>10</v>
      </c>
      <c r="F276" s="133">
        <v>1</v>
      </c>
    </row>
    <row r="277" spans="1:21" x14ac:dyDescent="0.3">
      <c r="B277" s="3">
        <f xml:space="preserve"> ROW( co_states[[#This Row],[row_id]] ) - ROW( co_states[[#Headers],[row_id]] )</f>
        <v>2</v>
      </c>
      <c r="C277" s="132" t="s">
        <v>542</v>
      </c>
      <c r="D277" s="132" t="s">
        <v>543</v>
      </c>
      <c r="E277" s="132" t="s">
        <v>12</v>
      </c>
      <c r="F277" s="133">
        <v>4</v>
      </c>
    </row>
    <row r="278" spans="1:21" x14ac:dyDescent="0.3">
      <c r="B278" s="3">
        <f xml:space="preserve"> ROW( co_states[[#This Row],[row_id]] ) - ROW( co_states[[#Headers],[row_id]] )</f>
        <v>3</v>
      </c>
      <c r="C278" s="132" t="s">
        <v>544</v>
      </c>
      <c r="D278" s="132" t="s">
        <v>545</v>
      </c>
      <c r="E278" s="132" t="s">
        <v>10</v>
      </c>
      <c r="F278" s="133">
        <v>5</v>
      </c>
    </row>
    <row r="279" spans="1:21" x14ac:dyDescent="0.3">
      <c r="B279" s="3">
        <f xml:space="preserve"> ROW( co_states[[#This Row],[row_id]] ) - ROW( co_states[[#Headers],[row_id]] )</f>
        <v>4</v>
      </c>
      <c r="C279" s="132" t="s">
        <v>546</v>
      </c>
      <c r="D279" s="132" t="s">
        <v>547</v>
      </c>
      <c r="E279" s="132" t="s">
        <v>12</v>
      </c>
      <c r="F279" s="133">
        <v>6</v>
      </c>
    </row>
    <row r="280" spans="1:21" x14ac:dyDescent="0.3">
      <c r="B280" s="3">
        <f xml:space="preserve"> ROW( co_states[[#This Row],[row_id]] ) - ROW( co_states[[#Headers],[row_id]] )</f>
        <v>5</v>
      </c>
      <c r="C280" s="132" t="s">
        <v>548</v>
      </c>
      <c r="D280" s="132" t="s">
        <v>549</v>
      </c>
      <c r="E280" s="132" t="s">
        <v>12</v>
      </c>
      <c r="F280" s="133">
        <v>8</v>
      </c>
    </row>
    <row r="281" spans="1:21" x14ac:dyDescent="0.3">
      <c r="B281" s="3">
        <f xml:space="preserve"> ROW( co_states[[#This Row],[row_id]] ) - ROW( co_states[[#Headers],[row_id]] )</f>
        <v>6</v>
      </c>
      <c r="C281" s="132" t="s">
        <v>550</v>
      </c>
      <c r="D281" s="132" t="s">
        <v>551</v>
      </c>
      <c r="E281" s="132" t="s">
        <v>7</v>
      </c>
      <c r="F281" s="133">
        <v>9</v>
      </c>
    </row>
    <row r="282" spans="1:21" x14ac:dyDescent="0.3">
      <c r="B282" s="3">
        <f xml:space="preserve"> ROW( co_states[[#This Row],[row_id]] ) - ROW( co_states[[#Headers],[row_id]] )</f>
        <v>7</v>
      </c>
      <c r="C282" s="132" t="s">
        <v>552</v>
      </c>
      <c r="D282" s="132" t="s">
        <v>553</v>
      </c>
      <c r="E282" s="132" t="s">
        <v>7</v>
      </c>
      <c r="F282" s="133">
        <v>10</v>
      </c>
    </row>
    <row r="283" spans="1:21" x14ac:dyDescent="0.3">
      <c r="B283" s="3">
        <f xml:space="preserve"> ROW( co_states[[#This Row],[row_id]] ) - ROW( co_states[[#Headers],[row_id]] )</f>
        <v>8</v>
      </c>
      <c r="C283" s="132" t="s">
        <v>554</v>
      </c>
      <c r="D283" s="132" t="s">
        <v>555</v>
      </c>
      <c r="E283" s="132" t="s">
        <v>7</v>
      </c>
      <c r="F283" s="133">
        <v>11</v>
      </c>
    </row>
    <row r="284" spans="1:21" x14ac:dyDescent="0.3">
      <c r="B284" s="3">
        <f xml:space="preserve"> ROW( co_states[[#This Row],[row_id]] ) - ROW( co_states[[#Headers],[row_id]] )</f>
        <v>9</v>
      </c>
      <c r="C284" s="132" t="s">
        <v>556</v>
      </c>
      <c r="D284" s="132" t="s">
        <v>557</v>
      </c>
      <c r="E284" s="132" t="s">
        <v>10</v>
      </c>
      <c r="F284" s="133">
        <v>12</v>
      </c>
    </row>
    <row r="285" spans="1:21" x14ac:dyDescent="0.3">
      <c r="B285" s="3">
        <f xml:space="preserve"> ROW( co_states[[#This Row],[row_id]] ) - ROW( co_states[[#Headers],[row_id]] )</f>
        <v>10</v>
      </c>
      <c r="C285" s="132" t="s">
        <v>558</v>
      </c>
      <c r="D285" s="132" t="s">
        <v>559</v>
      </c>
      <c r="E285" s="132" t="s">
        <v>10</v>
      </c>
      <c r="F285" s="133">
        <v>13</v>
      </c>
    </row>
    <row r="286" spans="1:21" x14ac:dyDescent="0.3">
      <c r="B286" s="3">
        <f xml:space="preserve"> ROW( co_states[[#This Row],[row_id]] ) - ROW( co_states[[#Headers],[row_id]] )</f>
        <v>11</v>
      </c>
      <c r="C286" s="132" t="s">
        <v>560</v>
      </c>
      <c r="D286" s="132" t="s">
        <v>49</v>
      </c>
      <c r="E286" s="132" t="s">
        <v>9</v>
      </c>
      <c r="F286" s="133">
        <v>16</v>
      </c>
    </row>
    <row r="287" spans="1:21" x14ac:dyDescent="0.3">
      <c r="B287" s="3">
        <f xml:space="preserve"> ROW( co_states[[#This Row],[row_id]] ) - ROW( co_states[[#Headers],[row_id]] )</f>
        <v>12</v>
      </c>
      <c r="C287" s="132" t="s">
        <v>561</v>
      </c>
      <c r="D287" s="132" t="s">
        <v>562</v>
      </c>
      <c r="E287" s="132" t="s">
        <v>6</v>
      </c>
      <c r="F287" s="133">
        <v>17</v>
      </c>
    </row>
    <row r="288" spans="1:21" x14ac:dyDescent="0.3">
      <c r="B288" s="3">
        <f xml:space="preserve"> ROW( co_states[[#This Row],[row_id]] ) - ROW( co_states[[#Headers],[row_id]] )</f>
        <v>13</v>
      </c>
      <c r="C288" s="132" t="s">
        <v>563</v>
      </c>
      <c r="D288" s="132" t="s">
        <v>564</v>
      </c>
      <c r="E288" s="132" t="s">
        <v>6</v>
      </c>
      <c r="F288" s="133">
        <v>18</v>
      </c>
    </row>
    <row r="289" spans="2:6" x14ac:dyDescent="0.3">
      <c r="B289" s="3">
        <f xml:space="preserve"> ROW( co_states[[#This Row],[row_id]] ) - ROW( co_states[[#Headers],[row_id]] )</f>
        <v>14</v>
      </c>
      <c r="C289" s="132" t="s">
        <v>565</v>
      </c>
      <c r="D289" s="132" t="s">
        <v>566</v>
      </c>
      <c r="E289" s="132" t="s">
        <v>6</v>
      </c>
      <c r="F289" s="133">
        <v>19</v>
      </c>
    </row>
    <row r="290" spans="2:6" x14ac:dyDescent="0.3">
      <c r="B290" s="3">
        <f xml:space="preserve"> ROW( co_states[[#This Row],[row_id]] ) - ROW( co_states[[#Headers],[row_id]] )</f>
        <v>15</v>
      </c>
      <c r="C290" s="132" t="s">
        <v>567</v>
      </c>
      <c r="D290" s="132" t="s">
        <v>568</v>
      </c>
      <c r="E290" s="132" t="s">
        <v>11</v>
      </c>
      <c r="F290" s="133">
        <v>20</v>
      </c>
    </row>
    <row r="291" spans="2:6" x14ac:dyDescent="0.3">
      <c r="B291" s="3">
        <f xml:space="preserve"> ROW( co_states[[#This Row],[row_id]] ) - ROW( co_states[[#Headers],[row_id]] )</f>
        <v>16</v>
      </c>
      <c r="C291" s="132" t="s">
        <v>569</v>
      </c>
      <c r="D291" s="132" t="s">
        <v>570</v>
      </c>
      <c r="E291" s="132" t="s">
        <v>10</v>
      </c>
      <c r="F291" s="133">
        <v>21</v>
      </c>
    </row>
    <row r="292" spans="2:6" x14ac:dyDescent="0.3">
      <c r="B292" s="3">
        <f xml:space="preserve"> ROW( co_states[[#This Row],[row_id]] ) - ROW( co_states[[#Headers],[row_id]] )</f>
        <v>17</v>
      </c>
      <c r="C292" s="132" t="s">
        <v>571</v>
      </c>
      <c r="D292" s="132" t="s">
        <v>572</v>
      </c>
      <c r="E292" s="132" t="s">
        <v>10</v>
      </c>
      <c r="F292" s="133">
        <v>22</v>
      </c>
    </row>
    <row r="293" spans="2:6" x14ac:dyDescent="0.3">
      <c r="B293" s="3">
        <f xml:space="preserve"> ROW( co_states[[#This Row],[row_id]] ) - ROW( co_states[[#Headers],[row_id]] )</f>
        <v>18</v>
      </c>
      <c r="C293" s="132" t="s">
        <v>573</v>
      </c>
      <c r="D293" s="132" t="s">
        <v>574</v>
      </c>
      <c r="E293" s="132" t="s">
        <v>7</v>
      </c>
      <c r="F293" s="133">
        <v>23</v>
      </c>
    </row>
    <row r="294" spans="2:6" x14ac:dyDescent="0.3">
      <c r="B294" s="3">
        <f xml:space="preserve"> ROW( co_states[[#This Row],[row_id]] ) - ROW( co_states[[#Headers],[row_id]] )</f>
        <v>19</v>
      </c>
      <c r="C294" s="132" t="s">
        <v>575</v>
      </c>
      <c r="D294" s="132" t="s">
        <v>576</v>
      </c>
      <c r="E294" s="132" t="s">
        <v>7</v>
      </c>
      <c r="F294" s="133">
        <v>24</v>
      </c>
    </row>
    <row r="295" spans="2:6" x14ac:dyDescent="0.3">
      <c r="B295" s="3">
        <f xml:space="preserve"> ROW( co_states[[#This Row],[row_id]] ) - ROW( co_states[[#Headers],[row_id]] )</f>
        <v>20</v>
      </c>
      <c r="C295" s="132" t="s">
        <v>577</v>
      </c>
      <c r="D295" s="132" t="s">
        <v>578</v>
      </c>
      <c r="E295" s="132" t="s">
        <v>7</v>
      </c>
      <c r="F295" s="133">
        <v>25</v>
      </c>
    </row>
    <row r="296" spans="2:6" x14ac:dyDescent="0.3">
      <c r="B296" s="3">
        <f xml:space="preserve"> ROW( co_states[[#This Row],[row_id]] ) - ROW( co_states[[#Headers],[row_id]] )</f>
        <v>21</v>
      </c>
      <c r="C296" s="132" t="s">
        <v>579</v>
      </c>
      <c r="D296" s="132" t="s">
        <v>580</v>
      </c>
      <c r="E296" s="132" t="s">
        <v>6</v>
      </c>
      <c r="F296" s="133">
        <v>26</v>
      </c>
    </row>
    <row r="297" spans="2:6" x14ac:dyDescent="0.3">
      <c r="B297" s="3">
        <f xml:space="preserve"> ROW( co_states[[#This Row],[row_id]] ) - ROW( co_states[[#Headers],[row_id]] )</f>
        <v>22</v>
      </c>
      <c r="C297" s="132" t="s">
        <v>581</v>
      </c>
      <c r="D297" s="132" t="s">
        <v>582</v>
      </c>
      <c r="E297" s="132" t="s">
        <v>6</v>
      </c>
      <c r="F297" s="133">
        <v>27</v>
      </c>
    </row>
    <row r="298" spans="2:6" x14ac:dyDescent="0.3">
      <c r="B298" s="3">
        <f xml:space="preserve"> ROW( co_states[[#This Row],[row_id]] ) - ROW( co_states[[#Headers],[row_id]] )</f>
        <v>23</v>
      </c>
      <c r="C298" s="132" t="s">
        <v>583</v>
      </c>
      <c r="D298" s="132" t="s">
        <v>584</v>
      </c>
      <c r="E298" s="132" t="s">
        <v>10</v>
      </c>
      <c r="F298" s="133">
        <v>28</v>
      </c>
    </row>
    <row r="299" spans="2:6" x14ac:dyDescent="0.3">
      <c r="B299" s="3">
        <f xml:space="preserve"> ROW( co_states[[#This Row],[row_id]] ) - ROW( co_states[[#Headers],[row_id]] )</f>
        <v>24</v>
      </c>
      <c r="C299" s="132" t="s">
        <v>585</v>
      </c>
      <c r="D299" s="132" t="s">
        <v>586</v>
      </c>
      <c r="E299" s="132" t="s">
        <v>6</v>
      </c>
      <c r="F299" s="133">
        <v>29</v>
      </c>
    </row>
    <row r="300" spans="2:6" x14ac:dyDescent="0.3">
      <c r="B300" s="3">
        <f xml:space="preserve"> ROW( co_states[[#This Row],[row_id]] ) - ROW( co_states[[#Headers],[row_id]] )</f>
        <v>25</v>
      </c>
      <c r="C300" s="132" t="s">
        <v>587</v>
      </c>
      <c r="D300" s="132" t="s">
        <v>588</v>
      </c>
      <c r="E300" s="132" t="s">
        <v>8</v>
      </c>
      <c r="F300" s="133">
        <v>30</v>
      </c>
    </row>
    <row r="301" spans="2:6" x14ac:dyDescent="0.3">
      <c r="B301" s="3">
        <f xml:space="preserve"> ROW( co_states[[#This Row],[row_id]] ) - ROW( co_states[[#Headers],[row_id]] )</f>
        <v>26</v>
      </c>
      <c r="C301" s="132" t="s">
        <v>589</v>
      </c>
      <c r="D301" s="132" t="s">
        <v>590</v>
      </c>
      <c r="E301" s="132" t="s">
        <v>8</v>
      </c>
      <c r="F301" s="133">
        <v>31</v>
      </c>
    </row>
    <row r="302" spans="2:6" x14ac:dyDescent="0.3">
      <c r="B302" s="3">
        <f xml:space="preserve"> ROW( co_states[[#This Row],[row_id]] ) - ROW( co_states[[#Headers],[row_id]] )</f>
        <v>27</v>
      </c>
      <c r="C302" s="132" t="s">
        <v>591</v>
      </c>
      <c r="D302" s="132" t="s">
        <v>592</v>
      </c>
      <c r="E302" s="132" t="s">
        <v>12</v>
      </c>
      <c r="F302" s="133">
        <v>32</v>
      </c>
    </row>
    <row r="303" spans="2:6" x14ac:dyDescent="0.3">
      <c r="B303" s="3">
        <f xml:space="preserve"> ROW( co_states[[#This Row],[row_id]] ) - ROW( co_states[[#Headers],[row_id]] )</f>
        <v>28</v>
      </c>
      <c r="C303" s="132" t="s">
        <v>593</v>
      </c>
      <c r="D303" s="132" t="s">
        <v>594</v>
      </c>
      <c r="E303" s="132" t="s">
        <v>7</v>
      </c>
      <c r="F303" s="133">
        <v>33</v>
      </c>
    </row>
    <row r="304" spans="2:6" x14ac:dyDescent="0.3">
      <c r="B304" s="3">
        <f xml:space="preserve"> ROW( co_states[[#This Row],[row_id]] ) - ROW( co_states[[#Headers],[row_id]] )</f>
        <v>29</v>
      </c>
      <c r="C304" s="132" t="s">
        <v>595</v>
      </c>
      <c r="D304" s="132" t="s">
        <v>596</v>
      </c>
      <c r="E304" s="132" t="s">
        <v>7</v>
      </c>
      <c r="F304" s="133">
        <v>34</v>
      </c>
    </row>
    <row r="305" spans="2:6" x14ac:dyDescent="0.3">
      <c r="B305" s="3">
        <f xml:space="preserve"> ROW( co_states[[#This Row],[row_id]] ) - ROW( co_states[[#Headers],[row_id]] )</f>
        <v>30</v>
      </c>
      <c r="C305" s="132" t="s">
        <v>597</v>
      </c>
      <c r="D305" s="132" t="s">
        <v>598</v>
      </c>
      <c r="E305" s="132" t="s">
        <v>12</v>
      </c>
      <c r="F305" s="133">
        <v>35</v>
      </c>
    </row>
    <row r="306" spans="2:6" x14ac:dyDescent="0.3">
      <c r="B306" s="3">
        <f xml:space="preserve"> ROW( co_states[[#This Row],[row_id]] ) - ROW( co_states[[#Headers],[row_id]] )</f>
        <v>31</v>
      </c>
      <c r="C306" s="132" t="s">
        <v>599</v>
      </c>
      <c r="D306" s="132" t="s">
        <v>600</v>
      </c>
      <c r="E306" s="132" t="s">
        <v>7</v>
      </c>
      <c r="F306" s="133">
        <v>36</v>
      </c>
    </row>
    <row r="307" spans="2:6" x14ac:dyDescent="0.3">
      <c r="B307" s="3">
        <f xml:space="preserve"> ROW( co_states[[#This Row],[row_id]] ) - ROW( co_states[[#Headers],[row_id]] )</f>
        <v>32</v>
      </c>
      <c r="C307" s="132" t="s">
        <v>601</v>
      </c>
      <c r="D307" s="132" t="s">
        <v>602</v>
      </c>
      <c r="E307" s="132" t="s">
        <v>10</v>
      </c>
      <c r="F307" s="133">
        <v>37</v>
      </c>
    </row>
    <row r="308" spans="2:6" x14ac:dyDescent="0.3">
      <c r="B308" s="3">
        <f xml:space="preserve"> ROW( co_states[[#This Row],[row_id]] ) - ROW( co_states[[#Headers],[row_id]] )</f>
        <v>33</v>
      </c>
      <c r="C308" s="132" t="s">
        <v>603</v>
      </c>
      <c r="D308" s="132" t="s">
        <v>604</v>
      </c>
      <c r="E308" s="132" t="s">
        <v>8</v>
      </c>
      <c r="F308" s="133">
        <v>38</v>
      </c>
    </row>
    <row r="309" spans="2:6" x14ac:dyDescent="0.3">
      <c r="B309" s="3">
        <f xml:space="preserve"> ROW( co_states[[#This Row],[row_id]] ) - ROW( co_states[[#Headers],[row_id]] )</f>
        <v>34</v>
      </c>
      <c r="C309" s="132" t="s">
        <v>605</v>
      </c>
      <c r="D309" s="132" t="s">
        <v>606</v>
      </c>
      <c r="E309" s="132" t="s">
        <v>6</v>
      </c>
      <c r="F309" s="133">
        <v>39</v>
      </c>
    </row>
    <row r="310" spans="2:6" x14ac:dyDescent="0.3">
      <c r="B310" s="3">
        <f xml:space="preserve"> ROW( co_states[[#This Row],[row_id]] ) - ROW( co_states[[#Headers],[row_id]] )</f>
        <v>35</v>
      </c>
      <c r="C310" s="132" t="s">
        <v>607</v>
      </c>
      <c r="D310" s="132" t="s">
        <v>608</v>
      </c>
      <c r="E310" s="132" t="s">
        <v>11</v>
      </c>
      <c r="F310" s="133">
        <v>40</v>
      </c>
    </row>
    <row r="311" spans="2:6" x14ac:dyDescent="0.3">
      <c r="B311" s="3">
        <f xml:space="preserve"> ROW( co_states[[#This Row],[row_id]] ) - ROW( co_states[[#Headers],[row_id]] )</f>
        <v>36</v>
      </c>
      <c r="C311" s="132" t="s">
        <v>609</v>
      </c>
      <c r="D311" s="132" t="s">
        <v>610</v>
      </c>
      <c r="E311" s="132" t="s">
        <v>9</v>
      </c>
      <c r="F311" s="133">
        <v>41</v>
      </c>
    </row>
    <row r="312" spans="2:6" x14ac:dyDescent="0.3">
      <c r="B312" s="3">
        <f xml:space="preserve"> ROW( co_states[[#This Row],[row_id]] ) - ROW( co_states[[#Headers],[row_id]] )</f>
        <v>37</v>
      </c>
      <c r="C312" s="132" t="s">
        <v>611</v>
      </c>
      <c r="D312" s="132" t="s">
        <v>612</v>
      </c>
      <c r="E312" s="132" t="s">
        <v>7</v>
      </c>
      <c r="F312" s="133">
        <v>42</v>
      </c>
    </row>
    <row r="313" spans="2:6" x14ac:dyDescent="0.3">
      <c r="B313" s="3">
        <f xml:space="preserve"> ROW( co_states[[#This Row],[row_id]] ) - ROW( co_states[[#Headers],[row_id]] )</f>
        <v>38</v>
      </c>
      <c r="C313" s="132" t="s">
        <v>613</v>
      </c>
      <c r="D313" s="132" t="s">
        <v>614</v>
      </c>
      <c r="E313" s="132" t="s">
        <v>7</v>
      </c>
      <c r="F313" s="133">
        <v>44</v>
      </c>
    </row>
    <row r="314" spans="2:6" x14ac:dyDescent="0.3">
      <c r="B314" s="3">
        <f xml:space="preserve"> ROW( co_states[[#This Row],[row_id]] ) - ROW( co_states[[#Headers],[row_id]] )</f>
        <v>39</v>
      </c>
      <c r="C314" s="132" t="s">
        <v>615</v>
      </c>
      <c r="D314" s="132" t="s">
        <v>616</v>
      </c>
      <c r="E314" s="132" t="s">
        <v>10</v>
      </c>
      <c r="F314" s="133">
        <v>45</v>
      </c>
    </row>
    <row r="315" spans="2:6" x14ac:dyDescent="0.3">
      <c r="B315" s="3">
        <f xml:space="preserve"> ROW( co_states[[#This Row],[row_id]] ) - ROW( co_states[[#Headers],[row_id]] )</f>
        <v>40</v>
      </c>
      <c r="C315" s="132" t="s">
        <v>617</v>
      </c>
      <c r="D315" s="132" t="s">
        <v>618</v>
      </c>
      <c r="E315" s="132" t="s">
        <v>8</v>
      </c>
      <c r="F315" s="133">
        <v>46</v>
      </c>
    </row>
    <row r="316" spans="2:6" x14ac:dyDescent="0.3">
      <c r="B316" s="3">
        <f xml:space="preserve"> ROW( co_states[[#This Row],[row_id]] ) - ROW( co_states[[#Headers],[row_id]] )</f>
        <v>41</v>
      </c>
      <c r="C316" s="132" t="s">
        <v>619</v>
      </c>
      <c r="D316" s="132" t="s">
        <v>620</v>
      </c>
      <c r="E316" s="132" t="s">
        <v>10</v>
      </c>
      <c r="F316" s="133">
        <v>47</v>
      </c>
    </row>
    <row r="317" spans="2:6" x14ac:dyDescent="0.3">
      <c r="B317" s="3">
        <f xml:space="preserve"> ROW( co_states[[#This Row],[row_id]] ) - ROW( co_states[[#Headers],[row_id]] )</f>
        <v>42</v>
      </c>
      <c r="C317" s="132" t="s">
        <v>621</v>
      </c>
      <c r="D317" s="132" t="s">
        <v>622</v>
      </c>
      <c r="E317" s="132" t="s">
        <v>11</v>
      </c>
      <c r="F317" s="133">
        <v>48</v>
      </c>
    </row>
    <row r="318" spans="2:6" x14ac:dyDescent="0.3">
      <c r="B318" s="3">
        <f xml:space="preserve"> ROW( co_states[[#This Row],[row_id]] ) - ROW( co_states[[#Headers],[row_id]] )</f>
        <v>43</v>
      </c>
      <c r="C318" s="132" t="s">
        <v>623</v>
      </c>
      <c r="D318" s="132" t="s">
        <v>624</v>
      </c>
      <c r="E318" s="132" t="s">
        <v>12</v>
      </c>
      <c r="F318" s="133">
        <v>49</v>
      </c>
    </row>
    <row r="319" spans="2:6" x14ac:dyDescent="0.3">
      <c r="B319" s="3">
        <f xml:space="preserve"> ROW( co_states[[#This Row],[row_id]] ) - ROW( co_states[[#Headers],[row_id]] )</f>
        <v>44</v>
      </c>
      <c r="C319" s="132" t="s">
        <v>625</v>
      </c>
      <c r="D319" s="132" t="s">
        <v>626</v>
      </c>
      <c r="E319" s="132" t="s">
        <v>7</v>
      </c>
      <c r="F319" s="133">
        <v>50</v>
      </c>
    </row>
    <row r="320" spans="2:6" x14ac:dyDescent="0.3">
      <c r="B320" s="3">
        <f xml:space="preserve"> ROW( co_states[[#This Row],[row_id]] ) - ROW( co_states[[#Headers],[row_id]] )</f>
        <v>45</v>
      </c>
      <c r="C320" s="132" t="s">
        <v>627</v>
      </c>
      <c r="D320" s="132" t="s">
        <v>628</v>
      </c>
      <c r="E320" s="132" t="s">
        <v>10</v>
      </c>
      <c r="F320" s="133">
        <v>51</v>
      </c>
    </row>
    <row r="321" spans="1:21" x14ac:dyDescent="0.3">
      <c r="B321" s="3">
        <f xml:space="preserve"> ROW( co_states[[#This Row],[row_id]] ) - ROW( co_states[[#Headers],[row_id]] )</f>
        <v>46</v>
      </c>
      <c r="C321" s="132" t="s">
        <v>629</v>
      </c>
      <c r="D321" s="132" t="s">
        <v>630</v>
      </c>
      <c r="E321" s="132" t="s">
        <v>9</v>
      </c>
      <c r="F321" s="133">
        <v>53</v>
      </c>
    </row>
    <row r="322" spans="1:21" x14ac:dyDescent="0.3">
      <c r="B322" s="3">
        <f xml:space="preserve"> ROW( co_states[[#This Row],[row_id]] ) - ROW( co_states[[#Headers],[row_id]] )</f>
        <v>47</v>
      </c>
      <c r="C322" s="132" t="s">
        <v>631</v>
      </c>
      <c r="D322" s="132" t="s">
        <v>632</v>
      </c>
      <c r="E322" s="132" t="s">
        <v>7</v>
      </c>
      <c r="F322" s="133">
        <v>54</v>
      </c>
    </row>
    <row r="323" spans="1:21" x14ac:dyDescent="0.3">
      <c r="B323" s="3">
        <f xml:space="preserve"> ROW( co_states[[#This Row],[row_id]] ) - ROW( co_states[[#Headers],[row_id]] )</f>
        <v>48</v>
      </c>
      <c r="C323" s="132" t="s">
        <v>633</v>
      </c>
      <c r="D323" s="132" t="s">
        <v>634</v>
      </c>
      <c r="E323" s="132" t="s">
        <v>6</v>
      </c>
      <c r="F323" s="133">
        <v>55</v>
      </c>
    </row>
    <row r="324" spans="1:21" x14ac:dyDescent="0.3">
      <c r="B324" s="3">
        <f xml:space="preserve"> ROW( co_states[[#This Row],[row_id]] ) - ROW( co_states[[#Headers],[row_id]] )</f>
        <v>49</v>
      </c>
      <c r="C324" s="132" t="s">
        <v>635</v>
      </c>
      <c r="D324" s="132" t="s">
        <v>636</v>
      </c>
      <c r="E324" s="132" t="s">
        <v>8</v>
      </c>
      <c r="F324" s="133">
        <v>56</v>
      </c>
    </row>
    <row r="327" spans="1:21" ht="14.5" x14ac:dyDescent="0.35">
      <c r="A327" s="42"/>
      <c r="B327" s="43" t="s">
        <v>642</v>
      </c>
      <c r="C327" s="43"/>
      <c r="D327" s="43"/>
      <c r="E327" s="43"/>
      <c r="F327" s="43"/>
      <c r="G327" s="43"/>
      <c r="H327" s="43"/>
      <c r="I327" s="43"/>
      <c r="J327" s="43"/>
      <c r="K327" s="43"/>
      <c r="L327" s="43"/>
      <c r="M327" s="43"/>
      <c r="N327" s="43"/>
      <c r="O327" s="43"/>
      <c r="P327" s="43"/>
      <c r="Q327" s="43"/>
      <c r="R327" s="43"/>
      <c r="S327" s="43"/>
      <c r="T327" s="43"/>
      <c r="U327" s="43"/>
    </row>
    <row r="328" spans="1:21" x14ac:dyDescent="0.3">
      <c r="B328" s="3" t="s">
        <v>643</v>
      </c>
    </row>
    <row r="330" spans="1:21" x14ac:dyDescent="0.3">
      <c r="B330" s="72" t="s">
        <v>127</v>
      </c>
      <c r="C330" s="55" t="s">
        <v>212</v>
      </c>
      <c r="D330" s="55" t="s">
        <v>640</v>
      </c>
      <c r="E330" s="55" t="s">
        <v>139</v>
      </c>
      <c r="F330" s="55" t="s">
        <v>209</v>
      </c>
      <c r="G330" s="55" t="s">
        <v>111</v>
      </c>
      <c r="H330" s="55" t="s">
        <v>112</v>
      </c>
      <c r="I330" s="55" t="s">
        <v>644</v>
      </c>
      <c r="J330" s="55" t="s">
        <v>645</v>
      </c>
    </row>
    <row r="331" spans="1:21" x14ac:dyDescent="0.3">
      <c r="B331" s="6">
        <f xml:space="preserve"> ROW( co_slrScalars[[#This Row],[row_id]] ) - ROW( co_slrScalars[[#Headers],[row_id]] )</f>
        <v>1</v>
      </c>
      <c r="C331" s="73" t="s">
        <v>23</v>
      </c>
      <c r="D331" s="53" cm="1">
        <f t="array" ref="D331" xml:space="preserve"> INDEX( co_sectors[byState], MATCH( 1, --( co_slrScalars[[#This Row],[sector]] = co_sectors[sector_id] ), 0 ) )</f>
        <v>1</v>
      </c>
      <c r="E331" s="73" t="s">
        <v>89</v>
      </c>
      <c r="F331" s="73" t="s">
        <v>95</v>
      </c>
      <c r="G331" s="73">
        <v>1</v>
      </c>
      <c r="H331" s="73">
        <v>0.45</v>
      </c>
      <c r="I331" s="73">
        <v>0</v>
      </c>
      <c r="J331" s="73">
        <v>2100</v>
      </c>
    </row>
    <row r="332" spans="1:21" x14ac:dyDescent="0.3">
      <c r="B332" s="6">
        <f xml:space="preserve"> ROW( co_slrScalars[[#This Row],[row_id]] ) - ROW( co_slrScalars[[#Headers],[row_id]] )</f>
        <v>2</v>
      </c>
      <c r="C332" s="73" t="s">
        <v>60</v>
      </c>
      <c r="D332" s="53" cm="1">
        <f t="array" ref="D332" xml:space="preserve"> INDEX( co_sectors[byState], MATCH( 1, --( co_slrScalars[[#This Row],[sector]] = co_sectors[sector_id] ), 0 ) )</f>
        <v>1</v>
      </c>
      <c r="E332" s="73" t="s">
        <v>89</v>
      </c>
      <c r="F332" s="73" t="s">
        <v>196</v>
      </c>
      <c r="G332" s="73">
        <v>0.16250000000000001</v>
      </c>
      <c r="H332" s="73">
        <v>1</v>
      </c>
      <c r="I332" s="73">
        <v>0.83750000000000002</v>
      </c>
      <c r="J332"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377</v>
      </c>
    </row>
    <row r="3" spans="2:11" x14ac:dyDescent="0.35">
      <c r="B3" s="9" t="s">
        <v>127</v>
      </c>
      <c r="C3" s="9" t="s">
        <v>70</v>
      </c>
      <c r="D3" s="9" t="s">
        <v>196</v>
      </c>
      <c r="E3" s="9" t="s">
        <v>170</v>
      </c>
      <c r="F3" s="9" t="s">
        <v>171</v>
      </c>
      <c r="G3" s="9" t="s">
        <v>234</v>
      </c>
      <c r="H3" s="9" t="s">
        <v>172</v>
      </c>
      <c r="I3" s="9" t="s">
        <v>173</v>
      </c>
      <c r="J3" s="9" t="s">
        <v>235</v>
      </c>
      <c r="K3" s="9" t="s">
        <v>174</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127</v>
      </c>
      <c r="C22" s="9" t="s">
        <v>70</v>
      </c>
      <c r="D22" s="9" t="s">
        <v>433</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378</v>
      </c>
    </row>
    <row r="3" spans="2:6" x14ac:dyDescent="0.35">
      <c r="B3" s="92" t="s">
        <v>127</v>
      </c>
      <c r="C3" s="92" t="s">
        <v>58</v>
      </c>
      <c r="D3" s="92" t="s">
        <v>379</v>
      </c>
      <c r="E3" s="92" t="s">
        <v>380</v>
      </c>
      <c r="F3" s="92" t="s">
        <v>362</v>
      </c>
    </row>
    <row r="4" spans="2:6" ht="58" x14ac:dyDescent="0.35">
      <c r="B4" s="93">
        <f xml:space="preserve"> ROW( Readme_sectors[[#This Row],[row_id]] ) - ROW( Readme_sectors[[#Headers],[row_id]] )</f>
        <v>1</v>
      </c>
      <c r="C4" s="92" t="s">
        <v>23</v>
      </c>
      <c r="D4" s="92" t="s">
        <v>24</v>
      </c>
      <c r="E4" s="92" t="s">
        <v>123</v>
      </c>
      <c r="F4" s="94" t="s">
        <v>381</v>
      </c>
    </row>
    <row r="5" spans="2:6" ht="43.5" x14ac:dyDescent="0.35">
      <c r="B5" s="93">
        <f xml:space="preserve"> ROW( Readme_sectors[[#This Row],[row_id]] ) - ROW( Readme_sectors[[#Headers],[row_id]] )</f>
        <v>2</v>
      </c>
      <c r="C5" s="93" t="s">
        <v>60</v>
      </c>
      <c r="D5" s="92" t="s">
        <v>24</v>
      </c>
      <c r="E5" s="92" t="s">
        <v>123</v>
      </c>
      <c r="F5" s="94" t="s">
        <v>382</v>
      </c>
    </row>
    <row r="8" spans="2:6" x14ac:dyDescent="0.35">
      <c r="B8" t="s">
        <v>383</v>
      </c>
    </row>
    <row r="9" spans="2:6" x14ac:dyDescent="0.35">
      <c r="B9" t="s">
        <v>127</v>
      </c>
      <c r="C9" t="s">
        <v>58</v>
      </c>
      <c r="D9" t="s">
        <v>379</v>
      </c>
      <c r="E9" t="s">
        <v>380</v>
      </c>
    </row>
    <row r="10" spans="2:6" x14ac:dyDescent="0.35">
      <c r="B10" s="2">
        <f xml:space="preserve"> ROW( Readme_adaptations[[#This Row],[row_id]] ) - ROW( Readme_adaptations[[#Headers],[row_id]] )</f>
        <v>1</v>
      </c>
      <c r="C10" t="s">
        <v>23</v>
      </c>
      <c r="D10" t="s">
        <v>24</v>
      </c>
      <c r="E10" t="s">
        <v>123</v>
      </c>
    </row>
    <row r="11" spans="2:6" x14ac:dyDescent="0.35">
      <c r="B11" s="2">
        <f xml:space="preserve"> ROW( Readme_adaptations[[#This Row],[row_id]] ) - ROW( Readme_adaptations[[#Headers],[row_id]] )</f>
        <v>2</v>
      </c>
      <c r="C11" t="s">
        <v>23</v>
      </c>
      <c r="D11" t="s">
        <v>25</v>
      </c>
      <c r="E11" t="s">
        <v>125</v>
      </c>
    </row>
    <row r="12" spans="2:6" x14ac:dyDescent="0.35">
      <c r="B12" s="2">
        <f xml:space="preserve"> ROW( Readme_adaptations[[#This Row],[row_id]] ) - ROW( Readme_adaptations[[#Headers],[row_id]] )</f>
        <v>3</v>
      </c>
      <c r="C12" t="s">
        <v>23</v>
      </c>
      <c r="D12" t="s">
        <v>47</v>
      </c>
      <c r="E12" t="s">
        <v>124</v>
      </c>
    </row>
    <row r="13" spans="2:6" x14ac:dyDescent="0.35">
      <c r="B13" s="2">
        <f xml:space="preserve"> ROW( Readme_adaptations[[#This Row],[row_id]] ) - ROW( Readme_adaptations[[#Headers],[row_id]] )</f>
        <v>4</v>
      </c>
      <c r="C13" s="2" t="s">
        <v>60</v>
      </c>
      <c r="D13" t="s">
        <v>24</v>
      </c>
      <c r="E13" t="s">
        <v>123</v>
      </c>
    </row>
    <row r="14" spans="2:6" x14ac:dyDescent="0.35">
      <c r="B14" s="2">
        <f xml:space="preserve"> ROW( Readme_adaptations[[#This Row],[row_id]] ) - ROW( Readme_adaptations[[#Headers],[row_id]] )</f>
        <v>5</v>
      </c>
      <c r="C14" s="2" t="s">
        <v>60</v>
      </c>
      <c r="D14" t="s">
        <v>25</v>
      </c>
      <c r="E14" t="s">
        <v>126</v>
      </c>
    </row>
    <row r="15" spans="2:6" x14ac:dyDescent="0.3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127</v>
      </c>
      <c r="B1" s="14" t="s">
        <v>160</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295</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295</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295</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295</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295</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295</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295</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295</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295</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295</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295</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295</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295</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295</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295</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295</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295</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295</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295</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295</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295</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295</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295</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295</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295</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295</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295</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295</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295</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295</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295</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295</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295</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295</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295</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295</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295</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295</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295</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295</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295</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295</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295</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295</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295</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295</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295</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295</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295</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295</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295</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295</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295</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295</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295</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295</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295</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295</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295</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295</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295</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295</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295</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295</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295</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295</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295</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295</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295</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295</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295</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295</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295</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295</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295</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295</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295</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295</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295</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295</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295</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295</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295</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295</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295</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295</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295</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295</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295</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295</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295</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295</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295</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295</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295</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295</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295</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295</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295</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295</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295</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295</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295</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295</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295</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295</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295</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295</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295</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295</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295</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295</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295</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295</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295</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295</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295</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295</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295</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302</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3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3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3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3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3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3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3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3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3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3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3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3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3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3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3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3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3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3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3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3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3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3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3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3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3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3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3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3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3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3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3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3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3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3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3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3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3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3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3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3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3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3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3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3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3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3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3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3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3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3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3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3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3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3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3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3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3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3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3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3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3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3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3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3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3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3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3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3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3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3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3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3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3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3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3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3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3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3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3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3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3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3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3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3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3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3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3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3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3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3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3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3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3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3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3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3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3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3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3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3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3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3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3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3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3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3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3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3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3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3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3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3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3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3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3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3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3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3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3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280</v>
      </c>
      <c r="E679" s="16" t="s">
        <v>13</v>
      </c>
      <c r="F679" s="24">
        <v>2010</v>
      </c>
      <c r="G679" s="25">
        <v>0.04</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303</v>
      </c>
      <c r="E680" s="16" t="s">
        <v>13</v>
      </c>
      <c r="F680" s="24">
        <v>2010</v>
      </c>
      <c r="G680" s="25">
        <v>0.96</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281</v>
      </c>
      <c r="E681" s="16" t="s">
        <v>13</v>
      </c>
      <c r="F681" s="24">
        <v>2010</v>
      </c>
      <c r="G681" s="25">
        <v>4.4160000000000004</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283</v>
      </c>
      <c r="E682" s="16" t="s">
        <v>13</v>
      </c>
      <c r="F682" s="24">
        <v>2010</v>
      </c>
      <c r="G682" s="25">
        <v>9984.1978090000011</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282</v>
      </c>
      <c r="E683" s="16" t="s">
        <v>13</v>
      </c>
      <c r="F683" s="24">
        <v>2010</v>
      </c>
      <c r="G683" s="25">
        <v>162.86601665293983</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301</v>
      </c>
      <c r="E684" s="16" t="s">
        <v>6</v>
      </c>
      <c r="F684" s="24">
        <v>2010</v>
      </c>
      <c r="G684" s="25">
        <v>286006.92906156898</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301</v>
      </c>
      <c r="E685" s="16" t="s">
        <v>7</v>
      </c>
      <c r="F685" s="24">
        <v>2010</v>
      </c>
      <c r="G685" s="25">
        <v>192526.71769571205</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301</v>
      </c>
      <c r="E686" s="16" t="s">
        <v>8</v>
      </c>
      <c r="F686" s="24">
        <v>2010</v>
      </c>
      <c r="G686" s="25">
        <v>116423.82845335787</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301</v>
      </c>
      <c r="E687" s="16" t="s">
        <v>9</v>
      </c>
      <c r="F687" s="24">
        <v>2010</v>
      </c>
      <c r="G687" s="25">
        <v>64218.221156922475</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301</v>
      </c>
      <c r="E688" s="16" t="s">
        <v>10</v>
      </c>
      <c r="F688" s="24">
        <v>2010</v>
      </c>
      <c r="G688" s="25">
        <v>341919.61241713847</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301</v>
      </c>
      <c r="E689" s="16" t="s">
        <v>11</v>
      </c>
      <c r="F689" s="24">
        <v>2010</v>
      </c>
      <c r="G689" s="25">
        <v>168381.86865958094</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301</v>
      </c>
      <c r="E690" s="16" t="s">
        <v>12</v>
      </c>
      <c r="F690" s="24">
        <v>2010</v>
      </c>
      <c r="G690" s="25">
        <v>180492.42935059752</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301</v>
      </c>
      <c r="E691" s="16" t="s">
        <v>13</v>
      </c>
      <c r="F691" s="24">
        <v>2010</v>
      </c>
      <c r="G691" s="25">
        <v>1349969.6067948786</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301</v>
      </c>
      <c r="E692" s="16" t="s">
        <v>6</v>
      </c>
      <c r="F692" s="24">
        <v>2015</v>
      </c>
      <c r="G692" s="25">
        <v>286006.92906156898</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301</v>
      </c>
      <c r="E693" s="16" t="s">
        <v>7</v>
      </c>
      <c r="F693" s="24">
        <v>2015</v>
      </c>
      <c r="G693" s="25">
        <v>192526.71769571205</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301</v>
      </c>
      <c r="E694" s="16" t="s">
        <v>8</v>
      </c>
      <c r="F694" s="24">
        <v>2015</v>
      </c>
      <c r="G694" s="25">
        <v>116423.82845335787</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301</v>
      </c>
      <c r="E695" s="16" t="s">
        <v>9</v>
      </c>
      <c r="F695" s="24">
        <v>2015</v>
      </c>
      <c r="G695" s="25">
        <v>64218.221156922475</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301</v>
      </c>
      <c r="E696" s="16" t="s">
        <v>10</v>
      </c>
      <c r="F696" s="24">
        <v>2015</v>
      </c>
      <c r="G696" s="25">
        <v>341919.61241713847</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301</v>
      </c>
      <c r="E697" s="16" t="s">
        <v>11</v>
      </c>
      <c r="F697" s="24">
        <v>2015</v>
      </c>
      <c r="G697" s="25">
        <v>168381.86865958094</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301</v>
      </c>
      <c r="E698" s="16" t="s">
        <v>12</v>
      </c>
      <c r="F698" s="24">
        <v>2015</v>
      </c>
      <c r="G698" s="25">
        <v>180492.42935059752</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301</v>
      </c>
      <c r="E699" s="16" t="s">
        <v>13</v>
      </c>
      <c r="F699" s="24">
        <v>2015</v>
      </c>
      <c r="G699" s="25">
        <v>1349969.6067948786</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301</v>
      </c>
      <c r="E700" s="16" t="s">
        <v>6</v>
      </c>
      <c r="F700" s="24">
        <v>2020</v>
      </c>
      <c r="G700" s="25">
        <v>286006.92906156898</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301</v>
      </c>
      <c r="E701" s="16" t="s">
        <v>7</v>
      </c>
      <c r="F701" s="24">
        <v>2020</v>
      </c>
      <c r="G701" s="25">
        <v>192526.71769571205</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301</v>
      </c>
      <c r="E702" s="16" t="s">
        <v>8</v>
      </c>
      <c r="F702" s="24">
        <v>2020</v>
      </c>
      <c r="G702" s="25">
        <v>116423.82845335787</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301</v>
      </c>
      <c r="E703" s="16" t="s">
        <v>9</v>
      </c>
      <c r="F703" s="24">
        <v>2020</v>
      </c>
      <c r="G703" s="25">
        <v>64218.221156922475</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301</v>
      </c>
      <c r="E704" s="16" t="s">
        <v>10</v>
      </c>
      <c r="F704" s="24">
        <v>2020</v>
      </c>
      <c r="G704" s="25">
        <v>341919.61241713847</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301</v>
      </c>
      <c r="E705" s="16" t="s">
        <v>11</v>
      </c>
      <c r="F705" s="24">
        <v>2020</v>
      </c>
      <c r="G705" s="25">
        <v>168381.86865958094</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301</v>
      </c>
      <c r="E706" s="16" t="s">
        <v>12</v>
      </c>
      <c r="F706" s="24">
        <v>2020</v>
      </c>
      <c r="G706" s="25">
        <v>180492.42935059752</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301</v>
      </c>
      <c r="E707" s="16" t="s">
        <v>13</v>
      </c>
      <c r="F707" s="24">
        <v>2020</v>
      </c>
      <c r="G707" s="25">
        <v>1349969.6067948786</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301</v>
      </c>
      <c r="E708" s="16" t="s">
        <v>6</v>
      </c>
      <c r="F708" s="24">
        <v>2025</v>
      </c>
      <c r="G708" s="25">
        <v>286006.92906156898</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301</v>
      </c>
      <c r="E709" s="16" t="s">
        <v>7</v>
      </c>
      <c r="F709" s="24">
        <v>2025</v>
      </c>
      <c r="G709" s="25">
        <v>192526.71769571205</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301</v>
      </c>
      <c r="E710" s="16" t="s">
        <v>8</v>
      </c>
      <c r="F710" s="24">
        <v>2025</v>
      </c>
      <c r="G710" s="25">
        <v>116423.82845335787</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301</v>
      </c>
      <c r="E711" s="16" t="s">
        <v>9</v>
      </c>
      <c r="F711" s="24">
        <v>2025</v>
      </c>
      <c r="G711" s="25">
        <v>64218.221156922475</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301</v>
      </c>
      <c r="E712" s="16" t="s">
        <v>10</v>
      </c>
      <c r="F712" s="24">
        <v>2025</v>
      </c>
      <c r="G712" s="25">
        <v>341919.61241713847</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301</v>
      </c>
      <c r="E713" s="16" t="s">
        <v>11</v>
      </c>
      <c r="F713" s="24">
        <v>2025</v>
      </c>
      <c r="G713" s="25">
        <v>168381.86865958094</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301</v>
      </c>
      <c r="E714" s="16" t="s">
        <v>12</v>
      </c>
      <c r="F714" s="24">
        <v>2025</v>
      </c>
      <c r="G714" s="25">
        <v>180492.42935059752</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301</v>
      </c>
      <c r="E715" s="16" t="s">
        <v>13</v>
      </c>
      <c r="F715" s="24">
        <v>2025</v>
      </c>
      <c r="G715" s="25">
        <v>1349969.6067948786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301</v>
      </c>
      <c r="E716" s="16" t="s">
        <v>6</v>
      </c>
      <c r="F716" s="24">
        <v>2030</v>
      </c>
      <c r="G716" s="25">
        <v>286006.92906156898</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301</v>
      </c>
      <c r="E717" s="16" t="s">
        <v>7</v>
      </c>
      <c r="F717" s="24">
        <v>2030</v>
      </c>
      <c r="G717" s="25">
        <v>192526.71769571205</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301</v>
      </c>
      <c r="E718" s="16" t="s">
        <v>8</v>
      </c>
      <c r="F718" s="24">
        <v>2030</v>
      </c>
      <c r="G718" s="25">
        <v>116423.82845335787</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301</v>
      </c>
      <c r="E719" s="16" t="s">
        <v>9</v>
      </c>
      <c r="F719" s="24">
        <v>2030</v>
      </c>
      <c r="G719" s="25">
        <v>64218.221156922475</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301</v>
      </c>
      <c r="E720" s="16" t="s">
        <v>10</v>
      </c>
      <c r="F720" s="24">
        <v>2030</v>
      </c>
      <c r="G720" s="25">
        <v>341919.61241713847</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301</v>
      </c>
      <c r="E721" s="16" t="s">
        <v>11</v>
      </c>
      <c r="F721" s="24">
        <v>2030</v>
      </c>
      <c r="G721" s="25">
        <v>168381.86865958094</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301</v>
      </c>
      <c r="E722" s="16" t="s">
        <v>12</v>
      </c>
      <c r="F722" s="24">
        <v>2030</v>
      </c>
      <c r="G722" s="25">
        <v>180492.42935059752</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301</v>
      </c>
      <c r="E723" s="16" t="s">
        <v>13</v>
      </c>
      <c r="F723" s="24">
        <v>2030</v>
      </c>
      <c r="G723" s="25">
        <v>1349969.6067948786</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301</v>
      </c>
      <c r="E724" s="16" t="s">
        <v>6</v>
      </c>
      <c r="F724" s="24">
        <v>2035</v>
      </c>
      <c r="G724" s="25">
        <v>286006.92906156898</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301</v>
      </c>
      <c r="E725" s="16" t="s">
        <v>7</v>
      </c>
      <c r="F725" s="24">
        <v>2035</v>
      </c>
      <c r="G725" s="25">
        <v>192526.71769571205</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301</v>
      </c>
      <c r="E726" s="16" t="s">
        <v>8</v>
      </c>
      <c r="F726" s="24">
        <v>2035</v>
      </c>
      <c r="G726" s="25">
        <v>116423.82845335787</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301</v>
      </c>
      <c r="E727" s="16" t="s">
        <v>9</v>
      </c>
      <c r="F727" s="24">
        <v>2035</v>
      </c>
      <c r="G727" s="25">
        <v>64218.221156922475</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301</v>
      </c>
      <c r="E728" s="16" t="s">
        <v>10</v>
      </c>
      <c r="F728" s="24">
        <v>2035</v>
      </c>
      <c r="G728" s="25">
        <v>341919.61241713847</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301</v>
      </c>
      <c r="E729" s="16" t="s">
        <v>11</v>
      </c>
      <c r="F729" s="24">
        <v>2035</v>
      </c>
      <c r="G729" s="25">
        <v>168381.86865958094</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301</v>
      </c>
      <c r="E730" s="16" t="s">
        <v>12</v>
      </c>
      <c r="F730" s="24">
        <v>2035</v>
      </c>
      <c r="G730" s="25">
        <v>180492.42935059752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301</v>
      </c>
      <c r="E731" s="16" t="s">
        <v>13</v>
      </c>
      <c r="F731" s="24">
        <v>2035</v>
      </c>
      <c r="G731" s="25">
        <v>1349969.6067948786</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301</v>
      </c>
      <c r="E732" s="16" t="s">
        <v>6</v>
      </c>
      <c r="F732" s="24">
        <v>2040</v>
      </c>
      <c r="G732" s="25">
        <v>286006.92906156898</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301</v>
      </c>
      <c r="E733" s="16" t="s">
        <v>7</v>
      </c>
      <c r="F733" s="24">
        <v>2040</v>
      </c>
      <c r="G733" s="25">
        <v>192526.71769571205</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301</v>
      </c>
      <c r="E734" s="16" t="s">
        <v>8</v>
      </c>
      <c r="F734" s="24">
        <v>2040</v>
      </c>
      <c r="G734" s="25">
        <v>116423.82845335787</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301</v>
      </c>
      <c r="E735" s="16" t="s">
        <v>9</v>
      </c>
      <c r="F735" s="24">
        <v>2040</v>
      </c>
      <c r="G735" s="25">
        <v>64218.221156922475</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301</v>
      </c>
      <c r="E736" s="16" t="s">
        <v>10</v>
      </c>
      <c r="F736" s="24">
        <v>2040</v>
      </c>
      <c r="G736" s="25">
        <v>341919.61241713847</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301</v>
      </c>
      <c r="E737" s="16" t="s">
        <v>11</v>
      </c>
      <c r="F737" s="24">
        <v>2040</v>
      </c>
      <c r="G737" s="25">
        <v>168381.86865958094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301</v>
      </c>
      <c r="E738" s="16" t="s">
        <v>12</v>
      </c>
      <c r="F738" s="24">
        <v>2040</v>
      </c>
      <c r="G738" s="25">
        <v>180492.42935059752</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301</v>
      </c>
      <c r="E739" s="16" t="s">
        <v>13</v>
      </c>
      <c r="F739" s="24">
        <v>2040</v>
      </c>
      <c r="G739" s="25">
        <v>1349969.6067948786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301</v>
      </c>
      <c r="E740" s="16" t="s">
        <v>6</v>
      </c>
      <c r="F740" s="24">
        <v>2045</v>
      </c>
      <c r="G740" s="25">
        <v>286006.92906156898</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301</v>
      </c>
      <c r="E741" s="16" t="s">
        <v>7</v>
      </c>
      <c r="F741" s="24">
        <v>2045</v>
      </c>
      <c r="G741" s="25">
        <v>192526.71769571205</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301</v>
      </c>
      <c r="E742" s="16" t="s">
        <v>8</v>
      </c>
      <c r="F742" s="24">
        <v>2045</v>
      </c>
      <c r="G742" s="25">
        <v>116423.82845335787</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301</v>
      </c>
      <c r="E743" s="16" t="s">
        <v>9</v>
      </c>
      <c r="F743" s="24">
        <v>2045</v>
      </c>
      <c r="G743" s="25">
        <v>64218.221156922475</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301</v>
      </c>
      <c r="E744" s="16" t="s">
        <v>10</v>
      </c>
      <c r="F744" s="24">
        <v>2045</v>
      </c>
      <c r="G744" s="25">
        <v>341919.61241713847</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301</v>
      </c>
      <c r="E745" s="16" t="s">
        <v>11</v>
      </c>
      <c r="F745" s="24">
        <v>2045</v>
      </c>
      <c r="G745" s="25">
        <v>168381.86865958094</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301</v>
      </c>
      <c r="E746" s="16" t="s">
        <v>12</v>
      </c>
      <c r="F746" s="24">
        <v>2045</v>
      </c>
      <c r="G746" s="25">
        <v>180492.42935059752</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301</v>
      </c>
      <c r="E747" s="16" t="s">
        <v>13</v>
      </c>
      <c r="F747" s="24">
        <v>2045</v>
      </c>
      <c r="G747" s="25">
        <v>1349969.6067948786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301</v>
      </c>
      <c r="E748" s="16" t="s">
        <v>6</v>
      </c>
      <c r="F748" s="24">
        <v>2050</v>
      </c>
      <c r="G748" s="25">
        <v>286006.92906156898</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301</v>
      </c>
      <c r="E749" s="16" t="s">
        <v>7</v>
      </c>
      <c r="F749" s="24">
        <v>2050</v>
      </c>
      <c r="G749" s="25">
        <v>192526.71769571205</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301</v>
      </c>
      <c r="E750" s="16" t="s">
        <v>8</v>
      </c>
      <c r="F750" s="24">
        <v>2050</v>
      </c>
      <c r="G750" s="25">
        <v>116423.82845335787</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301</v>
      </c>
      <c r="E751" s="16" t="s">
        <v>9</v>
      </c>
      <c r="F751" s="24">
        <v>2050</v>
      </c>
      <c r="G751" s="25">
        <v>64218.221156922475</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301</v>
      </c>
      <c r="E752" s="16" t="s">
        <v>10</v>
      </c>
      <c r="F752" s="24">
        <v>2050</v>
      </c>
      <c r="G752" s="25">
        <v>341919.61241713847</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301</v>
      </c>
      <c r="E753" s="16" t="s">
        <v>11</v>
      </c>
      <c r="F753" s="24">
        <v>2050</v>
      </c>
      <c r="G753" s="25">
        <v>168381.86865958094</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301</v>
      </c>
      <c r="E754" s="16" t="s">
        <v>12</v>
      </c>
      <c r="F754" s="24">
        <v>2050</v>
      </c>
      <c r="G754" s="25">
        <v>180492.42935059752</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301</v>
      </c>
      <c r="E755" s="16" t="s">
        <v>13</v>
      </c>
      <c r="F755" s="24">
        <v>2050</v>
      </c>
      <c r="G755" s="25">
        <v>1349969.6067948786</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301</v>
      </c>
      <c r="E756" s="16" t="s">
        <v>6</v>
      </c>
      <c r="F756" s="24">
        <v>2055</v>
      </c>
      <c r="G756" s="25">
        <v>286006.92906156898</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301</v>
      </c>
      <c r="E757" s="16" t="s">
        <v>7</v>
      </c>
      <c r="F757" s="24">
        <v>2055</v>
      </c>
      <c r="G757" s="25">
        <v>192526.71769571205</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301</v>
      </c>
      <c r="E758" s="16" t="s">
        <v>8</v>
      </c>
      <c r="F758" s="24">
        <v>2055</v>
      </c>
      <c r="G758" s="25">
        <v>116423.82845335787</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301</v>
      </c>
      <c r="E759" s="16" t="s">
        <v>9</v>
      </c>
      <c r="F759" s="24">
        <v>2055</v>
      </c>
      <c r="G759" s="25">
        <v>64218.221156922475</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301</v>
      </c>
      <c r="E760" s="16" t="s">
        <v>10</v>
      </c>
      <c r="F760" s="24">
        <v>2055</v>
      </c>
      <c r="G760" s="25">
        <v>341919.61241713847</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301</v>
      </c>
      <c r="E761" s="16" t="s">
        <v>11</v>
      </c>
      <c r="F761" s="24">
        <v>2055</v>
      </c>
      <c r="G761" s="25">
        <v>168381.86865958094</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301</v>
      </c>
      <c r="E762" s="16" t="s">
        <v>12</v>
      </c>
      <c r="F762" s="24">
        <v>2055</v>
      </c>
      <c r="G762" s="25">
        <v>180492.42935059752</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301</v>
      </c>
      <c r="E763" s="16" t="s">
        <v>13</v>
      </c>
      <c r="F763" s="24">
        <v>2055</v>
      </c>
      <c r="G763" s="25">
        <v>1349969.6067948786</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301</v>
      </c>
      <c r="E764" s="16" t="s">
        <v>6</v>
      </c>
      <c r="F764" s="24">
        <v>2060</v>
      </c>
      <c r="G764" s="25">
        <v>286006.92906156898</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301</v>
      </c>
      <c r="E765" s="16" t="s">
        <v>7</v>
      </c>
      <c r="F765" s="24">
        <v>2060</v>
      </c>
      <c r="G765" s="25">
        <v>192526.71769571205</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301</v>
      </c>
      <c r="E766" s="16" t="s">
        <v>8</v>
      </c>
      <c r="F766" s="24">
        <v>2060</v>
      </c>
      <c r="G766" s="25">
        <v>116423.82845335787</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301</v>
      </c>
      <c r="E767" s="16" t="s">
        <v>9</v>
      </c>
      <c r="F767" s="24">
        <v>2060</v>
      </c>
      <c r="G767" s="25">
        <v>64218.221156922475</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301</v>
      </c>
      <c r="E768" s="16" t="s">
        <v>10</v>
      </c>
      <c r="F768" s="24">
        <v>2060</v>
      </c>
      <c r="G768" s="25">
        <v>341919.61241713847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301</v>
      </c>
      <c r="E769" s="16" t="s">
        <v>11</v>
      </c>
      <c r="F769" s="24">
        <v>2060</v>
      </c>
      <c r="G769" s="25">
        <v>168381.86865958094</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301</v>
      </c>
      <c r="E770" s="16" t="s">
        <v>12</v>
      </c>
      <c r="F770" s="24">
        <v>2060</v>
      </c>
      <c r="G770" s="25">
        <v>180492.42935059752</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301</v>
      </c>
      <c r="E771" s="16" t="s">
        <v>13</v>
      </c>
      <c r="F771" s="24">
        <v>2060</v>
      </c>
      <c r="G771" s="25">
        <v>1349969.6067948786</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301</v>
      </c>
      <c r="E772" s="16" t="s">
        <v>6</v>
      </c>
      <c r="F772" s="24">
        <v>2065</v>
      </c>
      <c r="G772" s="25">
        <v>286006.92906156898</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301</v>
      </c>
      <c r="E773" s="16" t="s">
        <v>7</v>
      </c>
      <c r="F773" s="24">
        <v>2065</v>
      </c>
      <c r="G773" s="25">
        <v>192526.71769571205</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301</v>
      </c>
      <c r="E774" s="16" t="s">
        <v>8</v>
      </c>
      <c r="F774" s="24">
        <v>2065</v>
      </c>
      <c r="G774" s="25">
        <v>116423.82845335787</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301</v>
      </c>
      <c r="E775" s="16" t="s">
        <v>9</v>
      </c>
      <c r="F775" s="24">
        <v>2065</v>
      </c>
      <c r="G775" s="25">
        <v>64218.221156922475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301</v>
      </c>
      <c r="E776" s="16" t="s">
        <v>10</v>
      </c>
      <c r="F776" s="24">
        <v>2065</v>
      </c>
      <c r="G776" s="25">
        <v>341919.61241713847</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301</v>
      </c>
      <c r="E777" s="16" t="s">
        <v>11</v>
      </c>
      <c r="F777" s="24">
        <v>2065</v>
      </c>
      <c r="G777" s="25">
        <v>168381.86865958094</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301</v>
      </c>
      <c r="E778" s="16" t="s">
        <v>12</v>
      </c>
      <c r="F778" s="24">
        <v>2065</v>
      </c>
      <c r="G778" s="25">
        <v>180492.42935059752</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301</v>
      </c>
      <c r="E779" s="16" t="s">
        <v>13</v>
      </c>
      <c r="F779" s="24">
        <v>2065</v>
      </c>
      <c r="G779" s="25">
        <v>1349969.6067948786</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301</v>
      </c>
      <c r="E780" s="16" t="s">
        <v>6</v>
      </c>
      <c r="F780" s="24">
        <v>2070</v>
      </c>
      <c r="G780" s="25">
        <v>286006.92906156898</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301</v>
      </c>
      <c r="E781" s="16" t="s">
        <v>7</v>
      </c>
      <c r="F781" s="24">
        <v>2070</v>
      </c>
      <c r="G781" s="25">
        <v>192526.71769571205</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301</v>
      </c>
      <c r="E782" s="16" t="s">
        <v>8</v>
      </c>
      <c r="F782" s="24">
        <v>2070</v>
      </c>
      <c r="G782" s="25">
        <v>116423.82845335787</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301</v>
      </c>
      <c r="E783" s="16" t="s">
        <v>9</v>
      </c>
      <c r="F783" s="24">
        <v>2070</v>
      </c>
      <c r="G783" s="25">
        <v>64218.221156922475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301</v>
      </c>
      <c r="E784" s="16" t="s">
        <v>10</v>
      </c>
      <c r="F784" s="24">
        <v>2070</v>
      </c>
      <c r="G784" s="25">
        <v>341919.61241713847</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301</v>
      </c>
      <c r="E785" s="16" t="s">
        <v>11</v>
      </c>
      <c r="F785" s="24">
        <v>2070</v>
      </c>
      <c r="G785" s="25">
        <v>168381.86865958094</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301</v>
      </c>
      <c r="E786" s="16" t="s">
        <v>12</v>
      </c>
      <c r="F786" s="24">
        <v>2070</v>
      </c>
      <c r="G786" s="25">
        <v>180492.42935059752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301</v>
      </c>
      <c r="E787" s="16" t="s">
        <v>13</v>
      </c>
      <c r="F787" s="24">
        <v>2070</v>
      </c>
      <c r="G787" s="25">
        <v>1349969.6067948786</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301</v>
      </c>
      <c r="E788" s="16" t="s">
        <v>6</v>
      </c>
      <c r="F788" s="24">
        <v>2075</v>
      </c>
      <c r="G788" s="25">
        <v>286006.92906156898</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301</v>
      </c>
      <c r="E789" s="16" t="s">
        <v>7</v>
      </c>
      <c r="F789" s="24">
        <v>2075</v>
      </c>
      <c r="G789" s="25">
        <v>192526.71769571205</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301</v>
      </c>
      <c r="E790" s="16" t="s">
        <v>8</v>
      </c>
      <c r="F790" s="24">
        <v>2075</v>
      </c>
      <c r="G790" s="25">
        <v>116423.82845335787</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301</v>
      </c>
      <c r="E791" s="16" t="s">
        <v>9</v>
      </c>
      <c r="F791" s="24">
        <v>2075</v>
      </c>
      <c r="G791" s="25">
        <v>64218.221156922475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301</v>
      </c>
      <c r="E792" s="16" t="s">
        <v>10</v>
      </c>
      <c r="F792" s="24">
        <v>2075</v>
      </c>
      <c r="G792" s="25">
        <v>341919.61241713847</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301</v>
      </c>
      <c r="E793" s="16" t="s">
        <v>11</v>
      </c>
      <c r="F793" s="24">
        <v>2075</v>
      </c>
      <c r="G793" s="25">
        <v>168381.86865958094</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301</v>
      </c>
      <c r="E794" s="16" t="s">
        <v>12</v>
      </c>
      <c r="F794" s="24">
        <v>2075</v>
      </c>
      <c r="G794" s="25">
        <v>180492.42935059752</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301</v>
      </c>
      <c r="E795" s="16" t="s">
        <v>13</v>
      </c>
      <c r="F795" s="24">
        <v>2075</v>
      </c>
      <c r="G795" s="25">
        <v>1349969.6067948786</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301</v>
      </c>
      <c r="E796" s="16" t="s">
        <v>6</v>
      </c>
      <c r="F796" s="24">
        <v>2080</v>
      </c>
      <c r="G796" s="25">
        <v>286006.92906156898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301</v>
      </c>
      <c r="E797" s="16" t="s">
        <v>7</v>
      </c>
      <c r="F797" s="24">
        <v>2080</v>
      </c>
      <c r="G797" s="25">
        <v>192526.71769571205</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301</v>
      </c>
      <c r="E798" s="16" t="s">
        <v>8</v>
      </c>
      <c r="F798" s="24">
        <v>2080</v>
      </c>
      <c r="G798" s="25">
        <v>116423.82845335787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301</v>
      </c>
      <c r="E799" s="16" t="s">
        <v>9</v>
      </c>
      <c r="F799" s="24">
        <v>2080</v>
      </c>
      <c r="G799" s="25">
        <v>64218.221156922475</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301</v>
      </c>
      <c r="E800" s="16" t="s">
        <v>10</v>
      </c>
      <c r="F800" s="24">
        <v>2080</v>
      </c>
      <c r="G800" s="25">
        <v>341919.61241713847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301</v>
      </c>
      <c r="E801" s="16" t="s">
        <v>11</v>
      </c>
      <c r="F801" s="24">
        <v>2080</v>
      </c>
      <c r="G801" s="25">
        <v>168381.86865958094</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301</v>
      </c>
      <c r="E802" s="16" t="s">
        <v>12</v>
      </c>
      <c r="F802" s="24">
        <v>2080</v>
      </c>
      <c r="G802" s="25">
        <v>180492.42935059752</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301</v>
      </c>
      <c r="E803" s="16" t="s">
        <v>13</v>
      </c>
      <c r="F803" s="24">
        <v>2080</v>
      </c>
      <c r="G803" s="25">
        <v>1349969.6067948786</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301</v>
      </c>
      <c r="E804" s="16" t="s">
        <v>6</v>
      </c>
      <c r="F804" s="24">
        <v>2085</v>
      </c>
      <c r="G804" s="25">
        <v>286006.92906156898</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301</v>
      </c>
      <c r="E805" s="16" t="s">
        <v>7</v>
      </c>
      <c r="F805" s="24">
        <v>2085</v>
      </c>
      <c r="G805" s="25">
        <v>192526.71769571205</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301</v>
      </c>
      <c r="E806" s="16" t="s">
        <v>8</v>
      </c>
      <c r="F806" s="24">
        <v>2085</v>
      </c>
      <c r="G806" s="25">
        <v>116423.82845335787</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301</v>
      </c>
      <c r="E807" s="16" t="s">
        <v>9</v>
      </c>
      <c r="F807" s="24">
        <v>2085</v>
      </c>
      <c r="G807" s="25">
        <v>64218.221156922475</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301</v>
      </c>
      <c r="E808" s="16" t="s">
        <v>10</v>
      </c>
      <c r="F808" s="24">
        <v>2085</v>
      </c>
      <c r="G808" s="25">
        <v>341919.61241713847</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301</v>
      </c>
      <c r="E809" s="16" t="s">
        <v>11</v>
      </c>
      <c r="F809" s="24">
        <v>2085</v>
      </c>
      <c r="G809" s="25">
        <v>168381.86865958094</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301</v>
      </c>
      <c r="E810" s="16" t="s">
        <v>12</v>
      </c>
      <c r="F810" s="24">
        <v>2085</v>
      </c>
      <c r="G810" s="25">
        <v>180492.42935059752</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301</v>
      </c>
      <c r="E811" s="16" t="s">
        <v>13</v>
      </c>
      <c r="F811" s="24">
        <v>2085</v>
      </c>
      <c r="G811" s="25">
        <v>1349969.6067948786</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301</v>
      </c>
      <c r="E812" s="16" t="s">
        <v>6</v>
      </c>
      <c r="F812" s="24">
        <v>2090</v>
      </c>
      <c r="G812" s="25">
        <v>286006.92906156898</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301</v>
      </c>
      <c r="E813" s="16" t="s">
        <v>7</v>
      </c>
      <c r="F813" s="24">
        <v>2090</v>
      </c>
      <c r="G813" s="25">
        <v>192526.71769571205</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301</v>
      </c>
      <c r="E814" s="16" t="s">
        <v>8</v>
      </c>
      <c r="F814" s="24">
        <v>2090</v>
      </c>
      <c r="G814" s="25">
        <v>116423.82845335787</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301</v>
      </c>
      <c r="E815" s="16" t="s">
        <v>9</v>
      </c>
      <c r="F815" s="24">
        <v>2090</v>
      </c>
      <c r="G815" s="25">
        <v>64218.221156922475</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301</v>
      </c>
      <c r="E816" s="16" t="s">
        <v>10</v>
      </c>
      <c r="F816" s="24">
        <v>2090</v>
      </c>
      <c r="G816" s="25">
        <v>341919.61241713847</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301</v>
      </c>
      <c r="E817" s="16" t="s">
        <v>11</v>
      </c>
      <c r="F817" s="24">
        <v>2090</v>
      </c>
      <c r="G817" s="25">
        <v>168381.86865958094</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301</v>
      </c>
      <c r="E818" s="16" t="s">
        <v>12</v>
      </c>
      <c r="F818" s="24">
        <v>2090</v>
      </c>
      <c r="G818" s="25">
        <v>180492.42935059752</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301</v>
      </c>
      <c r="E819" s="16" t="s">
        <v>13</v>
      </c>
      <c r="F819" s="24">
        <v>2090</v>
      </c>
      <c r="G819" s="25">
        <v>1349969.6067948786</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451</v>
      </c>
      <c r="E820" s="16" t="s">
        <v>6</v>
      </c>
      <c r="F820" s="24">
        <v>2010</v>
      </c>
      <c r="G820" s="25">
        <v>8658.7923206378673</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451</v>
      </c>
      <c r="E821" s="16" t="s">
        <v>7</v>
      </c>
      <c r="F821" s="24">
        <v>2010</v>
      </c>
      <c r="G821" s="25">
        <v>9413.7845905261202</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451</v>
      </c>
      <c r="E822" s="16" t="s">
        <v>8</v>
      </c>
      <c r="F822" s="24">
        <v>2010</v>
      </c>
      <c r="G822" s="25">
        <v>5979.8234765776087</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451</v>
      </c>
      <c r="E823" s="16" t="s">
        <v>9</v>
      </c>
      <c r="F823" s="24">
        <v>2010</v>
      </c>
      <c r="G823" s="25">
        <v>7281.1130797242786</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451</v>
      </c>
      <c r="E824" s="16" t="s">
        <v>10</v>
      </c>
      <c r="F824" s="24">
        <v>2010</v>
      </c>
      <c r="G824" s="25">
        <v>8304.678974062359</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451</v>
      </c>
      <c r="E825" s="16" t="s">
        <v>11</v>
      </c>
      <c r="F825" s="24">
        <v>2010</v>
      </c>
      <c r="G825" s="25">
        <v>8121.0106430448941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451</v>
      </c>
      <c r="E826" s="16" t="s">
        <v>12</v>
      </c>
      <c r="F826" s="24">
        <v>2010</v>
      </c>
      <c r="G826" s="25">
        <v>9455.7312129484544</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453</v>
      </c>
      <c r="E827" s="16" t="s">
        <v>6</v>
      </c>
      <c r="F827" s="24">
        <v>2010</v>
      </c>
      <c r="G827" s="25">
        <v>308600.71697237162</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453</v>
      </c>
      <c r="E828" s="16" t="s">
        <v>7</v>
      </c>
      <c r="F828" s="24">
        <v>2010</v>
      </c>
      <c r="G828" s="25">
        <v>276099.55031651491</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453</v>
      </c>
      <c r="E829" s="16" t="s">
        <v>8</v>
      </c>
      <c r="F829" s="24">
        <v>2010</v>
      </c>
      <c r="G829" s="25">
        <v>240544.09465422665</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453</v>
      </c>
      <c r="E830" s="16" t="s">
        <v>9</v>
      </c>
      <c r="F830" s="24">
        <v>2010</v>
      </c>
      <c r="G830" s="25">
        <v>249582.98267865408</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453</v>
      </c>
      <c r="E831" s="16" t="s">
        <v>10</v>
      </c>
      <c r="F831" s="24">
        <v>2010</v>
      </c>
      <c r="G831" s="25">
        <v>291640.23177717323</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453</v>
      </c>
      <c r="E832" s="16" t="s">
        <v>11</v>
      </c>
      <c r="F832" s="24">
        <v>2010</v>
      </c>
      <c r="G832" s="25">
        <v>255067.33507733521</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453</v>
      </c>
      <c r="E833" s="16" t="s">
        <v>12</v>
      </c>
      <c r="F833" s="24">
        <v>2010</v>
      </c>
      <c r="G833" s="25">
        <v>270546.93901391578</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(Regional)</v>
      </c>
      <c r="D879" s="127" t="s">
        <v>75</v>
      </c>
      <c r="E879" s="125" t="s">
        <v>6</v>
      </c>
      <c r="F879" s="124">
        <v>2100</v>
      </c>
      <c r="G879" s="126">
        <v>1.032034440028506</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(Regional)</v>
      </c>
      <c r="D880" s="127" t="s">
        <v>75</v>
      </c>
      <c r="E880" s="125" t="s">
        <v>7</v>
      </c>
      <c r="F880" s="124">
        <v>2100</v>
      </c>
      <c r="G880" s="126">
        <v>1.0248143619752337</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(Regional)</v>
      </c>
      <c r="D881" s="127" t="s">
        <v>75</v>
      </c>
      <c r="E881" s="125" t="s">
        <v>8</v>
      </c>
      <c r="F881" s="124">
        <v>2100</v>
      </c>
      <c r="G881" s="126">
        <v>1.0568387112503543</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(Regional)</v>
      </c>
      <c r="D882" s="127" t="s">
        <v>75</v>
      </c>
      <c r="E882" s="125" t="s">
        <v>9</v>
      </c>
      <c r="F882" s="124">
        <v>2100</v>
      </c>
      <c r="G882" s="126">
        <v>1.0550966274798459</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(Regional)</v>
      </c>
      <c r="D883" s="127" t="s">
        <v>75</v>
      </c>
      <c r="E883" s="125" t="s">
        <v>10</v>
      </c>
      <c r="F883" s="124">
        <v>2100</v>
      </c>
      <c r="G883" s="126">
        <v>1.1355685995276663</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(Regional)</v>
      </c>
      <c r="D884" s="127" t="s">
        <v>75</v>
      </c>
      <c r="E884" s="125" t="s">
        <v>11</v>
      </c>
      <c r="F884" s="124">
        <v>2100</v>
      </c>
      <c r="G884" s="126">
        <v>1.1235888012987842</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(Regional)</v>
      </c>
      <c r="D885" s="127" t="s">
        <v>75</v>
      </c>
      <c r="E885" s="125" t="s">
        <v>12</v>
      </c>
      <c r="F885" s="124">
        <v>2100</v>
      </c>
      <c r="G885" s="126">
        <v>1.2878126955168945</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(Regional)</v>
      </c>
      <c r="D886" s="127" t="s">
        <v>75</v>
      </c>
      <c r="E886" s="125" t="s">
        <v>6</v>
      </c>
      <c r="F886" s="124">
        <v>2200</v>
      </c>
      <c r="G886" s="126">
        <v>1.0504759880366106</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(Regional)</v>
      </c>
      <c r="D887" s="127" t="s">
        <v>75</v>
      </c>
      <c r="E887" s="125" t="s">
        <v>7</v>
      </c>
      <c r="F887" s="124">
        <v>2200</v>
      </c>
      <c r="G887" s="126">
        <v>1.0436651248877356</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(Regional)</v>
      </c>
      <c r="D888" s="127" t="s">
        <v>75</v>
      </c>
      <c r="E888" s="125" t="s">
        <v>8</v>
      </c>
      <c r="F888" s="124">
        <v>2200</v>
      </c>
      <c r="G888" s="126">
        <v>1.1186095614440514</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(Regional)</v>
      </c>
      <c r="D889" s="127" t="s">
        <v>75</v>
      </c>
      <c r="E889" s="125" t="s">
        <v>9</v>
      </c>
      <c r="F889" s="124">
        <v>2200</v>
      </c>
      <c r="G889" s="126">
        <v>1.1005912017516508</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(Regional)</v>
      </c>
      <c r="D890" s="127" t="s">
        <v>75</v>
      </c>
      <c r="E890" s="125" t="s">
        <v>10</v>
      </c>
      <c r="F890" s="124">
        <v>2200</v>
      </c>
      <c r="G890" s="126">
        <v>1.2668942720115584</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(Regional)</v>
      </c>
      <c r="D891" s="127" t="s">
        <v>75</v>
      </c>
      <c r="E891" s="125" t="s">
        <v>11</v>
      </c>
      <c r="F891" s="124">
        <v>2200</v>
      </c>
      <c r="G891" s="126">
        <v>1.236559223820749</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(Regional)</v>
      </c>
      <c r="D892" s="127" t="s">
        <v>75</v>
      </c>
      <c r="E892" s="125" t="s">
        <v>12</v>
      </c>
      <c r="F892" s="124">
        <v>2200</v>
      </c>
      <c r="G892" s="126">
        <v>1.5618543692672002</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(Regional)</v>
      </c>
      <c r="D893" s="127" t="s">
        <v>75</v>
      </c>
      <c r="E893" s="125" t="s">
        <v>6</v>
      </c>
      <c r="F893" s="124">
        <v>2300</v>
      </c>
      <c r="G893" s="126">
        <v>1.0689175360447152</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(Regional)</v>
      </c>
      <c r="D894" s="127" t="s">
        <v>75</v>
      </c>
      <c r="E894" s="125" t="s">
        <v>7</v>
      </c>
      <c r="F894" s="124">
        <v>2300</v>
      </c>
      <c r="G894" s="126">
        <v>1.0625158878002374</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(Regional)</v>
      </c>
      <c r="D895" s="127" t="s">
        <v>75</v>
      </c>
      <c r="E895" s="125" t="s">
        <v>8</v>
      </c>
      <c r="F895" s="124">
        <v>2300</v>
      </c>
      <c r="G895" s="126">
        <v>1.1803804116377485</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(Regional)</v>
      </c>
      <c r="D896" s="127" t="s">
        <v>75</v>
      </c>
      <c r="E896" s="125" t="s">
        <v>9</v>
      </c>
      <c r="F896" s="124">
        <v>2300</v>
      </c>
      <c r="G896" s="126">
        <v>1.1460857760234557</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(Regional)</v>
      </c>
      <c r="D897" s="127" t="s">
        <v>75</v>
      </c>
      <c r="E897" s="125" t="s">
        <v>10</v>
      </c>
      <c r="F897" s="124">
        <v>2300</v>
      </c>
      <c r="G897" s="126">
        <v>1.3982199444954504</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(Regional)</v>
      </c>
      <c r="D898" s="127" t="s">
        <v>75</v>
      </c>
      <c r="E898" s="125" t="s">
        <v>11</v>
      </c>
      <c r="F898" s="124">
        <v>2300</v>
      </c>
      <c r="G898" s="126">
        <v>1.3495296463427138</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(Regional)</v>
      </c>
      <c r="D899" s="127" t="s">
        <v>75</v>
      </c>
      <c r="E899" s="125" t="s">
        <v>12</v>
      </c>
      <c r="F899" s="124">
        <v>2300</v>
      </c>
      <c r="G899" s="126">
        <v>1.835896043017506</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295</v>
      </c>
      <c r="E900" s="125" t="s">
        <v>6</v>
      </c>
      <c r="F900" s="124">
        <v>2100</v>
      </c>
      <c r="G900" s="126">
        <v>1.4850893005702073</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295</v>
      </c>
      <c r="E901" s="125" t="s">
        <v>7</v>
      </c>
      <c r="F901" s="124">
        <v>2100</v>
      </c>
      <c r="G901" s="126">
        <v>1.5923438330431203</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295</v>
      </c>
      <c r="E902" s="125" t="s">
        <v>8</v>
      </c>
      <c r="F902" s="124">
        <v>2100</v>
      </c>
      <c r="G902" s="126">
        <v>2.0954654699694366</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295</v>
      </c>
      <c r="E903" s="125" t="s">
        <v>9</v>
      </c>
      <c r="F903" s="124">
        <v>2100</v>
      </c>
      <c r="G903" s="126">
        <v>1.8937572976374462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295</v>
      </c>
      <c r="E904" s="125" t="s">
        <v>10</v>
      </c>
      <c r="F904" s="124">
        <v>2100</v>
      </c>
      <c r="G904" s="126">
        <v>1.9049463226697299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295</v>
      </c>
      <c r="E905" s="125" t="s">
        <v>11</v>
      </c>
      <c r="F905" s="124">
        <v>2100</v>
      </c>
      <c r="G905" s="126">
        <v>2.4231616195986447</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295</v>
      </c>
      <c r="E906" s="125" t="s">
        <v>12</v>
      </c>
      <c r="F906" s="124">
        <v>2100</v>
      </c>
      <c r="G906" s="126">
        <v>2.5172334806660004</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295</v>
      </c>
      <c r="E907" s="125" t="s">
        <v>6</v>
      </c>
      <c r="F907" s="124">
        <v>2200</v>
      </c>
      <c r="G907" s="126">
        <v>2.1986660938521219</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295</v>
      </c>
      <c r="E908" s="125" t="s">
        <v>7</v>
      </c>
      <c r="F908" s="124">
        <v>2200</v>
      </c>
      <c r="G908" s="126">
        <v>2.4370061654218667</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295</v>
      </c>
      <c r="E909" s="125" t="s">
        <v>8</v>
      </c>
      <c r="F909" s="124">
        <v>2200</v>
      </c>
      <c r="G909" s="126">
        <v>3.4107607171884915</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295</v>
      </c>
      <c r="E910" s="125" t="s">
        <v>9</v>
      </c>
      <c r="F910" s="124">
        <v>2200</v>
      </c>
      <c r="G910" s="126">
        <v>2.9351674804293317</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295</v>
      </c>
      <c r="E911" s="125" t="s">
        <v>10</v>
      </c>
      <c r="F911" s="124">
        <v>2200</v>
      </c>
      <c r="G911" s="126">
        <v>2.8717064322295798</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295</v>
      </c>
      <c r="E912" s="125" t="s">
        <v>11</v>
      </c>
      <c r="F912" s="124">
        <v>2200</v>
      </c>
      <c r="G912" s="126">
        <v>3.8453977599572973</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295</v>
      </c>
      <c r="E913" s="125" t="s">
        <v>12</v>
      </c>
      <c r="F913" s="124">
        <v>2200</v>
      </c>
      <c r="G913" s="126">
        <v>4.4064627564087218</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295</v>
      </c>
      <c r="E914" s="125" t="s">
        <v>6</v>
      </c>
      <c r="F914" s="124">
        <v>2300</v>
      </c>
      <c r="G914" s="126">
        <v>2.9122428871340382</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295</v>
      </c>
      <c r="E915" s="125" t="s">
        <v>7</v>
      </c>
      <c r="F915" s="124">
        <v>2300</v>
      </c>
      <c r="G915" s="126">
        <v>3.2816684978006165</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295</v>
      </c>
      <c r="E916" s="125" t="s">
        <v>8</v>
      </c>
      <c r="F916" s="124">
        <v>2300</v>
      </c>
      <c r="G916" s="126">
        <v>4.7260559644075464</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295</v>
      </c>
      <c r="E917" s="125" t="s">
        <v>9</v>
      </c>
      <c r="F917" s="124">
        <v>2300</v>
      </c>
      <c r="G917" s="126">
        <v>3.9765776632212138</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295</v>
      </c>
      <c r="E918" s="125" t="s">
        <v>10</v>
      </c>
      <c r="F918" s="124">
        <v>2300</v>
      </c>
      <c r="G918" s="126">
        <v>3.8384665417894297</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295</v>
      </c>
      <c r="E919" s="125" t="s">
        <v>11</v>
      </c>
      <c r="F919" s="124">
        <v>2300</v>
      </c>
      <c r="G919" s="126">
        <v>5.2676339003159498</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295</v>
      </c>
      <c r="E920" s="125" t="s">
        <v>12</v>
      </c>
      <c r="F920" s="124">
        <v>2300</v>
      </c>
      <c r="G920" s="126">
        <v>6.295692032151436</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531</v>
      </c>
      <c r="E942" s="16" t="s">
        <v>6</v>
      </c>
      <c r="F942" s="24">
        <v>2010</v>
      </c>
      <c r="G942" s="25">
        <v>1.0020358987493501</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531</v>
      </c>
      <c r="E943" s="16" t="s">
        <v>6</v>
      </c>
      <c r="F943" s="24">
        <v>2011</v>
      </c>
      <c r="G943" s="25">
        <v>1.0016250853338</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531</v>
      </c>
      <c r="E944" s="16" t="s">
        <v>6</v>
      </c>
      <c r="F944" s="24">
        <v>2013</v>
      </c>
      <c r="G944" s="25">
        <v>1.0008034585026999</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531</v>
      </c>
      <c r="E945" s="16" t="s">
        <v>6</v>
      </c>
      <c r="F945" s="24">
        <v>2017</v>
      </c>
      <c r="G945" s="25">
        <v>0.99918158258854906</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531</v>
      </c>
      <c r="E946" s="16" t="s">
        <v>6</v>
      </c>
      <c r="F946" s="24">
        <v>2025</v>
      </c>
      <c r="G946" s="25">
        <v>0.99869212678404595</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531</v>
      </c>
      <c r="E947" s="16" t="s">
        <v>6</v>
      </c>
      <c r="F947" s="24">
        <v>2029</v>
      </c>
      <c r="G947" s="25">
        <v>0.99929112327545699</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531</v>
      </c>
      <c r="E948" s="16" t="s">
        <v>6</v>
      </c>
      <c r="F948" s="24">
        <v>2032</v>
      </c>
      <c r="G948" s="25">
        <v>1.0008918463868299</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531</v>
      </c>
      <c r="E949" s="16" t="s">
        <v>6</v>
      </c>
      <c r="F949" s="24">
        <v>2033</v>
      </c>
      <c r="G949" s="25">
        <v>1.0016483586529601</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531</v>
      </c>
      <c r="E950" s="16" t="s">
        <v>6</v>
      </c>
      <c r="F950" s="24">
        <v>2037</v>
      </c>
      <c r="G950" s="25">
        <v>1.0046663900719801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531</v>
      </c>
      <c r="E951" s="16" t="s">
        <v>6</v>
      </c>
      <c r="F951" s="24">
        <v>2044</v>
      </c>
      <c r="G951" s="25">
        <v>1.00654467386709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531</v>
      </c>
      <c r="E952" s="16" t="s">
        <v>6</v>
      </c>
      <c r="F952" s="24">
        <v>2048</v>
      </c>
      <c r="G952" s="25">
        <v>1.0059066548759701</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531</v>
      </c>
      <c r="E953" s="16" t="s">
        <v>6</v>
      </c>
      <c r="F953" s="24">
        <v>2049</v>
      </c>
      <c r="G953" s="25">
        <v>1.0058421204921499</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531</v>
      </c>
      <c r="E954" s="16" t="s">
        <v>6</v>
      </c>
      <c r="F954" s="24">
        <v>2050</v>
      </c>
      <c r="G954" s="25">
        <v>1.00567909261872</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531</v>
      </c>
      <c r="E955" s="16" t="s">
        <v>6</v>
      </c>
      <c r="F955" s="24">
        <v>2052</v>
      </c>
      <c r="G955" s="25">
        <v>1.00628611696792</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531</v>
      </c>
      <c r="E956" s="16" t="s">
        <v>6</v>
      </c>
      <c r="F956" s="24">
        <v>2055</v>
      </c>
      <c r="G956" s="25">
        <v>1.0073135400992199</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531</v>
      </c>
      <c r="E957" s="16" t="s">
        <v>6</v>
      </c>
      <c r="F957" s="24">
        <v>2059</v>
      </c>
      <c r="G957" s="25">
        <v>1.0085472175636401</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531</v>
      </c>
      <c r="E958" s="16" t="s">
        <v>6</v>
      </c>
      <c r="F958" s="24">
        <v>2061</v>
      </c>
      <c r="G958" s="25">
        <v>1.0094395346549601</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531</v>
      </c>
      <c r="E959" s="16" t="s">
        <v>6</v>
      </c>
      <c r="F959" s="24">
        <v>2062</v>
      </c>
      <c r="G959" s="25">
        <v>1.0100230811650099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531</v>
      </c>
      <c r="E960" s="16" t="s">
        <v>6</v>
      </c>
      <c r="F960" s="24">
        <v>2064</v>
      </c>
      <c r="G960" s="25">
        <v>1.0112933607204599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531</v>
      </c>
      <c r="E961" s="16" t="s">
        <v>6</v>
      </c>
      <c r="F961" s="24">
        <v>2067</v>
      </c>
      <c r="G961" s="25">
        <v>1.01316030650093</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531</v>
      </c>
      <c r="E962" s="16" t="s">
        <v>6</v>
      </c>
      <c r="F962" s="24">
        <v>2071</v>
      </c>
      <c r="G962" s="25">
        <v>1.01502096924015</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531</v>
      </c>
      <c r="E963" s="16" t="s">
        <v>6</v>
      </c>
      <c r="F963" s="24">
        <v>2076</v>
      </c>
      <c r="G963" s="25">
        <v>1.01557782921488</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531</v>
      </c>
      <c r="E964" s="16" t="s">
        <v>6</v>
      </c>
      <c r="F964" s="24">
        <v>2077</v>
      </c>
      <c r="G964" s="25">
        <v>1.0156101322358</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531</v>
      </c>
      <c r="E965" s="16" t="s">
        <v>6</v>
      </c>
      <c r="F965" s="24">
        <v>2081</v>
      </c>
      <c r="G965" s="25">
        <v>1.0164382641791001</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531</v>
      </c>
      <c r="E966" s="16" t="s">
        <v>6</v>
      </c>
      <c r="F966" s="24">
        <v>2082</v>
      </c>
      <c r="G966" s="25">
        <v>1.0166109719049301</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531</v>
      </c>
      <c r="E967" s="16" t="s">
        <v>6</v>
      </c>
      <c r="F967" s="24">
        <v>2087</v>
      </c>
      <c r="G967" s="25">
        <v>1.0184079755161699</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531</v>
      </c>
      <c r="E968" s="16" t="s">
        <v>6</v>
      </c>
      <c r="F968" s="24">
        <v>2091</v>
      </c>
      <c r="G968" s="25">
        <v>1.0203877135305399</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531</v>
      </c>
      <c r="E969" s="16" t="s">
        <v>6</v>
      </c>
      <c r="F969" s="24">
        <v>2300</v>
      </c>
      <c r="G969" s="25">
        <v>1.0203877135305399</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531</v>
      </c>
      <c r="E970" s="16" t="s">
        <v>7</v>
      </c>
      <c r="F970" s="24">
        <v>2010</v>
      </c>
      <c r="G970" s="25">
        <v>1.0085295652211195</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531</v>
      </c>
      <c r="E971" s="16" t="s">
        <v>7</v>
      </c>
      <c r="F971" s="24">
        <v>2011</v>
      </c>
      <c r="G971" s="25">
        <v>1.0068110448954199</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531</v>
      </c>
      <c r="E972" s="16" t="s">
        <v>7</v>
      </c>
      <c r="F972" s="24">
        <v>2013</v>
      </c>
      <c r="G972" s="25">
        <v>1.00337400424402</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531</v>
      </c>
      <c r="E973" s="16" t="s">
        <v>7</v>
      </c>
      <c r="F973" s="24">
        <v>2017</v>
      </c>
      <c r="G973" s="25">
        <v>0.99661113266946699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531</v>
      </c>
      <c r="E974" s="16" t="s">
        <v>7</v>
      </c>
      <c r="F974" s="24">
        <v>2025</v>
      </c>
      <c r="G974" s="25">
        <v>0.98776066481343705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531</v>
      </c>
      <c r="E975" s="16" t="s">
        <v>7</v>
      </c>
      <c r="F975" s="24">
        <v>2029</v>
      </c>
      <c r="G975" s="25">
        <v>0.98433331368784605</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531</v>
      </c>
      <c r="E976" s="16" t="s">
        <v>7</v>
      </c>
      <c r="F976" s="24">
        <v>2032</v>
      </c>
      <c r="G976" s="25">
        <v>0.98379196835581595</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531</v>
      </c>
      <c r="E977" s="16" t="s">
        <v>7</v>
      </c>
      <c r="F977" s="24">
        <v>2033</v>
      </c>
      <c r="G977" s="25">
        <v>0.98391701861770198</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531</v>
      </c>
      <c r="E978" s="16" t="s">
        <v>7</v>
      </c>
      <c r="F978" s="24">
        <v>2037</v>
      </c>
      <c r="G978" s="25">
        <v>0.98445220235822295</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531</v>
      </c>
      <c r="E979" s="16" t="s">
        <v>7</v>
      </c>
      <c r="F979" s="24">
        <v>2044</v>
      </c>
      <c r="G979" s="25">
        <v>0.98135413644813196</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531</v>
      </c>
      <c r="E980" s="16" t="s">
        <v>7</v>
      </c>
      <c r="F980" s="24">
        <v>2048</v>
      </c>
      <c r="G980" s="25">
        <v>0.97831093994011997</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531</v>
      </c>
      <c r="E981" s="16" t="s">
        <v>7</v>
      </c>
      <c r="F981" s="24">
        <v>2049</v>
      </c>
      <c r="G981" s="25">
        <v>0.97752027518008699</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531</v>
      </c>
      <c r="E982" s="16" t="s">
        <v>7</v>
      </c>
      <c r="F982" s="24">
        <v>2050</v>
      </c>
      <c r="G982" s="25">
        <v>0.97669731199290799</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531</v>
      </c>
      <c r="E983" s="16" t="s">
        <v>7</v>
      </c>
      <c r="F983" s="24">
        <v>2052</v>
      </c>
      <c r="G983" s="25">
        <v>0.975345945000891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531</v>
      </c>
      <c r="E984" s="16" t="s">
        <v>7</v>
      </c>
      <c r="F984" s="24">
        <v>2055</v>
      </c>
      <c r="G984" s="25">
        <v>0.97345017624087404</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531</v>
      </c>
      <c r="E985" s="16" t="s">
        <v>7</v>
      </c>
      <c r="F985" s="24">
        <v>2059</v>
      </c>
      <c r="G985" s="25">
        <v>0.97137097748661905</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531</v>
      </c>
      <c r="E986" s="16" t="s">
        <v>7</v>
      </c>
      <c r="F986" s="24">
        <v>2061</v>
      </c>
      <c r="G986" s="25">
        <v>0.97047225784510605</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531</v>
      </c>
      <c r="E987" s="16" t="s">
        <v>7</v>
      </c>
      <c r="F987" s="24">
        <v>2062</v>
      </c>
      <c r="G987" s="25">
        <v>0.97060098441862297</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531</v>
      </c>
      <c r="E988" s="16" t="s">
        <v>7</v>
      </c>
      <c r="F988" s="24">
        <v>2064</v>
      </c>
      <c r="G988" s="25">
        <v>0.97020476528834798</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531</v>
      </c>
      <c r="E989" s="16" t="s">
        <v>7</v>
      </c>
      <c r="F989" s="24">
        <v>2067</v>
      </c>
      <c r="G989" s="25">
        <v>0.97033074958096599</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531</v>
      </c>
      <c r="E990" s="16" t="s">
        <v>7</v>
      </c>
      <c r="F990" s="24">
        <v>2071</v>
      </c>
      <c r="G990" s="25">
        <v>0.96960487115488103</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531</v>
      </c>
      <c r="E991" s="16" t="s">
        <v>7</v>
      </c>
      <c r="F991" s="24">
        <v>2076</v>
      </c>
      <c r="G991" s="25">
        <v>0.96801639787276905</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531</v>
      </c>
      <c r="E992" s="16" t="s">
        <v>7</v>
      </c>
      <c r="F992" s="24">
        <v>2077</v>
      </c>
      <c r="G992" s="25">
        <v>0.96772346599502201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531</v>
      </c>
      <c r="E993" s="16" t="s">
        <v>7</v>
      </c>
      <c r="F993" s="24">
        <v>2081</v>
      </c>
      <c r="G993" s="25">
        <v>0.96685945340602097</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531</v>
      </c>
      <c r="E994" s="16" t="s">
        <v>7</v>
      </c>
      <c r="F994" s="24">
        <v>2082</v>
      </c>
      <c r="G994" s="25">
        <v>0.96694952645844401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531</v>
      </c>
      <c r="E995" s="16" t="s">
        <v>7</v>
      </c>
      <c r="F995" s="24">
        <v>2087</v>
      </c>
      <c r="G995" s="25">
        <v>0.96670340107064801</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531</v>
      </c>
      <c r="E996" s="16" t="s">
        <v>7</v>
      </c>
      <c r="F996" s="24">
        <v>2091</v>
      </c>
      <c r="G996" s="25">
        <v>0.96880700254581997</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531</v>
      </c>
      <c r="E997" s="16" t="s">
        <v>7</v>
      </c>
      <c r="F997" s="24">
        <v>2300</v>
      </c>
      <c r="G997" s="25">
        <v>0.96880700254581997</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531</v>
      </c>
      <c r="E998" s="16" t="s">
        <v>8</v>
      </c>
      <c r="F998" s="24">
        <v>2010</v>
      </c>
      <c r="G998" s="25">
        <v>1.0000078367968801</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531</v>
      </c>
      <c r="E999" s="16" t="s">
        <v>8</v>
      </c>
      <c r="F999" s="24">
        <v>2011</v>
      </c>
      <c r="G999" s="25">
        <v>1.0000085958285301</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531</v>
      </c>
      <c r="E1000" s="16" t="s">
        <v>8</v>
      </c>
      <c r="F1000" s="24">
        <v>2013</v>
      </c>
      <c r="G1000" s="25">
        <v>1.00001011389183</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531</v>
      </c>
      <c r="E1001" s="16" t="s">
        <v>8</v>
      </c>
      <c r="F1001" s="24">
        <v>2017</v>
      </c>
      <c r="G1001" s="25">
        <v>0.99964420282838795</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531</v>
      </c>
      <c r="E1002" s="16" t="s">
        <v>8</v>
      </c>
      <c r="F1002" s="24">
        <v>2025</v>
      </c>
      <c r="G1002" s="25">
        <v>1.00465582883895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531</v>
      </c>
      <c r="E1003" s="16" t="s">
        <v>8</v>
      </c>
      <c r="F1003" s="24">
        <v>2029</v>
      </c>
      <c r="G1003" s="25">
        <v>1.0086880866444901</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531</v>
      </c>
      <c r="E1004" s="16" t="s">
        <v>8</v>
      </c>
      <c r="F1004" s="24">
        <v>2032</v>
      </c>
      <c r="G1004" s="25">
        <v>1.0135005253471701</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531</v>
      </c>
      <c r="E1005" s="16" t="s">
        <v>8</v>
      </c>
      <c r="F1005" s="24">
        <v>2033</v>
      </c>
      <c r="G1005" s="25">
        <v>1.01538550450773</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531</v>
      </c>
      <c r="E1006" s="16" t="s">
        <v>8</v>
      </c>
      <c r="F1006" s="24">
        <v>2037</v>
      </c>
      <c r="G1006" s="25">
        <v>1.0230243417617499</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531</v>
      </c>
      <c r="E1007" s="16" t="s">
        <v>8</v>
      </c>
      <c r="F1007" s="24">
        <v>2044</v>
      </c>
      <c r="G1007" s="25">
        <v>1.02724196452887</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531</v>
      </c>
      <c r="E1008" s="16" t="s">
        <v>8</v>
      </c>
      <c r="F1008" s="24">
        <v>2048</v>
      </c>
      <c r="G1008" s="25">
        <v>1.0257870179404001</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531</v>
      </c>
      <c r="E1009" s="16" t="s">
        <v>8</v>
      </c>
      <c r="F1009" s="24">
        <v>2049</v>
      </c>
      <c r="G1009" s="25">
        <v>1.0255352338748001</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531</v>
      </c>
      <c r="E1010" s="16" t="s">
        <v>8</v>
      </c>
      <c r="F1010" s="24">
        <v>2050</v>
      </c>
      <c r="G1010" s="25">
        <v>1.02524308422616</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531</v>
      </c>
      <c r="E1011" s="16" t="s">
        <v>8</v>
      </c>
      <c r="F1011" s="24">
        <v>2052</v>
      </c>
      <c r="G1011" s="25">
        <v>1.0263472012734001</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531</v>
      </c>
      <c r="E1012" s="16" t="s">
        <v>8</v>
      </c>
      <c r="F1012" s="24">
        <v>2055</v>
      </c>
      <c r="G1012" s="25">
        <v>1.0280543267197599</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531</v>
      </c>
      <c r="E1013" s="16" t="s">
        <v>8</v>
      </c>
      <c r="F1013" s="24">
        <v>2059</v>
      </c>
      <c r="G1013" s="25">
        <v>1.0302932538873699</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531</v>
      </c>
      <c r="E1014" s="16" t="s">
        <v>8</v>
      </c>
      <c r="F1014" s="24">
        <v>2061</v>
      </c>
      <c r="G1014" s="25">
        <v>1.0321688280293999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531</v>
      </c>
      <c r="E1015" s="16" t="s">
        <v>8</v>
      </c>
      <c r="F1015" s="24">
        <v>2062</v>
      </c>
      <c r="G1015" s="25">
        <v>1.03354778328911</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531</v>
      </c>
      <c r="E1016" s="16" t="s">
        <v>8</v>
      </c>
      <c r="F1016" s="24">
        <v>2064</v>
      </c>
      <c r="G1016" s="25">
        <v>1.0361699169257199</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531</v>
      </c>
      <c r="E1017" s="16" t="s">
        <v>8</v>
      </c>
      <c r="F1017" s="24">
        <v>2067</v>
      </c>
      <c r="G1017" s="25">
        <v>1.04009193338484</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531</v>
      </c>
      <c r="E1018" s="16" t="s">
        <v>8</v>
      </c>
      <c r="F1018" s="24">
        <v>2071</v>
      </c>
      <c r="G1018" s="25">
        <v>1.0443365823727899</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531</v>
      </c>
      <c r="E1019" s="16" t="s">
        <v>8</v>
      </c>
      <c r="F1019" s="24">
        <v>2076</v>
      </c>
      <c r="G1019" s="25">
        <v>1.0454022777884</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531</v>
      </c>
      <c r="E1020" s="16" t="s">
        <v>8</v>
      </c>
      <c r="F1020" s="24">
        <v>2077</v>
      </c>
      <c r="G1020" s="25">
        <v>1.0458140054037699</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531</v>
      </c>
      <c r="E1021" s="16" t="s">
        <v>8</v>
      </c>
      <c r="F1021" s="24">
        <v>2081</v>
      </c>
      <c r="G1021" s="25">
        <v>1.0467632740441399</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531</v>
      </c>
      <c r="E1022" s="16" t="s">
        <v>8</v>
      </c>
      <c r="F1022" s="24">
        <v>2082</v>
      </c>
      <c r="G1022" s="25">
        <v>1.04741698034796</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531</v>
      </c>
      <c r="E1023" s="16" t="s">
        <v>8</v>
      </c>
      <c r="F1023" s="24">
        <v>2087</v>
      </c>
      <c r="G1023" s="25">
        <v>1.0495860178745999</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531</v>
      </c>
      <c r="E1024" s="16" t="s">
        <v>8</v>
      </c>
      <c r="F1024" s="24">
        <v>2091</v>
      </c>
      <c r="G1024" s="25">
        <v>1.05142065504116</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531</v>
      </c>
      <c r="E1025" s="16" t="s">
        <v>8</v>
      </c>
      <c r="F1025" s="24">
        <v>2300</v>
      </c>
      <c r="G1025" s="25">
        <v>1.05142065504116</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531</v>
      </c>
      <c r="E1026" s="16" t="s">
        <v>9</v>
      </c>
      <c r="F1026" s="24">
        <v>2010</v>
      </c>
      <c r="G1026" s="25">
        <v>0.99882913356436753</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531</v>
      </c>
      <c r="E1027" s="16" t="s">
        <v>9</v>
      </c>
      <c r="F1027" s="24">
        <v>2011</v>
      </c>
      <c r="G1027" s="25">
        <v>0.99906623206444301</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531</v>
      </c>
      <c r="E1028" s="16" t="s">
        <v>9</v>
      </c>
      <c r="F1028" s="24">
        <v>2013</v>
      </c>
      <c r="G1028" s="25">
        <v>0.99954042906459395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531</v>
      </c>
      <c r="E1029" s="16" t="s">
        <v>9</v>
      </c>
      <c r="F1029" s="24">
        <v>2017</v>
      </c>
      <c r="G1029" s="25">
        <v>1.0003392640217601</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531</v>
      </c>
      <c r="E1030" s="16" t="s">
        <v>9</v>
      </c>
      <c r="F1030" s="24">
        <v>2025</v>
      </c>
      <c r="G1030" s="25">
        <v>1.00702969361898</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531</v>
      </c>
      <c r="E1031" s="16" t="s">
        <v>9</v>
      </c>
      <c r="F1031" s="24">
        <v>2029</v>
      </c>
      <c r="G1031" s="25">
        <v>1.01198125386406</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531</v>
      </c>
      <c r="E1032" s="16" t="s">
        <v>9</v>
      </c>
      <c r="F1032" s="24">
        <v>2032</v>
      </c>
      <c r="G1032" s="25">
        <v>1.01562722552066</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531</v>
      </c>
      <c r="E1033" s="16" t="s">
        <v>9</v>
      </c>
      <c r="F1033" s="24">
        <v>2033</v>
      </c>
      <c r="G1033" s="25">
        <v>1.0168034409089901</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531</v>
      </c>
      <c r="E1034" s="16" t="s">
        <v>9</v>
      </c>
      <c r="F1034" s="24">
        <v>2037</v>
      </c>
      <c r="G1034" s="25">
        <v>1.0216272728389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531</v>
      </c>
      <c r="E1035" s="16" t="s">
        <v>9</v>
      </c>
      <c r="F1035" s="24">
        <v>2044</v>
      </c>
      <c r="G1035" s="25">
        <v>1.0250872851851101</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531</v>
      </c>
      <c r="E1036" s="16" t="s">
        <v>9</v>
      </c>
      <c r="F1036" s="24">
        <v>2048</v>
      </c>
      <c r="G1036" s="25">
        <v>1.0252136353057499</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531</v>
      </c>
      <c r="E1037" s="16" t="s">
        <v>9</v>
      </c>
      <c r="F1037" s="24">
        <v>2049</v>
      </c>
      <c r="G1037" s="25">
        <v>1.02529964815147</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531</v>
      </c>
      <c r="E1038" s="16" t="s">
        <v>9</v>
      </c>
      <c r="F1038" s="24">
        <v>2050</v>
      </c>
      <c r="G1038" s="25">
        <v>1.0253584507847</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531</v>
      </c>
      <c r="E1039" s="16" t="s">
        <v>9</v>
      </c>
      <c r="F1039" s="24">
        <v>2052</v>
      </c>
      <c r="G1039" s="25">
        <v>1.0264975667096801</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531</v>
      </c>
      <c r="E1040" s="16" t="s">
        <v>9</v>
      </c>
      <c r="F1040" s="24">
        <v>2055</v>
      </c>
      <c r="G1040" s="25">
        <v>1.0285381888237899</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531</v>
      </c>
      <c r="E1041" s="16" t="s">
        <v>9</v>
      </c>
      <c r="F1041" s="24">
        <v>2059</v>
      </c>
      <c r="G1041" s="25">
        <v>1.0313609376619299</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531</v>
      </c>
      <c r="E1042" s="16" t="s">
        <v>9</v>
      </c>
      <c r="F1042" s="24">
        <v>2061</v>
      </c>
      <c r="G1042" s="25">
        <v>1.03299370929685</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531</v>
      </c>
      <c r="E1043" s="16" t="s">
        <v>9</v>
      </c>
      <c r="F1043" s="24">
        <v>2062</v>
      </c>
      <c r="G1043" s="25">
        <v>1.03373777107192</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531</v>
      </c>
      <c r="E1044" s="16" t="s">
        <v>9</v>
      </c>
      <c r="F1044" s="24">
        <v>2064</v>
      </c>
      <c r="G1044" s="25">
        <v>1.0354904823858599</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531</v>
      </c>
      <c r="E1045" s="16" t="s">
        <v>9</v>
      </c>
      <c r="F1045" s="24">
        <v>2067</v>
      </c>
      <c r="G1045" s="25">
        <v>1.03810741237284</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531</v>
      </c>
      <c r="E1046" s="16" t="s">
        <v>9</v>
      </c>
      <c r="F1046" s="24">
        <v>2071</v>
      </c>
      <c r="G1046" s="25">
        <v>1.0410335762338501</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531</v>
      </c>
      <c r="E1047" s="16" t="s">
        <v>9</v>
      </c>
      <c r="F1047" s="24">
        <v>2076</v>
      </c>
      <c r="G1047" s="25">
        <v>1.04210334760381</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531</v>
      </c>
      <c r="E1048" s="16" t="s">
        <v>9</v>
      </c>
      <c r="F1048" s="24">
        <v>2077</v>
      </c>
      <c r="G1048" s="25">
        <v>1.0424433761154499</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531</v>
      </c>
      <c r="E1049" s="16" t="s">
        <v>9</v>
      </c>
      <c r="F1049" s="24">
        <v>2081</v>
      </c>
      <c r="G1049" s="25">
        <v>1.0438877072129999</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531</v>
      </c>
      <c r="E1050" s="16" t="s">
        <v>9</v>
      </c>
      <c r="F1050" s="24">
        <v>2082</v>
      </c>
      <c r="G1050" s="25">
        <v>1.04420576736286</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531</v>
      </c>
      <c r="E1051" s="16" t="s">
        <v>9</v>
      </c>
      <c r="F1051" s="24">
        <v>2087</v>
      </c>
      <c r="G1051" s="25">
        <v>1.0480141786611901</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531</v>
      </c>
      <c r="E1052" s="16" t="s">
        <v>9</v>
      </c>
      <c r="F1052" s="24">
        <v>2091</v>
      </c>
      <c r="G1052" s="25">
        <v>1.0510405119896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531</v>
      </c>
      <c r="E1053" s="16" t="s">
        <v>9</v>
      </c>
      <c r="F1053" s="24">
        <v>2300</v>
      </c>
      <c r="G1053" s="25">
        <v>1.0510405119896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531</v>
      </c>
      <c r="E1054" s="16" t="s">
        <v>10</v>
      </c>
      <c r="F1054" s="24">
        <v>2010</v>
      </c>
      <c r="G1054" s="25">
        <v>0.99568521610406646</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531</v>
      </c>
      <c r="E1055" s="16" t="s">
        <v>10</v>
      </c>
      <c r="F1055" s="24">
        <v>2011</v>
      </c>
      <c r="G1055" s="25">
        <v>0.99656007861970297</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531</v>
      </c>
      <c r="E1056" s="16" t="s">
        <v>10</v>
      </c>
      <c r="F1056" s="24">
        <v>2013</v>
      </c>
      <c r="G1056" s="25">
        <v>0.99830980365097599</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531</v>
      </c>
      <c r="E1057" s="16" t="s">
        <v>10</v>
      </c>
      <c r="F1057" s="24">
        <v>2017</v>
      </c>
      <c r="G1057" s="25">
        <v>1.0015728076222301</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531</v>
      </c>
      <c r="E1058" s="16" t="s">
        <v>10</v>
      </c>
      <c r="F1058" s="24">
        <v>2025</v>
      </c>
      <c r="G1058" s="25">
        <v>1.0085809737161899</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531</v>
      </c>
      <c r="E1059" s="16" t="s">
        <v>10</v>
      </c>
      <c r="F1059" s="24">
        <v>2029</v>
      </c>
      <c r="G1059" s="25">
        <v>1.01218398583216</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531</v>
      </c>
      <c r="E1060" s="16" t="s">
        <v>10</v>
      </c>
      <c r="F1060" s="24">
        <v>2032</v>
      </c>
      <c r="G1060" s="25">
        <v>1.0155089547789899</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531</v>
      </c>
      <c r="E1061" s="16" t="s">
        <v>10</v>
      </c>
      <c r="F1061" s="24">
        <v>2033</v>
      </c>
      <c r="G1061" s="25">
        <v>1.01670740152664</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531</v>
      </c>
      <c r="E1062" s="16" t="s">
        <v>10</v>
      </c>
      <c r="F1062" s="24">
        <v>2037</v>
      </c>
      <c r="G1062" s="25">
        <v>1.0213831535865501</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531</v>
      </c>
      <c r="E1063" s="16" t="s">
        <v>10</v>
      </c>
      <c r="F1063" s="24">
        <v>2044</v>
      </c>
      <c r="G1063" s="25">
        <v>1.02749901943804</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531</v>
      </c>
      <c r="E1064" s="16" t="s">
        <v>10</v>
      </c>
      <c r="F1064" s="24">
        <v>2048</v>
      </c>
      <c r="G1064" s="25">
        <v>1.03030262112074</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531</v>
      </c>
      <c r="E1065" s="16" t="s">
        <v>10</v>
      </c>
      <c r="F1065" s="24">
        <v>2049</v>
      </c>
      <c r="G1065" s="25">
        <v>1.0309305511740201</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531</v>
      </c>
      <c r="E1066" s="16" t="s">
        <v>10</v>
      </c>
      <c r="F1066" s="24">
        <v>2050</v>
      </c>
      <c r="G1066" s="25">
        <v>1.03157050559578</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531</v>
      </c>
      <c r="E1067" s="16" t="s">
        <v>10</v>
      </c>
      <c r="F1067" s="24">
        <v>2052</v>
      </c>
      <c r="G1067" s="25">
        <v>1.0325778386592299</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531</v>
      </c>
      <c r="E1068" s="16" t="s">
        <v>10</v>
      </c>
      <c r="F1068" s="24">
        <v>2055</v>
      </c>
      <c r="G1068" s="25">
        <v>1.0337794306372201</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531</v>
      </c>
      <c r="E1069" s="16" t="s">
        <v>10</v>
      </c>
      <c r="F1069" s="24">
        <v>2059</v>
      </c>
      <c r="G1069" s="25">
        <v>1.03567670092655</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531</v>
      </c>
      <c r="E1070" s="16" t="s">
        <v>10</v>
      </c>
      <c r="F1070" s="24">
        <v>2061</v>
      </c>
      <c r="G1070" s="25">
        <v>1.03676479073854</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531</v>
      </c>
      <c r="E1071" s="16" t="s">
        <v>10</v>
      </c>
      <c r="F1071" s="24">
        <v>2062</v>
      </c>
      <c r="G1071" s="25">
        <v>1.0373628457836199</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531</v>
      </c>
      <c r="E1072" s="16" t="s">
        <v>10</v>
      </c>
      <c r="F1072" s="24">
        <v>2064</v>
      </c>
      <c r="G1072" s="25">
        <v>1.0384565275648201</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531</v>
      </c>
      <c r="E1073" s="16" t="s">
        <v>10</v>
      </c>
      <c r="F1073" s="24">
        <v>2067</v>
      </c>
      <c r="G1073" s="25">
        <v>1.0403460498691699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531</v>
      </c>
      <c r="E1074" s="16" t="s">
        <v>10</v>
      </c>
      <c r="F1074" s="24">
        <v>2071</v>
      </c>
      <c r="G1074" s="25">
        <v>1.04265113500066</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531</v>
      </c>
      <c r="E1075" s="16" t="s">
        <v>10</v>
      </c>
      <c r="F1075" s="24">
        <v>2076</v>
      </c>
      <c r="G1075" s="25">
        <v>1.04477079431469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531</v>
      </c>
      <c r="E1076" s="16" t="s">
        <v>10</v>
      </c>
      <c r="F1076" s="24">
        <v>2077</v>
      </c>
      <c r="G1076" s="25">
        <v>1.04517032159898</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531</v>
      </c>
      <c r="E1077" s="16" t="s">
        <v>10</v>
      </c>
      <c r="F1077" s="24">
        <v>2081</v>
      </c>
      <c r="G1077" s="25">
        <v>1.04701360828684</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531</v>
      </c>
      <c r="E1078" s="16" t="s">
        <v>10</v>
      </c>
      <c r="F1078" s="24">
        <v>2082</v>
      </c>
      <c r="G1078" s="25">
        <v>1.0478782752232201</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531</v>
      </c>
      <c r="E1079" s="16" t="s">
        <v>10</v>
      </c>
      <c r="F1079" s="24">
        <v>2087</v>
      </c>
      <c r="G1079" s="25">
        <v>1.05108637273163</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531</v>
      </c>
      <c r="E1080" s="16" t="s">
        <v>10</v>
      </c>
      <c r="F1080" s="24">
        <v>2091</v>
      </c>
      <c r="G1080" s="25">
        <v>1.0539960298960001</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531</v>
      </c>
      <c r="E1081" s="16" t="s">
        <v>10</v>
      </c>
      <c r="F1081" s="24">
        <v>2300</v>
      </c>
      <c r="G1081" s="25">
        <v>1.0539960298960001</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531</v>
      </c>
      <c r="E1082" s="16" t="s">
        <v>11</v>
      </c>
      <c r="F1082" s="24">
        <v>2010</v>
      </c>
      <c r="G1082" s="25">
        <v>0.99467658136172643</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531</v>
      </c>
      <c r="E1083" s="16" t="s">
        <v>11</v>
      </c>
      <c r="F1083" s="24">
        <v>2011</v>
      </c>
      <c r="G1083" s="25">
        <v>0.99576429610908701</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531</v>
      </c>
      <c r="E1084" s="16" t="s">
        <v>11</v>
      </c>
      <c r="F1084" s="24">
        <v>2013</v>
      </c>
      <c r="G1084" s="25">
        <v>0.99793972560380795</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531</v>
      </c>
      <c r="E1085" s="16" t="s">
        <v>11</v>
      </c>
      <c r="F1085" s="24">
        <v>2017</v>
      </c>
      <c r="G1085" s="25">
        <v>1.0017593109285701</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531</v>
      </c>
      <c r="E1086" s="16" t="s">
        <v>11</v>
      </c>
      <c r="F1086" s="24">
        <v>2025</v>
      </c>
      <c r="G1086" s="25">
        <v>1.0113203944098501</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531</v>
      </c>
      <c r="E1087" s="16" t="s">
        <v>11</v>
      </c>
      <c r="F1087" s="24">
        <v>2029</v>
      </c>
      <c r="G1087" s="25">
        <v>1.01638101267742</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531</v>
      </c>
      <c r="E1088" s="16" t="s">
        <v>11</v>
      </c>
      <c r="F1088" s="24">
        <v>2032</v>
      </c>
      <c r="G1088" s="25">
        <v>1.0199277662083901</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531</v>
      </c>
      <c r="E1089" s="16" t="s">
        <v>11</v>
      </c>
      <c r="F1089" s="24">
        <v>2033</v>
      </c>
      <c r="G1089" s="25">
        <v>1.02100930186938</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531</v>
      </c>
      <c r="E1090" s="16" t="s">
        <v>11</v>
      </c>
      <c r="F1090" s="24">
        <v>2037</v>
      </c>
      <c r="G1090" s="25">
        <v>1.0253427524296701</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531</v>
      </c>
      <c r="E1091" s="16" t="s">
        <v>11</v>
      </c>
      <c r="F1091" s="24">
        <v>2044</v>
      </c>
      <c r="G1091" s="25">
        <v>1.0309518804564799</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531</v>
      </c>
      <c r="E1092" s="16" t="s">
        <v>11</v>
      </c>
      <c r="F1092" s="24">
        <v>2048</v>
      </c>
      <c r="G1092" s="25">
        <v>1.03343374460103</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531</v>
      </c>
      <c r="E1093" s="16" t="s">
        <v>11</v>
      </c>
      <c r="F1093" s="24">
        <v>2049</v>
      </c>
      <c r="G1093" s="25">
        <v>1.03406034210395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531</v>
      </c>
      <c r="E1094" s="16" t="s">
        <v>11</v>
      </c>
      <c r="F1094" s="24">
        <v>2050</v>
      </c>
      <c r="G1094" s="25">
        <v>1.03447907059945</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531</v>
      </c>
      <c r="E1095" s="16" t="s">
        <v>11</v>
      </c>
      <c r="F1095" s="24">
        <v>2052</v>
      </c>
      <c r="G1095" s="25">
        <v>1.0360772910421701</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531</v>
      </c>
      <c r="E1096" s="16" t="s">
        <v>11</v>
      </c>
      <c r="F1096" s="24">
        <v>2055</v>
      </c>
      <c r="G1096" s="25">
        <v>1.03811897862057</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531</v>
      </c>
      <c r="E1097" s="16" t="s">
        <v>11</v>
      </c>
      <c r="F1097" s="24">
        <v>2059</v>
      </c>
      <c r="G1097" s="25">
        <v>1.04109988176516</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531</v>
      </c>
      <c r="E1098" s="16" t="s">
        <v>11</v>
      </c>
      <c r="F1098" s="24">
        <v>2061</v>
      </c>
      <c r="G1098" s="25">
        <v>1.04247108769373</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531</v>
      </c>
      <c r="E1099" s="16" t="s">
        <v>11</v>
      </c>
      <c r="F1099" s="24">
        <v>2062</v>
      </c>
      <c r="G1099" s="25">
        <v>1.04281297091589</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531</v>
      </c>
      <c r="E1100" s="16" t="s">
        <v>11</v>
      </c>
      <c r="F1100" s="24">
        <v>2064</v>
      </c>
      <c r="G1100" s="25">
        <v>1.0435186292485299</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531</v>
      </c>
      <c r="E1101" s="16" t="s">
        <v>11</v>
      </c>
      <c r="F1101" s="24">
        <v>2067</v>
      </c>
      <c r="G1101" s="25">
        <v>1.0448510263386801</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531</v>
      </c>
      <c r="E1102" s="16" t="s">
        <v>11</v>
      </c>
      <c r="F1102" s="24">
        <v>2071</v>
      </c>
      <c r="G1102" s="25">
        <v>1.0467764486554101</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531</v>
      </c>
      <c r="E1103" s="16" t="s">
        <v>11</v>
      </c>
      <c r="F1103" s="24">
        <v>2076</v>
      </c>
      <c r="G1103" s="25">
        <v>1.0482886199775101</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531</v>
      </c>
      <c r="E1104" s="16" t="s">
        <v>11</v>
      </c>
      <c r="F1104" s="24">
        <v>2077</v>
      </c>
      <c r="G1104" s="25">
        <v>1.04854107921615</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531</v>
      </c>
      <c r="E1105" s="16" t="s">
        <v>11</v>
      </c>
      <c r="F1105" s="24">
        <v>2081</v>
      </c>
      <c r="G1105" s="25">
        <v>1.05007410869457</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531</v>
      </c>
      <c r="E1106" s="16" t="s">
        <v>11</v>
      </c>
      <c r="F1106" s="24">
        <v>2082</v>
      </c>
      <c r="G1106" s="25">
        <v>1.05105341440398</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531</v>
      </c>
      <c r="E1107" s="16" t="s">
        <v>11</v>
      </c>
      <c r="F1107" s="24">
        <v>2087</v>
      </c>
      <c r="G1107" s="25">
        <v>1.0551764251021001</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531</v>
      </c>
      <c r="E1108" s="16" t="s">
        <v>11</v>
      </c>
      <c r="F1108" s="24">
        <v>2091</v>
      </c>
      <c r="G1108" s="25">
        <v>1.05853553219845</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531</v>
      </c>
      <c r="E1109" s="16" t="s">
        <v>11</v>
      </c>
      <c r="F1109" s="24">
        <v>2300</v>
      </c>
      <c r="G1109" s="25">
        <v>1.05853553219845</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531</v>
      </c>
      <c r="E1110" s="16" t="s">
        <v>12</v>
      </c>
      <c r="F1110" s="24">
        <v>2010</v>
      </c>
      <c r="G1110" s="25">
        <v>0.99508202265015666</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531</v>
      </c>
      <c r="E1111" s="16" t="s">
        <v>12</v>
      </c>
      <c r="F1111" s="24">
        <v>2011</v>
      </c>
      <c r="G1111" s="25">
        <v>0.99608571239503896</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531</v>
      </c>
      <c r="E1112" s="16" t="s">
        <v>12</v>
      </c>
      <c r="F1112" s="24">
        <v>2013</v>
      </c>
      <c r="G1112" s="25">
        <v>0.998093091884803</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531</v>
      </c>
      <c r="E1113" s="16" t="s">
        <v>12</v>
      </c>
      <c r="F1113" s="24">
        <v>2017</v>
      </c>
      <c r="G1113" s="25">
        <v>1.00158088489619</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531</v>
      </c>
      <c r="E1114" s="16" t="s">
        <v>12</v>
      </c>
      <c r="F1114" s="24">
        <v>2025</v>
      </c>
      <c r="G1114" s="25">
        <v>1.01294094326785</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531</v>
      </c>
      <c r="E1115" s="16" t="s">
        <v>12</v>
      </c>
      <c r="F1115" s="24">
        <v>2029</v>
      </c>
      <c r="G1115" s="25">
        <v>1.0195259366946201</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531</v>
      </c>
      <c r="E1116" s="16" t="s">
        <v>12</v>
      </c>
      <c r="F1116" s="24">
        <v>2032</v>
      </c>
      <c r="G1116" s="25">
        <v>1.0245922778789001</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531</v>
      </c>
      <c r="E1117" s="16" t="s">
        <v>12</v>
      </c>
      <c r="F1117" s="24">
        <v>2033</v>
      </c>
      <c r="G1117" s="25">
        <v>1.0263057313645401</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531</v>
      </c>
      <c r="E1118" s="16" t="s">
        <v>12</v>
      </c>
      <c r="F1118" s="24">
        <v>2037</v>
      </c>
      <c r="G1118" s="25">
        <v>1.0328384722180299</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531</v>
      </c>
      <c r="E1119" s="16" t="s">
        <v>12</v>
      </c>
      <c r="F1119" s="24">
        <v>2044</v>
      </c>
      <c r="G1119" s="25">
        <v>1.0390395996821999</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531</v>
      </c>
      <c r="E1120" s="16" t="s">
        <v>12</v>
      </c>
      <c r="F1120" s="24">
        <v>2048</v>
      </c>
      <c r="G1120" s="25">
        <v>1.0409511555854101</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531</v>
      </c>
      <c r="E1121" s="16" t="s">
        <v>12</v>
      </c>
      <c r="F1121" s="24">
        <v>2049</v>
      </c>
      <c r="G1121" s="25">
        <v>1.04129346456116</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531</v>
      </c>
      <c r="E1122" s="16" t="s">
        <v>12</v>
      </c>
      <c r="F1122" s="24">
        <v>2050</v>
      </c>
      <c r="G1122" s="25">
        <v>1.0416147718245701</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531</v>
      </c>
      <c r="E1123" s="16" t="s">
        <v>12</v>
      </c>
      <c r="F1123" s="24">
        <v>2052</v>
      </c>
      <c r="G1123" s="25">
        <v>1.0423598245597201</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531</v>
      </c>
      <c r="E1124" s="16" t="s">
        <v>12</v>
      </c>
      <c r="F1124" s="24">
        <v>2055</v>
      </c>
      <c r="G1124" s="25">
        <v>1.0432027213146799</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531</v>
      </c>
      <c r="E1125" s="16" t="s">
        <v>12</v>
      </c>
      <c r="F1125" s="24">
        <v>2059</v>
      </c>
      <c r="G1125" s="25">
        <v>1.0444052965658699</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531</v>
      </c>
      <c r="E1126" s="16" t="s">
        <v>12</v>
      </c>
      <c r="F1126" s="24">
        <v>2061</v>
      </c>
      <c r="G1126" s="25">
        <v>1.04492359158966</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531</v>
      </c>
      <c r="E1127" s="16" t="s">
        <v>12</v>
      </c>
      <c r="F1127" s="24">
        <v>2062</v>
      </c>
      <c r="G1127" s="25">
        <v>1.0452638143802899</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531</v>
      </c>
      <c r="E1128" s="16" t="s">
        <v>12</v>
      </c>
      <c r="F1128" s="24">
        <v>2064</v>
      </c>
      <c r="G1128" s="25">
        <v>1.04542771494161</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531</v>
      </c>
      <c r="E1129" s="16" t="s">
        <v>12</v>
      </c>
      <c r="F1129" s="24">
        <v>2067</v>
      </c>
      <c r="G1129" s="25">
        <v>1.04588444021676</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531</v>
      </c>
      <c r="E1130" s="16" t="s">
        <v>12</v>
      </c>
      <c r="F1130" s="24">
        <v>2071</v>
      </c>
      <c r="G1130" s="25">
        <v>1.0463075900388601</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531</v>
      </c>
      <c r="E1131" s="16" t="s">
        <v>12</v>
      </c>
      <c r="F1131" s="24">
        <v>2076</v>
      </c>
      <c r="G1131" s="25">
        <v>1.04554446430666</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531</v>
      </c>
      <c r="E1132" s="16" t="s">
        <v>12</v>
      </c>
      <c r="F1132" s="24">
        <v>2077</v>
      </c>
      <c r="G1132" s="25">
        <v>1.0452837059790201</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531</v>
      </c>
      <c r="E1133" s="16" t="s">
        <v>12</v>
      </c>
      <c r="F1133" s="24">
        <v>2081</v>
      </c>
      <c r="G1133" s="25">
        <v>1.0454039226754299</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531</v>
      </c>
      <c r="E1134" s="16" t="s">
        <v>12</v>
      </c>
      <c r="F1134" s="24">
        <v>2082</v>
      </c>
      <c r="G1134" s="25">
        <v>1.04628887550521</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531</v>
      </c>
      <c r="E1135" s="16" t="s">
        <v>12</v>
      </c>
      <c r="F1135" s="24">
        <v>2087</v>
      </c>
      <c r="G1135" s="25">
        <v>1.05006497308035</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531</v>
      </c>
      <c r="E1136" s="16" t="s">
        <v>12</v>
      </c>
      <c r="F1136" s="24">
        <v>2091</v>
      </c>
      <c r="G1136" s="25">
        <v>1.0539505563562901</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531</v>
      </c>
      <c r="E1137" s="16" t="s">
        <v>12</v>
      </c>
      <c r="F1137" s="24">
        <v>2300</v>
      </c>
      <c r="G1137" s="25">
        <v>1.0539505563562901</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533</v>
      </c>
      <c r="E1138" s="16" t="s">
        <v>6</v>
      </c>
      <c r="F1138" s="24">
        <v>2010</v>
      </c>
      <c r="G1138" s="25">
        <v>0.93418127299999998</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533</v>
      </c>
      <c r="E1139" s="16" t="s">
        <v>6</v>
      </c>
      <c r="F1139" s="24">
        <v>2011</v>
      </c>
      <c r="G1139" s="25">
        <v>0.93419951899999998</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533</v>
      </c>
      <c r="E1140" s="16" t="s">
        <v>6</v>
      </c>
      <c r="F1140" s="24">
        <v>2013</v>
      </c>
      <c r="G1140" s="25">
        <v>0.93423601099999998</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533</v>
      </c>
      <c r="E1141" s="16" t="s">
        <v>6</v>
      </c>
      <c r="F1141" s="24">
        <v>2017</v>
      </c>
      <c r="G1141" s="25">
        <v>0.93429851600000002</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533</v>
      </c>
      <c r="E1142" s="16" t="s">
        <v>6</v>
      </c>
      <c r="F1142" s="24">
        <v>2025</v>
      </c>
      <c r="G1142" s="25">
        <v>0.93555535999999995</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533</v>
      </c>
      <c r="E1143" s="16" t="s">
        <v>6</v>
      </c>
      <c r="F1143" s="24">
        <v>2029</v>
      </c>
      <c r="G1143" s="25">
        <v>0.93653127599999997</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533</v>
      </c>
      <c r="E1144" s="16" t="s">
        <v>6</v>
      </c>
      <c r="F1144" s="24">
        <v>2032</v>
      </c>
      <c r="G1144" s="25">
        <v>0.93667117899999996</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533</v>
      </c>
      <c r="E1145" s="16" t="s">
        <v>6</v>
      </c>
      <c r="F1145" s="24">
        <v>2033</v>
      </c>
      <c r="G1145" s="25">
        <v>0.93662178600000001</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533</v>
      </c>
      <c r="E1146" s="16" t="s">
        <v>6</v>
      </c>
      <c r="F1146" s="24">
        <v>2037</v>
      </c>
      <c r="G1146" s="25">
        <v>0.93641610600000003</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533</v>
      </c>
      <c r="E1147" s="16" t="s">
        <v>6</v>
      </c>
      <c r="F1147" s="24">
        <v>2044</v>
      </c>
      <c r="G1147" s="25">
        <v>0.93602754099999996</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533</v>
      </c>
      <c r="E1148" s="16" t="s">
        <v>6</v>
      </c>
      <c r="F1148" s="24">
        <v>2048</v>
      </c>
      <c r="G1148" s="25">
        <v>0.93578946500000004</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533</v>
      </c>
      <c r="E1149" s="16" t="s">
        <v>6</v>
      </c>
      <c r="F1149" s="24">
        <v>2049</v>
      </c>
      <c r="G1149" s="25">
        <v>0.93572917300000003</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533</v>
      </c>
      <c r="E1150" s="16" t="s">
        <v>6</v>
      </c>
      <c r="F1150" s="24">
        <v>2050</v>
      </c>
      <c r="G1150" s="25">
        <v>0.93566943499999999</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533</v>
      </c>
      <c r="E1151" s="16" t="s">
        <v>6</v>
      </c>
      <c r="F1151" s="24">
        <v>2052</v>
      </c>
      <c r="G1151" s="25">
        <v>0.93576332399999995</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533</v>
      </c>
      <c r="E1152" s="16" t="s">
        <v>6</v>
      </c>
      <c r="F1152" s="24">
        <v>2055</v>
      </c>
      <c r="G1152" s="25">
        <v>0.93590362100000002</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533</v>
      </c>
      <c r="E1153" s="16" t="s">
        <v>6</v>
      </c>
      <c r="F1153" s="24">
        <v>2059</v>
      </c>
      <c r="G1153" s="25">
        <v>0.936100555</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533</v>
      </c>
      <c r="E1154" s="16" t="s">
        <v>6</v>
      </c>
      <c r="F1154" s="24">
        <v>2061</v>
      </c>
      <c r="G1154" s="25">
        <v>0.93613225799999999</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533</v>
      </c>
      <c r="E1155" s="16" t="s">
        <v>6</v>
      </c>
      <c r="F1155" s="24">
        <v>2062</v>
      </c>
      <c r="G1155" s="25">
        <v>0.936114789</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533</v>
      </c>
      <c r="E1156" s="16" t="s">
        <v>6</v>
      </c>
      <c r="F1156" s="24">
        <v>2064</v>
      </c>
      <c r="G1156" s="25">
        <v>0.93608037899999996</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533</v>
      </c>
      <c r="E1157" s="16" t="s">
        <v>6</v>
      </c>
      <c r="F1157" s="24">
        <v>2067</v>
      </c>
      <c r="G1157" s="25">
        <v>0.93602506799999996</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533</v>
      </c>
      <c r="E1158" s="16" t="s">
        <v>6</v>
      </c>
      <c r="F1158" s="24">
        <v>2071</v>
      </c>
      <c r="G1158" s="25">
        <v>0.93599686800000004</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533</v>
      </c>
      <c r="E1159" s="16" t="s">
        <v>6</v>
      </c>
      <c r="F1159" s="24">
        <v>2076</v>
      </c>
      <c r="G1159" s="25">
        <v>0.93613701299999996</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533</v>
      </c>
      <c r="E1160" s="16" t="s">
        <v>6</v>
      </c>
      <c r="F1160" s="24">
        <v>2077</v>
      </c>
      <c r="G1160" s="25">
        <v>0.93616478000000003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533</v>
      </c>
      <c r="E1161" s="16" t="s">
        <v>6</v>
      </c>
      <c r="F1161" s="24">
        <v>2081</v>
      </c>
      <c r="G1161" s="25">
        <v>0.93631381300000005</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533</v>
      </c>
      <c r="E1162" s="16" t="s">
        <v>6</v>
      </c>
      <c r="F1162" s="24">
        <v>2082</v>
      </c>
      <c r="G1162" s="25">
        <v>0.936381095</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533</v>
      </c>
      <c r="E1163" s="16" t="s">
        <v>6</v>
      </c>
      <c r="F1163" s="24">
        <v>2087</v>
      </c>
      <c r="G1163" s="25">
        <v>0.93672018700000004</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533</v>
      </c>
      <c r="E1164" s="16" t="s">
        <v>6</v>
      </c>
      <c r="F1164" s="24">
        <v>2091</v>
      </c>
      <c r="G1164" s="25">
        <v>0.93696934865293702</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533</v>
      </c>
      <c r="E1165" s="16" t="s">
        <v>6</v>
      </c>
      <c r="F1165" s="24">
        <v>2300</v>
      </c>
      <c r="G1165" s="25">
        <v>0.93696934865293702</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533</v>
      </c>
      <c r="E1166" s="16" t="s">
        <v>7</v>
      </c>
      <c r="F1166" s="24">
        <v>2010</v>
      </c>
      <c r="G1166" s="25">
        <v>0.93420725950000005</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533</v>
      </c>
      <c r="E1167" s="16" t="s">
        <v>7</v>
      </c>
      <c r="F1167" s="24">
        <v>2011</v>
      </c>
      <c r="G1167" s="25">
        <v>0.93437725100000002</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533</v>
      </c>
      <c r="E1168" s="16" t="s">
        <v>7</v>
      </c>
      <c r="F1168" s="24">
        <v>2013</v>
      </c>
      <c r="G1168" s="25">
        <v>0.93471723399999995</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533</v>
      </c>
      <c r="E1169" s="16" t="s">
        <v>7</v>
      </c>
      <c r="F1169" s="24">
        <v>2017</v>
      </c>
      <c r="G1169" s="25">
        <v>0.935363273</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533</v>
      </c>
      <c r="E1170" s="16" t="s">
        <v>7</v>
      </c>
      <c r="F1170" s="24">
        <v>2025</v>
      </c>
      <c r="G1170" s="25">
        <v>0.93677855600000004</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533</v>
      </c>
      <c r="E1171" s="16" t="s">
        <v>7</v>
      </c>
      <c r="F1171" s="24">
        <v>2029</v>
      </c>
      <c r="G1171" s="25">
        <v>0.93752073700000005</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533</v>
      </c>
      <c r="E1172" s="16" t="s">
        <v>7</v>
      </c>
      <c r="F1172" s="24">
        <v>2032</v>
      </c>
      <c r="G1172" s="25">
        <v>0.93740489599999999</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533</v>
      </c>
      <c r="E1173" s="16" t="s">
        <v>7</v>
      </c>
      <c r="F1173" s="24">
        <v>2033</v>
      </c>
      <c r="G1173" s="25">
        <v>0.93725782199999996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533</v>
      </c>
      <c r="E1174" s="16" t="s">
        <v>7</v>
      </c>
      <c r="F1174" s="24">
        <v>2037</v>
      </c>
      <c r="G1174" s="25">
        <v>0.936672489</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533</v>
      </c>
      <c r="E1175" s="16" t="s">
        <v>7</v>
      </c>
      <c r="F1175" s="24">
        <v>2044</v>
      </c>
      <c r="G1175" s="25">
        <v>0.93599335699999997</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533</v>
      </c>
      <c r="E1176" s="16" t="s">
        <v>7</v>
      </c>
      <c r="F1176" s="24">
        <v>2048</v>
      </c>
      <c r="G1176" s="25">
        <v>0.93574807800000004</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533</v>
      </c>
      <c r="E1177" s="16" t="s">
        <v>7</v>
      </c>
      <c r="F1177" s="24">
        <v>2049</v>
      </c>
      <c r="G1177" s="25">
        <v>0.93568696200000001</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533</v>
      </c>
      <c r="E1178" s="16" t="s">
        <v>7</v>
      </c>
      <c r="F1178" s="24">
        <v>2050</v>
      </c>
      <c r="G1178" s="25">
        <v>0.93562630400000002</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533</v>
      </c>
      <c r="E1179" s="16" t="s">
        <v>7</v>
      </c>
      <c r="F1179" s="24">
        <v>2052</v>
      </c>
      <c r="G1179" s="25">
        <v>0.93564524100000002</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533</v>
      </c>
      <c r="E1180" s="16" t="s">
        <v>7</v>
      </c>
      <c r="F1180" s="24">
        <v>2055</v>
      </c>
      <c r="G1180" s="25">
        <v>0.93567302799999996</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533</v>
      </c>
      <c r="E1181" s="16" t="s">
        <v>7</v>
      </c>
      <c r="F1181" s="24">
        <v>2059</v>
      </c>
      <c r="G1181" s="25">
        <v>0.93571236599999996</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533</v>
      </c>
      <c r="E1182" s="16" t="s">
        <v>7</v>
      </c>
      <c r="F1182" s="24">
        <v>2061</v>
      </c>
      <c r="G1182" s="25">
        <v>0.93569438500000002</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533</v>
      </c>
      <c r="E1183" s="16" t="s">
        <v>7</v>
      </c>
      <c r="F1183" s="24">
        <v>2062</v>
      </c>
      <c r="G1183" s="25">
        <v>0.93566713099999999</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533</v>
      </c>
      <c r="E1184" s="16" t="s">
        <v>7</v>
      </c>
      <c r="F1184" s="24">
        <v>2064</v>
      </c>
      <c r="G1184" s="25">
        <v>0.93561269000000002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533</v>
      </c>
      <c r="E1185" s="16" t="s">
        <v>7</v>
      </c>
      <c r="F1185" s="24">
        <v>2067</v>
      </c>
      <c r="G1185" s="25">
        <v>0.93552850300000001</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533</v>
      </c>
      <c r="E1186" s="16" t="s">
        <v>7</v>
      </c>
      <c r="F1186" s="24">
        <v>2071</v>
      </c>
      <c r="G1186" s="25">
        <v>0.93549215900000005</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533</v>
      </c>
      <c r="E1187" s="16" t="s">
        <v>7</v>
      </c>
      <c r="F1187" s="24">
        <v>2076</v>
      </c>
      <c r="G1187" s="25">
        <v>0.93573010099999998</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533</v>
      </c>
      <c r="E1188" s="16" t="s">
        <v>7</v>
      </c>
      <c r="F1188" s="24">
        <v>2077</v>
      </c>
      <c r="G1188" s="25">
        <v>0.93577663700000002</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533</v>
      </c>
      <c r="E1189" s="16" t="s">
        <v>7</v>
      </c>
      <c r="F1189" s="24">
        <v>2081</v>
      </c>
      <c r="G1189" s="25">
        <v>0.935996473</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533</v>
      </c>
      <c r="E1190" s="16" t="s">
        <v>7</v>
      </c>
      <c r="F1190" s="24">
        <v>2082</v>
      </c>
      <c r="G1190" s="25">
        <v>0.93607741499999997</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533</v>
      </c>
      <c r="E1191" s="16" t="s">
        <v>7</v>
      </c>
      <c r="F1191" s="24">
        <v>2087</v>
      </c>
      <c r="G1191" s="25">
        <v>0.93648129999999996</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533</v>
      </c>
      <c r="E1192" s="16" t="s">
        <v>7</v>
      </c>
      <c r="F1192" s="24">
        <v>2091</v>
      </c>
      <c r="G1192" s="25">
        <v>0.93678564188077096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533</v>
      </c>
      <c r="E1193" s="16" t="s">
        <v>7</v>
      </c>
      <c r="F1193" s="24">
        <v>2300</v>
      </c>
      <c r="G1193" s="25">
        <v>0.93678564188077096</v>
      </c>
    </row>
    <row r="1194" spans="1:7" x14ac:dyDescent="0.3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533</v>
      </c>
      <c r="E1194" s="16" t="s">
        <v>8</v>
      </c>
      <c r="F1194" s="24">
        <v>2010</v>
      </c>
      <c r="G1194" s="25">
        <v>0.93480331049999987</v>
      </c>
    </row>
    <row r="1195" spans="1:7" x14ac:dyDescent="0.3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533</v>
      </c>
      <c r="E1195" s="16" t="s">
        <v>8</v>
      </c>
      <c r="F1195" s="24">
        <v>2011</v>
      </c>
      <c r="G1195" s="25">
        <v>0.93478245699999996</v>
      </c>
    </row>
    <row r="1196" spans="1:7" x14ac:dyDescent="0.3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533</v>
      </c>
      <c r="E1196" s="16" t="s">
        <v>8</v>
      </c>
      <c r="F1196" s="24">
        <v>2013</v>
      </c>
      <c r="G1196" s="25">
        <v>0.93474075000000001</v>
      </c>
    </row>
    <row r="1197" spans="1:7" x14ac:dyDescent="0.3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533</v>
      </c>
      <c r="E1197" s="16" t="s">
        <v>8</v>
      </c>
      <c r="F1197" s="24">
        <v>2017</v>
      </c>
      <c r="G1197" s="25">
        <v>0.93462808500000005</v>
      </c>
    </row>
    <row r="1198" spans="1:7" x14ac:dyDescent="0.3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533</v>
      </c>
      <c r="E1198" s="16" t="s">
        <v>8</v>
      </c>
      <c r="F1198" s="24">
        <v>2025</v>
      </c>
      <c r="G1198" s="25">
        <v>0.93630601700000005</v>
      </c>
    </row>
    <row r="1199" spans="1:7" x14ac:dyDescent="0.3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533</v>
      </c>
      <c r="E1199" s="16" t="s">
        <v>8</v>
      </c>
      <c r="F1199" s="24">
        <v>2029</v>
      </c>
      <c r="G1199" s="25">
        <v>0.93778172699999995</v>
      </c>
    </row>
    <row r="1200" spans="1:7" x14ac:dyDescent="0.3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533</v>
      </c>
      <c r="E1200" s="16" t="s">
        <v>8</v>
      </c>
      <c r="F1200" s="24">
        <v>2032</v>
      </c>
      <c r="G1200" s="25">
        <v>0.93797709600000001</v>
      </c>
    </row>
    <row r="1201" spans="1:7" x14ac:dyDescent="0.3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533</v>
      </c>
      <c r="E1201" s="16" t="s">
        <v>8</v>
      </c>
      <c r="F1201" s="24">
        <v>2033</v>
      </c>
      <c r="G1201" s="25">
        <v>0.93789931699999995</v>
      </c>
    </row>
    <row r="1202" spans="1:7" x14ac:dyDescent="0.3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533</v>
      </c>
      <c r="E1202" s="16" t="s">
        <v>8</v>
      </c>
      <c r="F1202" s="24">
        <v>2037</v>
      </c>
      <c r="G1202" s="25">
        <v>0.93758358500000005</v>
      </c>
    </row>
    <row r="1203" spans="1:7" x14ac:dyDescent="0.3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533</v>
      </c>
      <c r="E1203" s="16" t="s">
        <v>8</v>
      </c>
      <c r="F1203" s="24">
        <v>2044</v>
      </c>
      <c r="G1203" s="25">
        <v>0.93718270599999998</v>
      </c>
    </row>
    <row r="1204" spans="1:7" x14ac:dyDescent="0.3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533</v>
      </c>
      <c r="E1204" s="16" t="s">
        <v>8</v>
      </c>
      <c r="F1204" s="24">
        <v>2048</v>
      </c>
      <c r="G1204" s="25">
        <v>0.93697875200000003</v>
      </c>
    </row>
    <row r="1205" spans="1:7" x14ac:dyDescent="0.3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533</v>
      </c>
      <c r="E1205" s="16" t="s">
        <v>8</v>
      </c>
      <c r="F1205" s="24">
        <v>2049</v>
      </c>
      <c r="G1205" s="25">
        <v>0.936927277</v>
      </c>
    </row>
    <row r="1206" spans="1:7" x14ac:dyDescent="0.3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533</v>
      </c>
      <c r="E1206" s="16" t="s">
        <v>8</v>
      </c>
      <c r="F1206" s="24">
        <v>2050</v>
      </c>
      <c r="G1206" s="25">
        <v>0.93687367799999999</v>
      </c>
    </row>
    <row r="1207" spans="1:7" x14ac:dyDescent="0.3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533</v>
      </c>
      <c r="E1207" s="16" t="s">
        <v>8</v>
      </c>
      <c r="F1207" s="24">
        <v>2052</v>
      </c>
      <c r="G1207" s="25">
        <v>0.93706963200000004</v>
      </c>
    </row>
    <row r="1208" spans="1:7" x14ac:dyDescent="0.3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533</v>
      </c>
      <c r="E1208" s="16" t="s">
        <v>8</v>
      </c>
      <c r="F1208" s="24">
        <v>2055</v>
      </c>
      <c r="G1208" s="25">
        <v>0.93735864800000002</v>
      </c>
    </row>
    <row r="1209" spans="1:7" x14ac:dyDescent="0.3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533</v>
      </c>
      <c r="E1209" s="16" t="s">
        <v>8</v>
      </c>
      <c r="F1209" s="24">
        <v>2059</v>
      </c>
      <c r="G1209" s="25">
        <v>0.93777972399999998</v>
      </c>
    </row>
    <row r="1210" spans="1:7" x14ac:dyDescent="0.3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533</v>
      </c>
      <c r="E1210" s="16" t="s">
        <v>8</v>
      </c>
      <c r="F1210" s="24">
        <v>2061</v>
      </c>
      <c r="G1210" s="25">
        <v>0.93786589499999995</v>
      </c>
    </row>
    <row r="1211" spans="1:7" x14ac:dyDescent="0.3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533</v>
      </c>
      <c r="E1211" s="16" t="s">
        <v>8</v>
      </c>
      <c r="F1211" s="24">
        <v>2062</v>
      </c>
      <c r="G1211" s="25">
        <v>0.93785041400000002</v>
      </c>
    </row>
    <row r="1212" spans="1:7" x14ac:dyDescent="0.3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533</v>
      </c>
      <c r="E1212" s="16" t="s">
        <v>8</v>
      </c>
      <c r="F1212" s="24">
        <v>2064</v>
      </c>
      <c r="G1212" s="25">
        <v>0.93781914099999997</v>
      </c>
    </row>
    <row r="1213" spans="1:7" x14ac:dyDescent="0.3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533</v>
      </c>
      <c r="E1213" s="16" t="s">
        <v>8</v>
      </c>
      <c r="F1213" s="24">
        <v>2067</v>
      </c>
      <c r="G1213" s="25">
        <v>0.93777200599999999</v>
      </c>
    </row>
    <row r="1214" spans="1:7" x14ac:dyDescent="0.3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533</v>
      </c>
      <c r="E1214" s="16" t="s">
        <v>8</v>
      </c>
      <c r="F1214" s="24">
        <v>2071</v>
      </c>
      <c r="G1214" s="25">
        <v>0.93775534800000004</v>
      </c>
    </row>
    <row r="1215" spans="1:7" x14ac:dyDescent="0.3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533</v>
      </c>
      <c r="E1215" s="16" t="s">
        <v>8</v>
      </c>
      <c r="F1215" s="24">
        <v>2076</v>
      </c>
      <c r="G1215" s="25">
        <v>0.93789983799999999</v>
      </c>
    </row>
    <row r="1216" spans="1:7" x14ac:dyDescent="0.3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533</v>
      </c>
      <c r="E1216" s="16" t="s">
        <v>8</v>
      </c>
      <c r="F1216" s="24">
        <v>2077</v>
      </c>
      <c r="G1216" s="25">
        <v>0.93792998999999999</v>
      </c>
    </row>
    <row r="1217" spans="1:7" x14ac:dyDescent="0.3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533</v>
      </c>
      <c r="E1217" s="16" t="s">
        <v>8</v>
      </c>
      <c r="F1217" s="24">
        <v>2081</v>
      </c>
      <c r="G1217" s="25">
        <v>0.93808667099999998</v>
      </c>
    </row>
    <row r="1218" spans="1:7" x14ac:dyDescent="0.3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533</v>
      </c>
      <c r="E1218" s="16" t="s">
        <v>8</v>
      </c>
      <c r="F1218" s="24">
        <v>2082</v>
      </c>
      <c r="G1218" s="25">
        <v>0.93815620099999997</v>
      </c>
    </row>
    <row r="1219" spans="1:7" x14ac:dyDescent="0.3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533</v>
      </c>
      <c r="E1219" s="16" t="s">
        <v>8</v>
      </c>
      <c r="F1219" s="24">
        <v>2087</v>
      </c>
      <c r="G1219" s="25">
        <v>0.93850641300000004</v>
      </c>
    </row>
    <row r="1220" spans="1:7" x14ac:dyDescent="0.3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533</v>
      </c>
      <c r="E1220" s="16" t="s">
        <v>8</v>
      </c>
      <c r="F1220" s="24">
        <v>2091</v>
      </c>
      <c r="G1220" s="25">
        <v>0.938759261009257</v>
      </c>
    </row>
    <row r="1221" spans="1:7" x14ac:dyDescent="0.3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533</v>
      </c>
      <c r="E1221" s="16" t="s">
        <v>8</v>
      </c>
      <c r="F1221" s="24">
        <v>2300</v>
      </c>
      <c r="G1221" s="25">
        <v>0.938759261009257</v>
      </c>
    </row>
    <row r="1222" spans="1:7" x14ac:dyDescent="0.3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533</v>
      </c>
      <c r="E1222" s="16" t="s">
        <v>9</v>
      </c>
      <c r="F1222" s="24">
        <v>2010</v>
      </c>
      <c r="G1222" s="25">
        <v>0.93330461750000004</v>
      </c>
    </row>
    <row r="1223" spans="1:7" x14ac:dyDescent="0.3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533</v>
      </c>
      <c r="E1223" s="16" t="s">
        <v>9</v>
      </c>
      <c r="F1223" s="24">
        <v>2011</v>
      </c>
      <c r="G1223" s="25">
        <v>0.93353595700000003</v>
      </c>
    </row>
    <row r="1224" spans="1:7" x14ac:dyDescent="0.3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533</v>
      </c>
      <c r="E1224" s="16" t="s">
        <v>9</v>
      </c>
      <c r="F1224" s="24">
        <v>2013</v>
      </c>
      <c r="G1224" s="25">
        <v>0.93399863599999999</v>
      </c>
    </row>
    <row r="1225" spans="1:7" x14ac:dyDescent="0.3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533</v>
      </c>
      <c r="E1225" s="16" t="s">
        <v>9</v>
      </c>
      <c r="F1225" s="24">
        <v>2017</v>
      </c>
      <c r="G1225" s="25">
        <v>0.93488496499999996</v>
      </c>
    </row>
    <row r="1226" spans="1:7" x14ac:dyDescent="0.3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533</v>
      </c>
      <c r="E1226" s="16" t="s">
        <v>9</v>
      </c>
      <c r="F1226" s="24">
        <v>2025</v>
      </c>
      <c r="G1226" s="25">
        <v>0.93644254800000004</v>
      </c>
    </row>
    <row r="1227" spans="1:7" x14ac:dyDescent="0.3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533</v>
      </c>
      <c r="E1227" s="16" t="s">
        <v>9</v>
      </c>
      <c r="F1227" s="24">
        <v>2029</v>
      </c>
      <c r="G1227" s="25">
        <v>0.937189143</v>
      </c>
    </row>
    <row r="1228" spans="1:7" x14ac:dyDescent="0.3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533</v>
      </c>
      <c r="E1228" s="16" t="s">
        <v>9</v>
      </c>
      <c r="F1228" s="24">
        <v>2032</v>
      </c>
      <c r="G1228" s="25">
        <v>0.93717529799999999</v>
      </c>
    </row>
    <row r="1229" spans="1:7" x14ac:dyDescent="0.3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533</v>
      </c>
      <c r="E1229" s="16" t="s">
        <v>9</v>
      </c>
      <c r="F1229" s="24">
        <v>2033</v>
      </c>
      <c r="G1229" s="25">
        <v>0.93707756399999997</v>
      </c>
    </row>
    <row r="1230" spans="1:7" x14ac:dyDescent="0.3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533</v>
      </c>
      <c r="E1230" s="16" t="s">
        <v>9</v>
      </c>
      <c r="F1230" s="24">
        <v>2037</v>
      </c>
      <c r="G1230" s="25">
        <v>0.936686185</v>
      </c>
    </row>
    <row r="1231" spans="1:7" x14ac:dyDescent="0.3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533</v>
      </c>
      <c r="E1231" s="16" t="s">
        <v>9</v>
      </c>
      <c r="F1231" s="24">
        <v>2044</v>
      </c>
      <c r="G1231" s="25">
        <v>0.93625290000000005</v>
      </c>
    </row>
    <row r="1232" spans="1:7" x14ac:dyDescent="0.3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533</v>
      </c>
      <c r="E1232" s="16" t="s">
        <v>9</v>
      </c>
      <c r="F1232" s="24">
        <v>2048</v>
      </c>
      <c r="G1232" s="25">
        <v>0.93611719500000001</v>
      </c>
    </row>
    <row r="1233" spans="1:7" x14ac:dyDescent="0.3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533</v>
      </c>
      <c r="E1233" s="16" t="s">
        <v>9</v>
      </c>
      <c r="F1233" s="24">
        <v>2049</v>
      </c>
      <c r="G1233" s="25">
        <v>0.93608435199999995</v>
      </c>
    </row>
    <row r="1234" spans="1:7" x14ac:dyDescent="0.3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533</v>
      </c>
      <c r="E1234" s="16" t="s">
        <v>9</v>
      </c>
      <c r="F1234" s="24">
        <v>2050</v>
      </c>
      <c r="G1234" s="25">
        <v>0.93605020900000002</v>
      </c>
    </row>
    <row r="1235" spans="1:7" x14ac:dyDescent="0.3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533</v>
      </c>
      <c r="E1235" s="16" t="s">
        <v>9</v>
      </c>
      <c r="F1235" s="24">
        <v>2052</v>
      </c>
      <c r="G1235" s="25">
        <v>0.93611082199999995</v>
      </c>
    </row>
    <row r="1236" spans="1:7" x14ac:dyDescent="0.3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533</v>
      </c>
      <c r="E1236" s="16" t="s">
        <v>9</v>
      </c>
      <c r="F1236" s="24">
        <v>2055</v>
      </c>
      <c r="G1236" s="25">
        <v>0.93620020999999998</v>
      </c>
    </row>
    <row r="1237" spans="1:7" x14ac:dyDescent="0.3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533</v>
      </c>
      <c r="E1237" s="16" t="s">
        <v>9</v>
      </c>
      <c r="F1237" s="24">
        <v>2059</v>
      </c>
      <c r="G1237" s="25">
        <v>0.93633414100000001</v>
      </c>
    </row>
    <row r="1238" spans="1:7" x14ac:dyDescent="0.3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533</v>
      </c>
      <c r="E1238" s="16" t="s">
        <v>9</v>
      </c>
      <c r="F1238" s="24">
        <v>2061</v>
      </c>
      <c r="G1238" s="25">
        <v>0.93633142400000002</v>
      </c>
    </row>
    <row r="1239" spans="1:7" x14ac:dyDescent="0.3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533</v>
      </c>
      <c r="E1239" s="16" t="s">
        <v>9</v>
      </c>
      <c r="F1239" s="24">
        <v>2062</v>
      </c>
      <c r="G1239" s="25">
        <v>0.936295408</v>
      </c>
    </row>
    <row r="1240" spans="1:7" x14ac:dyDescent="0.3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533</v>
      </c>
      <c r="E1240" s="16" t="s">
        <v>9</v>
      </c>
      <c r="F1240" s="24">
        <v>2064</v>
      </c>
      <c r="G1240" s="25">
        <v>0.93622494499999998</v>
      </c>
    </row>
    <row r="1241" spans="1:7" x14ac:dyDescent="0.3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533</v>
      </c>
      <c r="E1241" s="16" t="s">
        <v>9</v>
      </c>
      <c r="F1241" s="24">
        <v>2067</v>
      </c>
      <c r="G1241" s="25">
        <v>0.93611856999999998</v>
      </c>
    </row>
    <row r="1242" spans="1:7" x14ac:dyDescent="0.3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533</v>
      </c>
      <c r="E1242" s="16" t="s">
        <v>9</v>
      </c>
      <c r="F1242" s="24">
        <v>2071</v>
      </c>
      <c r="G1242" s="25">
        <v>0.93605880299999999</v>
      </c>
    </row>
    <row r="1243" spans="1:7" x14ac:dyDescent="0.3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533</v>
      </c>
      <c r="E1243" s="16" t="s">
        <v>9</v>
      </c>
      <c r="F1243" s="24">
        <v>2076</v>
      </c>
      <c r="G1243" s="25">
        <v>0.93628555000000002</v>
      </c>
    </row>
    <row r="1244" spans="1:7" x14ac:dyDescent="0.3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533</v>
      </c>
      <c r="E1244" s="16" t="s">
        <v>9</v>
      </c>
      <c r="F1244" s="24">
        <v>2077</v>
      </c>
      <c r="G1244" s="25">
        <v>0.93633159600000004</v>
      </c>
    </row>
    <row r="1245" spans="1:7" x14ac:dyDescent="0.3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533</v>
      </c>
      <c r="E1245" s="16" t="s">
        <v>9</v>
      </c>
      <c r="F1245" s="24">
        <v>2081</v>
      </c>
      <c r="G1245" s="25">
        <v>0.93654976400000001</v>
      </c>
    </row>
    <row r="1246" spans="1:7" x14ac:dyDescent="0.3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533</v>
      </c>
      <c r="E1246" s="16" t="s">
        <v>9</v>
      </c>
      <c r="F1246" s="24">
        <v>2082</v>
      </c>
      <c r="G1246" s="25">
        <v>0.93663098199999995</v>
      </c>
    </row>
    <row r="1247" spans="1:7" x14ac:dyDescent="0.3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533</v>
      </c>
      <c r="E1247" s="16" t="s">
        <v>9</v>
      </c>
      <c r="F1247" s="24">
        <v>2087</v>
      </c>
      <c r="G1247" s="25">
        <v>0.93703787699999996</v>
      </c>
    </row>
    <row r="1248" spans="1:7" x14ac:dyDescent="0.3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533</v>
      </c>
      <c r="E1248" s="16" t="s">
        <v>9</v>
      </c>
      <c r="F1248" s="24">
        <v>2091</v>
      </c>
      <c r="G1248" s="25">
        <v>0.93733440063401396</v>
      </c>
    </row>
    <row r="1249" spans="1:7" x14ac:dyDescent="0.3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533</v>
      </c>
      <c r="E1249" s="16" t="s">
        <v>9</v>
      </c>
      <c r="F1249" s="24">
        <v>2300</v>
      </c>
      <c r="G1249" s="25">
        <v>0.93733440063401396</v>
      </c>
    </row>
    <row r="1250" spans="1:7" x14ac:dyDescent="0.3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533</v>
      </c>
      <c r="E1250" s="16" t="s">
        <v>10</v>
      </c>
      <c r="F1250" s="24">
        <v>2010</v>
      </c>
      <c r="G1250" s="25">
        <v>0.93398487050000001</v>
      </c>
    </row>
    <row r="1251" spans="1:7" x14ac:dyDescent="0.3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533</v>
      </c>
      <c r="E1251" s="16" t="s">
        <v>10</v>
      </c>
      <c r="F1251" s="24">
        <v>2011</v>
      </c>
      <c r="G1251" s="25">
        <v>0.93430822099999999</v>
      </c>
    </row>
    <row r="1252" spans="1:7" x14ac:dyDescent="0.3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533</v>
      </c>
      <c r="E1252" s="16" t="s">
        <v>10</v>
      </c>
      <c r="F1252" s="24">
        <v>2013</v>
      </c>
      <c r="G1252" s="25">
        <v>0.93495492199999997</v>
      </c>
    </row>
    <row r="1253" spans="1:7" x14ac:dyDescent="0.3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533</v>
      </c>
      <c r="E1253" s="16" t="s">
        <v>10</v>
      </c>
      <c r="F1253" s="24">
        <v>2017</v>
      </c>
      <c r="G1253" s="25">
        <v>0.93618539899999997</v>
      </c>
    </row>
    <row r="1254" spans="1:7" x14ac:dyDescent="0.3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533</v>
      </c>
      <c r="E1254" s="16" t="s">
        <v>10</v>
      </c>
      <c r="F1254" s="24">
        <v>2025</v>
      </c>
      <c r="G1254" s="25">
        <v>0.93747787500000002</v>
      </c>
    </row>
    <row r="1255" spans="1:7" x14ac:dyDescent="0.3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533</v>
      </c>
      <c r="E1255" s="16" t="s">
        <v>10</v>
      </c>
      <c r="F1255" s="24">
        <v>2029</v>
      </c>
      <c r="G1255" s="25">
        <v>0.93781891500000003</v>
      </c>
    </row>
    <row r="1256" spans="1:7" x14ac:dyDescent="0.3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533</v>
      </c>
      <c r="E1256" s="16" t="s">
        <v>10</v>
      </c>
      <c r="F1256" s="24">
        <v>2032</v>
      </c>
      <c r="G1256" s="25">
        <v>0.93791954200000005</v>
      </c>
    </row>
    <row r="1257" spans="1:7" x14ac:dyDescent="0.3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533</v>
      </c>
      <c r="E1257" s="16" t="s">
        <v>10</v>
      </c>
      <c r="F1257" s="24">
        <v>2033</v>
      </c>
      <c r="G1257" s="25">
        <v>0.937928333</v>
      </c>
    </row>
    <row r="1258" spans="1:7" x14ac:dyDescent="0.3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533</v>
      </c>
      <c r="E1258" s="16" t="s">
        <v>10</v>
      </c>
      <c r="F1258" s="24">
        <v>2037</v>
      </c>
      <c r="G1258" s="25">
        <v>0.937953233</v>
      </c>
    </row>
    <row r="1259" spans="1:7" x14ac:dyDescent="0.3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533</v>
      </c>
      <c r="E1259" s="16" t="s">
        <v>10</v>
      </c>
      <c r="F1259" s="24">
        <v>2044</v>
      </c>
      <c r="G1259" s="25">
        <v>0.93793922399999996</v>
      </c>
    </row>
    <row r="1260" spans="1:7" x14ac:dyDescent="0.3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533</v>
      </c>
      <c r="E1260" s="16" t="s">
        <v>10</v>
      </c>
      <c r="F1260" s="24">
        <v>2048</v>
      </c>
      <c r="G1260" s="25">
        <v>0.93791443600000002</v>
      </c>
    </row>
    <row r="1261" spans="1:7" x14ac:dyDescent="0.3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533</v>
      </c>
      <c r="E1261" s="16" t="s">
        <v>10</v>
      </c>
      <c r="F1261" s="24">
        <v>2049</v>
      </c>
      <c r="G1261" s="25">
        <v>0.93790825799999999</v>
      </c>
    </row>
    <row r="1262" spans="1:7" x14ac:dyDescent="0.3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533</v>
      </c>
      <c r="E1262" s="16" t="s">
        <v>10</v>
      </c>
      <c r="F1262" s="24">
        <v>2050</v>
      </c>
      <c r="G1262" s="25">
        <v>0.93790216999999998</v>
      </c>
    </row>
    <row r="1263" spans="1:7" x14ac:dyDescent="0.3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533</v>
      </c>
      <c r="E1263" s="16" t="s">
        <v>10</v>
      </c>
      <c r="F1263" s="24">
        <v>2052</v>
      </c>
      <c r="G1263" s="25">
        <v>0.93785322599999998</v>
      </c>
    </row>
    <row r="1264" spans="1:7" x14ac:dyDescent="0.3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533</v>
      </c>
      <c r="E1264" s="16" t="s">
        <v>10</v>
      </c>
      <c r="F1264" s="24">
        <v>2055</v>
      </c>
      <c r="G1264" s="25">
        <v>0.93778104600000001</v>
      </c>
    </row>
    <row r="1265" spans="1:7" x14ac:dyDescent="0.3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533</v>
      </c>
      <c r="E1265" s="16" t="s">
        <v>10</v>
      </c>
      <c r="F1265" s="24">
        <v>2059</v>
      </c>
      <c r="G1265" s="25">
        <v>0.93769330900000003</v>
      </c>
    </row>
    <row r="1266" spans="1:7" x14ac:dyDescent="0.3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533</v>
      </c>
      <c r="E1266" s="16" t="s">
        <v>10</v>
      </c>
      <c r="F1266" s="24">
        <v>2061</v>
      </c>
      <c r="G1266" s="25">
        <v>0.93767573400000004</v>
      </c>
    </row>
    <row r="1267" spans="1:7" x14ac:dyDescent="0.3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533</v>
      </c>
      <c r="E1267" s="16" t="s">
        <v>10</v>
      </c>
      <c r="F1267" s="24">
        <v>2062</v>
      </c>
      <c r="G1267" s="25">
        <v>0.93767973400000004</v>
      </c>
    </row>
    <row r="1268" spans="1:7" x14ac:dyDescent="0.3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533</v>
      </c>
      <c r="E1268" s="16" t="s">
        <v>10</v>
      </c>
      <c r="F1268" s="24">
        <v>2064</v>
      </c>
      <c r="G1268" s="25">
        <v>0.93768727799999996</v>
      </c>
    </row>
    <row r="1269" spans="1:7" x14ac:dyDescent="0.3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533</v>
      </c>
      <c r="E1269" s="16" t="s">
        <v>10</v>
      </c>
      <c r="F1269" s="24">
        <v>2067</v>
      </c>
      <c r="G1269" s="25">
        <v>0.93769776400000004</v>
      </c>
    </row>
    <row r="1270" spans="1:7" x14ac:dyDescent="0.3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533</v>
      </c>
      <c r="E1270" s="16" t="s">
        <v>10</v>
      </c>
      <c r="F1270" s="24">
        <v>2071</v>
      </c>
      <c r="G1270" s="25">
        <v>0.93774759900000004</v>
      </c>
    </row>
    <row r="1271" spans="1:7" x14ac:dyDescent="0.3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533</v>
      </c>
      <c r="E1271" s="16" t="s">
        <v>10</v>
      </c>
      <c r="F1271" s="24">
        <v>2076</v>
      </c>
      <c r="G1271" s="25">
        <v>0.93794379100000003</v>
      </c>
    </row>
    <row r="1272" spans="1:7" x14ac:dyDescent="0.3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533</v>
      </c>
      <c r="E1272" s="16" t="s">
        <v>10</v>
      </c>
      <c r="F1272" s="24">
        <v>2077</v>
      </c>
      <c r="G1272" s="25">
        <v>0.93798287999999996</v>
      </c>
    </row>
    <row r="1273" spans="1:7" x14ac:dyDescent="0.3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533</v>
      </c>
      <c r="E1273" s="16" t="s">
        <v>10</v>
      </c>
      <c r="F1273" s="24">
        <v>2081</v>
      </c>
      <c r="G1273" s="25">
        <v>0.93816065400000004</v>
      </c>
    </row>
    <row r="1274" spans="1:7" x14ac:dyDescent="0.3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533</v>
      </c>
      <c r="E1274" s="16" t="s">
        <v>10</v>
      </c>
      <c r="F1274" s="24">
        <v>2082</v>
      </c>
      <c r="G1274" s="25">
        <v>0.93822153900000005</v>
      </c>
    </row>
    <row r="1275" spans="1:7" x14ac:dyDescent="0.3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533</v>
      </c>
      <c r="E1275" s="16" t="s">
        <v>10</v>
      </c>
      <c r="F1275" s="24">
        <v>2087</v>
      </c>
      <c r="G1275" s="25">
        <v>0.93852707099999999</v>
      </c>
    </row>
    <row r="1276" spans="1:7" x14ac:dyDescent="0.3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533</v>
      </c>
      <c r="E1276" s="16" t="s">
        <v>10</v>
      </c>
      <c r="F1276" s="24">
        <v>2091</v>
      </c>
      <c r="G1276" s="25">
        <v>0.93877872624510095</v>
      </c>
    </row>
    <row r="1277" spans="1:7" x14ac:dyDescent="0.3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533</v>
      </c>
      <c r="E1277" s="16" t="s">
        <v>10</v>
      </c>
      <c r="F1277" s="24">
        <v>2300</v>
      </c>
      <c r="G1277" s="25">
        <v>0.93877872624510095</v>
      </c>
    </row>
    <row r="1278" spans="1:7" x14ac:dyDescent="0.3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533</v>
      </c>
      <c r="E1278" s="16" t="s">
        <v>11</v>
      </c>
      <c r="F1278" s="24">
        <v>2010</v>
      </c>
      <c r="G1278" s="25">
        <v>0.92457310400000015</v>
      </c>
    </row>
    <row r="1279" spans="1:7" x14ac:dyDescent="0.3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533</v>
      </c>
      <c r="E1279" s="16" t="s">
        <v>11</v>
      </c>
      <c r="F1279" s="24">
        <v>2011</v>
      </c>
      <c r="G1279" s="25">
        <v>0.92506605900000005</v>
      </c>
    </row>
    <row r="1280" spans="1:7" x14ac:dyDescent="0.3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533</v>
      </c>
      <c r="E1280" s="16" t="s">
        <v>11</v>
      </c>
      <c r="F1280" s="24">
        <v>2013</v>
      </c>
      <c r="G1280" s="25">
        <v>0.92605196899999997</v>
      </c>
    </row>
    <row r="1281" spans="1:7" x14ac:dyDescent="0.3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533</v>
      </c>
      <c r="E1281" s="16" t="s">
        <v>11</v>
      </c>
      <c r="F1281" s="24">
        <v>2017</v>
      </c>
      <c r="G1281" s="25">
        <v>0.92785706099999998</v>
      </c>
    </row>
    <row r="1282" spans="1:7" x14ac:dyDescent="0.3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533</v>
      </c>
      <c r="E1282" s="16" t="s">
        <v>11</v>
      </c>
      <c r="F1282" s="24">
        <v>2025</v>
      </c>
      <c r="G1282" s="25">
        <v>0.92977268099999999</v>
      </c>
    </row>
    <row r="1283" spans="1:7" x14ac:dyDescent="0.3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533</v>
      </c>
      <c r="E1283" s="16" t="s">
        <v>11</v>
      </c>
      <c r="F1283" s="24">
        <v>2029</v>
      </c>
      <c r="G1283" s="25">
        <v>0.93030529100000003</v>
      </c>
    </row>
    <row r="1284" spans="1:7" x14ac:dyDescent="0.3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533</v>
      </c>
      <c r="E1284" s="16" t="s">
        <v>11</v>
      </c>
      <c r="F1284" s="24">
        <v>2032</v>
      </c>
      <c r="G1284" s="25">
        <v>0.93064461799999998</v>
      </c>
    </row>
    <row r="1285" spans="1:7" x14ac:dyDescent="0.3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533</v>
      </c>
      <c r="E1285" s="16" t="s">
        <v>11</v>
      </c>
      <c r="F1285" s="24">
        <v>2033</v>
      </c>
      <c r="G1285" s="25">
        <v>0.93074827999999998</v>
      </c>
    </row>
    <row r="1286" spans="1:7" x14ac:dyDescent="0.3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533</v>
      </c>
      <c r="E1286" s="16" t="s">
        <v>11</v>
      </c>
      <c r="F1286" s="24">
        <v>2037</v>
      </c>
      <c r="G1286" s="25">
        <v>0.93114296699999999</v>
      </c>
    </row>
    <row r="1287" spans="1:7" x14ac:dyDescent="0.3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533</v>
      </c>
      <c r="E1287" s="16" t="s">
        <v>11</v>
      </c>
      <c r="F1287" s="24">
        <v>2044</v>
      </c>
      <c r="G1287" s="25">
        <v>0.93166017000000001</v>
      </c>
    </row>
    <row r="1288" spans="1:7" x14ac:dyDescent="0.3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533</v>
      </c>
      <c r="E1288" s="16" t="s">
        <v>11</v>
      </c>
      <c r="F1288" s="24">
        <v>2048</v>
      </c>
      <c r="G1288" s="25">
        <v>0.93188215500000005</v>
      </c>
    </row>
    <row r="1289" spans="1:7" x14ac:dyDescent="0.3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533</v>
      </c>
      <c r="E1289" s="16" t="s">
        <v>11</v>
      </c>
      <c r="F1289" s="24">
        <v>2049</v>
      </c>
      <c r="G1289" s="25">
        <v>0.93193548999999998</v>
      </c>
    </row>
    <row r="1290" spans="1:7" x14ac:dyDescent="0.3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533</v>
      </c>
      <c r="E1290" s="16" t="s">
        <v>11</v>
      </c>
      <c r="F1290" s="24">
        <v>2050</v>
      </c>
      <c r="G1290" s="25">
        <v>0.93198818900000002</v>
      </c>
    </row>
    <row r="1291" spans="1:7" x14ac:dyDescent="0.3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533</v>
      </c>
      <c r="E1291" s="16" t="s">
        <v>11</v>
      </c>
      <c r="F1291" s="24">
        <v>2052</v>
      </c>
      <c r="G1291" s="25">
        <v>0.93205494700000002</v>
      </c>
    </row>
    <row r="1292" spans="1:7" x14ac:dyDescent="0.3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533</v>
      </c>
      <c r="E1292" s="16" t="s">
        <v>11</v>
      </c>
      <c r="F1292" s="24">
        <v>2055</v>
      </c>
      <c r="G1292" s="25">
        <v>0.93215202699999999</v>
      </c>
    </row>
    <row r="1293" spans="1:7" x14ac:dyDescent="0.3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533</v>
      </c>
      <c r="E1293" s="16" t="s">
        <v>11</v>
      </c>
      <c r="F1293" s="24">
        <v>2059</v>
      </c>
      <c r="G1293" s="25">
        <v>0.93228816400000003</v>
      </c>
    </row>
    <row r="1294" spans="1:7" x14ac:dyDescent="0.3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533</v>
      </c>
      <c r="E1294" s="16" t="s">
        <v>11</v>
      </c>
      <c r="F1294" s="24">
        <v>2061</v>
      </c>
      <c r="G1294" s="25">
        <v>0.93238550600000003</v>
      </c>
    </row>
    <row r="1295" spans="1:7" x14ac:dyDescent="0.3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533</v>
      </c>
      <c r="E1295" s="16" t="s">
        <v>11</v>
      </c>
      <c r="F1295" s="24">
        <v>2062</v>
      </c>
      <c r="G1295" s="25">
        <v>0.93244899800000003</v>
      </c>
    </row>
    <row r="1296" spans="1:7" x14ac:dyDescent="0.3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533</v>
      </c>
      <c r="E1296" s="16" t="s">
        <v>11</v>
      </c>
      <c r="F1296" s="24">
        <v>2064</v>
      </c>
      <c r="G1296" s="25">
        <v>0.93257463500000004</v>
      </c>
    </row>
    <row r="1297" spans="1:7" x14ac:dyDescent="0.3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533</v>
      </c>
      <c r="E1297" s="16" t="s">
        <v>11</v>
      </c>
      <c r="F1297" s="24">
        <v>2067</v>
      </c>
      <c r="G1297" s="25">
        <v>0.93275857600000001</v>
      </c>
    </row>
    <row r="1298" spans="1:7" x14ac:dyDescent="0.3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533</v>
      </c>
      <c r="E1298" s="16" t="s">
        <v>11</v>
      </c>
      <c r="F1298" s="24">
        <v>2071</v>
      </c>
      <c r="G1298" s="25">
        <v>0.93302732799999999</v>
      </c>
    </row>
    <row r="1299" spans="1:7" x14ac:dyDescent="0.3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533</v>
      </c>
      <c r="E1299" s="16" t="s">
        <v>11</v>
      </c>
      <c r="F1299" s="24">
        <v>2076</v>
      </c>
      <c r="G1299" s="25">
        <v>0.93346119299999997</v>
      </c>
    </row>
    <row r="1300" spans="1:7" x14ac:dyDescent="0.3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533</v>
      </c>
      <c r="E1300" s="16" t="s">
        <v>11</v>
      </c>
      <c r="F1300" s="24">
        <v>2077</v>
      </c>
      <c r="G1300" s="25">
        <v>0.93354591600000003</v>
      </c>
    </row>
    <row r="1301" spans="1:7" x14ac:dyDescent="0.3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533</v>
      </c>
      <c r="E1301" s="16" t="s">
        <v>11</v>
      </c>
      <c r="F1301" s="24">
        <v>2081</v>
      </c>
      <c r="G1301" s="25">
        <v>0.93391423100000004</v>
      </c>
    </row>
    <row r="1302" spans="1:7" x14ac:dyDescent="0.3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533</v>
      </c>
      <c r="E1302" s="16" t="s">
        <v>11</v>
      </c>
      <c r="F1302" s="24">
        <v>2082</v>
      </c>
      <c r="G1302" s="25">
        <v>0.93403106899999999</v>
      </c>
    </row>
    <row r="1303" spans="1:7" x14ac:dyDescent="0.3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533</v>
      </c>
      <c r="E1303" s="16" t="s">
        <v>11</v>
      </c>
      <c r="F1303" s="24">
        <v>2087</v>
      </c>
      <c r="G1303" s="25">
        <v>0.93460578400000005</v>
      </c>
    </row>
    <row r="1304" spans="1:7" x14ac:dyDescent="0.3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533</v>
      </c>
      <c r="E1304" s="16" t="s">
        <v>11</v>
      </c>
      <c r="F1304" s="24">
        <v>2091</v>
      </c>
      <c r="G1304" s="25">
        <v>0.93506487741661104</v>
      </c>
    </row>
    <row r="1305" spans="1:7" x14ac:dyDescent="0.3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533</v>
      </c>
      <c r="E1305" s="16" t="s">
        <v>11</v>
      </c>
      <c r="F1305" s="24">
        <v>2300</v>
      </c>
      <c r="G1305" s="25">
        <v>0.93506487741661104</v>
      </c>
    </row>
    <row r="1306" spans="1:7" x14ac:dyDescent="0.3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533</v>
      </c>
      <c r="E1306" s="16" t="s">
        <v>12</v>
      </c>
      <c r="F1306" s="24">
        <v>2010</v>
      </c>
      <c r="G1306" s="25">
        <v>0.92364952550000012</v>
      </c>
    </row>
    <row r="1307" spans="1:7" x14ac:dyDescent="0.3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533</v>
      </c>
      <c r="E1307" s="16" t="s">
        <v>12</v>
      </c>
      <c r="F1307" s="24">
        <v>2011</v>
      </c>
      <c r="G1307" s="25">
        <v>0.92421947599999998</v>
      </c>
    </row>
    <row r="1308" spans="1:7" x14ac:dyDescent="0.3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533</v>
      </c>
      <c r="E1308" s="16" t="s">
        <v>12</v>
      </c>
      <c r="F1308" s="24">
        <v>2013</v>
      </c>
      <c r="G1308" s="25">
        <v>0.92535937700000004</v>
      </c>
    </row>
    <row r="1309" spans="1:7" x14ac:dyDescent="0.3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533</v>
      </c>
      <c r="E1309" s="16" t="s">
        <v>12</v>
      </c>
      <c r="F1309" s="24">
        <v>2017</v>
      </c>
      <c r="G1309" s="25">
        <v>0.92749802699999995</v>
      </c>
    </row>
    <row r="1310" spans="1:7" x14ac:dyDescent="0.3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533</v>
      </c>
      <c r="E1310" s="16" t="s">
        <v>12</v>
      </c>
      <c r="F1310" s="24">
        <v>2025</v>
      </c>
      <c r="G1310" s="25">
        <v>0.93005248200000001</v>
      </c>
    </row>
    <row r="1311" spans="1:7" x14ac:dyDescent="0.3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533</v>
      </c>
      <c r="E1311" s="16" t="s">
        <v>12</v>
      </c>
      <c r="F1311" s="24">
        <v>2029</v>
      </c>
      <c r="G1311" s="25">
        <v>0.93084014999999998</v>
      </c>
    </row>
    <row r="1312" spans="1:7" x14ac:dyDescent="0.3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533</v>
      </c>
      <c r="E1312" s="16" t="s">
        <v>12</v>
      </c>
      <c r="F1312" s="24">
        <v>2032</v>
      </c>
      <c r="G1312" s="25">
        <v>0.93094176799999995</v>
      </c>
    </row>
    <row r="1313" spans="1:7" x14ac:dyDescent="0.3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533</v>
      </c>
      <c r="E1313" s="16" t="s">
        <v>12</v>
      </c>
      <c r="F1313" s="24">
        <v>2033</v>
      </c>
      <c r="G1313" s="25">
        <v>0.93089935599999996</v>
      </c>
    </row>
    <row r="1314" spans="1:7" x14ac:dyDescent="0.3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533</v>
      </c>
      <c r="E1314" s="16" t="s">
        <v>12</v>
      </c>
      <c r="F1314" s="24">
        <v>2037</v>
      </c>
      <c r="G1314" s="25">
        <v>0.93073139100000002</v>
      </c>
    </row>
    <row r="1315" spans="1:7" x14ac:dyDescent="0.3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533</v>
      </c>
      <c r="E1315" s="16" t="s">
        <v>12</v>
      </c>
      <c r="F1315" s="24">
        <v>2044</v>
      </c>
      <c r="G1315" s="25">
        <v>0.93095013900000001</v>
      </c>
    </row>
    <row r="1316" spans="1:7" x14ac:dyDescent="0.3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533</v>
      </c>
      <c r="E1316" s="16" t="s">
        <v>12</v>
      </c>
      <c r="F1316" s="24">
        <v>2048</v>
      </c>
      <c r="G1316" s="25">
        <v>0.93127688399999997</v>
      </c>
    </row>
    <row r="1317" spans="1:7" x14ac:dyDescent="0.3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533</v>
      </c>
      <c r="E1317" s="16" t="s">
        <v>12</v>
      </c>
      <c r="F1317" s="24">
        <v>2049</v>
      </c>
      <c r="G1317" s="25">
        <v>0.93135625799999999</v>
      </c>
    </row>
    <row r="1318" spans="1:7" x14ac:dyDescent="0.3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533</v>
      </c>
      <c r="E1318" s="16" t="s">
        <v>12</v>
      </c>
      <c r="F1318" s="24">
        <v>2050</v>
      </c>
      <c r="G1318" s="25">
        <v>0.93143453700000001</v>
      </c>
    </row>
    <row r="1319" spans="1:7" x14ac:dyDescent="0.3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533</v>
      </c>
      <c r="E1319" s="16" t="s">
        <v>12</v>
      </c>
      <c r="F1319" s="24">
        <v>2052</v>
      </c>
      <c r="G1319" s="25">
        <v>0.93147559700000004</v>
      </c>
    </row>
    <row r="1320" spans="1:7" x14ac:dyDescent="0.3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533</v>
      </c>
      <c r="E1320" s="16" t="s">
        <v>12</v>
      </c>
      <c r="F1320" s="24">
        <v>2055</v>
      </c>
      <c r="G1320" s="25">
        <v>0.93153523999999999</v>
      </c>
    </row>
    <row r="1321" spans="1:7" x14ac:dyDescent="0.3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533</v>
      </c>
      <c r="E1321" s="16" t="s">
        <v>12</v>
      </c>
      <c r="F1321" s="24">
        <v>2059</v>
      </c>
      <c r="G1321" s="25">
        <v>0.93161003200000003</v>
      </c>
    </row>
    <row r="1322" spans="1:7" x14ac:dyDescent="0.3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533</v>
      </c>
      <c r="E1322" s="16" t="s">
        <v>12</v>
      </c>
      <c r="F1322" s="24">
        <v>2061</v>
      </c>
      <c r="G1322" s="25">
        <v>0.93163435699999997</v>
      </c>
    </row>
    <row r="1323" spans="1:7" x14ac:dyDescent="0.3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533</v>
      </c>
      <c r="E1323" s="16" t="s">
        <v>12</v>
      </c>
      <c r="F1323" s="24">
        <v>2062</v>
      </c>
      <c r="G1323" s="25">
        <v>0.93164050700000001</v>
      </c>
    </row>
    <row r="1324" spans="1:7" x14ac:dyDescent="0.3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533</v>
      </c>
      <c r="E1324" s="16" t="s">
        <v>12</v>
      </c>
      <c r="F1324" s="24">
        <v>2064</v>
      </c>
      <c r="G1324" s="25">
        <v>0.93165251100000002</v>
      </c>
    </row>
    <row r="1325" spans="1:7" x14ac:dyDescent="0.3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533</v>
      </c>
      <c r="E1325" s="16" t="s">
        <v>12</v>
      </c>
      <c r="F1325" s="24">
        <v>2067</v>
      </c>
      <c r="G1325" s="25">
        <v>0.93166899299999995</v>
      </c>
    </row>
    <row r="1326" spans="1:7" x14ac:dyDescent="0.3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533</v>
      </c>
      <c r="E1326" s="16" t="s">
        <v>12</v>
      </c>
      <c r="F1326" s="24">
        <v>2071</v>
      </c>
      <c r="G1326" s="25">
        <v>0.93179395600000003</v>
      </c>
    </row>
    <row r="1327" spans="1:7" x14ac:dyDescent="0.3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533</v>
      </c>
      <c r="E1327" s="16" t="s">
        <v>12</v>
      </c>
      <c r="F1327" s="24">
        <v>2076</v>
      </c>
      <c r="G1327" s="25">
        <v>0.93232603700000005</v>
      </c>
    </row>
    <row r="1328" spans="1:7" x14ac:dyDescent="0.3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533</v>
      </c>
      <c r="E1328" s="16" t="s">
        <v>12</v>
      </c>
      <c r="F1328" s="24">
        <v>2077</v>
      </c>
      <c r="G1328" s="25">
        <v>0.932429748</v>
      </c>
    </row>
    <row r="1329" spans="1:7" x14ac:dyDescent="0.3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533</v>
      </c>
      <c r="E1329" s="16" t="s">
        <v>12</v>
      </c>
      <c r="F1329" s="24">
        <v>2081</v>
      </c>
      <c r="G1329" s="25">
        <v>0.93286594199999995</v>
      </c>
    </row>
    <row r="1330" spans="1:7" x14ac:dyDescent="0.3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533</v>
      </c>
      <c r="E1330" s="16" t="s">
        <v>12</v>
      </c>
      <c r="F1330" s="24">
        <v>2082</v>
      </c>
      <c r="G1330" s="25">
        <v>0.93299521299999999</v>
      </c>
    </row>
    <row r="1331" spans="1:7" x14ac:dyDescent="0.3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533</v>
      </c>
      <c r="E1331" s="16" t="s">
        <v>12</v>
      </c>
      <c r="F1331" s="24">
        <v>2087</v>
      </c>
      <c r="G1331" s="25">
        <v>0.93362943700000001</v>
      </c>
    </row>
    <row r="1332" spans="1:7" x14ac:dyDescent="0.3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533</v>
      </c>
      <c r="E1332" s="16" t="s">
        <v>12</v>
      </c>
      <c r="F1332" s="24">
        <v>2091</v>
      </c>
      <c r="G1332" s="25">
        <v>0.93412493335368196</v>
      </c>
    </row>
    <row r="1333" spans="1:7" x14ac:dyDescent="0.3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533</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1364" activePane="bottomLeft" state="frozen"/>
      <selection activeCell="T393" sqref="T393"/>
      <selection pane="bottomLeft" activeCell="C1369" sqref="C1369"/>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127</v>
      </c>
      <c r="B1" s="22" t="s">
        <v>212</v>
      </c>
      <c r="C1" s="7" t="s">
        <v>473</v>
      </c>
      <c r="D1" s="7" t="s">
        <v>221</v>
      </c>
      <c r="E1" s="7" t="s">
        <v>213</v>
      </c>
      <c r="F1" s="22" t="s">
        <v>222</v>
      </c>
      <c r="G1" s="7" t="s">
        <v>264</v>
      </c>
      <c r="H1" s="7" t="s">
        <v>6</v>
      </c>
      <c r="I1" s="7" t="s">
        <v>7</v>
      </c>
      <c r="J1" s="7" t="s">
        <v>8</v>
      </c>
      <c r="K1" s="22" t="s">
        <v>9</v>
      </c>
      <c r="L1" s="22" t="s">
        <v>10</v>
      </c>
      <c r="M1" s="22" t="s">
        <v>11</v>
      </c>
      <c r="N1" s="7" t="s">
        <v>12</v>
      </c>
    </row>
    <row r="2" spans="1:14" hidden="1" x14ac:dyDescent="0.3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hidden="1" x14ac:dyDescent="0.3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hidden="1" x14ac:dyDescent="0.3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hidden="1" x14ac:dyDescent="0.3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hidden="1" x14ac:dyDescent="0.3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hidden="1" x14ac:dyDescent="0.3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hidden="1" x14ac:dyDescent="0.3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hidden="1" x14ac:dyDescent="0.3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hidden="1" x14ac:dyDescent="0.3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hidden="1" x14ac:dyDescent="0.3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hidden="1" x14ac:dyDescent="0.3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hidden="1" x14ac:dyDescent="0.3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hidden="1" x14ac:dyDescent="0.3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hidden="1" x14ac:dyDescent="0.3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hidden="1" x14ac:dyDescent="0.3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hidden="1" x14ac:dyDescent="0.3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hidden="1" x14ac:dyDescent="0.3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hidden="1" x14ac:dyDescent="0.3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hidden="1" x14ac:dyDescent="0.3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hidden="1" x14ac:dyDescent="0.3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hidden="1" x14ac:dyDescent="0.3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hidden="1" x14ac:dyDescent="0.3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hidden="1" x14ac:dyDescent="0.3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hidden="1" x14ac:dyDescent="0.3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hidden="1" x14ac:dyDescent="0.3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hidden="1" x14ac:dyDescent="0.3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hidden="1" x14ac:dyDescent="0.3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hidden="1" x14ac:dyDescent="0.3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hidden="1" x14ac:dyDescent="0.3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hidden="1" x14ac:dyDescent="0.3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hidden="1" x14ac:dyDescent="0.3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hidden="1" x14ac:dyDescent="0.3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hidden="1" x14ac:dyDescent="0.3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hidden="1" x14ac:dyDescent="0.3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hidden="1" x14ac:dyDescent="0.3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hidden="1" x14ac:dyDescent="0.3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hidden="1" x14ac:dyDescent="0.3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hidden="1" x14ac:dyDescent="0.3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hidden="1" x14ac:dyDescent="0.3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hidden="1" x14ac:dyDescent="0.3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hidden="1" x14ac:dyDescent="0.3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hidden="1" x14ac:dyDescent="0.3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hidden="1" x14ac:dyDescent="0.3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hidden="1" x14ac:dyDescent="0.3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hidden="1" x14ac:dyDescent="0.3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hidden="1" x14ac:dyDescent="0.3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hidden="1" x14ac:dyDescent="0.3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hidden="1" x14ac:dyDescent="0.3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hidden="1" x14ac:dyDescent="0.3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hidden="1" x14ac:dyDescent="0.3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hidden="1" x14ac:dyDescent="0.3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hidden="1" x14ac:dyDescent="0.3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hidden="1" x14ac:dyDescent="0.3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hidden="1" x14ac:dyDescent="0.3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hidden="1" x14ac:dyDescent="0.3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hidden="1" x14ac:dyDescent="0.3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hidden="1" x14ac:dyDescent="0.3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hidden="1" x14ac:dyDescent="0.3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hidden="1" x14ac:dyDescent="0.3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hidden="1" x14ac:dyDescent="0.3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hidden="1" x14ac:dyDescent="0.3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hidden="1" x14ac:dyDescent="0.3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hidden="1" x14ac:dyDescent="0.3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hidden="1" x14ac:dyDescent="0.3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hidden="1" x14ac:dyDescent="0.3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hidden="1" x14ac:dyDescent="0.3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hidden="1" x14ac:dyDescent="0.3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hidden="1" x14ac:dyDescent="0.3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hidden="1" x14ac:dyDescent="0.3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hidden="1" x14ac:dyDescent="0.3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hidden="1" x14ac:dyDescent="0.3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hidden="1" x14ac:dyDescent="0.3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hidden="1" x14ac:dyDescent="0.3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hidden="1" x14ac:dyDescent="0.3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hidden="1" x14ac:dyDescent="0.3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hidden="1" x14ac:dyDescent="0.3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hidden="1" x14ac:dyDescent="0.3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hidden="1" x14ac:dyDescent="0.3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hidden="1" x14ac:dyDescent="0.3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hidden="1" x14ac:dyDescent="0.3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hidden="1" x14ac:dyDescent="0.3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hidden="1" x14ac:dyDescent="0.3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hidden="1" x14ac:dyDescent="0.3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hidden="1" x14ac:dyDescent="0.3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hidden="1" x14ac:dyDescent="0.3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hidden="1" x14ac:dyDescent="0.3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hidden="1" x14ac:dyDescent="0.3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hidden="1" x14ac:dyDescent="0.3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hidden="1" x14ac:dyDescent="0.3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hidden="1" x14ac:dyDescent="0.3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hidden="1" x14ac:dyDescent="0.3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hidden="1" x14ac:dyDescent="0.3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hidden="1" x14ac:dyDescent="0.3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hidden="1" x14ac:dyDescent="0.3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hidden="1" x14ac:dyDescent="0.3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hidden="1" x14ac:dyDescent="0.3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hidden="1" x14ac:dyDescent="0.3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hidden="1" x14ac:dyDescent="0.3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hidden="1" x14ac:dyDescent="0.3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hidden="1" x14ac:dyDescent="0.3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hidden="1" x14ac:dyDescent="0.3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hidden="1" x14ac:dyDescent="0.3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hidden="1" x14ac:dyDescent="0.3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hidden="1" x14ac:dyDescent="0.3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hidden="1" x14ac:dyDescent="0.3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hidden="1" x14ac:dyDescent="0.3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hidden="1" x14ac:dyDescent="0.3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hidden="1" x14ac:dyDescent="0.3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hidden="1" x14ac:dyDescent="0.3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hidden="1" x14ac:dyDescent="0.3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hidden="1" x14ac:dyDescent="0.3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hidden="1" x14ac:dyDescent="0.3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hidden="1" x14ac:dyDescent="0.3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hidden="1" x14ac:dyDescent="0.3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hidden="1" x14ac:dyDescent="0.3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hidden="1" x14ac:dyDescent="0.3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hidden="1" x14ac:dyDescent="0.3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hidden="1" x14ac:dyDescent="0.3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hidden="1" x14ac:dyDescent="0.3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hidden="1" x14ac:dyDescent="0.3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hidden="1" x14ac:dyDescent="0.3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hidden="1" x14ac:dyDescent="0.3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hidden="1" x14ac:dyDescent="0.3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hidden="1" x14ac:dyDescent="0.3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hidden="1" x14ac:dyDescent="0.3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hidden="1" x14ac:dyDescent="0.3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hidden="1" x14ac:dyDescent="0.3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hidden="1" x14ac:dyDescent="0.3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hidden="1" x14ac:dyDescent="0.3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hidden="1" x14ac:dyDescent="0.3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hidden="1" x14ac:dyDescent="0.3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hidden="1" x14ac:dyDescent="0.3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hidden="1" x14ac:dyDescent="0.3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hidden="1" x14ac:dyDescent="0.3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hidden="1" x14ac:dyDescent="0.3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hidden="1" x14ac:dyDescent="0.3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hidden="1" x14ac:dyDescent="0.3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hidden="1" x14ac:dyDescent="0.3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hidden="1" x14ac:dyDescent="0.3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hidden="1" x14ac:dyDescent="0.3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hidden="1" x14ac:dyDescent="0.3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hidden="1" x14ac:dyDescent="0.3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hidden="1" x14ac:dyDescent="0.3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hidden="1" x14ac:dyDescent="0.3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hidden="1" x14ac:dyDescent="0.3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hidden="1" x14ac:dyDescent="0.3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hidden="1" x14ac:dyDescent="0.3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hidden="1" x14ac:dyDescent="0.3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hidden="1" x14ac:dyDescent="0.3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hidden="1" x14ac:dyDescent="0.3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hidden="1" x14ac:dyDescent="0.3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hidden="1" x14ac:dyDescent="0.3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hidden="1" x14ac:dyDescent="0.3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hidden="1" x14ac:dyDescent="0.3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hidden="1" x14ac:dyDescent="0.3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hidden="1" x14ac:dyDescent="0.3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hidden="1" x14ac:dyDescent="0.3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hidden="1" x14ac:dyDescent="0.3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hidden="1" x14ac:dyDescent="0.3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hidden="1" x14ac:dyDescent="0.3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hidden="1" x14ac:dyDescent="0.3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hidden="1" x14ac:dyDescent="0.3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hidden="1" x14ac:dyDescent="0.3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hidden="1" x14ac:dyDescent="0.3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hidden="1" x14ac:dyDescent="0.3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hidden="1" x14ac:dyDescent="0.3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hidden="1" x14ac:dyDescent="0.3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hidden="1" x14ac:dyDescent="0.3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hidden="1" x14ac:dyDescent="0.3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hidden="1" x14ac:dyDescent="0.3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hidden="1" x14ac:dyDescent="0.3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hidden="1" x14ac:dyDescent="0.3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hidden="1" x14ac:dyDescent="0.3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hidden="1" x14ac:dyDescent="0.3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hidden="1" x14ac:dyDescent="0.3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hidden="1" x14ac:dyDescent="0.3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hidden="1" x14ac:dyDescent="0.3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hidden="1" x14ac:dyDescent="0.3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hidden="1" x14ac:dyDescent="0.3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hidden="1" x14ac:dyDescent="0.3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hidden="1" x14ac:dyDescent="0.3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hidden="1" x14ac:dyDescent="0.3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hidden="1" x14ac:dyDescent="0.3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hidden="1" x14ac:dyDescent="0.3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hidden="1" x14ac:dyDescent="0.3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hidden="1" x14ac:dyDescent="0.3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hidden="1" x14ac:dyDescent="0.3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hidden="1" x14ac:dyDescent="0.3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hidden="1" x14ac:dyDescent="0.3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hidden="1" x14ac:dyDescent="0.3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hidden="1" x14ac:dyDescent="0.3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hidden="1" x14ac:dyDescent="0.3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hidden="1" x14ac:dyDescent="0.3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hidden="1" x14ac:dyDescent="0.3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hidden="1" x14ac:dyDescent="0.3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hidden="1" x14ac:dyDescent="0.3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hidden="1" x14ac:dyDescent="0.35">
      <c r="A198" s="2">
        <f xml:space="preserve"> ROW( data_scaledImpacts[[#This Row],[row_id]] ) - ROW( data_scaledImpacts[[#Headers],[row_id]] )</f>
        <v>197</v>
      </c>
      <c r="B198" s="32" t="s">
        <v>297</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hidden="1" x14ac:dyDescent="0.35">
      <c r="A199" s="2">
        <f xml:space="preserve"> ROW( data_scaledImpacts[[#This Row],[row_id]] ) - ROW( data_scaledImpacts[[#Headers],[row_id]] )</f>
        <v>198</v>
      </c>
      <c r="B199" s="32" t="s">
        <v>297</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hidden="1" x14ac:dyDescent="0.35">
      <c r="A200" s="2">
        <f xml:space="preserve"> ROW( data_scaledImpacts[[#This Row],[row_id]] ) - ROW( data_scaledImpacts[[#Headers],[row_id]] )</f>
        <v>199</v>
      </c>
      <c r="B200" s="32" t="s">
        <v>297</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hidden="1" x14ac:dyDescent="0.35">
      <c r="A201" s="2">
        <f xml:space="preserve"> ROW( data_scaledImpacts[[#This Row],[row_id]] ) - ROW( data_scaledImpacts[[#Headers],[row_id]] )</f>
        <v>200</v>
      </c>
      <c r="B201" s="32" t="s">
        <v>297</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hidden="1" x14ac:dyDescent="0.35">
      <c r="A202" s="2">
        <f xml:space="preserve"> ROW( data_scaledImpacts[[#This Row],[row_id]] ) - ROW( data_scaledImpacts[[#Headers],[row_id]] )</f>
        <v>201</v>
      </c>
      <c r="B202" s="32" t="s">
        <v>297</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hidden="1" x14ac:dyDescent="0.35">
      <c r="A203" s="2">
        <f xml:space="preserve"> ROW( data_scaledImpacts[[#This Row],[row_id]] ) - ROW( data_scaledImpacts[[#Headers],[row_id]] )</f>
        <v>202</v>
      </c>
      <c r="B203" s="32" t="s">
        <v>297</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hidden="1" x14ac:dyDescent="0.35">
      <c r="A204" s="2">
        <f xml:space="preserve"> ROW( data_scaledImpacts[[#This Row],[row_id]] ) - ROW( data_scaledImpacts[[#Headers],[row_id]] )</f>
        <v>203</v>
      </c>
      <c r="B204" s="32" t="s">
        <v>297</v>
      </c>
      <c r="C204" s="33" t="s">
        <v>40</v>
      </c>
      <c r="D204" s="34"/>
      <c r="E204" s="33"/>
      <c r="F204" s="32" t="s">
        <v>0</v>
      </c>
      <c r="G204" s="33">
        <v>7</v>
      </c>
      <c r="H204" s="35"/>
      <c r="I204" s="35"/>
      <c r="J204" s="36"/>
      <c r="K204" s="35"/>
      <c r="L204" s="35"/>
      <c r="M204" s="35"/>
    </row>
    <row r="205" spans="1:14" hidden="1" x14ac:dyDescent="0.35">
      <c r="A205" s="2">
        <f xml:space="preserve"> ROW( data_scaledImpacts[[#This Row],[row_id]] ) - ROW( data_scaledImpacts[[#Headers],[row_id]] )</f>
        <v>204</v>
      </c>
      <c r="B205" s="32" t="s">
        <v>297</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hidden="1" x14ac:dyDescent="0.35">
      <c r="A206" s="2">
        <f xml:space="preserve"> ROW( data_scaledImpacts[[#This Row],[row_id]] ) - ROW( data_scaledImpacts[[#Headers],[row_id]] )</f>
        <v>205</v>
      </c>
      <c r="B206" s="32" t="s">
        <v>297</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hidden="1" x14ac:dyDescent="0.35">
      <c r="A207" s="2">
        <f xml:space="preserve"> ROW( data_scaledImpacts[[#This Row],[row_id]] ) - ROW( data_scaledImpacts[[#Headers],[row_id]] )</f>
        <v>206</v>
      </c>
      <c r="B207" s="32" t="s">
        <v>297</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hidden="1" x14ac:dyDescent="0.35">
      <c r="A208" s="2">
        <f xml:space="preserve"> ROW( data_scaledImpacts[[#This Row],[row_id]] ) - ROW( data_scaledImpacts[[#Headers],[row_id]] )</f>
        <v>207</v>
      </c>
      <c r="B208" s="32" t="s">
        <v>297</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hidden="1" x14ac:dyDescent="0.35">
      <c r="A209" s="2">
        <f xml:space="preserve"> ROW( data_scaledImpacts[[#This Row],[row_id]] ) - ROW( data_scaledImpacts[[#Headers],[row_id]] )</f>
        <v>208</v>
      </c>
      <c r="B209" s="32" t="s">
        <v>297</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hidden="1" x14ac:dyDescent="0.35">
      <c r="A210" s="2">
        <f xml:space="preserve"> ROW( data_scaledImpacts[[#This Row],[row_id]] ) - ROW( data_scaledImpacts[[#Headers],[row_id]] )</f>
        <v>209</v>
      </c>
      <c r="B210" s="32" t="s">
        <v>297</v>
      </c>
      <c r="C210" s="33" t="s">
        <v>40</v>
      </c>
      <c r="D210" s="34"/>
      <c r="E210" s="33"/>
      <c r="F210" s="32" t="s">
        <v>1</v>
      </c>
      <c r="G210" s="33">
        <v>6</v>
      </c>
      <c r="H210" s="35"/>
      <c r="I210" s="35"/>
      <c r="J210" s="36"/>
      <c r="K210" s="35"/>
      <c r="L210" s="35"/>
      <c r="M210" s="35"/>
    </row>
    <row r="211" spans="1:14" hidden="1" x14ac:dyDescent="0.35">
      <c r="A211" s="2">
        <f xml:space="preserve"> ROW( data_scaledImpacts[[#This Row],[row_id]] ) - ROW( data_scaledImpacts[[#Headers],[row_id]] )</f>
        <v>210</v>
      </c>
      <c r="B211" s="32" t="s">
        <v>297</v>
      </c>
      <c r="C211" s="33" t="s">
        <v>40</v>
      </c>
      <c r="D211" s="34"/>
      <c r="E211" s="33"/>
      <c r="F211" s="32" t="s">
        <v>1</v>
      </c>
      <c r="G211" s="33">
        <v>7</v>
      </c>
      <c r="H211" s="35"/>
      <c r="I211" s="35"/>
      <c r="J211" s="36"/>
      <c r="K211" s="35"/>
      <c r="L211" s="35"/>
      <c r="M211" s="35"/>
    </row>
    <row r="212" spans="1:14" hidden="1" x14ac:dyDescent="0.35">
      <c r="A212" s="2">
        <f xml:space="preserve"> ROW( data_scaledImpacts[[#This Row],[row_id]] ) - ROW( data_scaledImpacts[[#Headers],[row_id]] )</f>
        <v>211</v>
      </c>
      <c r="B212" s="32" t="s">
        <v>297</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hidden="1" x14ac:dyDescent="0.35">
      <c r="A213" s="2">
        <f xml:space="preserve"> ROW( data_scaledImpacts[[#This Row],[row_id]] ) - ROW( data_scaledImpacts[[#Headers],[row_id]] )</f>
        <v>212</v>
      </c>
      <c r="B213" s="32" t="s">
        <v>297</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hidden="1" x14ac:dyDescent="0.35">
      <c r="A214" s="2">
        <f xml:space="preserve"> ROW( data_scaledImpacts[[#This Row],[row_id]] ) - ROW( data_scaledImpacts[[#Headers],[row_id]] )</f>
        <v>213</v>
      </c>
      <c r="B214" s="32" t="s">
        <v>297</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hidden="1" x14ac:dyDescent="0.35">
      <c r="A215" s="2">
        <f xml:space="preserve"> ROW( data_scaledImpacts[[#This Row],[row_id]] ) - ROW( data_scaledImpacts[[#Headers],[row_id]] )</f>
        <v>214</v>
      </c>
      <c r="B215" s="32" t="s">
        <v>297</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hidden="1" x14ac:dyDescent="0.35">
      <c r="A216" s="2">
        <f xml:space="preserve"> ROW( data_scaledImpacts[[#This Row],[row_id]] ) - ROW( data_scaledImpacts[[#Headers],[row_id]] )</f>
        <v>215</v>
      </c>
      <c r="B216" s="32" t="s">
        <v>297</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hidden="1" x14ac:dyDescent="0.35">
      <c r="A217" s="2">
        <f xml:space="preserve"> ROW( data_scaledImpacts[[#This Row],[row_id]] ) - ROW( data_scaledImpacts[[#Headers],[row_id]] )</f>
        <v>216</v>
      </c>
      <c r="B217" s="32" t="s">
        <v>297</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hidden="1" x14ac:dyDescent="0.35">
      <c r="A218" s="2">
        <f xml:space="preserve"> ROW( data_scaledImpacts[[#This Row],[row_id]] ) - ROW( data_scaledImpacts[[#Headers],[row_id]] )</f>
        <v>217</v>
      </c>
      <c r="B218" s="32" t="s">
        <v>297</v>
      </c>
      <c r="C218" s="33" t="s">
        <v>40</v>
      </c>
      <c r="D218" s="34"/>
      <c r="E218" s="33"/>
      <c r="F218" s="32" t="s">
        <v>15</v>
      </c>
      <c r="G218" s="33">
        <v>7</v>
      </c>
      <c r="H218" s="35"/>
      <c r="I218" s="35"/>
      <c r="J218" s="36"/>
      <c r="K218" s="35"/>
      <c r="L218" s="35"/>
      <c r="M218" s="35"/>
    </row>
    <row r="219" spans="1:14" hidden="1" x14ac:dyDescent="0.35">
      <c r="A219" s="2">
        <f xml:space="preserve"> ROW( data_scaledImpacts[[#This Row],[row_id]] ) - ROW( data_scaledImpacts[[#Headers],[row_id]] )</f>
        <v>218</v>
      </c>
      <c r="B219" s="32" t="s">
        <v>297</v>
      </c>
      <c r="C219" s="33" t="s">
        <v>40</v>
      </c>
      <c r="D219" s="34"/>
      <c r="E219" s="33"/>
      <c r="F219" s="32" t="s">
        <v>5</v>
      </c>
      <c r="G219" s="33">
        <v>1</v>
      </c>
      <c r="H219" s="35"/>
      <c r="I219" s="35"/>
      <c r="J219" s="36"/>
      <c r="K219" s="35"/>
      <c r="L219" s="35"/>
      <c r="M219" s="35"/>
    </row>
    <row r="220" spans="1:14" hidden="1" x14ac:dyDescent="0.35">
      <c r="A220" s="2">
        <f xml:space="preserve"> ROW( data_scaledImpacts[[#This Row],[row_id]] ) - ROW( data_scaledImpacts[[#Headers],[row_id]] )</f>
        <v>219</v>
      </c>
      <c r="B220" s="32" t="s">
        <v>297</v>
      </c>
      <c r="C220" s="33" t="s">
        <v>40</v>
      </c>
      <c r="D220" s="34"/>
      <c r="E220" s="33"/>
      <c r="F220" s="32" t="s">
        <v>5</v>
      </c>
      <c r="G220" s="33">
        <v>2</v>
      </c>
      <c r="H220" s="35"/>
      <c r="I220" s="35"/>
      <c r="J220" s="36"/>
      <c r="K220" s="35"/>
      <c r="L220" s="35"/>
      <c r="M220" s="35"/>
    </row>
    <row r="221" spans="1:14" hidden="1" x14ac:dyDescent="0.35">
      <c r="A221" s="2">
        <f xml:space="preserve"> ROW( data_scaledImpacts[[#This Row],[row_id]] ) - ROW( data_scaledImpacts[[#Headers],[row_id]] )</f>
        <v>220</v>
      </c>
      <c r="B221" s="32" t="s">
        <v>297</v>
      </c>
      <c r="C221" s="33" t="s">
        <v>40</v>
      </c>
      <c r="D221" s="34"/>
      <c r="E221" s="33"/>
      <c r="F221" s="32" t="s">
        <v>5</v>
      </c>
      <c r="G221" s="33">
        <v>3</v>
      </c>
      <c r="H221" s="35"/>
      <c r="I221" s="35"/>
      <c r="J221" s="36"/>
      <c r="K221" s="35"/>
      <c r="L221" s="35"/>
      <c r="M221" s="35"/>
    </row>
    <row r="222" spans="1:14" hidden="1" x14ac:dyDescent="0.35">
      <c r="A222" s="2">
        <f xml:space="preserve"> ROW( data_scaledImpacts[[#This Row],[row_id]] ) - ROW( data_scaledImpacts[[#Headers],[row_id]] )</f>
        <v>221</v>
      </c>
      <c r="B222" s="32" t="s">
        <v>297</v>
      </c>
      <c r="C222" s="33" t="s">
        <v>40</v>
      </c>
      <c r="D222" s="34"/>
      <c r="E222" s="33"/>
      <c r="F222" s="32" t="s">
        <v>5</v>
      </c>
      <c r="G222" s="33">
        <v>4</v>
      </c>
      <c r="H222" s="35"/>
      <c r="I222" s="35"/>
      <c r="J222" s="36"/>
      <c r="K222" s="35"/>
      <c r="L222" s="35"/>
      <c r="M222" s="35"/>
    </row>
    <row r="223" spans="1:14" hidden="1" x14ac:dyDescent="0.35">
      <c r="A223" s="2">
        <f xml:space="preserve"> ROW( data_scaledImpacts[[#This Row],[row_id]] ) - ROW( data_scaledImpacts[[#Headers],[row_id]] )</f>
        <v>222</v>
      </c>
      <c r="B223" s="32" t="s">
        <v>297</v>
      </c>
      <c r="C223" s="33" t="s">
        <v>40</v>
      </c>
      <c r="D223" s="34"/>
      <c r="E223" s="33"/>
      <c r="F223" s="32" t="s">
        <v>5</v>
      </c>
      <c r="G223" s="33">
        <v>5</v>
      </c>
      <c r="H223" s="35"/>
      <c r="I223" s="35"/>
      <c r="J223" s="36"/>
      <c r="K223" s="35"/>
      <c r="L223" s="35"/>
      <c r="M223" s="35"/>
    </row>
    <row r="224" spans="1:14" hidden="1" x14ac:dyDescent="0.35">
      <c r="A224" s="2">
        <f xml:space="preserve"> ROW( data_scaledImpacts[[#This Row],[row_id]] ) - ROW( data_scaledImpacts[[#Headers],[row_id]] )</f>
        <v>223</v>
      </c>
      <c r="B224" s="32" t="s">
        <v>297</v>
      </c>
      <c r="C224" s="33" t="s">
        <v>40</v>
      </c>
      <c r="D224" s="34"/>
      <c r="E224" s="33"/>
      <c r="F224" s="32" t="s">
        <v>5</v>
      </c>
      <c r="G224" s="33">
        <v>6</v>
      </c>
      <c r="H224" s="35"/>
      <c r="I224" s="35"/>
      <c r="J224" s="36"/>
      <c r="K224" s="35"/>
      <c r="L224" s="35"/>
      <c r="M224" s="35"/>
    </row>
    <row r="225" spans="1:14" hidden="1" x14ac:dyDescent="0.35">
      <c r="A225" s="2">
        <f xml:space="preserve"> ROW( data_scaledImpacts[[#This Row],[row_id]] ) - ROW( data_scaledImpacts[[#Headers],[row_id]] )</f>
        <v>224</v>
      </c>
      <c r="B225" s="32" t="s">
        <v>297</v>
      </c>
      <c r="C225" s="33" t="s">
        <v>40</v>
      </c>
      <c r="D225" s="34"/>
      <c r="E225" s="33"/>
      <c r="F225" s="32" t="s">
        <v>5</v>
      </c>
      <c r="G225" s="33">
        <v>7</v>
      </c>
      <c r="H225" s="35"/>
      <c r="I225" s="35"/>
      <c r="J225" s="36"/>
      <c r="K225" s="35"/>
      <c r="L225" s="35"/>
      <c r="M225" s="35"/>
    </row>
    <row r="226" spans="1:14" hidden="1" x14ac:dyDescent="0.35">
      <c r="A226" s="2">
        <f xml:space="preserve"> ROW( data_scaledImpacts[[#This Row],[row_id]] ) - ROW( data_scaledImpacts[[#Headers],[row_id]] )</f>
        <v>225</v>
      </c>
      <c r="B226" s="32" t="s">
        <v>297</v>
      </c>
      <c r="C226" s="33" t="s">
        <v>40</v>
      </c>
      <c r="D226" s="34"/>
      <c r="E226" s="33"/>
      <c r="F226" s="32" t="s">
        <v>2</v>
      </c>
      <c r="G226" s="33">
        <v>1</v>
      </c>
      <c r="H226" s="35"/>
      <c r="I226" s="35"/>
      <c r="J226" s="36"/>
      <c r="K226" s="35"/>
      <c r="L226" s="35"/>
      <c r="M226" s="35"/>
    </row>
    <row r="227" spans="1:14" hidden="1" x14ac:dyDescent="0.35">
      <c r="A227" s="2">
        <f xml:space="preserve"> ROW( data_scaledImpacts[[#This Row],[row_id]] ) - ROW( data_scaledImpacts[[#Headers],[row_id]] )</f>
        <v>226</v>
      </c>
      <c r="B227" s="32" t="s">
        <v>297</v>
      </c>
      <c r="C227" s="33" t="s">
        <v>40</v>
      </c>
      <c r="D227" s="34"/>
      <c r="E227" s="33"/>
      <c r="F227" s="32" t="s">
        <v>2</v>
      </c>
      <c r="G227" s="33">
        <v>2</v>
      </c>
      <c r="H227" s="35"/>
      <c r="I227" s="35"/>
      <c r="J227" s="36"/>
      <c r="K227" s="35"/>
      <c r="L227" s="35"/>
      <c r="M227" s="35"/>
    </row>
    <row r="228" spans="1:14" hidden="1" x14ac:dyDescent="0.35">
      <c r="A228" s="2">
        <f xml:space="preserve"> ROW( data_scaledImpacts[[#This Row],[row_id]] ) - ROW( data_scaledImpacts[[#Headers],[row_id]] )</f>
        <v>227</v>
      </c>
      <c r="B228" s="32" t="s">
        <v>297</v>
      </c>
      <c r="C228" s="33" t="s">
        <v>40</v>
      </c>
      <c r="D228" s="34"/>
      <c r="E228" s="33"/>
      <c r="F228" s="32" t="s">
        <v>2</v>
      </c>
      <c r="G228" s="33">
        <v>3</v>
      </c>
      <c r="H228" s="35"/>
      <c r="I228" s="35"/>
      <c r="J228" s="36"/>
      <c r="K228" s="35"/>
      <c r="L228" s="35"/>
      <c r="M228" s="35"/>
    </row>
    <row r="229" spans="1:14" hidden="1" x14ac:dyDescent="0.35">
      <c r="A229" s="2">
        <f xml:space="preserve"> ROW( data_scaledImpacts[[#This Row],[row_id]] ) - ROW( data_scaledImpacts[[#Headers],[row_id]] )</f>
        <v>228</v>
      </c>
      <c r="B229" s="32" t="s">
        <v>297</v>
      </c>
      <c r="C229" s="33" t="s">
        <v>40</v>
      </c>
      <c r="D229" s="34"/>
      <c r="E229" s="33"/>
      <c r="F229" s="32" t="s">
        <v>2</v>
      </c>
      <c r="G229" s="33">
        <v>4</v>
      </c>
      <c r="H229" s="35"/>
      <c r="I229" s="35"/>
      <c r="J229" s="36"/>
      <c r="K229" s="35"/>
      <c r="L229" s="35"/>
      <c r="M229" s="35"/>
    </row>
    <row r="230" spans="1:14" hidden="1" x14ac:dyDescent="0.35">
      <c r="A230" s="2">
        <f xml:space="preserve"> ROW( data_scaledImpacts[[#This Row],[row_id]] ) - ROW( data_scaledImpacts[[#Headers],[row_id]] )</f>
        <v>229</v>
      </c>
      <c r="B230" s="32" t="s">
        <v>297</v>
      </c>
      <c r="C230" s="33" t="s">
        <v>40</v>
      </c>
      <c r="D230" s="34"/>
      <c r="E230" s="33"/>
      <c r="F230" s="32" t="s">
        <v>2</v>
      </c>
      <c r="G230" s="33">
        <v>5</v>
      </c>
      <c r="H230" s="35"/>
      <c r="I230" s="35"/>
      <c r="J230" s="36"/>
      <c r="K230" s="35"/>
      <c r="L230" s="35"/>
      <c r="M230" s="35"/>
    </row>
    <row r="231" spans="1:14" hidden="1" x14ac:dyDescent="0.35">
      <c r="A231" s="2">
        <f xml:space="preserve"> ROW( data_scaledImpacts[[#This Row],[row_id]] ) - ROW( data_scaledImpacts[[#Headers],[row_id]] )</f>
        <v>230</v>
      </c>
      <c r="B231" s="32" t="s">
        <v>297</v>
      </c>
      <c r="C231" s="33" t="s">
        <v>40</v>
      </c>
      <c r="D231" s="34"/>
      <c r="E231" s="33"/>
      <c r="F231" s="32" t="s">
        <v>2</v>
      </c>
      <c r="G231" s="33">
        <v>6</v>
      </c>
      <c r="H231" s="35"/>
      <c r="I231" s="35"/>
      <c r="J231" s="36"/>
      <c r="K231" s="35"/>
      <c r="L231" s="35"/>
      <c r="M231" s="35"/>
    </row>
    <row r="232" spans="1:14" hidden="1" x14ac:dyDescent="0.35">
      <c r="A232" s="2">
        <f xml:space="preserve"> ROW( data_scaledImpacts[[#This Row],[row_id]] ) - ROW( data_scaledImpacts[[#Headers],[row_id]] )</f>
        <v>231</v>
      </c>
      <c r="B232" s="32" t="s">
        <v>297</v>
      </c>
      <c r="C232" s="33" t="s">
        <v>40</v>
      </c>
      <c r="D232" s="34"/>
      <c r="E232" s="33"/>
      <c r="F232" s="32" t="s">
        <v>2</v>
      </c>
      <c r="G232" s="33">
        <v>7</v>
      </c>
      <c r="H232" s="35"/>
      <c r="I232" s="35"/>
      <c r="J232" s="36"/>
      <c r="K232" s="35"/>
      <c r="L232" s="35"/>
      <c r="M232" s="35"/>
    </row>
    <row r="233" spans="1:14" hidden="1" x14ac:dyDescent="0.35">
      <c r="A233" s="2">
        <f xml:space="preserve"> ROW( data_scaledImpacts[[#This Row],[row_id]] ) - ROW( data_scaledImpacts[[#Headers],[row_id]] )</f>
        <v>232</v>
      </c>
      <c r="B233" s="32" t="s">
        <v>297</v>
      </c>
      <c r="C233" s="33" t="s">
        <v>40</v>
      </c>
      <c r="D233" s="34"/>
      <c r="E233" s="33"/>
      <c r="F233" s="32" t="s">
        <v>3</v>
      </c>
      <c r="G233" s="33">
        <v>1</v>
      </c>
      <c r="H233" s="35"/>
      <c r="I233" s="35"/>
      <c r="J233" s="36"/>
      <c r="K233" s="35"/>
      <c r="L233" s="35"/>
      <c r="M233" s="35"/>
    </row>
    <row r="234" spans="1:14" hidden="1" x14ac:dyDescent="0.35">
      <c r="A234" s="2">
        <f xml:space="preserve"> ROW( data_scaledImpacts[[#This Row],[row_id]] ) - ROW( data_scaledImpacts[[#Headers],[row_id]] )</f>
        <v>233</v>
      </c>
      <c r="B234" s="32" t="s">
        <v>297</v>
      </c>
      <c r="C234" s="33" t="s">
        <v>40</v>
      </c>
      <c r="D234" s="34"/>
      <c r="E234" s="33"/>
      <c r="F234" s="32" t="s">
        <v>3</v>
      </c>
      <c r="G234" s="33">
        <v>2</v>
      </c>
      <c r="H234" s="35"/>
      <c r="I234" s="35"/>
      <c r="J234" s="36"/>
      <c r="K234" s="35"/>
      <c r="L234" s="35"/>
      <c r="M234" s="35"/>
    </row>
    <row r="235" spans="1:14" hidden="1" x14ac:dyDescent="0.35">
      <c r="A235" s="2">
        <f xml:space="preserve"> ROW( data_scaledImpacts[[#This Row],[row_id]] ) - ROW( data_scaledImpacts[[#Headers],[row_id]] )</f>
        <v>234</v>
      </c>
      <c r="B235" s="32" t="s">
        <v>297</v>
      </c>
      <c r="C235" s="33" t="s">
        <v>40</v>
      </c>
      <c r="D235" s="34"/>
      <c r="E235" s="33"/>
      <c r="F235" s="32" t="s">
        <v>3</v>
      </c>
      <c r="G235" s="33">
        <v>3</v>
      </c>
      <c r="H235" s="35"/>
      <c r="I235" s="35"/>
      <c r="J235" s="36"/>
      <c r="K235" s="35"/>
      <c r="L235" s="35"/>
      <c r="M235" s="35"/>
    </row>
    <row r="236" spans="1:14" hidden="1" x14ac:dyDescent="0.35">
      <c r="A236" s="2">
        <f xml:space="preserve"> ROW( data_scaledImpacts[[#This Row],[row_id]] ) - ROW( data_scaledImpacts[[#Headers],[row_id]] )</f>
        <v>235</v>
      </c>
      <c r="B236" s="32" t="s">
        <v>297</v>
      </c>
      <c r="C236" s="33" t="s">
        <v>40</v>
      </c>
      <c r="D236" s="34"/>
      <c r="E236" s="33"/>
      <c r="F236" s="32" t="s">
        <v>3</v>
      </c>
      <c r="G236" s="33">
        <v>4</v>
      </c>
      <c r="H236" s="35"/>
      <c r="I236" s="35"/>
      <c r="J236" s="36"/>
      <c r="K236" s="35"/>
      <c r="L236" s="35"/>
      <c r="M236" s="35"/>
    </row>
    <row r="237" spans="1:14" hidden="1" x14ac:dyDescent="0.35">
      <c r="A237" s="2">
        <f xml:space="preserve"> ROW( data_scaledImpacts[[#This Row],[row_id]] ) - ROW( data_scaledImpacts[[#Headers],[row_id]] )</f>
        <v>236</v>
      </c>
      <c r="B237" s="32" t="s">
        <v>297</v>
      </c>
      <c r="C237" s="33" t="s">
        <v>40</v>
      </c>
      <c r="D237" s="34"/>
      <c r="E237" s="33"/>
      <c r="F237" s="32" t="s">
        <v>3</v>
      </c>
      <c r="G237" s="33">
        <v>5</v>
      </c>
      <c r="H237" s="35"/>
      <c r="I237" s="35"/>
      <c r="J237" s="36"/>
      <c r="K237" s="35"/>
      <c r="L237" s="35"/>
      <c r="M237" s="35"/>
    </row>
    <row r="238" spans="1:14" hidden="1" x14ac:dyDescent="0.35">
      <c r="A238" s="2">
        <f xml:space="preserve"> ROW( data_scaledImpacts[[#This Row],[row_id]] ) - ROW( data_scaledImpacts[[#Headers],[row_id]] )</f>
        <v>237</v>
      </c>
      <c r="B238" s="32" t="s">
        <v>297</v>
      </c>
      <c r="C238" s="33" t="s">
        <v>40</v>
      </c>
      <c r="D238" s="34"/>
      <c r="E238" s="33"/>
      <c r="F238" s="32" t="s">
        <v>3</v>
      </c>
      <c r="G238" s="33">
        <v>6</v>
      </c>
      <c r="H238" s="35"/>
      <c r="I238" s="35"/>
      <c r="J238" s="36"/>
      <c r="K238" s="35"/>
      <c r="L238" s="35"/>
      <c r="M238" s="35"/>
    </row>
    <row r="239" spans="1:14" hidden="1" x14ac:dyDescent="0.35">
      <c r="A239" s="2">
        <f xml:space="preserve"> ROW( data_scaledImpacts[[#This Row],[row_id]] ) - ROW( data_scaledImpacts[[#Headers],[row_id]] )</f>
        <v>238</v>
      </c>
      <c r="B239" s="32" t="s">
        <v>297</v>
      </c>
      <c r="C239" s="33" t="s">
        <v>40</v>
      </c>
      <c r="D239" s="34"/>
      <c r="E239" s="33"/>
      <c r="F239" s="32" t="s">
        <v>3</v>
      </c>
      <c r="G239" s="33">
        <v>7</v>
      </c>
      <c r="H239" s="35"/>
      <c r="I239" s="35"/>
      <c r="J239" s="36"/>
      <c r="K239" s="35"/>
      <c r="L239" s="35"/>
      <c r="M239" s="35"/>
    </row>
    <row r="240" spans="1:14" hidden="1" x14ac:dyDescent="0.35">
      <c r="A240" s="2">
        <f xml:space="preserve"> ROW( data_scaledImpacts[[#This Row],[row_id]] ) - ROW( data_scaledImpacts[[#Headers],[row_id]] )</f>
        <v>239</v>
      </c>
      <c r="B240" s="32" t="s">
        <v>297</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hidden="1" x14ac:dyDescent="0.35">
      <c r="A241" s="2">
        <f xml:space="preserve"> ROW( data_scaledImpacts[[#This Row],[row_id]] ) - ROW( data_scaledImpacts[[#Headers],[row_id]] )</f>
        <v>240</v>
      </c>
      <c r="B241" s="32" t="s">
        <v>297</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hidden="1" x14ac:dyDescent="0.35">
      <c r="A242" s="2">
        <f xml:space="preserve"> ROW( data_scaledImpacts[[#This Row],[row_id]] ) - ROW( data_scaledImpacts[[#Headers],[row_id]] )</f>
        <v>241</v>
      </c>
      <c r="B242" s="32" t="s">
        <v>297</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hidden="1" x14ac:dyDescent="0.35">
      <c r="A243" s="2">
        <f xml:space="preserve"> ROW( data_scaledImpacts[[#This Row],[row_id]] ) - ROW( data_scaledImpacts[[#Headers],[row_id]] )</f>
        <v>242</v>
      </c>
      <c r="B243" s="32" t="s">
        <v>297</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hidden="1" x14ac:dyDescent="0.35">
      <c r="A244" s="2">
        <f xml:space="preserve"> ROW( data_scaledImpacts[[#This Row],[row_id]] ) - ROW( data_scaledImpacts[[#Headers],[row_id]] )</f>
        <v>243</v>
      </c>
      <c r="B244" s="32" t="s">
        <v>297</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hidden="1" x14ac:dyDescent="0.35">
      <c r="A245" s="2">
        <f xml:space="preserve"> ROW( data_scaledImpacts[[#This Row],[row_id]] ) - ROW( data_scaledImpacts[[#Headers],[row_id]] )</f>
        <v>244</v>
      </c>
      <c r="B245" s="32" t="s">
        <v>297</v>
      </c>
      <c r="C245" s="33" t="s">
        <v>40</v>
      </c>
      <c r="D245" s="34"/>
      <c r="E245" s="33"/>
      <c r="F245" s="32" t="s">
        <v>4</v>
      </c>
      <c r="G245" s="33">
        <v>6</v>
      </c>
      <c r="H245" s="35"/>
      <c r="I245" s="35"/>
      <c r="J245" s="36"/>
      <c r="K245" s="35"/>
      <c r="L245" s="35"/>
      <c r="M245" s="35"/>
    </row>
    <row r="246" spans="1:14" hidden="1" x14ac:dyDescent="0.35">
      <c r="A246" s="2">
        <f xml:space="preserve"> ROW( data_scaledImpacts[[#This Row],[row_id]] ) - ROW( data_scaledImpacts[[#Headers],[row_id]] )</f>
        <v>245</v>
      </c>
      <c r="B246" s="32" t="s">
        <v>297</v>
      </c>
      <c r="C246" s="33" t="s">
        <v>40</v>
      </c>
      <c r="D246" s="34"/>
      <c r="E246" s="33"/>
      <c r="F246" s="32" t="s">
        <v>4</v>
      </c>
      <c r="G246" s="33">
        <v>7</v>
      </c>
      <c r="H246" s="35"/>
      <c r="I246" s="35"/>
      <c r="J246" s="36"/>
      <c r="K246" s="35"/>
      <c r="L246" s="35"/>
      <c r="M246" s="35"/>
    </row>
    <row r="247" spans="1:14" hidden="1" x14ac:dyDescent="0.35">
      <c r="A247" s="2">
        <f xml:space="preserve"> ROW( data_scaledImpacts[[#This Row],[row_id]] ) - ROW( data_scaledImpacts[[#Headers],[row_id]] )</f>
        <v>246</v>
      </c>
      <c r="B247" s="32" t="s">
        <v>649</v>
      </c>
      <c r="C247" s="33" t="s">
        <v>477</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hidden="1" x14ac:dyDescent="0.35">
      <c r="A248" s="2">
        <f xml:space="preserve"> ROW( data_scaledImpacts[[#This Row],[row_id]] ) - ROW( data_scaledImpacts[[#Headers],[row_id]] )</f>
        <v>247</v>
      </c>
      <c r="B248" s="32" t="s">
        <v>649</v>
      </c>
      <c r="C248" s="33" t="s">
        <v>477</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hidden="1" x14ac:dyDescent="0.35">
      <c r="A249" s="2">
        <f xml:space="preserve"> ROW( data_scaledImpacts[[#This Row],[row_id]] ) - ROW( data_scaledImpacts[[#Headers],[row_id]] )</f>
        <v>248</v>
      </c>
      <c r="B249" s="32" t="s">
        <v>649</v>
      </c>
      <c r="C249" s="33" t="s">
        <v>477</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hidden="1" x14ac:dyDescent="0.35">
      <c r="A250" s="2">
        <f xml:space="preserve"> ROW( data_scaledImpacts[[#This Row],[row_id]] ) - ROW( data_scaledImpacts[[#Headers],[row_id]] )</f>
        <v>249</v>
      </c>
      <c r="B250" s="32" t="s">
        <v>649</v>
      </c>
      <c r="C250" s="33" t="s">
        <v>477</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hidden="1" x14ac:dyDescent="0.35">
      <c r="A251" s="2">
        <f xml:space="preserve"> ROW( data_scaledImpacts[[#This Row],[row_id]] ) - ROW( data_scaledImpacts[[#Headers],[row_id]] )</f>
        <v>250</v>
      </c>
      <c r="B251" s="32" t="s">
        <v>649</v>
      </c>
      <c r="C251" s="33" t="s">
        <v>477</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hidden="1" x14ac:dyDescent="0.35">
      <c r="A252" s="2">
        <f xml:space="preserve"> ROW( data_scaledImpacts[[#This Row],[row_id]] ) - ROW( data_scaledImpacts[[#Headers],[row_id]] )</f>
        <v>251</v>
      </c>
      <c r="B252" s="32" t="s">
        <v>649</v>
      </c>
      <c r="C252" s="33" t="s">
        <v>477</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hidden="1" x14ac:dyDescent="0.35">
      <c r="A253" s="2">
        <f xml:space="preserve"> ROW( data_scaledImpacts[[#This Row],[row_id]] ) - ROW( data_scaledImpacts[[#Headers],[row_id]] )</f>
        <v>252</v>
      </c>
      <c r="B253" s="32" t="s">
        <v>649</v>
      </c>
      <c r="C253" s="33" t="s">
        <v>477</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hidden="1" x14ac:dyDescent="0.35">
      <c r="A254" s="2">
        <f xml:space="preserve"> ROW( data_scaledImpacts[[#This Row],[row_id]] ) - ROW( data_scaledImpacts[[#Headers],[row_id]] )</f>
        <v>253</v>
      </c>
      <c r="B254" s="32" t="s">
        <v>649</v>
      </c>
      <c r="C254" s="33" t="s">
        <v>477</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hidden="1" x14ac:dyDescent="0.35">
      <c r="A255" s="2">
        <f xml:space="preserve"> ROW( data_scaledImpacts[[#This Row],[row_id]] ) - ROW( data_scaledImpacts[[#Headers],[row_id]] )</f>
        <v>254</v>
      </c>
      <c r="B255" s="32" t="s">
        <v>649</v>
      </c>
      <c r="C255" s="33" t="s">
        <v>477</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hidden="1" x14ac:dyDescent="0.35">
      <c r="A256" s="2">
        <f xml:space="preserve"> ROW( data_scaledImpacts[[#This Row],[row_id]] ) - ROW( data_scaledImpacts[[#Headers],[row_id]] )</f>
        <v>255</v>
      </c>
      <c r="B256" s="32" t="s">
        <v>649</v>
      </c>
      <c r="C256" s="33" t="s">
        <v>477</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hidden="1" x14ac:dyDescent="0.35">
      <c r="A257" s="2">
        <f xml:space="preserve"> ROW( data_scaledImpacts[[#This Row],[row_id]] ) - ROW( data_scaledImpacts[[#Headers],[row_id]] )</f>
        <v>256</v>
      </c>
      <c r="B257" s="32" t="s">
        <v>649</v>
      </c>
      <c r="C257" s="33" t="s">
        <v>477</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hidden="1" x14ac:dyDescent="0.35">
      <c r="A258" s="2">
        <f xml:space="preserve"> ROW( data_scaledImpacts[[#This Row],[row_id]] ) - ROW( data_scaledImpacts[[#Headers],[row_id]] )</f>
        <v>257</v>
      </c>
      <c r="B258" s="32" t="s">
        <v>649</v>
      </c>
      <c r="C258" s="33" t="s">
        <v>477</v>
      </c>
      <c r="D258" s="34"/>
      <c r="E258" s="33"/>
      <c r="F258" s="32" t="s">
        <v>1</v>
      </c>
      <c r="G258" s="33">
        <v>6</v>
      </c>
      <c r="H258" s="136"/>
      <c r="I258" s="136"/>
      <c r="J258" s="136"/>
      <c r="K258" s="136"/>
      <c r="L258" s="136"/>
      <c r="M258" s="136"/>
      <c r="N258" s="111"/>
    </row>
    <row r="259" spans="1:14" hidden="1" x14ac:dyDescent="0.35">
      <c r="A259" s="2">
        <f xml:space="preserve"> ROW( data_scaledImpacts[[#This Row],[row_id]] ) - ROW( data_scaledImpacts[[#Headers],[row_id]] )</f>
        <v>258</v>
      </c>
      <c r="B259" s="32" t="s">
        <v>649</v>
      </c>
      <c r="C259" s="33" t="s">
        <v>477</v>
      </c>
      <c r="D259" s="34"/>
      <c r="E259" s="33"/>
      <c r="F259" s="32" t="s">
        <v>475</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hidden="1" x14ac:dyDescent="0.35">
      <c r="A260" s="2">
        <f xml:space="preserve"> ROW( data_scaledImpacts[[#This Row],[row_id]] ) - ROW( data_scaledImpacts[[#Headers],[row_id]] )</f>
        <v>259</v>
      </c>
      <c r="B260" s="32" t="s">
        <v>649</v>
      </c>
      <c r="C260" s="33" t="s">
        <v>477</v>
      </c>
      <c r="D260" s="34"/>
      <c r="E260" s="33"/>
      <c r="F260" s="32" t="s">
        <v>475</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hidden="1" x14ac:dyDescent="0.35">
      <c r="A261" s="2">
        <f xml:space="preserve"> ROW( data_scaledImpacts[[#This Row],[row_id]] ) - ROW( data_scaledImpacts[[#Headers],[row_id]] )</f>
        <v>260</v>
      </c>
      <c r="B261" s="32" t="s">
        <v>649</v>
      </c>
      <c r="C261" s="33" t="s">
        <v>477</v>
      </c>
      <c r="D261" s="34"/>
      <c r="E261" s="33"/>
      <c r="F261" s="32" t="s">
        <v>475</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hidden="1" x14ac:dyDescent="0.35">
      <c r="A262" s="2">
        <f xml:space="preserve"> ROW( data_scaledImpacts[[#This Row],[row_id]] ) - ROW( data_scaledImpacts[[#Headers],[row_id]] )</f>
        <v>261</v>
      </c>
      <c r="B262" s="32" t="s">
        <v>649</v>
      </c>
      <c r="C262" s="33" t="s">
        <v>477</v>
      </c>
      <c r="D262" s="34"/>
      <c r="E262" s="33"/>
      <c r="F262" s="32" t="s">
        <v>475</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hidden="1" x14ac:dyDescent="0.35">
      <c r="A263" s="2">
        <f xml:space="preserve"> ROW( data_scaledImpacts[[#This Row],[row_id]] ) - ROW( data_scaledImpacts[[#Headers],[row_id]] )</f>
        <v>262</v>
      </c>
      <c r="B263" s="32" t="s">
        <v>649</v>
      </c>
      <c r="C263" s="33" t="s">
        <v>477</v>
      </c>
      <c r="D263" s="34"/>
      <c r="E263" s="33"/>
      <c r="F263" s="32" t="s">
        <v>475</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hidden="1" x14ac:dyDescent="0.35">
      <c r="A264" s="2">
        <f xml:space="preserve"> ROW( data_scaledImpacts[[#This Row],[row_id]] ) - ROW( data_scaledImpacts[[#Headers],[row_id]] )</f>
        <v>263</v>
      </c>
      <c r="B264" s="32" t="s">
        <v>649</v>
      </c>
      <c r="C264" s="33" t="s">
        <v>477</v>
      </c>
      <c r="D264" s="34"/>
      <c r="E264" s="33"/>
      <c r="F264" s="32" t="s">
        <v>475</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hidden="1" x14ac:dyDescent="0.35">
      <c r="A265" s="2">
        <f xml:space="preserve"> ROW( data_scaledImpacts[[#This Row],[row_id]] ) - ROW( data_scaledImpacts[[#Headers],[row_id]] )</f>
        <v>264</v>
      </c>
      <c r="B265" s="32" t="s">
        <v>649</v>
      </c>
      <c r="C265" s="33" t="s">
        <v>477</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hidden="1" x14ac:dyDescent="0.35">
      <c r="A266" s="2">
        <f xml:space="preserve"> ROW( data_scaledImpacts[[#This Row],[row_id]] ) - ROW( data_scaledImpacts[[#Headers],[row_id]] )</f>
        <v>265</v>
      </c>
      <c r="B266" s="32" t="s">
        <v>649</v>
      </c>
      <c r="C266" s="33" t="s">
        <v>477</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hidden="1" x14ac:dyDescent="0.35">
      <c r="A267" s="2">
        <f xml:space="preserve"> ROW( data_scaledImpacts[[#This Row],[row_id]] ) - ROW( data_scaledImpacts[[#Headers],[row_id]] )</f>
        <v>266</v>
      </c>
      <c r="B267" s="32" t="s">
        <v>649</v>
      </c>
      <c r="C267" s="33" t="s">
        <v>477</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hidden="1" x14ac:dyDescent="0.35">
      <c r="A268" s="2">
        <f xml:space="preserve"> ROW( data_scaledImpacts[[#This Row],[row_id]] ) - ROW( data_scaledImpacts[[#Headers],[row_id]] )</f>
        <v>267</v>
      </c>
      <c r="B268" s="32" t="s">
        <v>649</v>
      </c>
      <c r="C268" s="33" t="s">
        <v>477</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hidden="1" x14ac:dyDescent="0.35">
      <c r="A269" s="2">
        <f xml:space="preserve"> ROW( data_scaledImpacts[[#This Row],[row_id]] ) - ROW( data_scaledImpacts[[#Headers],[row_id]] )</f>
        <v>268</v>
      </c>
      <c r="B269" s="32" t="s">
        <v>649</v>
      </c>
      <c r="C269" s="33" t="s">
        <v>477</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hidden="1" x14ac:dyDescent="0.35">
      <c r="A270" s="2">
        <f xml:space="preserve"> ROW( data_scaledImpacts[[#This Row],[row_id]] ) - ROW( data_scaledImpacts[[#Headers],[row_id]] )</f>
        <v>269</v>
      </c>
      <c r="B270" s="32" t="s">
        <v>649</v>
      </c>
      <c r="C270" s="33" t="s">
        <v>477</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hidden="1" x14ac:dyDescent="0.35">
      <c r="A271" s="2">
        <f xml:space="preserve"> ROW( data_scaledImpacts[[#This Row],[row_id]] ) - ROW( data_scaledImpacts[[#Headers],[row_id]] )</f>
        <v>270</v>
      </c>
      <c r="B271" s="32" t="s">
        <v>649</v>
      </c>
      <c r="C271" s="33" t="s">
        <v>477</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hidden="1" x14ac:dyDescent="0.35">
      <c r="A272" s="2">
        <f xml:space="preserve"> ROW( data_scaledImpacts[[#This Row],[row_id]] ) - ROW( data_scaledImpacts[[#Headers],[row_id]] )</f>
        <v>271</v>
      </c>
      <c r="B272" s="32" t="s">
        <v>649</v>
      </c>
      <c r="C272" s="33" t="s">
        <v>477</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hidden="1" x14ac:dyDescent="0.35">
      <c r="A273" s="2">
        <f xml:space="preserve"> ROW( data_scaledImpacts[[#This Row],[row_id]] ) - ROW( data_scaledImpacts[[#Headers],[row_id]] )</f>
        <v>272</v>
      </c>
      <c r="B273" s="32" t="s">
        <v>649</v>
      </c>
      <c r="C273" s="33" t="s">
        <v>477</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hidden="1" x14ac:dyDescent="0.35">
      <c r="A274" s="2">
        <f xml:space="preserve"> ROW( data_scaledImpacts[[#This Row],[row_id]] ) - ROW( data_scaledImpacts[[#Headers],[row_id]] )</f>
        <v>273</v>
      </c>
      <c r="B274" s="32" t="s">
        <v>649</v>
      </c>
      <c r="C274" s="33" t="s">
        <v>477</v>
      </c>
      <c r="D274" s="34"/>
      <c r="E274" s="33"/>
      <c r="F274" s="32" t="s">
        <v>2</v>
      </c>
      <c r="G274" s="33">
        <v>4</v>
      </c>
      <c r="H274" s="136"/>
      <c r="I274" s="136"/>
      <c r="J274" s="136"/>
      <c r="K274" s="136"/>
      <c r="L274" s="136"/>
      <c r="M274" s="136"/>
      <c r="N274" s="111"/>
    </row>
    <row r="275" spans="1:14" hidden="1" x14ac:dyDescent="0.35">
      <c r="A275" s="2">
        <f xml:space="preserve"> ROW( data_scaledImpacts[[#This Row],[row_id]] ) - ROW( data_scaledImpacts[[#Headers],[row_id]] )</f>
        <v>274</v>
      </c>
      <c r="B275" s="32" t="s">
        <v>649</v>
      </c>
      <c r="C275" s="33" t="s">
        <v>477</v>
      </c>
      <c r="D275" s="34"/>
      <c r="E275" s="33"/>
      <c r="F275" s="32" t="s">
        <v>2</v>
      </c>
      <c r="G275" s="33">
        <v>5</v>
      </c>
      <c r="H275" s="136"/>
      <c r="I275" s="136"/>
      <c r="J275" s="136"/>
      <c r="K275" s="136"/>
      <c r="L275" s="136"/>
      <c r="M275" s="136"/>
      <c r="N275" s="111"/>
    </row>
    <row r="276" spans="1:14" hidden="1" x14ac:dyDescent="0.35">
      <c r="A276" s="2">
        <f xml:space="preserve"> ROW( data_scaledImpacts[[#This Row],[row_id]] ) - ROW( data_scaledImpacts[[#Headers],[row_id]] )</f>
        <v>275</v>
      </c>
      <c r="B276" s="32" t="s">
        <v>649</v>
      </c>
      <c r="C276" s="33" t="s">
        <v>477</v>
      </c>
      <c r="D276" s="34"/>
      <c r="E276" s="33"/>
      <c r="F276" s="32" t="s">
        <v>2</v>
      </c>
      <c r="G276" s="33">
        <v>6</v>
      </c>
      <c r="H276" s="136"/>
      <c r="I276" s="136"/>
      <c r="J276" s="136"/>
      <c r="K276" s="136"/>
      <c r="L276" s="136"/>
      <c r="M276" s="136"/>
      <c r="N276" s="111"/>
    </row>
    <row r="277" spans="1:14" hidden="1" x14ac:dyDescent="0.35">
      <c r="A277" s="2">
        <f xml:space="preserve"> ROW( data_scaledImpacts[[#This Row],[row_id]] ) - ROW( data_scaledImpacts[[#Headers],[row_id]] )</f>
        <v>276</v>
      </c>
      <c r="B277" s="32" t="s">
        <v>649</v>
      </c>
      <c r="C277" s="33" t="s">
        <v>477</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hidden="1" x14ac:dyDescent="0.35">
      <c r="A278" s="2">
        <f xml:space="preserve"> ROW( data_scaledImpacts[[#This Row],[row_id]] ) - ROW( data_scaledImpacts[[#Headers],[row_id]] )</f>
        <v>277</v>
      </c>
      <c r="B278" s="32" t="s">
        <v>649</v>
      </c>
      <c r="C278" s="33" t="s">
        <v>477</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hidden="1" x14ac:dyDescent="0.35">
      <c r="A279" s="2">
        <f xml:space="preserve"> ROW( data_scaledImpacts[[#This Row],[row_id]] ) - ROW( data_scaledImpacts[[#Headers],[row_id]] )</f>
        <v>278</v>
      </c>
      <c r="B279" s="32" t="s">
        <v>649</v>
      </c>
      <c r="C279" s="33" t="s">
        <v>477</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hidden="1" x14ac:dyDescent="0.35">
      <c r="A280" s="2">
        <f xml:space="preserve"> ROW( data_scaledImpacts[[#This Row],[row_id]] ) - ROW( data_scaledImpacts[[#Headers],[row_id]] )</f>
        <v>279</v>
      </c>
      <c r="B280" s="32" t="s">
        <v>649</v>
      </c>
      <c r="C280" s="33" t="s">
        <v>477</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hidden="1" x14ac:dyDescent="0.35">
      <c r="A281" s="2">
        <f xml:space="preserve"> ROW( data_scaledImpacts[[#This Row],[row_id]] ) - ROW( data_scaledImpacts[[#Headers],[row_id]] )</f>
        <v>280</v>
      </c>
      <c r="B281" s="32" t="s">
        <v>649</v>
      </c>
      <c r="C281" s="33" t="s">
        <v>477</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hidden="1" x14ac:dyDescent="0.35">
      <c r="A282" s="2">
        <f xml:space="preserve"> ROW( data_scaledImpacts[[#This Row],[row_id]] ) - ROW( data_scaledImpacts[[#Headers],[row_id]] )</f>
        <v>281</v>
      </c>
      <c r="B282" s="32" t="s">
        <v>649</v>
      </c>
      <c r="C282" s="33" t="s">
        <v>477</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hidden="1" x14ac:dyDescent="0.35">
      <c r="A283" s="2">
        <f xml:space="preserve"> ROW( data_scaledImpacts[[#This Row],[row_id]] ) - ROW( data_scaledImpacts[[#Headers],[row_id]] )</f>
        <v>282</v>
      </c>
      <c r="B283" s="32" t="s">
        <v>649</v>
      </c>
      <c r="C283" s="33" t="s">
        <v>477</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hidden="1" x14ac:dyDescent="0.35">
      <c r="A284" s="2">
        <f xml:space="preserve"> ROW( data_scaledImpacts[[#This Row],[row_id]] ) - ROW( data_scaledImpacts[[#Headers],[row_id]] )</f>
        <v>283</v>
      </c>
      <c r="B284" s="32" t="s">
        <v>649</v>
      </c>
      <c r="C284" s="33" t="s">
        <v>477</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hidden="1" x14ac:dyDescent="0.35">
      <c r="A285" s="2">
        <f xml:space="preserve"> ROW( data_scaledImpacts[[#This Row],[row_id]] ) - ROW( data_scaledImpacts[[#Headers],[row_id]] )</f>
        <v>284</v>
      </c>
      <c r="B285" s="32" t="s">
        <v>649</v>
      </c>
      <c r="C285" s="33" t="s">
        <v>477</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hidden="1" x14ac:dyDescent="0.35">
      <c r="A286" s="2">
        <f xml:space="preserve"> ROW( data_scaledImpacts[[#This Row],[row_id]] ) - ROW( data_scaledImpacts[[#Headers],[row_id]] )</f>
        <v>285</v>
      </c>
      <c r="B286" s="32" t="s">
        <v>649</v>
      </c>
      <c r="C286" s="33" t="s">
        <v>477</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hidden="1" x14ac:dyDescent="0.35">
      <c r="A287" s="2">
        <f xml:space="preserve"> ROW( data_scaledImpacts[[#This Row],[row_id]] ) - ROW( data_scaledImpacts[[#Headers],[row_id]] )</f>
        <v>286</v>
      </c>
      <c r="B287" s="32" t="s">
        <v>649</v>
      </c>
      <c r="C287" s="33" t="s">
        <v>477</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hidden="1" x14ac:dyDescent="0.35">
      <c r="A288" s="2">
        <f xml:space="preserve"> ROW( data_scaledImpacts[[#This Row],[row_id]] ) - ROW( data_scaledImpacts[[#Headers],[row_id]] )</f>
        <v>287</v>
      </c>
      <c r="B288" s="32" t="s">
        <v>649</v>
      </c>
      <c r="C288" s="33" t="s">
        <v>477</v>
      </c>
      <c r="D288" s="34"/>
      <c r="E288" s="33"/>
      <c r="F288" s="32" t="s">
        <v>4</v>
      </c>
      <c r="G288" s="33">
        <v>6</v>
      </c>
      <c r="H288" s="136"/>
      <c r="I288" s="136"/>
      <c r="J288" s="136"/>
      <c r="K288" s="136"/>
      <c r="L288" s="136"/>
      <c r="M288" s="136"/>
      <c r="N288" s="111"/>
    </row>
    <row r="289" spans="1:14" hidden="1" x14ac:dyDescent="0.35">
      <c r="A289" s="2">
        <f xml:space="preserve"> ROW( data_scaledImpacts[[#This Row],[row_id]] ) - ROW( data_scaledImpacts[[#Headers],[row_id]] )</f>
        <v>288</v>
      </c>
      <c r="B289" s="32" t="s">
        <v>649</v>
      </c>
      <c r="C289" s="33" t="s">
        <v>476</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hidden="1" x14ac:dyDescent="0.35">
      <c r="A290" s="2">
        <f xml:space="preserve"> ROW( data_scaledImpacts[[#This Row],[row_id]] ) - ROW( data_scaledImpacts[[#Headers],[row_id]] )</f>
        <v>289</v>
      </c>
      <c r="B290" s="32" t="s">
        <v>649</v>
      </c>
      <c r="C290" s="33" t="s">
        <v>476</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hidden="1" x14ac:dyDescent="0.35">
      <c r="A291" s="2">
        <f xml:space="preserve"> ROW( data_scaledImpacts[[#This Row],[row_id]] ) - ROW( data_scaledImpacts[[#Headers],[row_id]] )</f>
        <v>290</v>
      </c>
      <c r="B291" s="32" t="s">
        <v>649</v>
      </c>
      <c r="C291" s="33" t="s">
        <v>476</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hidden="1" x14ac:dyDescent="0.35">
      <c r="A292" s="2">
        <f xml:space="preserve"> ROW( data_scaledImpacts[[#This Row],[row_id]] ) - ROW( data_scaledImpacts[[#Headers],[row_id]] )</f>
        <v>291</v>
      </c>
      <c r="B292" s="32" t="s">
        <v>649</v>
      </c>
      <c r="C292" s="33" t="s">
        <v>476</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hidden="1" x14ac:dyDescent="0.35">
      <c r="A293" s="2">
        <f xml:space="preserve"> ROW( data_scaledImpacts[[#This Row],[row_id]] ) - ROW( data_scaledImpacts[[#Headers],[row_id]] )</f>
        <v>292</v>
      </c>
      <c r="B293" s="32" t="s">
        <v>649</v>
      </c>
      <c r="C293" s="33" t="s">
        <v>476</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hidden="1" x14ac:dyDescent="0.35">
      <c r="A294" s="2">
        <f xml:space="preserve"> ROW( data_scaledImpacts[[#This Row],[row_id]] ) - ROW( data_scaledImpacts[[#Headers],[row_id]] )</f>
        <v>293</v>
      </c>
      <c r="B294" s="32" t="s">
        <v>649</v>
      </c>
      <c r="C294" s="33" t="s">
        <v>476</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hidden="1" x14ac:dyDescent="0.35">
      <c r="A295" s="2">
        <f xml:space="preserve"> ROW( data_scaledImpacts[[#This Row],[row_id]] ) - ROW( data_scaledImpacts[[#Headers],[row_id]] )</f>
        <v>294</v>
      </c>
      <c r="B295" s="32" t="s">
        <v>649</v>
      </c>
      <c r="C295" s="33" t="s">
        <v>476</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hidden="1" x14ac:dyDescent="0.35">
      <c r="A296" s="2">
        <f xml:space="preserve"> ROW( data_scaledImpacts[[#This Row],[row_id]] ) - ROW( data_scaledImpacts[[#Headers],[row_id]] )</f>
        <v>295</v>
      </c>
      <c r="B296" s="32" t="s">
        <v>649</v>
      </c>
      <c r="C296" s="33" t="s">
        <v>476</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hidden="1" x14ac:dyDescent="0.35">
      <c r="A297" s="2">
        <f xml:space="preserve"> ROW( data_scaledImpacts[[#This Row],[row_id]] ) - ROW( data_scaledImpacts[[#Headers],[row_id]] )</f>
        <v>296</v>
      </c>
      <c r="B297" s="32" t="s">
        <v>649</v>
      </c>
      <c r="C297" s="33" t="s">
        <v>476</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hidden="1" x14ac:dyDescent="0.35">
      <c r="A298" s="2">
        <f xml:space="preserve"> ROW( data_scaledImpacts[[#This Row],[row_id]] ) - ROW( data_scaledImpacts[[#Headers],[row_id]] )</f>
        <v>297</v>
      </c>
      <c r="B298" s="32" t="s">
        <v>649</v>
      </c>
      <c r="C298" s="33" t="s">
        <v>476</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hidden="1" x14ac:dyDescent="0.35">
      <c r="A299" s="2">
        <f xml:space="preserve"> ROW( data_scaledImpacts[[#This Row],[row_id]] ) - ROW( data_scaledImpacts[[#Headers],[row_id]] )</f>
        <v>298</v>
      </c>
      <c r="B299" s="32" t="s">
        <v>649</v>
      </c>
      <c r="C299" s="33" t="s">
        <v>476</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hidden="1" x14ac:dyDescent="0.35">
      <c r="A300" s="2">
        <f xml:space="preserve"> ROW( data_scaledImpacts[[#This Row],[row_id]] ) - ROW( data_scaledImpacts[[#Headers],[row_id]] )</f>
        <v>299</v>
      </c>
      <c r="B300" s="32" t="s">
        <v>649</v>
      </c>
      <c r="C300" s="33" t="s">
        <v>476</v>
      </c>
      <c r="D300" s="34"/>
      <c r="E300" s="33"/>
      <c r="F300" s="32" t="s">
        <v>1</v>
      </c>
      <c r="G300" s="33">
        <v>6</v>
      </c>
      <c r="H300" s="136"/>
      <c r="I300" s="136"/>
      <c r="J300" s="136"/>
      <c r="K300" s="136"/>
      <c r="L300" s="136"/>
      <c r="M300" s="136"/>
      <c r="N300" s="111"/>
    </row>
    <row r="301" spans="1:14" hidden="1" x14ac:dyDescent="0.35">
      <c r="A301" s="2">
        <f xml:space="preserve"> ROW( data_scaledImpacts[[#This Row],[row_id]] ) - ROW( data_scaledImpacts[[#Headers],[row_id]] )</f>
        <v>300</v>
      </c>
      <c r="B301" s="32" t="s">
        <v>649</v>
      </c>
      <c r="C301" s="33" t="s">
        <v>476</v>
      </c>
      <c r="D301" s="34"/>
      <c r="E301" s="33"/>
      <c r="F301" s="32" t="s">
        <v>475</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hidden="1" x14ac:dyDescent="0.35">
      <c r="A302" s="2">
        <f xml:space="preserve"> ROW( data_scaledImpacts[[#This Row],[row_id]] ) - ROW( data_scaledImpacts[[#Headers],[row_id]] )</f>
        <v>301</v>
      </c>
      <c r="B302" s="32" t="s">
        <v>649</v>
      </c>
      <c r="C302" s="33" t="s">
        <v>476</v>
      </c>
      <c r="D302" s="34"/>
      <c r="E302" s="33"/>
      <c r="F302" s="32" t="s">
        <v>475</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hidden="1" x14ac:dyDescent="0.35">
      <c r="A303" s="2">
        <f xml:space="preserve"> ROW( data_scaledImpacts[[#This Row],[row_id]] ) - ROW( data_scaledImpacts[[#Headers],[row_id]] )</f>
        <v>302</v>
      </c>
      <c r="B303" s="32" t="s">
        <v>649</v>
      </c>
      <c r="C303" s="33" t="s">
        <v>476</v>
      </c>
      <c r="D303" s="34"/>
      <c r="E303" s="33"/>
      <c r="F303" s="32" t="s">
        <v>475</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hidden="1" x14ac:dyDescent="0.35">
      <c r="A304" s="2">
        <f xml:space="preserve"> ROW( data_scaledImpacts[[#This Row],[row_id]] ) - ROW( data_scaledImpacts[[#Headers],[row_id]] )</f>
        <v>303</v>
      </c>
      <c r="B304" s="32" t="s">
        <v>649</v>
      </c>
      <c r="C304" s="33" t="s">
        <v>476</v>
      </c>
      <c r="D304" s="34"/>
      <c r="E304" s="33"/>
      <c r="F304" s="32" t="s">
        <v>475</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hidden="1" x14ac:dyDescent="0.35">
      <c r="A305" s="2">
        <f xml:space="preserve"> ROW( data_scaledImpacts[[#This Row],[row_id]] ) - ROW( data_scaledImpacts[[#Headers],[row_id]] )</f>
        <v>304</v>
      </c>
      <c r="B305" s="32" t="s">
        <v>649</v>
      </c>
      <c r="C305" s="33" t="s">
        <v>476</v>
      </c>
      <c r="D305" s="34"/>
      <c r="E305" s="33"/>
      <c r="F305" s="32" t="s">
        <v>475</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hidden="1" x14ac:dyDescent="0.35">
      <c r="A306" s="2">
        <f xml:space="preserve"> ROW( data_scaledImpacts[[#This Row],[row_id]] ) - ROW( data_scaledImpacts[[#Headers],[row_id]] )</f>
        <v>305</v>
      </c>
      <c r="B306" s="32" t="s">
        <v>649</v>
      </c>
      <c r="C306" s="33" t="s">
        <v>476</v>
      </c>
      <c r="D306" s="34"/>
      <c r="E306" s="33"/>
      <c r="F306" s="32" t="s">
        <v>475</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hidden="1" x14ac:dyDescent="0.35">
      <c r="A307" s="2">
        <f xml:space="preserve"> ROW( data_scaledImpacts[[#This Row],[row_id]] ) - ROW( data_scaledImpacts[[#Headers],[row_id]] )</f>
        <v>306</v>
      </c>
      <c r="B307" s="32" t="s">
        <v>649</v>
      </c>
      <c r="C307" s="33" t="s">
        <v>476</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hidden="1" x14ac:dyDescent="0.35">
      <c r="A308" s="2">
        <f xml:space="preserve"> ROW( data_scaledImpacts[[#This Row],[row_id]] ) - ROW( data_scaledImpacts[[#Headers],[row_id]] )</f>
        <v>307</v>
      </c>
      <c r="B308" s="32" t="s">
        <v>649</v>
      </c>
      <c r="C308" s="33" t="s">
        <v>476</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hidden="1" x14ac:dyDescent="0.35">
      <c r="A309" s="2">
        <f xml:space="preserve"> ROW( data_scaledImpacts[[#This Row],[row_id]] ) - ROW( data_scaledImpacts[[#Headers],[row_id]] )</f>
        <v>308</v>
      </c>
      <c r="B309" s="32" t="s">
        <v>649</v>
      </c>
      <c r="C309" s="33" t="s">
        <v>476</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hidden="1" x14ac:dyDescent="0.35">
      <c r="A310" s="2">
        <f xml:space="preserve"> ROW( data_scaledImpacts[[#This Row],[row_id]] ) - ROW( data_scaledImpacts[[#Headers],[row_id]] )</f>
        <v>309</v>
      </c>
      <c r="B310" s="32" t="s">
        <v>649</v>
      </c>
      <c r="C310" s="33" t="s">
        <v>476</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hidden="1" x14ac:dyDescent="0.35">
      <c r="A311" s="2">
        <f xml:space="preserve"> ROW( data_scaledImpacts[[#This Row],[row_id]] ) - ROW( data_scaledImpacts[[#Headers],[row_id]] )</f>
        <v>310</v>
      </c>
      <c r="B311" s="32" t="s">
        <v>649</v>
      </c>
      <c r="C311" s="33" t="s">
        <v>476</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hidden="1" x14ac:dyDescent="0.35">
      <c r="A312" s="2">
        <f xml:space="preserve"> ROW( data_scaledImpacts[[#This Row],[row_id]] ) - ROW( data_scaledImpacts[[#Headers],[row_id]] )</f>
        <v>311</v>
      </c>
      <c r="B312" s="32" t="s">
        <v>649</v>
      </c>
      <c r="C312" s="33" t="s">
        <v>476</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hidden="1" x14ac:dyDescent="0.35">
      <c r="A313" s="2">
        <f xml:space="preserve"> ROW( data_scaledImpacts[[#This Row],[row_id]] ) - ROW( data_scaledImpacts[[#Headers],[row_id]] )</f>
        <v>312</v>
      </c>
      <c r="B313" s="32" t="s">
        <v>649</v>
      </c>
      <c r="C313" s="33" t="s">
        <v>476</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hidden="1" x14ac:dyDescent="0.35">
      <c r="A314" s="2">
        <f xml:space="preserve"> ROW( data_scaledImpacts[[#This Row],[row_id]] ) - ROW( data_scaledImpacts[[#Headers],[row_id]] )</f>
        <v>313</v>
      </c>
      <c r="B314" s="32" t="s">
        <v>649</v>
      </c>
      <c r="C314" s="33" t="s">
        <v>476</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hidden="1" x14ac:dyDescent="0.35">
      <c r="A315" s="2">
        <f xml:space="preserve"> ROW( data_scaledImpacts[[#This Row],[row_id]] ) - ROW( data_scaledImpacts[[#Headers],[row_id]] )</f>
        <v>314</v>
      </c>
      <c r="B315" s="32" t="s">
        <v>649</v>
      </c>
      <c r="C315" s="33" t="s">
        <v>476</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hidden="1" x14ac:dyDescent="0.35">
      <c r="A316" s="2">
        <f xml:space="preserve"> ROW( data_scaledImpacts[[#This Row],[row_id]] ) - ROW( data_scaledImpacts[[#Headers],[row_id]] )</f>
        <v>315</v>
      </c>
      <c r="B316" s="32" t="s">
        <v>649</v>
      </c>
      <c r="C316" s="33" t="s">
        <v>476</v>
      </c>
      <c r="D316" s="34"/>
      <c r="E316" s="33"/>
      <c r="F316" s="32" t="s">
        <v>2</v>
      </c>
      <c r="G316" s="33">
        <v>4</v>
      </c>
      <c r="H316" s="136"/>
      <c r="I316" s="136"/>
      <c r="J316" s="136"/>
      <c r="K316" s="136"/>
      <c r="L316" s="136"/>
      <c r="M316" s="136"/>
      <c r="N316" s="111"/>
    </row>
    <row r="317" spans="1:14" hidden="1" x14ac:dyDescent="0.35">
      <c r="A317" s="2">
        <f xml:space="preserve"> ROW( data_scaledImpacts[[#This Row],[row_id]] ) - ROW( data_scaledImpacts[[#Headers],[row_id]] )</f>
        <v>316</v>
      </c>
      <c r="B317" s="32" t="s">
        <v>649</v>
      </c>
      <c r="C317" s="33" t="s">
        <v>476</v>
      </c>
      <c r="D317" s="34"/>
      <c r="E317" s="33"/>
      <c r="F317" s="32" t="s">
        <v>2</v>
      </c>
      <c r="G317" s="33">
        <v>5</v>
      </c>
      <c r="H317" s="136"/>
      <c r="I317" s="136"/>
      <c r="J317" s="136"/>
      <c r="K317" s="136"/>
      <c r="L317" s="136"/>
      <c r="M317" s="136"/>
      <c r="N317" s="111"/>
    </row>
    <row r="318" spans="1:14" hidden="1" x14ac:dyDescent="0.35">
      <c r="A318" s="2">
        <f xml:space="preserve"> ROW( data_scaledImpacts[[#This Row],[row_id]] ) - ROW( data_scaledImpacts[[#Headers],[row_id]] )</f>
        <v>317</v>
      </c>
      <c r="B318" s="32" t="s">
        <v>649</v>
      </c>
      <c r="C318" s="33" t="s">
        <v>476</v>
      </c>
      <c r="D318" s="34"/>
      <c r="E318" s="33"/>
      <c r="F318" s="32" t="s">
        <v>2</v>
      </c>
      <c r="G318" s="33">
        <v>6</v>
      </c>
      <c r="H318" s="136"/>
      <c r="I318" s="136"/>
      <c r="J318" s="136"/>
      <c r="K318" s="136"/>
      <c r="L318" s="136"/>
      <c r="M318" s="136"/>
      <c r="N318" s="111"/>
    </row>
    <row r="319" spans="1:14" hidden="1" x14ac:dyDescent="0.35">
      <c r="A319" s="2">
        <f xml:space="preserve"> ROW( data_scaledImpacts[[#This Row],[row_id]] ) - ROW( data_scaledImpacts[[#Headers],[row_id]] )</f>
        <v>318</v>
      </c>
      <c r="B319" s="32" t="s">
        <v>649</v>
      </c>
      <c r="C319" s="33" t="s">
        <v>476</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hidden="1" x14ac:dyDescent="0.35">
      <c r="A320" s="2">
        <f xml:space="preserve"> ROW( data_scaledImpacts[[#This Row],[row_id]] ) - ROW( data_scaledImpacts[[#Headers],[row_id]] )</f>
        <v>319</v>
      </c>
      <c r="B320" s="32" t="s">
        <v>649</v>
      </c>
      <c r="C320" s="33" t="s">
        <v>476</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hidden="1" x14ac:dyDescent="0.35">
      <c r="A321" s="2">
        <f xml:space="preserve"> ROW( data_scaledImpacts[[#This Row],[row_id]] ) - ROW( data_scaledImpacts[[#Headers],[row_id]] )</f>
        <v>320</v>
      </c>
      <c r="B321" s="32" t="s">
        <v>649</v>
      </c>
      <c r="C321" s="33" t="s">
        <v>476</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hidden="1" x14ac:dyDescent="0.35">
      <c r="A322" s="2">
        <f xml:space="preserve"> ROW( data_scaledImpacts[[#This Row],[row_id]] ) - ROW( data_scaledImpacts[[#Headers],[row_id]] )</f>
        <v>321</v>
      </c>
      <c r="B322" s="32" t="s">
        <v>649</v>
      </c>
      <c r="C322" s="33" t="s">
        <v>476</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hidden="1" x14ac:dyDescent="0.35">
      <c r="A323" s="2">
        <f xml:space="preserve"> ROW( data_scaledImpacts[[#This Row],[row_id]] ) - ROW( data_scaledImpacts[[#Headers],[row_id]] )</f>
        <v>322</v>
      </c>
      <c r="B323" s="32" t="s">
        <v>649</v>
      </c>
      <c r="C323" s="33" t="s">
        <v>476</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hidden="1" x14ac:dyDescent="0.35">
      <c r="A324" s="2">
        <f xml:space="preserve"> ROW( data_scaledImpacts[[#This Row],[row_id]] ) - ROW( data_scaledImpacts[[#Headers],[row_id]] )</f>
        <v>323</v>
      </c>
      <c r="B324" s="32" t="s">
        <v>649</v>
      </c>
      <c r="C324" s="33" t="s">
        <v>476</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hidden="1" x14ac:dyDescent="0.35">
      <c r="A325" s="2">
        <f xml:space="preserve"> ROW( data_scaledImpacts[[#This Row],[row_id]] ) - ROW( data_scaledImpacts[[#Headers],[row_id]] )</f>
        <v>324</v>
      </c>
      <c r="B325" s="32" t="s">
        <v>649</v>
      </c>
      <c r="C325" s="33" t="s">
        <v>476</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hidden="1" x14ac:dyDescent="0.35">
      <c r="A326" s="2">
        <f xml:space="preserve"> ROW( data_scaledImpacts[[#This Row],[row_id]] ) - ROW( data_scaledImpacts[[#Headers],[row_id]] )</f>
        <v>325</v>
      </c>
      <c r="B326" s="32" t="s">
        <v>649</v>
      </c>
      <c r="C326" s="33" t="s">
        <v>476</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hidden="1" x14ac:dyDescent="0.35">
      <c r="A327" s="2">
        <f xml:space="preserve"> ROW( data_scaledImpacts[[#This Row],[row_id]] ) - ROW( data_scaledImpacts[[#Headers],[row_id]] )</f>
        <v>326</v>
      </c>
      <c r="B327" s="32" t="s">
        <v>649</v>
      </c>
      <c r="C327" s="33" t="s">
        <v>476</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hidden="1" x14ac:dyDescent="0.35">
      <c r="A328" s="2">
        <f xml:space="preserve"> ROW( data_scaledImpacts[[#This Row],[row_id]] ) - ROW( data_scaledImpacts[[#Headers],[row_id]] )</f>
        <v>327</v>
      </c>
      <c r="B328" s="32" t="s">
        <v>649</v>
      </c>
      <c r="C328" s="33" t="s">
        <v>476</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hidden="1" x14ac:dyDescent="0.35">
      <c r="A329" s="2">
        <f xml:space="preserve"> ROW( data_scaledImpacts[[#This Row],[row_id]] ) - ROW( data_scaledImpacts[[#Headers],[row_id]] )</f>
        <v>328</v>
      </c>
      <c r="B329" s="32" t="s">
        <v>649</v>
      </c>
      <c r="C329" s="33" t="s">
        <v>476</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hidden="1" x14ac:dyDescent="0.35">
      <c r="A330" s="2">
        <f xml:space="preserve"> ROW( data_scaledImpacts[[#This Row],[row_id]] ) - ROW( data_scaledImpacts[[#Headers],[row_id]] )</f>
        <v>329</v>
      </c>
      <c r="B330" s="32" t="s">
        <v>649</v>
      </c>
      <c r="C330" s="33" t="s">
        <v>476</v>
      </c>
      <c r="D330" s="34"/>
      <c r="E330" s="33"/>
      <c r="F330" s="32" t="s">
        <v>4</v>
      </c>
      <c r="G330" s="33">
        <v>6</v>
      </c>
      <c r="H330" s="136"/>
      <c r="I330" s="136"/>
      <c r="J330" s="136"/>
      <c r="K330" s="136"/>
      <c r="L330" s="136"/>
      <c r="M330" s="136"/>
      <c r="N330" s="111"/>
    </row>
    <row r="331" spans="1:14" hidden="1" x14ac:dyDescent="0.35">
      <c r="A331" s="2">
        <f xml:space="preserve"> ROW( data_scaledImpacts[[#This Row],[row_id]] ) - ROW( data_scaledImpacts[[#Headers],[row_id]] )</f>
        <v>330</v>
      </c>
      <c r="B331" s="32" t="s">
        <v>649</v>
      </c>
      <c r="C331" s="33" t="s">
        <v>474</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hidden="1" x14ac:dyDescent="0.35">
      <c r="A332" s="2">
        <f xml:space="preserve"> ROW( data_scaledImpacts[[#This Row],[row_id]] ) - ROW( data_scaledImpacts[[#Headers],[row_id]] )</f>
        <v>331</v>
      </c>
      <c r="B332" s="32" t="s">
        <v>649</v>
      </c>
      <c r="C332" s="33" t="s">
        <v>474</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hidden="1" x14ac:dyDescent="0.35">
      <c r="A333" s="2">
        <f xml:space="preserve"> ROW( data_scaledImpacts[[#This Row],[row_id]] ) - ROW( data_scaledImpacts[[#Headers],[row_id]] )</f>
        <v>332</v>
      </c>
      <c r="B333" s="32" t="s">
        <v>649</v>
      </c>
      <c r="C333" s="33" t="s">
        <v>474</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hidden="1" x14ac:dyDescent="0.35">
      <c r="A334" s="2">
        <f xml:space="preserve"> ROW( data_scaledImpacts[[#This Row],[row_id]] ) - ROW( data_scaledImpacts[[#Headers],[row_id]] )</f>
        <v>333</v>
      </c>
      <c r="B334" s="32" t="s">
        <v>649</v>
      </c>
      <c r="C334" s="33" t="s">
        <v>474</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hidden="1" x14ac:dyDescent="0.35">
      <c r="A335" s="2">
        <f xml:space="preserve"> ROW( data_scaledImpacts[[#This Row],[row_id]] ) - ROW( data_scaledImpacts[[#Headers],[row_id]] )</f>
        <v>334</v>
      </c>
      <c r="B335" s="32" t="s">
        <v>649</v>
      </c>
      <c r="C335" s="33" t="s">
        <v>474</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hidden="1" x14ac:dyDescent="0.35">
      <c r="A336" s="2">
        <f xml:space="preserve"> ROW( data_scaledImpacts[[#This Row],[row_id]] ) - ROW( data_scaledImpacts[[#Headers],[row_id]] )</f>
        <v>335</v>
      </c>
      <c r="B336" s="32" t="s">
        <v>649</v>
      </c>
      <c r="C336" s="33" t="s">
        <v>474</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hidden="1" x14ac:dyDescent="0.35">
      <c r="A337" s="2">
        <f xml:space="preserve"> ROW( data_scaledImpacts[[#This Row],[row_id]] ) - ROW( data_scaledImpacts[[#Headers],[row_id]] )</f>
        <v>336</v>
      </c>
      <c r="B337" s="32" t="s">
        <v>649</v>
      </c>
      <c r="C337" s="33" t="s">
        <v>474</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hidden="1" x14ac:dyDescent="0.35">
      <c r="A338" s="2">
        <f xml:space="preserve"> ROW( data_scaledImpacts[[#This Row],[row_id]] ) - ROW( data_scaledImpacts[[#Headers],[row_id]] )</f>
        <v>337</v>
      </c>
      <c r="B338" s="32" t="s">
        <v>649</v>
      </c>
      <c r="C338" s="33" t="s">
        <v>474</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hidden="1" x14ac:dyDescent="0.35">
      <c r="A339" s="2">
        <f xml:space="preserve"> ROW( data_scaledImpacts[[#This Row],[row_id]] ) - ROW( data_scaledImpacts[[#Headers],[row_id]] )</f>
        <v>338</v>
      </c>
      <c r="B339" s="32" t="s">
        <v>649</v>
      </c>
      <c r="C339" s="33" t="s">
        <v>474</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hidden="1" x14ac:dyDescent="0.35">
      <c r="A340" s="2">
        <f xml:space="preserve"> ROW( data_scaledImpacts[[#This Row],[row_id]] ) - ROW( data_scaledImpacts[[#Headers],[row_id]] )</f>
        <v>339</v>
      </c>
      <c r="B340" s="32" t="s">
        <v>649</v>
      </c>
      <c r="C340" s="33" t="s">
        <v>474</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hidden="1" x14ac:dyDescent="0.35">
      <c r="A341" s="2">
        <f xml:space="preserve"> ROW( data_scaledImpacts[[#This Row],[row_id]] ) - ROW( data_scaledImpacts[[#Headers],[row_id]] )</f>
        <v>340</v>
      </c>
      <c r="B341" s="32" t="s">
        <v>649</v>
      </c>
      <c r="C341" s="33" t="s">
        <v>474</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hidden="1" x14ac:dyDescent="0.35">
      <c r="A342" s="2">
        <f xml:space="preserve"> ROW( data_scaledImpacts[[#This Row],[row_id]] ) - ROW( data_scaledImpacts[[#Headers],[row_id]] )</f>
        <v>341</v>
      </c>
      <c r="B342" s="32" t="s">
        <v>649</v>
      </c>
      <c r="C342" s="33" t="s">
        <v>474</v>
      </c>
      <c r="D342" s="34"/>
      <c r="E342" s="33"/>
      <c r="F342" s="32" t="s">
        <v>1</v>
      </c>
      <c r="G342" s="33">
        <v>6</v>
      </c>
      <c r="H342" s="136"/>
      <c r="I342" s="136"/>
      <c r="J342" s="136"/>
      <c r="K342" s="136"/>
      <c r="L342" s="136"/>
      <c r="M342" s="136"/>
      <c r="N342" s="111"/>
    </row>
    <row r="343" spans="1:14" hidden="1" x14ac:dyDescent="0.35">
      <c r="A343" s="2">
        <f xml:space="preserve"> ROW( data_scaledImpacts[[#This Row],[row_id]] ) - ROW( data_scaledImpacts[[#Headers],[row_id]] )</f>
        <v>342</v>
      </c>
      <c r="B343" s="32" t="s">
        <v>649</v>
      </c>
      <c r="C343" s="33" t="s">
        <v>474</v>
      </c>
      <c r="D343" s="34"/>
      <c r="E343" s="33"/>
      <c r="F343" s="32" t="s">
        <v>475</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hidden="1" x14ac:dyDescent="0.35">
      <c r="A344" s="2">
        <f xml:space="preserve"> ROW( data_scaledImpacts[[#This Row],[row_id]] ) - ROW( data_scaledImpacts[[#Headers],[row_id]] )</f>
        <v>343</v>
      </c>
      <c r="B344" s="32" t="s">
        <v>649</v>
      </c>
      <c r="C344" s="33" t="s">
        <v>474</v>
      </c>
      <c r="D344" s="34"/>
      <c r="E344" s="33"/>
      <c r="F344" s="32" t="s">
        <v>475</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hidden="1" x14ac:dyDescent="0.35">
      <c r="A345" s="2">
        <f xml:space="preserve"> ROW( data_scaledImpacts[[#This Row],[row_id]] ) - ROW( data_scaledImpacts[[#Headers],[row_id]] )</f>
        <v>344</v>
      </c>
      <c r="B345" s="32" t="s">
        <v>649</v>
      </c>
      <c r="C345" s="33" t="s">
        <v>474</v>
      </c>
      <c r="D345" s="34"/>
      <c r="E345" s="33"/>
      <c r="F345" s="32" t="s">
        <v>475</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hidden="1" x14ac:dyDescent="0.35">
      <c r="A346" s="2">
        <f xml:space="preserve"> ROW( data_scaledImpacts[[#This Row],[row_id]] ) - ROW( data_scaledImpacts[[#Headers],[row_id]] )</f>
        <v>345</v>
      </c>
      <c r="B346" s="32" t="s">
        <v>649</v>
      </c>
      <c r="C346" s="33" t="s">
        <v>474</v>
      </c>
      <c r="D346" s="34"/>
      <c r="E346" s="33"/>
      <c r="F346" s="32" t="s">
        <v>475</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hidden="1" x14ac:dyDescent="0.35">
      <c r="A347" s="2">
        <f xml:space="preserve"> ROW( data_scaledImpacts[[#This Row],[row_id]] ) - ROW( data_scaledImpacts[[#Headers],[row_id]] )</f>
        <v>346</v>
      </c>
      <c r="B347" s="32" t="s">
        <v>649</v>
      </c>
      <c r="C347" s="33" t="s">
        <v>474</v>
      </c>
      <c r="D347" s="34"/>
      <c r="E347" s="33"/>
      <c r="F347" s="32" t="s">
        <v>475</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hidden="1" x14ac:dyDescent="0.35">
      <c r="A348" s="2">
        <f xml:space="preserve"> ROW( data_scaledImpacts[[#This Row],[row_id]] ) - ROW( data_scaledImpacts[[#Headers],[row_id]] )</f>
        <v>347</v>
      </c>
      <c r="B348" s="32" t="s">
        <v>649</v>
      </c>
      <c r="C348" s="33" t="s">
        <v>474</v>
      </c>
      <c r="D348" s="34"/>
      <c r="E348" s="33"/>
      <c r="F348" s="32" t="s">
        <v>475</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hidden="1" x14ac:dyDescent="0.35">
      <c r="A349" s="2">
        <f xml:space="preserve"> ROW( data_scaledImpacts[[#This Row],[row_id]] ) - ROW( data_scaledImpacts[[#Headers],[row_id]] )</f>
        <v>348</v>
      </c>
      <c r="B349" s="32" t="s">
        <v>649</v>
      </c>
      <c r="C349" s="33" t="s">
        <v>474</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hidden="1" x14ac:dyDescent="0.35">
      <c r="A350" s="2">
        <f xml:space="preserve"> ROW( data_scaledImpacts[[#This Row],[row_id]] ) - ROW( data_scaledImpacts[[#Headers],[row_id]] )</f>
        <v>349</v>
      </c>
      <c r="B350" s="32" t="s">
        <v>649</v>
      </c>
      <c r="C350" s="33" t="s">
        <v>474</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hidden="1" x14ac:dyDescent="0.35">
      <c r="A351" s="2">
        <f xml:space="preserve"> ROW( data_scaledImpacts[[#This Row],[row_id]] ) - ROW( data_scaledImpacts[[#Headers],[row_id]] )</f>
        <v>350</v>
      </c>
      <c r="B351" s="32" t="s">
        <v>649</v>
      </c>
      <c r="C351" s="33" t="s">
        <v>474</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hidden="1" x14ac:dyDescent="0.35">
      <c r="A352" s="2">
        <f xml:space="preserve"> ROW( data_scaledImpacts[[#This Row],[row_id]] ) - ROW( data_scaledImpacts[[#Headers],[row_id]] )</f>
        <v>351</v>
      </c>
      <c r="B352" s="32" t="s">
        <v>649</v>
      </c>
      <c r="C352" s="33" t="s">
        <v>474</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hidden="1" x14ac:dyDescent="0.35">
      <c r="A353" s="2">
        <f xml:space="preserve"> ROW( data_scaledImpacts[[#This Row],[row_id]] ) - ROW( data_scaledImpacts[[#Headers],[row_id]] )</f>
        <v>352</v>
      </c>
      <c r="B353" s="32" t="s">
        <v>649</v>
      </c>
      <c r="C353" s="33" t="s">
        <v>474</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hidden="1" x14ac:dyDescent="0.35">
      <c r="A354" s="2">
        <f xml:space="preserve"> ROW( data_scaledImpacts[[#This Row],[row_id]] ) - ROW( data_scaledImpacts[[#Headers],[row_id]] )</f>
        <v>353</v>
      </c>
      <c r="B354" s="32" t="s">
        <v>649</v>
      </c>
      <c r="C354" s="33" t="s">
        <v>474</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hidden="1" x14ac:dyDescent="0.35">
      <c r="A355" s="2">
        <f xml:space="preserve"> ROW( data_scaledImpacts[[#This Row],[row_id]] ) - ROW( data_scaledImpacts[[#Headers],[row_id]] )</f>
        <v>354</v>
      </c>
      <c r="B355" s="32" t="s">
        <v>649</v>
      </c>
      <c r="C355" s="33" t="s">
        <v>474</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hidden="1" x14ac:dyDescent="0.35">
      <c r="A356" s="2">
        <f xml:space="preserve"> ROW( data_scaledImpacts[[#This Row],[row_id]] ) - ROW( data_scaledImpacts[[#Headers],[row_id]] )</f>
        <v>355</v>
      </c>
      <c r="B356" s="32" t="s">
        <v>649</v>
      </c>
      <c r="C356" s="33" t="s">
        <v>474</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hidden="1" x14ac:dyDescent="0.35">
      <c r="A357" s="2">
        <f xml:space="preserve"> ROW( data_scaledImpacts[[#This Row],[row_id]] ) - ROW( data_scaledImpacts[[#Headers],[row_id]] )</f>
        <v>356</v>
      </c>
      <c r="B357" s="32" t="s">
        <v>649</v>
      </c>
      <c r="C357" s="33" t="s">
        <v>474</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hidden="1" x14ac:dyDescent="0.35">
      <c r="A358" s="2">
        <f xml:space="preserve"> ROW( data_scaledImpacts[[#This Row],[row_id]] ) - ROW( data_scaledImpacts[[#Headers],[row_id]] )</f>
        <v>357</v>
      </c>
      <c r="B358" s="32" t="s">
        <v>649</v>
      </c>
      <c r="C358" s="33" t="s">
        <v>474</v>
      </c>
      <c r="D358" s="34"/>
      <c r="E358" s="33"/>
      <c r="F358" s="32" t="s">
        <v>2</v>
      </c>
      <c r="G358" s="33">
        <v>4</v>
      </c>
      <c r="H358" s="136"/>
      <c r="I358" s="136"/>
      <c r="J358" s="136"/>
      <c r="K358" s="136"/>
      <c r="L358" s="136"/>
      <c r="M358" s="136"/>
      <c r="N358" s="111"/>
    </row>
    <row r="359" spans="1:14" hidden="1" x14ac:dyDescent="0.35">
      <c r="A359" s="2">
        <f xml:space="preserve"> ROW( data_scaledImpacts[[#This Row],[row_id]] ) - ROW( data_scaledImpacts[[#Headers],[row_id]] )</f>
        <v>358</v>
      </c>
      <c r="B359" s="32" t="s">
        <v>649</v>
      </c>
      <c r="C359" s="33" t="s">
        <v>474</v>
      </c>
      <c r="D359" s="34"/>
      <c r="E359" s="33"/>
      <c r="F359" s="32" t="s">
        <v>2</v>
      </c>
      <c r="G359" s="33">
        <v>5</v>
      </c>
      <c r="H359" s="136"/>
      <c r="I359" s="136"/>
      <c r="J359" s="136"/>
      <c r="K359" s="136"/>
      <c r="L359" s="136"/>
      <c r="M359" s="136"/>
      <c r="N359" s="111"/>
    </row>
    <row r="360" spans="1:14" hidden="1" x14ac:dyDescent="0.35">
      <c r="A360" s="2">
        <f xml:space="preserve"> ROW( data_scaledImpacts[[#This Row],[row_id]] ) - ROW( data_scaledImpacts[[#Headers],[row_id]] )</f>
        <v>359</v>
      </c>
      <c r="B360" s="32" t="s">
        <v>649</v>
      </c>
      <c r="C360" s="33" t="s">
        <v>474</v>
      </c>
      <c r="D360" s="34"/>
      <c r="E360" s="33"/>
      <c r="F360" s="32" t="s">
        <v>2</v>
      </c>
      <c r="G360" s="33">
        <v>6</v>
      </c>
      <c r="H360" s="136"/>
      <c r="I360" s="136"/>
      <c r="J360" s="136"/>
      <c r="K360" s="136"/>
      <c r="L360" s="136"/>
      <c r="M360" s="136"/>
      <c r="N360" s="111"/>
    </row>
    <row r="361" spans="1:14" hidden="1" x14ac:dyDescent="0.35">
      <c r="A361" s="2">
        <f xml:space="preserve"> ROW( data_scaledImpacts[[#This Row],[row_id]] ) - ROW( data_scaledImpacts[[#Headers],[row_id]] )</f>
        <v>360</v>
      </c>
      <c r="B361" s="32" t="s">
        <v>649</v>
      </c>
      <c r="C361" s="33" t="s">
        <v>474</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hidden="1" x14ac:dyDescent="0.35">
      <c r="A362" s="2">
        <f xml:space="preserve"> ROW( data_scaledImpacts[[#This Row],[row_id]] ) - ROW( data_scaledImpacts[[#Headers],[row_id]] )</f>
        <v>361</v>
      </c>
      <c r="B362" s="32" t="s">
        <v>649</v>
      </c>
      <c r="C362" s="33" t="s">
        <v>474</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hidden="1" x14ac:dyDescent="0.35">
      <c r="A363" s="2">
        <f xml:space="preserve"> ROW( data_scaledImpacts[[#This Row],[row_id]] ) - ROW( data_scaledImpacts[[#Headers],[row_id]] )</f>
        <v>362</v>
      </c>
      <c r="B363" s="32" t="s">
        <v>649</v>
      </c>
      <c r="C363" s="33" t="s">
        <v>474</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hidden="1" x14ac:dyDescent="0.35">
      <c r="A364" s="2">
        <f xml:space="preserve"> ROW( data_scaledImpacts[[#This Row],[row_id]] ) - ROW( data_scaledImpacts[[#Headers],[row_id]] )</f>
        <v>363</v>
      </c>
      <c r="B364" s="32" t="s">
        <v>649</v>
      </c>
      <c r="C364" s="33" t="s">
        <v>474</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hidden="1" x14ac:dyDescent="0.35">
      <c r="A365" s="2">
        <f xml:space="preserve"> ROW( data_scaledImpacts[[#This Row],[row_id]] ) - ROW( data_scaledImpacts[[#Headers],[row_id]] )</f>
        <v>364</v>
      </c>
      <c r="B365" s="32" t="s">
        <v>649</v>
      </c>
      <c r="C365" s="33" t="s">
        <v>474</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hidden="1" x14ac:dyDescent="0.35">
      <c r="A366" s="2">
        <f xml:space="preserve"> ROW( data_scaledImpacts[[#This Row],[row_id]] ) - ROW( data_scaledImpacts[[#Headers],[row_id]] )</f>
        <v>365</v>
      </c>
      <c r="B366" s="32" t="s">
        <v>649</v>
      </c>
      <c r="C366" s="33" t="s">
        <v>474</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hidden="1" x14ac:dyDescent="0.35">
      <c r="A367" s="2">
        <f xml:space="preserve"> ROW( data_scaledImpacts[[#This Row],[row_id]] ) - ROW( data_scaledImpacts[[#Headers],[row_id]] )</f>
        <v>366</v>
      </c>
      <c r="B367" s="32" t="s">
        <v>649</v>
      </c>
      <c r="C367" s="33" t="s">
        <v>474</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hidden="1" x14ac:dyDescent="0.35">
      <c r="A368" s="2">
        <f xml:space="preserve"> ROW( data_scaledImpacts[[#This Row],[row_id]] ) - ROW( data_scaledImpacts[[#Headers],[row_id]] )</f>
        <v>367</v>
      </c>
      <c r="B368" s="32" t="s">
        <v>649</v>
      </c>
      <c r="C368" s="33" t="s">
        <v>474</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hidden="1" x14ac:dyDescent="0.35">
      <c r="A369" s="2">
        <f xml:space="preserve"> ROW( data_scaledImpacts[[#This Row],[row_id]] ) - ROW( data_scaledImpacts[[#Headers],[row_id]] )</f>
        <v>368</v>
      </c>
      <c r="B369" s="32" t="s">
        <v>649</v>
      </c>
      <c r="C369" s="33" t="s">
        <v>474</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hidden="1" x14ac:dyDescent="0.35">
      <c r="A370" s="2">
        <f xml:space="preserve"> ROW( data_scaledImpacts[[#This Row],[row_id]] ) - ROW( data_scaledImpacts[[#Headers],[row_id]] )</f>
        <v>369</v>
      </c>
      <c r="B370" s="32" t="s">
        <v>649</v>
      </c>
      <c r="C370" s="33" t="s">
        <v>474</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hidden="1" x14ac:dyDescent="0.35">
      <c r="A371" s="2">
        <f xml:space="preserve"> ROW( data_scaledImpacts[[#This Row],[row_id]] ) - ROW( data_scaledImpacts[[#Headers],[row_id]] )</f>
        <v>370</v>
      </c>
      <c r="B371" s="32" t="s">
        <v>649</v>
      </c>
      <c r="C371" s="33" t="s">
        <v>474</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hidden="1" x14ac:dyDescent="0.35">
      <c r="A372" s="2">
        <f xml:space="preserve"> ROW( data_scaledImpacts[[#This Row],[row_id]] ) - ROW( data_scaledImpacts[[#Headers],[row_id]] )</f>
        <v>371</v>
      </c>
      <c r="B372" s="32" t="s">
        <v>649</v>
      </c>
      <c r="C372" s="33" t="s">
        <v>474</v>
      </c>
      <c r="D372" s="34"/>
      <c r="E372" s="33"/>
      <c r="F372" s="32" t="s">
        <v>4</v>
      </c>
      <c r="G372" s="33">
        <v>6</v>
      </c>
      <c r="H372" s="136"/>
      <c r="I372" s="136"/>
      <c r="J372" s="136"/>
      <c r="K372" s="136"/>
      <c r="L372" s="136"/>
      <c r="M372" s="136"/>
      <c r="N372" s="111"/>
    </row>
    <row r="373" spans="1:14" hidden="1" x14ac:dyDescent="0.35">
      <c r="A373" s="2">
        <f xml:space="preserve"> ROW( data_scaledImpacts[[#This Row],[row_id]] ) - ROW( data_scaledImpacts[[#Headers],[row_id]] )</f>
        <v>372</v>
      </c>
      <c r="B373" s="32" t="s">
        <v>455</v>
      </c>
      <c r="C373" s="33" t="s">
        <v>440</v>
      </c>
      <c r="D373" t="s">
        <v>441</v>
      </c>
      <c r="E373" s="33"/>
      <c r="F373" s="32" t="s">
        <v>0</v>
      </c>
      <c r="G373" s="33">
        <v>1</v>
      </c>
      <c r="H373" s="35">
        <v>833955.67567921046</v>
      </c>
      <c r="I373" s="35">
        <v>0</v>
      </c>
      <c r="J373" s="35">
        <v>0</v>
      </c>
      <c r="K373" s="35">
        <v>0</v>
      </c>
      <c r="L373" s="35">
        <v>125950996.54435354</v>
      </c>
      <c r="M373" s="35">
        <v>151670614.01587898</v>
      </c>
      <c r="N373" s="104">
        <v>-127193740.57073744</v>
      </c>
    </row>
    <row r="374" spans="1:14" hidden="1" x14ac:dyDescent="0.35">
      <c r="A374" s="2">
        <f xml:space="preserve"> ROW( data_scaledImpacts[[#This Row],[row_id]] ) - ROW( data_scaledImpacts[[#Headers],[row_id]] )</f>
        <v>373</v>
      </c>
      <c r="B374" s="32" t="s">
        <v>455</v>
      </c>
      <c r="C374" s="33" t="s">
        <v>440</v>
      </c>
      <c r="D374" t="s">
        <v>441</v>
      </c>
      <c r="E374" s="33"/>
      <c r="F374" s="32" t="s">
        <v>0</v>
      </c>
      <c r="G374" s="33">
        <v>2</v>
      </c>
      <c r="H374" s="35">
        <v>-12732448.328550521</v>
      </c>
      <c r="I374" s="35">
        <v>0</v>
      </c>
      <c r="J374" s="35">
        <v>0</v>
      </c>
      <c r="K374" s="35">
        <v>0</v>
      </c>
      <c r="L374" s="35">
        <v>37241404.299913421</v>
      </c>
      <c r="M374" s="35">
        <v>191019368.85300586</v>
      </c>
      <c r="N374" s="104">
        <v>71988807.196545109</v>
      </c>
    </row>
    <row r="375" spans="1:14" hidden="1" x14ac:dyDescent="0.35">
      <c r="A375" s="2">
        <f xml:space="preserve"> ROW( data_scaledImpacts[[#This Row],[row_id]] ) - ROW( data_scaledImpacts[[#Headers],[row_id]] )</f>
        <v>374</v>
      </c>
      <c r="B375" s="32" t="s">
        <v>455</v>
      </c>
      <c r="C375" s="33" t="s">
        <v>440</v>
      </c>
      <c r="D375" t="s">
        <v>441</v>
      </c>
      <c r="E375" s="33"/>
      <c r="F375" s="32" t="s">
        <v>0</v>
      </c>
      <c r="G375" s="33">
        <v>3</v>
      </c>
      <c r="H375" s="35">
        <v>-6504223.9529707134</v>
      </c>
      <c r="I375" s="35">
        <v>0</v>
      </c>
      <c r="J375" s="35">
        <v>0</v>
      </c>
      <c r="K375" s="35">
        <v>0</v>
      </c>
      <c r="L375" s="35">
        <v>209005729.56194946</v>
      </c>
      <c r="M375" s="35">
        <v>308245503.23347974</v>
      </c>
      <c r="N375" s="104">
        <v>325202407.30808288</v>
      </c>
    </row>
    <row r="376" spans="1:14" hidden="1" x14ac:dyDescent="0.35">
      <c r="A376" s="2">
        <f xml:space="preserve"> ROW( data_scaledImpacts[[#This Row],[row_id]] ) - ROW( data_scaledImpacts[[#Headers],[row_id]] )</f>
        <v>375</v>
      </c>
      <c r="B376" s="32" t="s">
        <v>455</v>
      </c>
      <c r="C376" s="33" t="s">
        <v>440</v>
      </c>
      <c r="D376" t="s">
        <v>441</v>
      </c>
      <c r="E376" s="33"/>
      <c r="F376" s="32" t="s">
        <v>0</v>
      </c>
      <c r="G376" s="33">
        <v>4</v>
      </c>
      <c r="H376" s="35">
        <v>-14681336.323140062</v>
      </c>
      <c r="I376" s="35">
        <v>0</v>
      </c>
      <c r="J376" s="35">
        <v>0</v>
      </c>
      <c r="K376" s="35">
        <v>0</v>
      </c>
      <c r="L376" s="35">
        <v>54582452.595017903</v>
      </c>
      <c r="M376" s="35">
        <v>315797887.28564888</v>
      </c>
      <c r="N376" s="104">
        <v>368195342.23311549</v>
      </c>
    </row>
    <row r="377" spans="1:14" hidden="1" x14ac:dyDescent="0.35">
      <c r="A377" s="2">
        <f xml:space="preserve"> ROW( data_scaledImpacts[[#This Row],[row_id]] ) - ROW( data_scaledImpacts[[#Headers],[row_id]] )</f>
        <v>376</v>
      </c>
      <c r="B377" s="32" t="s">
        <v>455</v>
      </c>
      <c r="C377" s="33" t="s">
        <v>440</v>
      </c>
      <c r="D377" t="s">
        <v>441</v>
      </c>
      <c r="E377" s="33"/>
      <c r="F377" s="32" t="s">
        <v>0</v>
      </c>
      <c r="G377" s="33">
        <v>5</v>
      </c>
      <c r="H377" s="35">
        <v>-3769537.6288897921</v>
      </c>
      <c r="I377" s="35">
        <v>0</v>
      </c>
      <c r="J377" s="35">
        <v>0</v>
      </c>
      <c r="K377" s="35">
        <v>0</v>
      </c>
      <c r="L377" s="35">
        <v>334041101.73899299</v>
      </c>
      <c r="M377" s="35">
        <v>394774897.08634967</v>
      </c>
      <c r="N377" s="104">
        <v>556725000.5024792</v>
      </c>
    </row>
    <row r="378" spans="1:14" hidden="1" x14ac:dyDescent="0.35">
      <c r="A378" s="2">
        <f xml:space="preserve"> ROW( data_scaledImpacts[[#This Row],[row_id]] ) - ROW( data_scaledImpacts[[#Headers],[row_id]] )</f>
        <v>377</v>
      </c>
      <c r="B378" s="32" t="s">
        <v>455</v>
      </c>
      <c r="C378" s="33" t="s">
        <v>440</v>
      </c>
      <c r="D378" t="s">
        <v>441</v>
      </c>
      <c r="E378" s="33"/>
      <c r="F378" s="32" t="s">
        <v>0</v>
      </c>
      <c r="G378" s="33">
        <v>6</v>
      </c>
      <c r="H378" s="35">
        <v>38817338.066853993</v>
      </c>
      <c r="I378" s="35">
        <v>0</v>
      </c>
      <c r="J378" s="35">
        <v>0</v>
      </c>
      <c r="K378" s="35">
        <v>0</v>
      </c>
      <c r="L378" s="35">
        <v>882740143.84814334</v>
      </c>
      <c r="M378" s="35">
        <v>789694545.54109979</v>
      </c>
      <c r="N378" s="104">
        <v>841790221.14935958</v>
      </c>
    </row>
    <row r="379" spans="1:14" hidden="1" x14ac:dyDescent="0.35">
      <c r="A379" s="2">
        <f xml:space="preserve"> ROW( data_scaledImpacts[[#This Row],[row_id]] ) - ROW( data_scaledImpacts[[#Headers],[row_id]] )</f>
        <v>378</v>
      </c>
      <c r="B379" s="32" t="s">
        <v>455</v>
      </c>
      <c r="C379" s="33" t="s">
        <v>440</v>
      </c>
      <c r="D379" t="s">
        <v>441</v>
      </c>
      <c r="E379" s="33"/>
      <c r="F379" s="32" t="s">
        <v>1</v>
      </c>
      <c r="G379" s="33">
        <v>1</v>
      </c>
      <c r="H379" s="35">
        <v>6793979.3684481941</v>
      </c>
      <c r="I379" s="35">
        <v>0</v>
      </c>
      <c r="J379" s="35">
        <v>0</v>
      </c>
      <c r="K379" s="35">
        <v>0</v>
      </c>
      <c r="L379" s="35">
        <v>81194456.037927628</v>
      </c>
      <c r="M379" s="35">
        <v>-38618457.31167797</v>
      </c>
      <c r="N379" s="104">
        <v>25426998.397166688</v>
      </c>
    </row>
    <row r="380" spans="1:14" hidden="1" x14ac:dyDescent="0.35">
      <c r="A380" s="2">
        <f xml:space="preserve"> ROW( data_scaledImpacts[[#This Row],[row_id]] ) - ROW( data_scaledImpacts[[#Headers],[row_id]] )</f>
        <v>379</v>
      </c>
      <c r="B380" s="32" t="s">
        <v>455</v>
      </c>
      <c r="C380" s="33" t="s">
        <v>440</v>
      </c>
      <c r="D380" t="s">
        <v>441</v>
      </c>
      <c r="E380" s="33"/>
      <c r="F380" s="32" t="s">
        <v>1</v>
      </c>
      <c r="G380" s="33">
        <v>2</v>
      </c>
      <c r="H380" s="35">
        <v>-9130453.0167079307</v>
      </c>
      <c r="I380" s="35">
        <v>0</v>
      </c>
      <c r="J380" s="35">
        <v>0</v>
      </c>
      <c r="K380" s="35">
        <v>0</v>
      </c>
      <c r="L380" s="35">
        <v>-130032958.87747781</v>
      </c>
      <c r="M380" s="35">
        <v>-41132590.226295039</v>
      </c>
      <c r="N380" s="104">
        <v>62665620.966512024</v>
      </c>
    </row>
    <row r="381" spans="1:14" hidden="1" x14ac:dyDescent="0.35">
      <c r="A381" s="2">
        <f xml:space="preserve"> ROW( data_scaledImpacts[[#This Row],[row_id]] ) - ROW( data_scaledImpacts[[#Headers],[row_id]] )</f>
        <v>380</v>
      </c>
      <c r="B381" s="32" t="s">
        <v>455</v>
      </c>
      <c r="C381" s="33" t="s">
        <v>440</v>
      </c>
      <c r="D381" t="s">
        <v>441</v>
      </c>
      <c r="E381" s="33"/>
      <c r="F381" s="32" t="s">
        <v>1</v>
      </c>
      <c r="G381" s="33">
        <v>3</v>
      </c>
      <c r="H381" s="35">
        <v>-18980167.406695455</v>
      </c>
      <c r="I381" s="35">
        <v>0</v>
      </c>
      <c r="J381" s="35">
        <v>0</v>
      </c>
      <c r="K381" s="35">
        <v>0</v>
      </c>
      <c r="L381" s="35">
        <v>-355459821.87295723</v>
      </c>
      <c r="M381" s="35">
        <v>-155344271.84199455</v>
      </c>
      <c r="N381" s="104">
        <v>283447612.30343342</v>
      </c>
    </row>
    <row r="382" spans="1:14" hidden="1" x14ac:dyDescent="0.35">
      <c r="A382" s="2">
        <f xml:space="preserve"> ROW( data_scaledImpacts[[#This Row],[row_id]] ) - ROW( data_scaledImpacts[[#Headers],[row_id]] )</f>
        <v>381</v>
      </c>
      <c r="B382" s="32" t="s">
        <v>455</v>
      </c>
      <c r="C382" s="33" t="s">
        <v>440</v>
      </c>
      <c r="D382" t="s">
        <v>441</v>
      </c>
      <c r="E382" s="33"/>
      <c r="F382" s="32" t="s">
        <v>1</v>
      </c>
      <c r="G382" s="33">
        <v>4</v>
      </c>
      <c r="H382" s="35">
        <v>2647621.0529114292</v>
      </c>
      <c r="I382" s="35">
        <v>0</v>
      </c>
      <c r="J382" s="35">
        <v>0</v>
      </c>
      <c r="K382" s="35">
        <v>0</v>
      </c>
      <c r="L382" s="35">
        <v>18850274.361981235</v>
      </c>
      <c r="M382" s="35">
        <v>61272427.66674228</v>
      </c>
      <c r="N382" s="104">
        <v>382752881.79046124</v>
      </c>
    </row>
    <row r="383" spans="1:14" hidden="1" x14ac:dyDescent="0.35">
      <c r="A383" s="2">
        <f xml:space="preserve"> ROW( data_scaledImpacts[[#This Row],[row_id]] ) - ROW( data_scaledImpacts[[#Headers],[row_id]] )</f>
        <v>382</v>
      </c>
      <c r="B383" s="32" t="s">
        <v>455</v>
      </c>
      <c r="C383" s="33" t="s">
        <v>440</v>
      </c>
      <c r="D383" t="s">
        <v>441</v>
      </c>
      <c r="E383" s="33"/>
      <c r="F383" s="32" t="s">
        <v>1</v>
      </c>
      <c r="G383" s="33">
        <v>5</v>
      </c>
      <c r="H383" s="35">
        <v>3521633.484461234</v>
      </c>
      <c r="I383" s="35">
        <v>0</v>
      </c>
      <c r="J383" s="35">
        <v>0</v>
      </c>
      <c r="K383" s="35">
        <v>0</v>
      </c>
      <c r="L383" s="35">
        <v>135591617.93397263</v>
      </c>
      <c r="M383" s="35">
        <v>153022658.88661218</v>
      </c>
      <c r="N383" s="104">
        <v>494321254.28333068</v>
      </c>
    </row>
    <row r="384" spans="1:14" hidden="1" x14ac:dyDescent="0.35">
      <c r="A384" s="2">
        <f xml:space="preserve"> ROW( data_scaledImpacts[[#This Row],[row_id]] ) - ROW( data_scaledImpacts[[#Headers],[row_id]] )</f>
        <v>383</v>
      </c>
      <c r="B384" s="32" t="s">
        <v>455</v>
      </c>
      <c r="C384" s="33" t="s">
        <v>440</v>
      </c>
      <c r="D384" t="s">
        <v>441</v>
      </c>
      <c r="E384" s="33"/>
      <c r="F384" s="32" t="s">
        <v>5</v>
      </c>
      <c r="G384" s="33">
        <v>1</v>
      </c>
      <c r="H384" s="35">
        <v>-8787665.3894400802</v>
      </c>
      <c r="I384" s="35">
        <v>0</v>
      </c>
      <c r="J384" s="35">
        <v>0</v>
      </c>
      <c r="K384" s="35">
        <v>0</v>
      </c>
      <c r="L384" s="35">
        <v>-182147498.30927795</v>
      </c>
      <c r="M384" s="35">
        <v>14221151.839912698</v>
      </c>
      <c r="N384" s="104">
        <v>-73965301.716905624</v>
      </c>
    </row>
    <row r="385" spans="1:14" hidden="1" x14ac:dyDescent="0.35">
      <c r="A385" s="2">
        <f xml:space="preserve"> ROW( data_scaledImpacts[[#This Row],[row_id]] ) - ROW( data_scaledImpacts[[#Headers],[row_id]] )</f>
        <v>384</v>
      </c>
      <c r="B385" s="32" t="s">
        <v>455</v>
      </c>
      <c r="C385" s="33" t="s">
        <v>440</v>
      </c>
      <c r="D385" t="s">
        <v>441</v>
      </c>
      <c r="E385" s="33"/>
      <c r="F385" s="32" t="s">
        <v>5</v>
      </c>
      <c r="G385" s="33">
        <v>2</v>
      </c>
      <c r="H385" s="35">
        <v>-14156776.313757682</v>
      </c>
      <c r="I385" s="35">
        <v>0</v>
      </c>
      <c r="J385" s="35">
        <v>0</v>
      </c>
      <c r="K385" s="35">
        <v>0</v>
      </c>
      <c r="L385" s="35">
        <v>-251179625.29402378</v>
      </c>
      <c r="M385" s="35">
        <v>41473011.97318466</v>
      </c>
      <c r="N385" s="104">
        <v>112831063.18968263</v>
      </c>
    </row>
    <row r="386" spans="1:14" hidden="1" x14ac:dyDescent="0.35">
      <c r="A386" s="2">
        <f xml:space="preserve"> ROW( data_scaledImpacts[[#This Row],[row_id]] ) - ROW( data_scaledImpacts[[#Headers],[row_id]] )</f>
        <v>385</v>
      </c>
      <c r="B386" s="32" t="s">
        <v>455</v>
      </c>
      <c r="C386" s="33" t="s">
        <v>440</v>
      </c>
      <c r="D386" t="s">
        <v>441</v>
      </c>
      <c r="E386" s="33"/>
      <c r="F386" s="32" t="s">
        <v>5</v>
      </c>
      <c r="G386" s="33">
        <v>3</v>
      </c>
      <c r="H386" s="35">
        <v>-27889546.849699378</v>
      </c>
      <c r="I386" s="35">
        <v>0</v>
      </c>
      <c r="J386" s="35">
        <v>0</v>
      </c>
      <c r="K386" s="35">
        <v>0</v>
      </c>
      <c r="L386" s="35">
        <v>-284764739.94168824</v>
      </c>
      <c r="M386" s="35">
        <v>216818266.8729049</v>
      </c>
      <c r="N386" s="104">
        <v>546797010.61964226</v>
      </c>
    </row>
    <row r="387" spans="1:14" hidden="1" x14ac:dyDescent="0.35">
      <c r="A387" s="2">
        <f xml:space="preserve"> ROW( data_scaledImpacts[[#This Row],[row_id]] ) - ROW( data_scaledImpacts[[#Headers],[row_id]] )</f>
        <v>386</v>
      </c>
      <c r="B387" s="32" t="s">
        <v>455</v>
      </c>
      <c r="C387" s="33" t="s">
        <v>440</v>
      </c>
      <c r="D387" t="s">
        <v>441</v>
      </c>
      <c r="E387" s="33"/>
      <c r="F387" s="32" t="s">
        <v>5</v>
      </c>
      <c r="G387" s="33">
        <v>4</v>
      </c>
      <c r="H387" s="35">
        <v>-8199714.761307966</v>
      </c>
      <c r="I387" s="35">
        <v>0</v>
      </c>
      <c r="J387" s="35">
        <v>0</v>
      </c>
      <c r="K387" s="35">
        <v>0</v>
      </c>
      <c r="L387" s="35">
        <v>-77165777.983012244</v>
      </c>
      <c r="M387" s="35">
        <v>580901271.78943241</v>
      </c>
      <c r="N387" s="104">
        <v>841824979.78959179</v>
      </c>
    </row>
    <row r="388" spans="1:14" hidden="1" x14ac:dyDescent="0.35">
      <c r="A388" s="2">
        <f xml:space="preserve"> ROW( data_scaledImpacts[[#This Row],[row_id]] ) - ROW( data_scaledImpacts[[#Headers],[row_id]] )</f>
        <v>387</v>
      </c>
      <c r="B388" s="32" t="s">
        <v>455</v>
      </c>
      <c r="C388" s="33" t="s">
        <v>440</v>
      </c>
      <c r="D388" t="s">
        <v>441</v>
      </c>
      <c r="E388" s="33"/>
      <c r="F388" s="32" t="s">
        <v>5</v>
      </c>
      <c r="G388" s="33">
        <v>5</v>
      </c>
      <c r="H388" s="35">
        <v>62304137.626185648</v>
      </c>
      <c r="I388" s="35">
        <v>0</v>
      </c>
      <c r="J388" s="35">
        <v>0</v>
      </c>
      <c r="K388" s="35">
        <v>0</v>
      </c>
      <c r="L388" s="35">
        <v>1026640732.7582792</v>
      </c>
      <c r="M388" s="35">
        <v>1556571391.1900184</v>
      </c>
      <c r="N388" s="104">
        <v>1076916987.3521674</v>
      </c>
    </row>
    <row r="389" spans="1:14" hidden="1" x14ac:dyDescent="0.35">
      <c r="A389" s="2">
        <f xml:space="preserve"> ROW( data_scaledImpacts[[#This Row],[row_id]] ) - ROW( data_scaledImpacts[[#Headers],[row_id]] )</f>
        <v>388</v>
      </c>
      <c r="B389" s="32" t="s">
        <v>455</v>
      </c>
      <c r="C389" s="33" t="s">
        <v>440</v>
      </c>
      <c r="D389" t="s">
        <v>441</v>
      </c>
      <c r="E389" s="33"/>
      <c r="F389" s="32" t="s">
        <v>5</v>
      </c>
      <c r="G389" s="33">
        <v>6</v>
      </c>
      <c r="H389" s="35">
        <v>57774010.257023066</v>
      </c>
      <c r="I389" s="35">
        <v>0</v>
      </c>
      <c r="J389" s="35">
        <v>0</v>
      </c>
      <c r="K389" s="35">
        <v>0</v>
      </c>
      <c r="L389" s="35">
        <v>1110283767.2063565</v>
      </c>
      <c r="M389" s="35">
        <v>1501417406.9134431</v>
      </c>
      <c r="N389" s="104">
        <v>1388531826.7703781</v>
      </c>
    </row>
    <row r="390" spans="1:14" hidden="1" x14ac:dyDescent="0.35">
      <c r="A390" s="2">
        <f xml:space="preserve"> ROW( data_scaledImpacts[[#This Row],[row_id]] ) - ROW( data_scaledImpacts[[#Headers],[row_id]] )</f>
        <v>389</v>
      </c>
      <c r="B390" s="32" t="s">
        <v>455</v>
      </c>
      <c r="C390" s="33" t="s">
        <v>440</v>
      </c>
      <c r="D390" t="s">
        <v>441</v>
      </c>
      <c r="E390" s="33"/>
      <c r="F390" s="32" t="s">
        <v>2</v>
      </c>
      <c r="G390" s="33">
        <v>1</v>
      </c>
      <c r="H390" s="35">
        <v>-15703401.539577648</v>
      </c>
      <c r="I390" s="35">
        <v>0</v>
      </c>
      <c r="J390" s="35">
        <v>0</v>
      </c>
      <c r="K390" s="35">
        <v>0</v>
      </c>
      <c r="L390" s="35">
        <v>-494401425.9690932</v>
      </c>
      <c r="M390" s="35">
        <v>74289616.242595583</v>
      </c>
      <c r="N390" s="104">
        <v>106840735.51443835</v>
      </c>
    </row>
    <row r="391" spans="1:14" hidden="1" x14ac:dyDescent="0.35">
      <c r="A391" s="2">
        <f xml:space="preserve"> ROW( data_scaledImpacts[[#This Row],[row_id]] ) - ROW( data_scaledImpacts[[#Headers],[row_id]] )</f>
        <v>390</v>
      </c>
      <c r="B391" s="32" t="s">
        <v>455</v>
      </c>
      <c r="C391" s="33" t="s">
        <v>440</v>
      </c>
      <c r="D391" t="s">
        <v>441</v>
      </c>
      <c r="E391" s="33"/>
      <c r="F391" s="32" t="s">
        <v>2</v>
      </c>
      <c r="G391" s="33">
        <v>2</v>
      </c>
      <c r="H391" s="35">
        <v>-49406733.502099313</v>
      </c>
      <c r="I391" s="35">
        <v>0</v>
      </c>
      <c r="J391" s="35">
        <v>0</v>
      </c>
      <c r="K391" s="35">
        <v>0</v>
      </c>
      <c r="L391" s="35">
        <v>-1029467445.2930403</v>
      </c>
      <c r="M391" s="35">
        <v>-158362157.73471239</v>
      </c>
      <c r="N391" s="104">
        <v>90651642.878526285</v>
      </c>
    </row>
    <row r="392" spans="1:14" hidden="1" x14ac:dyDescent="0.35">
      <c r="A392" s="2">
        <f xml:space="preserve"> ROW( data_scaledImpacts[[#This Row],[row_id]] ) - ROW( data_scaledImpacts[[#Headers],[row_id]] )</f>
        <v>391</v>
      </c>
      <c r="B392" s="32" t="s">
        <v>455</v>
      </c>
      <c r="C392" s="33" t="s">
        <v>440</v>
      </c>
      <c r="D392" t="s">
        <v>441</v>
      </c>
      <c r="E392" s="33"/>
      <c r="F392" s="32" t="s">
        <v>2</v>
      </c>
      <c r="G392" s="33">
        <v>3</v>
      </c>
      <c r="H392" s="35">
        <v>-97454201.475163564</v>
      </c>
      <c r="I392" s="35">
        <v>0</v>
      </c>
      <c r="J392" s="35">
        <v>0</v>
      </c>
      <c r="K392" s="35">
        <v>0</v>
      </c>
      <c r="L392" s="35">
        <v>-1802359272.9539783</v>
      </c>
      <c r="M392" s="35">
        <v>114775503.89003374</v>
      </c>
      <c r="N392" s="104">
        <v>465726257.37273884</v>
      </c>
    </row>
    <row r="393" spans="1:14" hidden="1" x14ac:dyDescent="0.35">
      <c r="A393" s="2">
        <f xml:space="preserve"> ROW( data_scaledImpacts[[#This Row],[row_id]] ) - ROW( data_scaledImpacts[[#Headers],[row_id]] )</f>
        <v>392</v>
      </c>
      <c r="B393" s="32" t="s">
        <v>455</v>
      </c>
      <c r="C393" s="33" t="s">
        <v>440</v>
      </c>
      <c r="D393" t="s">
        <v>441</v>
      </c>
      <c r="E393" s="33"/>
      <c r="F393" s="32" t="s">
        <v>3</v>
      </c>
      <c r="G393" s="33">
        <v>1</v>
      </c>
      <c r="H393" s="35">
        <v>-7426706.713678726</v>
      </c>
      <c r="I393" s="35">
        <v>0</v>
      </c>
      <c r="J393" s="35">
        <v>0</v>
      </c>
      <c r="K393" s="35">
        <v>0</v>
      </c>
      <c r="L393" s="35">
        <v>-129185732.60706647</v>
      </c>
      <c r="M393" s="35">
        <v>51461331.012649119</v>
      </c>
      <c r="N393" s="104">
        <v>96041444.901121408</v>
      </c>
    </row>
    <row r="394" spans="1:14" hidden="1" x14ac:dyDescent="0.35">
      <c r="A394" s="2">
        <f xml:space="preserve"> ROW( data_scaledImpacts[[#This Row],[row_id]] ) - ROW( data_scaledImpacts[[#Headers],[row_id]] )</f>
        <v>393</v>
      </c>
      <c r="B394" s="32" t="s">
        <v>455</v>
      </c>
      <c r="C394" s="33" t="s">
        <v>440</v>
      </c>
      <c r="D394" t="s">
        <v>441</v>
      </c>
      <c r="E394" s="33"/>
      <c r="F394" s="32" t="s">
        <v>3</v>
      </c>
      <c r="G394" s="33">
        <v>2</v>
      </c>
      <c r="H394" s="35">
        <v>1448745.3524355364</v>
      </c>
      <c r="I394" s="35">
        <v>0</v>
      </c>
      <c r="J394" s="35">
        <v>0</v>
      </c>
      <c r="K394" s="35">
        <v>0</v>
      </c>
      <c r="L394" s="35">
        <v>6668931.2574431123</v>
      </c>
      <c r="M394" s="35">
        <v>177839201.01888281</v>
      </c>
      <c r="N394" s="104">
        <v>208015130.76226464</v>
      </c>
    </row>
    <row r="395" spans="1:14" hidden="1" x14ac:dyDescent="0.35">
      <c r="A395" s="2">
        <f xml:space="preserve"> ROW( data_scaledImpacts[[#This Row],[row_id]] ) - ROW( data_scaledImpacts[[#Headers],[row_id]] )</f>
        <v>394</v>
      </c>
      <c r="B395" s="32" t="s">
        <v>455</v>
      </c>
      <c r="C395" s="33" t="s">
        <v>440</v>
      </c>
      <c r="D395" t="s">
        <v>441</v>
      </c>
      <c r="E395" s="33"/>
      <c r="F395" s="32" t="s">
        <v>3</v>
      </c>
      <c r="G395" s="33">
        <v>3</v>
      </c>
      <c r="H395" s="35">
        <v>68771699.655444235</v>
      </c>
      <c r="I395" s="35">
        <v>0</v>
      </c>
      <c r="J395" s="35">
        <v>0</v>
      </c>
      <c r="K395" s="35">
        <v>0</v>
      </c>
      <c r="L395" s="35">
        <v>703479487.95962238</v>
      </c>
      <c r="M395" s="35">
        <v>369375986.9336912</v>
      </c>
      <c r="N395" s="104">
        <v>424842529.9828217</v>
      </c>
    </row>
    <row r="396" spans="1:14" hidden="1" x14ac:dyDescent="0.35">
      <c r="A396" s="2">
        <f xml:space="preserve"> ROW( data_scaledImpacts[[#This Row],[row_id]] ) - ROW( data_scaledImpacts[[#Headers],[row_id]] )</f>
        <v>395</v>
      </c>
      <c r="B396" s="32" t="s">
        <v>455</v>
      </c>
      <c r="C396" s="33" t="s">
        <v>440</v>
      </c>
      <c r="D396" t="s">
        <v>441</v>
      </c>
      <c r="E396" s="33"/>
      <c r="F396" s="32" t="s">
        <v>3</v>
      </c>
      <c r="G396" s="33">
        <v>4</v>
      </c>
      <c r="H396" s="35">
        <v>97529989.852743462</v>
      </c>
      <c r="I396" s="35">
        <v>0</v>
      </c>
      <c r="J396" s="35">
        <v>0</v>
      </c>
      <c r="K396" s="35">
        <v>0</v>
      </c>
      <c r="L396" s="35">
        <v>1397411494.8055592</v>
      </c>
      <c r="M396" s="35">
        <v>325495050.56902456</v>
      </c>
      <c r="N396" s="104">
        <v>501288983.72396857</v>
      </c>
    </row>
    <row r="397" spans="1:14" hidden="1" x14ac:dyDescent="0.35">
      <c r="A397" s="2">
        <f xml:space="preserve"> ROW( data_scaledImpacts[[#This Row],[row_id]] ) - ROW( data_scaledImpacts[[#Headers],[row_id]] )</f>
        <v>396</v>
      </c>
      <c r="B397" s="32" t="s">
        <v>455</v>
      </c>
      <c r="C397" s="33" t="s">
        <v>440</v>
      </c>
      <c r="D397" t="s">
        <v>441</v>
      </c>
      <c r="E397" s="33"/>
      <c r="F397" s="32" t="s">
        <v>3</v>
      </c>
      <c r="G397" s="33">
        <v>5</v>
      </c>
      <c r="H397" s="104">
        <v>121455207.82725902</v>
      </c>
      <c r="I397" s="104">
        <v>0</v>
      </c>
      <c r="J397" s="104">
        <v>0</v>
      </c>
      <c r="K397" s="104">
        <v>0</v>
      </c>
      <c r="L397" s="104">
        <v>1837086288.4698544</v>
      </c>
      <c r="M397" s="104">
        <v>452306924.39407957</v>
      </c>
      <c r="N397" s="104">
        <v>601872754.89128208</v>
      </c>
    </row>
    <row r="398" spans="1:14" hidden="1" x14ac:dyDescent="0.35">
      <c r="A398" s="2">
        <f xml:space="preserve"> ROW( data_scaledImpacts[[#This Row],[row_id]] ) - ROW( data_scaledImpacts[[#Headers],[row_id]] )</f>
        <v>397</v>
      </c>
      <c r="B398" s="32" t="s">
        <v>455</v>
      </c>
      <c r="C398" s="33" t="s">
        <v>440</v>
      </c>
      <c r="D398" t="s">
        <v>441</v>
      </c>
      <c r="E398" s="33"/>
      <c r="F398" s="32" t="s">
        <v>3</v>
      </c>
      <c r="G398" s="33">
        <v>6</v>
      </c>
      <c r="H398" s="104">
        <v>131305192.90860653</v>
      </c>
      <c r="I398" s="104">
        <v>0</v>
      </c>
      <c r="J398" s="104">
        <v>0</v>
      </c>
      <c r="K398" s="104">
        <v>0</v>
      </c>
      <c r="L398" s="104">
        <v>1801228801.1101332</v>
      </c>
      <c r="M398" s="104">
        <v>543136137.16201067</v>
      </c>
      <c r="N398" s="104">
        <v>779042039.04018676</v>
      </c>
    </row>
    <row r="399" spans="1:14" hidden="1" x14ac:dyDescent="0.35">
      <c r="A399" s="2">
        <f xml:space="preserve"> ROW( data_scaledImpacts[[#This Row],[row_id]] ) - ROW( data_scaledImpacts[[#Headers],[row_id]] )</f>
        <v>398</v>
      </c>
      <c r="B399" s="32" t="s">
        <v>455</v>
      </c>
      <c r="C399" s="33" t="s">
        <v>440</v>
      </c>
      <c r="D399" t="s">
        <v>441</v>
      </c>
      <c r="E399" s="33"/>
      <c r="F399" s="32" t="s">
        <v>4</v>
      </c>
      <c r="G399" s="33">
        <v>1</v>
      </c>
      <c r="H399" s="104">
        <v>-3139675.1132780001</v>
      </c>
      <c r="I399" s="104">
        <v>0</v>
      </c>
      <c r="J399" s="104">
        <v>0</v>
      </c>
      <c r="K399" s="104">
        <v>0</v>
      </c>
      <c r="L399" s="104">
        <v>75995918.978024304</v>
      </c>
      <c r="M399" s="104">
        <v>-99298755.561439052</v>
      </c>
      <c r="N399" s="104">
        <v>-148450207.44844097</v>
      </c>
    </row>
    <row r="400" spans="1:14" hidden="1" x14ac:dyDescent="0.35">
      <c r="A400" s="2">
        <f xml:space="preserve"> ROW( data_scaledImpacts[[#This Row],[row_id]] ) - ROW( data_scaledImpacts[[#Headers],[row_id]] )</f>
        <v>399</v>
      </c>
      <c r="B400" s="32" t="s">
        <v>455</v>
      </c>
      <c r="C400" s="33" t="s">
        <v>440</v>
      </c>
      <c r="D400" t="s">
        <v>441</v>
      </c>
      <c r="E400" s="33"/>
      <c r="F400" s="32" t="s">
        <v>4</v>
      </c>
      <c r="G400" s="33">
        <v>2</v>
      </c>
      <c r="H400" s="104">
        <v>3875748.9799461528</v>
      </c>
      <c r="I400" s="104">
        <v>0</v>
      </c>
      <c r="J400" s="104">
        <v>0</v>
      </c>
      <c r="K400" s="104">
        <v>0</v>
      </c>
      <c r="L400" s="104">
        <v>368663044.30557692</v>
      </c>
      <c r="M400" s="104">
        <v>24224325.075203206</v>
      </c>
      <c r="N400" s="104">
        <v>-21575563.008175764</v>
      </c>
    </row>
    <row r="401" spans="1:14" hidden="1" x14ac:dyDescent="0.35">
      <c r="A401" s="2">
        <f xml:space="preserve"> ROW( data_scaledImpacts[[#This Row],[row_id]] ) - ROW( data_scaledImpacts[[#Headers],[row_id]] )</f>
        <v>400</v>
      </c>
      <c r="B401" s="32" t="s">
        <v>455</v>
      </c>
      <c r="C401" s="33" t="s">
        <v>440</v>
      </c>
      <c r="D401" t="s">
        <v>441</v>
      </c>
      <c r="E401" s="33"/>
      <c r="F401" s="32" t="s">
        <v>4</v>
      </c>
      <c r="G401" s="33">
        <v>3</v>
      </c>
      <c r="H401" s="104">
        <v>-25010751.028415464</v>
      </c>
      <c r="I401" s="104">
        <v>0</v>
      </c>
      <c r="J401" s="104">
        <v>0</v>
      </c>
      <c r="K401" s="104">
        <v>0</v>
      </c>
      <c r="L401" s="104">
        <v>8276130.9666631166</v>
      </c>
      <c r="M401" s="104">
        <v>12138106.905368024</v>
      </c>
      <c r="N401" s="104">
        <v>236382609.21359804</v>
      </c>
    </row>
    <row r="402" spans="1:14" hidden="1" x14ac:dyDescent="0.35">
      <c r="A402" s="2">
        <f xml:space="preserve"> ROW( data_scaledImpacts[[#This Row],[row_id]] ) - ROW( data_scaledImpacts[[#Headers],[row_id]] )</f>
        <v>401</v>
      </c>
      <c r="B402" s="32" t="s">
        <v>455</v>
      </c>
      <c r="C402" s="33" t="s">
        <v>440</v>
      </c>
      <c r="D402" t="s">
        <v>441</v>
      </c>
      <c r="E402" s="33"/>
      <c r="F402" s="32" t="s">
        <v>4</v>
      </c>
      <c r="G402" s="33">
        <v>4</v>
      </c>
      <c r="H402" s="104">
        <v>-21544007.062281895</v>
      </c>
      <c r="I402" s="104">
        <v>0</v>
      </c>
      <c r="J402" s="104">
        <v>0</v>
      </c>
      <c r="K402" s="104">
        <v>0</v>
      </c>
      <c r="L402" s="104">
        <v>96149471.991862312</v>
      </c>
      <c r="M402" s="104">
        <v>-24192221.415275283</v>
      </c>
      <c r="N402" s="104">
        <v>230706910.12535501</v>
      </c>
    </row>
    <row r="403" spans="1:14" hidden="1" x14ac:dyDescent="0.35">
      <c r="A403" s="2">
        <f xml:space="preserve"> ROW( data_scaledImpacts[[#This Row],[row_id]] ) - ROW( data_scaledImpacts[[#Headers],[row_id]] )</f>
        <v>402</v>
      </c>
      <c r="B403" s="32" t="s">
        <v>455</v>
      </c>
      <c r="C403" s="33" t="s">
        <v>440</v>
      </c>
      <c r="D403" t="s">
        <v>441</v>
      </c>
      <c r="E403" s="33"/>
      <c r="F403" s="32" t="s">
        <v>4</v>
      </c>
      <c r="G403" s="33">
        <v>5</v>
      </c>
      <c r="H403" s="104">
        <v>539848.32530351053</v>
      </c>
      <c r="I403" s="104">
        <v>0</v>
      </c>
      <c r="J403" s="104">
        <v>0</v>
      </c>
      <c r="K403" s="104">
        <v>0</v>
      </c>
      <c r="L403" s="104">
        <v>577757907.36175644</v>
      </c>
      <c r="M403" s="104">
        <v>434361874.87212497</v>
      </c>
      <c r="N403" s="104">
        <v>388745396.00363994</v>
      </c>
    </row>
    <row r="404" spans="1:14" hidden="1" x14ac:dyDescent="0.35">
      <c r="A404" s="2">
        <f xml:space="preserve"> ROW( data_scaledImpacts[[#This Row],[row_id]] ) - ROW( data_scaledImpacts[[#Headers],[row_id]] )</f>
        <v>403</v>
      </c>
      <c r="B404" s="32" t="s">
        <v>455</v>
      </c>
      <c r="C404" s="33" t="s">
        <v>440</v>
      </c>
      <c r="D404" t="s">
        <v>442</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hidden="1" x14ac:dyDescent="0.35">
      <c r="A405" s="2">
        <f xml:space="preserve"> ROW( data_scaledImpacts[[#This Row],[row_id]] ) - ROW( data_scaledImpacts[[#Headers],[row_id]] )</f>
        <v>404</v>
      </c>
      <c r="B405" s="32" t="s">
        <v>455</v>
      </c>
      <c r="C405" s="33" t="s">
        <v>440</v>
      </c>
      <c r="D405" t="s">
        <v>442</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hidden="1" x14ac:dyDescent="0.35">
      <c r="A406" s="2">
        <f xml:space="preserve"> ROW( data_scaledImpacts[[#This Row],[row_id]] ) - ROW( data_scaledImpacts[[#Headers],[row_id]] )</f>
        <v>405</v>
      </c>
      <c r="B406" s="32" t="s">
        <v>455</v>
      </c>
      <c r="C406" s="33" t="s">
        <v>440</v>
      </c>
      <c r="D406" t="s">
        <v>442</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hidden="1" x14ac:dyDescent="0.35">
      <c r="A407" s="2">
        <f xml:space="preserve"> ROW( data_scaledImpacts[[#This Row],[row_id]] ) - ROW( data_scaledImpacts[[#Headers],[row_id]] )</f>
        <v>406</v>
      </c>
      <c r="B407" s="32" t="s">
        <v>455</v>
      </c>
      <c r="C407" s="33" t="s">
        <v>440</v>
      </c>
      <c r="D407" t="s">
        <v>442</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hidden="1" x14ac:dyDescent="0.35">
      <c r="A408" s="2">
        <f xml:space="preserve"> ROW( data_scaledImpacts[[#This Row],[row_id]] ) - ROW( data_scaledImpacts[[#Headers],[row_id]] )</f>
        <v>407</v>
      </c>
      <c r="B408" s="32" t="s">
        <v>455</v>
      </c>
      <c r="C408" s="33" t="s">
        <v>440</v>
      </c>
      <c r="D408" t="s">
        <v>442</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hidden="1" x14ac:dyDescent="0.35">
      <c r="A409" s="2">
        <f xml:space="preserve"> ROW( data_scaledImpacts[[#This Row],[row_id]] ) - ROW( data_scaledImpacts[[#Headers],[row_id]] )</f>
        <v>408</v>
      </c>
      <c r="B409" s="32" t="s">
        <v>455</v>
      </c>
      <c r="C409" s="33" t="s">
        <v>440</v>
      </c>
      <c r="D409" t="s">
        <v>442</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hidden="1" x14ac:dyDescent="0.35">
      <c r="A410" s="2">
        <f xml:space="preserve"> ROW( data_scaledImpacts[[#This Row],[row_id]] ) - ROW( data_scaledImpacts[[#Headers],[row_id]] )</f>
        <v>409</v>
      </c>
      <c r="B410" s="32" t="s">
        <v>455</v>
      </c>
      <c r="C410" s="33" t="s">
        <v>440</v>
      </c>
      <c r="D410" t="s">
        <v>442</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hidden="1" x14ac:dyDescent="0.35">
      <c r="A411" s="2">
        <f xml:space="preserve"> ROW( data_scaledImpacts[[#This Row],[row_id]] ) - ROW( data_scaledImpacts[[#Headers],[row_id]] )</f>
        <v>410</v>
      </c>
      <c r="B411" s="32" t="s">
        <v>455</v>
      </c>
      <c r="C411" s="33" t="s">
        <v>440</v>
      </c>
      <c r="D411" t="s">
        <v>442</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hidden="1" x14ac:dyDescent="0.35">
      <c r="A412" s="2">
        <f xml:space="preserve"> ROW( data_scaledImpacts[[#This Row],[row_id]] ) - ROW( data_scaledImpacts[[#Headers],[row_id]] )</f>
        <v>411</v>
      </c>
      <c r="B412" s="32" t="s">
        <v>455</v>
      </c>
      <c r="C412" s="33" t="s">
        <v>440</v>
      </c>
      <c r="D412" t="s">
        <v>442</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hidden="1" x14ac:dyDescent="0.35">
      <c r="A413" s="2">
        <f xml:space="preserve"> ROW( data_scaledImpacts[[#This Row],[row_id]] ) - ROW( data_scaledImpacts[[#Headers],[row_id]] )</f>
        <v>412</v>
      </c>
      <c r="B413" s="32" t="s">
        <v>455</v>
      </c>
      <c r="C413" s="33" t="s">
        <v>440</v>
      </c>
      <c r="D413" t="s">
        <v>442</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hidden="1" x14ac:dyDescent="0.35">
      <c r="A414" s="2">
        <f xml:space="preserve"> ROW( data_scaledImpacts[[#This Row],[row_id]] ) - ROW( data_scaledImpacts[[#Headers],[row_id]] )</f>
        <v>413</v>
      </c>
      <c r="B414" s="32" t="s">
        <v>455</v>
      </c>
      <c r="C414" s="33" t="s">
        <v>440</v>
      </c>
      <c r="D414" t="s">
        <v>442</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hidden="1" x14ac:dyDescent="0.35">
      <c r="A415" s="2">
        <f xml:space="preserve"> ROW( data_scaledImpacts[[#This Row],[row_id]] ) - ROW( data_scaledImpacts[[#Headers],[row_id]] )</f>
        <v>414</v>
      </c>
      <c r="B415" s="32" t="s">
        <v>455</v>
      </c>
      <c r="C415" s="33" t="s">
        <v>440</v>
      </c>
      <c r="D415" t="s">
        <v>442</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hidden="1" x14ac:dyDescent="0.35">
      <c r="A416" s="2">
        <f xml:space="preserve"> ROW( data_scaledImpacts[[#This Row],[row_id]] ) - ROW( data_scaledImpacts[[#Headers],[row_id]] )</f>
        <v>415</v>
      </c>
      <c r="B416" s="32" t="s">
        <v>455</v>
      </c>
      <c r="C416" s="33" t="s">
        <v>440</v>
      </c>
      <c r="D416" t="s">
        <v>442</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hidden="1" x14ac:dyDescent="0.35">
      <c r="A417" s="2">
        <f xml:space="preserve"> ROW( data_scaledImpacts[[#This Row],[row_id]] ) - ROW( data_scaledImpacts[[#Headers],[row_id]] )</f>
        <v>416</v>
      </c>
      <c r="B417" s="32" t="s">
        <v>455</v>
      </c>
      <c r="C417" s="33" t="s">
        <v>440</v>
      </c>
      <c r="D417" t="s">
        <v>442</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hidden="1" x14ac:dyDescent="0.35">
      <c r="A418" s="2">
        <f xml:space="preserve"> ROW( data_scaledImpacts[[#This Row],[row_id]] ) - ROW( data_scaledImpacts[[#Headers],[row_id]] )</f>
        <v>417</v>
      </c>
      <c r="B418" s="32" t="s">
        <v>455</v>
      </c>
      <c r="C418" s="33" t="s">
        <v>440</v>
      </c>
      <c r="D418" t="s">
        <v>442</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hidden="1" x14ac:dyDescent="0.35">
      <c r="A419" s="2">
        <f xml:space="preserve"> ROW( data_scaledImpacts[[#This Row],[row_id]] ) - ROW( data_scaledImpacts[[#Headers],[row_id]] )</f>
        <v>418</v>
      </c>
      <c r="B419" s="32" t="s">
        <v>455</v>
      </c>
      <c r="C419" s="33" t="s">
        <v>440</v>
      </c>
      <c r="D419" t="s">
        <v>442</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hidden="1" x14ac:dyDescent="0.35">
      <c r="A420" s="2">
        <f xml:space="preserve"> ROW( data_scaledImpacts[[#This Row],[row_id]] ) - ROW( data_scaledImpacts[[#Headers],[row_id]] )</f>
        <v>419</v>
      </c>
      <c r="B420" s="32" t="s">
        <v>455</v>
      </c>
      <c r="C420" s="33" t="s">
        <v>440</v>
      </c>
      <c r="D420" t="s">
        <v>442</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hidden="1" x14ac:dyDescent="0.35">
      <c r="A421" s="2">
        <f xml:space="preserve"> ROW( data_scaledImpacts[[#This Row],[row_id]] ) - ROW( data_scaledImpacts[[#Headers],[row_id]] )</f>
        <v>420</v>
      </c>
      <c r="B421" s="32" t="s">
        <v>455</v>
      </c>
      <c r="C421" s="33" t="s">
        <v>440</v>
      </c>
      <c r="D421" t="s">
        <v>442</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hidden="1" x14ac:dyDescent="0.35">
      <c r="A422" s="2">
        <f xml:space="preserve"> ROW( data_scaledImpacts[[#This Row],[row_id]] ) - ROW( data_scaledImpacts[[#Headers],[row_id]] )</f>
        <v>421</v>
      </c>
      <c r="B422" s="32" t="s">
        <v>455</v>
      </c>
      <c r="C422" s="33" t="s">
        <v>440</v>
      </c>
      <c r="D422" t="s">
        <v>442</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hidden="1" x14ac:dyDescent="0.35">
      <c r="A423" s="2">
        <f xml:space="preserve"> ROW( data_scaledImpacts[[#This Row],[row_id]] ) - ROW( data_scaledImpacts[[#Headers],[row_id]] )</f>
        <v>422</v>
      </c>
      <c r="B423" s="32" t="s">
        <v>455</v>
      </c>
      <c r="C423" s="33" t="s">
        <v>440</v>
      </c>
      <c r="D423" t="s">
        <v>442</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hidden="1" x14ac:dyDescent="0.35">
      <c r="A424" s="2">
        <f xml:space="preserve"> ROW( data_scaledImpacts[[#This Row],[row_id]] ) - ROW( data_scaledImpacts[[#Headers],[row_id]] )</f>
        <v>423</v>
      </c>
      <c r="B424" s="32" t="s">
        <v>455</v>
      </c>
      <c r="C424" s="33" t="s">
        <v>440</v>
      </c>
      <c r="D424" t="s">
        <v>442</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hidden="1" x14ac:dyDescent="0.35">
      <c r="A425" s="2">
        <f xml:space="preserve"> ROW( data_scaledImpacts[[#This Row],[row_id]] ) - ROW( data_scaledImpacts[[#Headers],[row_id]] )</f>
        <v>424</v>
      </c>
      <c r="B425" s="32" t="s">
        <v>455</v>
      </c>
      <c r="C425" s="33" t="s">
        <v>440</v>
      </c>
      <c r="D425" t="s">
        <v>442</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hidden="1" x14ac:dyDescent="0.35">
      <c r="A426" s="2">
        <f xml:space="preserve"> ROW( data_scaledImpacts[[#This Row],[row_id]] ) - ROW( data_scaledImpacts[[#Headers],[row_id]] )</f>
        <v>425</v>
      </c>
      <c r="B426" s="32" t="s">
        <v>455</v>
      </c>
      <c r="C426" s="33" t="s">
        <v>440</v>
      </c>
      <c r="D426" t="s">
        <v>442</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hidden="1" x14ac:dyDescent="0.35">
      <c r="A427" s="2">
        <f xml:space="preserve"> ROW( data_scaledImpacts[[#This Row],[row_id]] ) - ROW( data_scaledImpacts[[#Headers],[row_id]] )</f>
        <v>426</v>
      </c>
      <c r="B427" s="32" t="s">
        <v>455</v>
      </c>
      <c r="C427" s="33" t="s">
        <v>440</v>
      </c>
      <c r="D427" t="s">
        <v>442</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hidden="1" x14ac:dyDescent="0.35">
      <c r="A428" s="2">
        <f xml:space="preserve"> ROW( data_scaledImpacts[[#This Row],[row_id]] ) - ROW( data_scaledImpacts[[#Headers],[row_id]] )</f>
        <v>427</v>
      </c>
      <c r="B428" s="32" t="s">
        <v>455</v>
      </c>
      <c r="C428" s="33" t="s">
        <v>440</v>
      </c>
      <c r="D428" t="s">
        <v>442</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hidden="1" x14ac:dyDescent="0.35">
      <c r="A429" s="2">
        <f xml:space="preserve"> ROW( data_scaledImpacts[[#This Row],[row_id]] ) - ROW( data_scaledImpacts[[#Headers],[row_id]] )</f>
        <v>428</v>
      </c>
      <c r="B429" s="32" t="s">
        <v>455</v>
      </c>
      <c r="C429" s="33" t="s">
        <v>440</v>
      </c>
      <c r="D429" t="s">
        <v>442</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hidden="1" x14ac:dyDescent="0.35">
      <c r="A430" s="2">
        <f xml:space="preserve"> ROW( data_scaledImpacts[[#This Row],[row_id]] ) - ROW( data_scaledImpacts[[#Headers],[row_id]] )</f>
        <v>429</v>
      </c>
      <c r="B430" s="32" t="s">
        <v>455</v>
      </c>
      <c r="C430" s="33" t="s">
        <v>440</v>
      </c>
      <c r="D430" t="s">
        <v>442</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hidden="1" x14ac:dyDescent="0.35">
      <c r="A431" s="2">
        <f xml:space="preserve"> ROW( data_scaledImpacts[[#This Row],[row_id]] ) - ROW( data_scaledImpacts[[#Headers],[row_id]] )</f>
        <v>430</v>
      </c>
      <c r="B431" s="32" t="s">
        <v>455</v>
      </c>
      <c r="C431" s="33" t="s">
        <v>440</v>
      </c>
      <c r="D431" t="s">
        <v>442</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hidden="1" x14ac:dyDescent="0.35">
      <c r="A432" s="2">
        <f xml:space="preserve"> ROW( data_scaledImpacts[[#This Row],[row_id]] ) - ROW( data_scaledImpacts[[#Headers],[row_id]] )</f>
        <v>431</v>
      </c>
      <c r="B432" s="32" t="s">
        <v>455</v>
      </c>
      <c r="C432" s="33" t="s">
        <v>440</v>
      </c>
      <c r="D432" t="s">
        <v>442</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hidden="1" x14ac:dyDescent="0.35">
      <c r="A433" s="2">
        <f xml:space="preserve"> ROW( data_scaledImpacts[[#This Row],[row_id]] ) - ROW( data_scaledImpacts[[#Headers],[row_id]] )</f>
        <v>432</v>
      </c>
      <c r="B433" s="32" t="s">
        <v>455</v>
      </c>
      <c r="C433" s="33" t="s">
        <v>440</v>
      </c>
      <c r="D433" t="s">
        <v>442</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hidden="1" x14ac:dyDescent="0.35">
      <c r="A434" s="2">
        <f xml:space="preserve"> ROW( data_scaledImpacts[[#This Row],[row_id]] ) - ROW( data_scaledImpacts[[#Headers],[row_id]] )</f>
        <v>433</v>
      </c>
      <c r="B434" s="32" t="s">
        <v>455</v>
      </c>
      <c r="C434" s="33" t="s">
        <v>440</v>
      </c>
      <c r="D434" t="s">
        <v>442</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hidden="1" x14ac:dyDescent="0.35">
      <c r="A435" s="2">
        <f xml:space="preserve"> ROW( data_scaledImpacts[[#This Row],[row_id]] ) - ROW( data_scaledImpacts[[#Headers],[row_id]] )</f>
        <v>434</v>
      </c>
      <c r="B435" s="32" t="s">
        <v>455</v>
      </c>
      <c r="C435" s="33" t="s">
        <v>440</v>
      </c>
      <c r="D435" t="s">
        <v>443</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hidden="1" x14ac:dyDescent="0.35">
      <c r="A436" s="2">
        <f xml:space="preserve"> ROW( data_scaledImpacts[[#This Row],[row_id]] ) - ROW( data_scaledImpacts[[#Headers],[row_id]] )</f>
        <v>435</v>
      </c>
      <c r="B436" s="32" t="s">
        <v>455</v>
      </c>
      <c r="C436" s="33" t="s">
        <v>440</v>
      </c>
      <c r="D436" t="s">
        <v>443</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hidden="1" x14ac:dyDescent="0.35">
      <c r="A437" s="2">
        <f xml:space="preserve"> ROW( data_scaledImpacts[[#This Row],[row_id]] ) - ROW( data_scaledImpacts[[#Headers],[row_id]] )</f>
        <v>436</v>
      </c>
      <c r="B437" s="32" t="s">
        <v>455</v>
      </c>
      <c r="C437" s="33" t="s">
        <v>440</v>
      </c>
      <c r="D437" t="s">
        <v>443</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hidden="1" x14ac:dyDescent="0.35">
      <c r="A438" s="2">
        <f xml:space="preserve"> ROW( data_scaledImpacts[[#This Row],[row_id]] ) - ROW( data_scaledImpacts[[#Headers],[row_id]] )</f>
        <v>437</v>
      </c>
      <c r="B438" s="32" t="s">
        <v>455</v>
      </c>
      <c r="C438" s="33" t="s">
        <v>440</v>
      </c>
      <c r="D438" t="s">
        <v>443</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hidden="1" x14ac:dyDescent="0.35">
      <c r="A439" s="2">
        <f xml:space="preserve"> ROW( data_scaledImpacts[[#This Row],[row_id]] ) - ROW( data_scaledImpacts[[#Headers],[row_id]] )</f>
        <v>438</v>
      </c>
      <c r="B439" s="32" t="s">
        <v>455</v>
      </c>
      <c r="C439" s="33" t="s">
        <v>440</v>
      </c>
      <c r="D439" t="s">
        <v>443</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hidden="1" x14ac:dyDescent="0.35">
      <c r="A440" s="2">
        <f xml:space="preserve"> ROW( data_scaledImpacts[[#This Row],[row_id]] ) - ROW( data_scaledImpacts[[#Headers],[row_id]] )</f>
        <v>439</v>
      </c>
      <c r="B440" s="32" t="s">
        <v>455</v>
      </c>
      <c r="C440" s="33" t="s">
        <v>440</v>
      </c>
      <c r="D440" t="s">
        <v>443</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hidden="1" x14ac:dyDescent="0.35">
      <c r="A441" s="2">
        <f xml:space="preserve"> ROW( data_scaledImpacts[[#This Row],[row_id]] ) - ROW( data_scaledImpacts[[#Headers],[row_id]] )</f>
        <v>440</v>
      </c>
      <c r="B441" s="32" t="s">
        <v>455</v>
      </c>
      <c r="C441" s="33" t="s">
        <v>440</v>
      </c>
      <c r="D441" t="s">
        <v>443</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hidden="1" x14ac:dyDescent="0.35">
      <c r="A442" s="2">
        <f xml:space="preserve"> ROW( data_scaledImpacts[[#This Row],[row_id]] ) - ROW( data_scaledImpacts[[#Headers],[row_id]] )</f>
        <v>441</v>
      </c>
      <c r="B442" s="32" t="s">
        <v>455</v>
      </c>
      <c r="C442" s="33" t="s">
        <v>440</v>
      </c>
      <c r="D442" t="s">
        <v>443</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hidden="1" x14ac:dyDescent="0.35">
      <c r="A443" s="2">
        <f xml:space="preserve"> ROW( data_scaledImpacts[[#This Row],[row_id]] ) - ROW( data_scaledImpacts[[#Headers],[row_id]] )</f>
        <v>442</v>
      </c>
      <c r="B443" s="32" t="s">
        <v>455</v>
      </c>
      <c r="C443" s="33" t="s">
        <v>440</v>
      </c>
      <c r="D443" t="s">
        <v>443</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hidden="1" x14ac:dyDescent="0.35">
      <c r="A444" s="2">
        <f xml:space="preserve"> ROW( data_scaledImpacts[[#This Row],[row_id]] ) - ROW( data_scaledImpacts[[#Headers],[row_id]] )</f>
        <v>443</v>
      </c>
      <c r="B444" s="32" t="s">
        <v>455</v>
      </c>
      <c r="C444" s="33" t="s">
        <v>440</v>
      </c>
      <c r="D444" t="s">
        <v>443</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hidden="1" x14ac:dyDescent="0.35">
      <c r="A445" s="2">
        <f xml:space="preserve"> ROW( data_scaledImpacts[[#This Row],[row_id]] ) - ROW( data_scaledImpacts[[#Headers],[row_id]] )</f>
        <v>444</v>
      </c>
      <c r="B445" s="32" t="s">
        <v>455</v>
      </c>
      <c r="C445" s="33" t="s">
        <v>440</v>
      </c>
      <c r="D445" t="s">
        <v>443</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hidden="1" x14ac:dyDescent="0.35">
      <c r="A446" s="2">
        <f xml:space="preserve"> ROW( data_scaledImpacts[[#This Row],[row_id]] ) - ROW( data_scaledImpacts[[#Headers],[row_id]] )</f>
        <v>445</v>
      </c>
      <c r="B446" s="32" t="s">
        <v>455</v>
      </c>
      <c r="C446" s="33" t="s">
        <v>440</v>
      </c>
      <c r="D446" t="s">
        <v>443</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hidden="1" x14ac:dyDescent="0.35">
      <c r="A447" s="2">
        <f xml:space="preserve"> ROW( data_scaledImpacts[[#This Row],[row_id]] ) - ROW( data_scaledImpacts[[#Headers],[row_id]] )</f>
        <v>446</v>
      </c>
      <c r="B447" s="32" t="s">
        <v>455</v>
      </c>
      <c r="C447" s="33" t="s">
        <v>440</v>
      </c>
      <c r="D447" t="s">
        <v>443</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hidden="1" x14ac:dyDescent="0.35">
      <c r="A448" s="2">
        <f xml:space="preserve"> ROW( data_scaledImpacts[[#This Row],[row_id]] ) - ROW( data_scaledImpacts[[#Headers],[row_id]] )</f>
        <v>447</v>
      </c>
      <c r="B448" s="32" t="s">
        <v>455</v>
      </c>
      <c r="C448" s="33" t="s">
        <v>440</v>
      </c>
      <c r="D448" t="s">
        <v>443</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hidden="1" x14ac:dyDescent="0.35">
      <c r="A449" s="2">
        <f xml:space="preserve"> ROW( data_scaledImpacts[[#This Row],[row_id]] ) - ROW( data_scaledImpacts[[#Headers],[row_id]] )</f>
        <v>448</v>
      </c>
      <c r="B449" s="32" t="s">
        <v>455</v>
      </c>
      <c r="C449" s="33" t="s">
        <v>440</v>
      </c>
      <c r="D449" t="s">
        <v>443</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hidden="1" x14ac:dyDescent="0.35">
      <c r="A450" s="2">
        <f xml:space="preserve"> ROW( data_scaledImpacts[[#This Row],[row_id]] ) - ROW( data_scaledImpacts[[#Headers],[row_id]] )</f>
        <v>449</v>
      </c>
      <c r="B450" s="32" t="s">
        <v>455</v>
      </c>
      <c r="C450" s="33" t="s">
        <v>440</v>
      </c>
      <c r="D450" t="s">
        <v>443</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hidden="1" x14ac:dyDescent="0.35">
      <c r="A451" s="2">
        <f xml:space="preserve"> ROW( data_scaledImpacts[[#This Row],[row_id]] ) - ROW( data_scaledImpacts[[#Headers],[row_id]] )</f>
        <v>450</v>
      </c>
      <c r="B451" s="32" t="s">
        <v>455</v>
      </c>
      <c r="C451" s="33" t="s">
        <v>440</v>
      </c>
      <c r="D451" t="s">
        <v>443</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hidden="1" x14ac:dyDescent="0.35">
      <c r="A452" s="2">
        <f xml:space="preserve"> ROW( data_scaledImpacts[[#This Row],[row_id]] ) - ROW( data_scaledImpacts[[#Headers],[row_id]] )</f>
        <v>451</v>
      </c>
      <c r="B452" s="32" t="s">
        <v>455</v>
      </c>
      <c r="C452" s="33" t="s">
        <v>440</v>
      </c>
      <c r="D452" t="s">
        <v>443</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hidden="1" x14ac:dyDescent="0.35">
      <c r="A453" s="2">
        <f xml:space="preserve"> ROW( data_scaledImpacts[[#This Row],[row_id]] ) - ROW( data_scaledImpacts[[#Headers],[row_id]] )</f>
        <v>452</v>
      </c>
      <c r="B453" s="32" t="s">
        <v>455</v>
      </c>
      <c r="C453" s="33" t="s">
        <v>440</v>
      </c>
      <c r="D453" t="s">
        <v>443</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hidden="1" x14ac:dyDescent="0.35">
      <c r="A454" s="2">
        <f xml:space="preserve"> ROW( data_scaledImpacts[[#This Row],[row_id]] ) - ROW( data_scaledImpacts[[#Headers],[row_id]] )</f>
        <v>453</v>
      </c>
      <c r="B454" s="32" t="s">
        <v>455</v>
      </c>
      <c r="C454" s="33" t="s">
        <v>440</v>
      </c>
      <c r="D454" t="s">
        <v>443</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hidden="1" x14ac:dyDescent="0.35">
      <c r="A455" s="2">
        <f xml:space="preserve"> ROW( data_scaledImpacts[[#This Row],[row_id]] ) - ROW( data_scaledImpacts[[#Headers],[row_id]] )</f>
        <v>454</v>
      </c>
      <c r="B455" s="32" t="s">
        <v>455</v>
      </c>
      <c r="C455" s="33" t="s">
        <v>440</v>
      </c>
      <c r="D455" t="s">
        <v>443</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hidden="1" x14ac:dyDescent="0.35">
      <c r="A456" s="2">
        <f xml:space="preserve"> ROW( data_scaledImpacts[[#This Row],[row_id]] ) - ROW( data_scaledImpacts[[#Headers],[row_id]] )</f>
        <v>455</v>
      </c>
      <c r="B456" s="32" t="s">
        <v>455</v>
      </c>
      <c r="C456" s="33" t="s">
        <v>440</v>
      </c>
      <c r="D456" t="s">
        <v>443</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hidden="1" x14ac:dyDescent="0.35">
      <c r="A457" s="2">
        <f xml:space="preserve"> ROW( data_scaledImpacts[[#This Row],[row_id]] ) - ROW( data_scaledImpacts[[#Headers],[row_id]] )</f>
        <v>456</v>
      </c>
      <c r="B457" s="32" t="s">
        <v>455</v>
      </c>
      <c r="C457" s="33" t="s">
        <v>440</v>
      </c>
      <c r="D457" t="s">
        <v>443</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hidden="1" x14ac:dyDescent="0.35">
      <c r="A458" s="2">
        <f xml:space="preserve"> ROW( data_scaledImpacts[[#This Row],[row_id]] ) - ROW( data_scaledImpacts[[#Headers],[row_id]] )</f>
        <v>457</v>
      </c>
      <c r="B458" s="32" t="s">
        <v>455</v>
      </c>
      <c r="C458" s="33" t="s">
        <v>440</v>
      </c>
      <c r="D458" t="s">
        <v>443</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hidden="1" x14ac:dyDescent="0.35">
      <c r="A459" s="2">
        <f xml:space="preserve"> ROW( data_scaledImpacts[[#This Row],[row_id]] ) - ROW( data_scaledImpacts[[#Headers],[row_id]] )</f>
        <v>458</v>
      </c>
      <c r="B459" s="32" t="s">
        <v>455</v>
      </c>
      <c r="C459" s="33" t="s">
        <v>440</v>
      </c>
      <c r="D459" t="s">
        <v>443</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hidden="1" x14ac:dyDescent="0.35">
      <c r="A460" s="2">
        <f xml:space="preserve"> ROW( data_scaledImpacts[[#This Row],[row_id]] ) - ROW( data_scaledImpacts[[#Headers],[row_id]] )</f>
        <v>459</v>
      </c>
      <c r="B460" s="32" t="s">
        <v>455</v>
      </c>
      <c r="C460" s="33" t="s">
        <v>440</v>
      </c>
      <c r="D460" t="s">
        <v>443</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hidden="1" x14ac:dyDescent="0.35">
      <c r="A461" s="2">
        <f xml:space="preserve"> ROW( data_scaledImpacts[[#This Row],[row_id]] ) - ROW( data_scaledImpacts[[#Headers],[row_id]] )</f>
        <v>460</v>
      </c>
      <c r="B461" s="32" t="s">
        <v>455</v>
      </c>
      <c r="C461" s="33" t="s">
        <v>440</v>
      </c>
      <c r="D461" t="s">
        <v>443</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hidden="1" x14ac:dyDescent="0.35">
      <c r="A462" s="2">
        <f xml:space="preserve"> ROW( data_scaledImpacts[[#This Row],[row_id]] ) - ROW( data_scaledImpacts[[#Headers],[row_id]] )</f>
        <v>461</v>
      </c>
      <c r="B462" s="32" t="s">
        <v>455</v>
      </c>
      <c r="C462" s="33" t="s">
        <v>440</v>
      </c>
      <c r="D462" t="s">
        <v>443</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hidden="1" x14ac:dyDescent="0.35">
      <c r="A463" s="2">
        <f xml:space="preserve"> ROW( data_scaledImpacts[[#This Row],[row_id]] ) - ROW( data_scaledImpacts[[#Headers],[row_id]] )</f>
        <v>462</v>
      </c>
      <c r="B463" s="32" t="s">
        <v>455</v>
      </c>
      <c r="C463" s="33" t="s">
        <v>440</v>
      </c>
      <c r="D463" t="s">
        <v>443</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hidden="1" x14ac:dyDescent="0.35">
      <c r="A464" s="2">
        <f xml:space="preserve"> ROW( data_scaledImpacts[[#This Row],[row_id]] ) - ROW( data_scaledImpacts[[#Headers],[row_id]] )</f>
        <v>463</v>
      </c>
      <c r="B464" s="32" t="s">
        <v>455</v>
      </c>
      <c r="C464" s="33" t="s">
        <v>440</v>
      </c>
      <c r="D464" t="s">
        <v>443</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hidden="1" x14ac:dyDescent="0.35">
      <c r="A465" s="2">
        <f xml:space="preserve"> ROW( data_scaledImpacts[[#This Row],[row_id]] ) - ROW( data_scaledImpacts[[#Headers],[row_id]] )</f>
        <v>464</v>
      </c>
      <c r="B465" s="32" t="s">
        <v>455</v>
      </c>
      <c r="C465" s="33" t="s">
        <v>440</v>
      </c>
      <c r="D465" t="s">
        <v>443</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hidden="1" x14ac:dyDescent="0.35">
      <c r="A466" s="2">
        <f xml:space="preserve"> ROW( data_scaledImpacts[[#This Row],[row_id]] ) - ROW( data_scaledImpacts[[#Headers],[row_id]] )</f>
        <v>465</v>
      </c>
      <c r="B466" s="32" t="s">
        <v>455</v>
      </c>
      <c r="C466" s="33" t="s">
        <v>440</v>
      </c>
      <c r="D466" t="s">
        <v>444</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hidden="1" x14ac:dyDescent="0.35">
      <c r="A467" s="2">
        <f xml:space="preserve"> ROW( data_scaledImpacts[[#This Row],[row_id]] ) - ROW( data_scaledImpacts[[#Headers],[row_id]] )</f>
        <v>466</v>
      </c>
      <c r="B467" s="32" t="s">
        <v>455</v>
      </c>
      <c r="C467" s="33" t="s">
        <v>440</v>
      </c>
      <c r="D467" t="s">
        <v>444</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hidden="1" x14ac:dyDescent="0.35">
      <c r="A468" s="2">
        <f xml:space="preserve"> ROW( data_scaledImpacts[[#This Row],[row_id]] ) - ROW( data_scaledImpacts[[#Headers],[row_id]] )</f>
        <v>467</v>
      </c>
      <c r="B468" s="32" t="s">
        <v>455</v>
      </c>
      <c r="C468" s="33" t="s">
        <v>440</v>
      </c>
      <c r="D468" t="s">
        <v>444</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hidden="1" x14ac:dyDescent="0.35">
      <c r="A469" s="2">
        <f xml:space="preserve"> ROW( data_scaledImpacts[[#This Row],[row_id]] ) - ROW( data_scaledImpacts[[#Headers],[row_id]] )</f>
        <v>468</v>
      </c>
      <c r="B469" s="32" t="s">
        <v>455</v>
      </c>
      <c r="C469" s="33" t="s">
        <v>440</v>
      </c>
      <c r="D469" t="s">
        <v>444</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hidden="1" x14ac:dyDescent="0.35">
      <c r="A470" s="2">
        <f xml:space="preserve"> ROW( data_scaledImpacts[[#This Row],[row_id]] ) - ROW( data_scaledImpacts[[#Headers],[row_id]] )</f>
        <v>469</v>
      </c>
      <c r="B470" s="32" t="s">
        <v>455</v>
      </c>
      <c r="C470" s="33" t="s">
        <v>440</v>
      </c>
      <c r="D470" t="s">
        <v>444</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hidden="1" x14ac:dyDescent="0.35">
      <c r="A471" s="2">
        <f xml:space="preserve"> ROW( data_scaledImpacts[[#This Row],[row_id]] ) - ROW( data_scaledImpacts[[#Headers],[row_id]] )</f>
        <v>470</v>
      </c>
      <c r="B471" s="32" t="s">
        <v>455</v>
      </c>
      <c r="C471" s="33" t="s">
        <v>440</v>
      </c>
      <c r="D471" t="s">
        <v>444</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hidden="1" x14ac:dyDescent="0.35">
      <c r="A472" s="2">
        <f xml:space="preserve"> ROW( data_scaledImpacts[[#This Row],[row_id]] ) - ROW( data_scaledImpacts[[#Headers],[row_id]] )</f>
        <v>471</v>
      </c>
      <c r="B472" s="32" t="s">
        <v>455</v>
      </c>
      <c r="C472" s="33" t="s">
        <v>440</v>
      </c>
      <c r="D472" t="s">
        <v>444</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hidden="1" x14ac:dyDescent="0.35">
      <c r="A473" s="2">
        <f xml:space="preserve"> ROW( data_scaledImpacts[[#This Row],[row_id]] ) - ROW( data_scaledImpacts[[#Headers],[row_id]] )</f>
        <v>472</v>
      </c>
      <c r="B473" s="32" t="s">
        <v>455</v>
      </c>
      <c r="C473" s="33" t="s">
        <v>440</v>
      </c>
      <c r="D473" t="s">
        <v>444</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hidden="1" x14ac:dyDescent="0.35">
      <c r="A474" s="2">
        <f xml:space="preserve"> ROW( data_scaledImpacts[[#This Row],[row_id]] ) - ROW( data_scaledImpacts[[#Headers],[row_id]] )</f>
        <v>473</v>
      </c>
      <c r="B474" s="32" t="s">
        <v>455</v>
      </c>
      <c r="C474" s="33" t="s">
        <v>440</v>
      </c>
      <c r="D474" t="s">
        <v>444</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hidden="1" x14ac:dyDescent="0.35">
      <c r="A475" s="2">
        <f xml:space="preserve"> ROW( data_scaledImpacts[[#This Row],[row_id]] ) - ROW( data_scaledImpacts[[#Headers],[row_id]] )</f>
        <v>474</v>
      </c>
      <c r="B475" s="32" t="s">
        <v>455</v>
      </c>
      <c r="C475" s="33" t="s">
        <v>440</v>
      </c>
      <c r="D475" t="s">
        <v>444</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hidden="1" x14ac:dyDescent="0.35">
      <c r="A476" s="2">
        <f xml:space="preserve"> ROW( data_scaledImpacts[[#This Row],[row_id]] ) - ROW( data_scaledImpacts[[#Headers],[row_id]] )</f>
        <v>475</v>
      </c>
      <c r="B476" s="32" t="s">
        <v>455</v>
      </c>
      <c r="C476" s="33" t="s">
        <v>440</v>
      </c>
      <c r="D476" t="s">
        <v>444</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hidden="1" x14ac:dyDescent="0.35">
      <c r="A477" s="2">
        <f xml:space="preserve"> ROW( data_scaledImpacts[[#This Row],[row_id]] ) - ROW( data_scaledImpacts[[#Headers],[row_id]] )</f>
        <v>476</v>
      </c>
      <c r="B477" s="32" t="s">
        <v>455</v>
      </c>
      <c r="C477" s="33" t="s">
        <v>440</v>
      </c>
      <c r="D477" t="s">
        <v>444</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hidden="1" x14ac:dyDescent="0.35">
      <c r="A478" s="2">
        <f xml:space="preserve"> ROW( data_scaledImpacts[[#This Row],[row_id]] ) - ROW( data_scaledImpacts[[#Headers],[row_id]] )</f>
        <v>477</v>
      </c>
      <c r="B478" s="32" t="s">
        <v>455</v>
      </c>
      <c r="C478" s="33" t="s">
        <v>440</v>
      </c>
      <c r="D478" t="s">
        <v>444</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hidden="1" x14ac:dyDescent="0.35">
      <c r="A479" s="2">
        <f xml:space="preserve"> ROW( data_scaledImpacts[[#This Row],[row_id]] ) - ROW( data_scaledImpacts[[#Headers],[row_id]] )</f>
        <v>478</v>
      </c>
      <c r="B479" s="32" t="s">
        <v>455</v>
      </c>
      <c r="C479" s="33" t="s">
        <v>440</v>
      </c>
      <c r="D479" t="s">
        <v>444</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hidden="1" x14ac:dyDescent="0.35">
      <c r="A480" s="2">
        <f xml:space="preserve"> ROW( data_scaledImpacts[[#This Row],[row_id]] ) - ROW( data_scaledImpacts[[#Headers],[row_id]] )</f>
        <v>479</v>
      </c>
      <c r="B480" s="32" t="s">
        <v>455</v>
      </c>
      <c r="C480" s="33" t="s">
        <v>440</v>
      </c>
      <c r="D480" t="s">
        <v>444</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hidden="1" x14ac:dyDescent="0.35">
      <c r="A481" s="2">
        <f xml:space="preserve"> ROW( data_scaledImpacts[[#This Row],[row_id]] ) - ROW( data_scaledImpacts[[#Headers],[row_id]] )</f>
        <v>480</v>
      </c>
      <c r="B481" s="32" t="s">
        <v>455</v>
      </c>
      <c r="C481" s="33" t="s">
        <v>440</v>
      </c>
      <c r="D481" t="s">
        <v>444</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hidden="1" x14ac:dyDescent="0.35">
      <c r="A482" s="2">
        <f xml:space="preserve"> ROW( data_scaledImpacts[[#This Row],[row_id]] ) - ROW( data_scaledImpacts[[#Headers],[row_id]] )</f>
        <v>481</v>
      </c>
      <c r="B482" s="32" t="s">
        <v>455</v>
      </c>
      <c r="C482" s="33" t="s">
        <v>440</v>
      </c>
      <c r="D482" t="s">
        <v>444</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hidden="1" x14ac:dyDescent="0.35">
      <c r="A483" s="2">
        <f xml:space="preserve"> ROW( data_scaledImpacts[[#This Row],[row_id]] ) - ROW( data_scaledImpacts[[#Headers],[row_id]] )</f>
        <v>482</v>
      </c>
      <c r="B483" s="32" t="s">
        <v>455</v>
      </c>
      <c r="C483" s="33" t="s">
        <v>440</v>
      </c>
      <c r="D483" t="s">
        <v>444</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hidden="1" x14ac:dyDescent="0.35">
      <c r="A484" s="2">
        <f xml:space="preserve"> ROW( data_scaledImpacts[[#This Row],[row_id]] ) - ROW( data_scaledImpacts[[#Headers],[row_id]] )</f>
        <v>483</v>
      </c>
      <c r="B484" s="32" t="s">
        <v>455</v>
      </c>
      <c r="C484" s="33" t="s">
        <v>440</v>
      </c>
      <c r="D484" t="s">
        <v>444</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hidden="1" x14ac:dyDescent="0.35">
      <c r="A485" s="2">
        <f xml:space="preserve"> ROW( data_scaledImpacts[[#This Row],[row_id]] ) - ROW( data_scaledImpacts[[#Headers],[row_id]] )</f>
        <v>484</v>
      </c>
      <c r="B485" s="32" t="s">
        <v>455</v>
      </c>
      <c r="C485" s="33" t="s">
        <v>440</v>
      </c>
      <c r="D485" t="s">
        <v>444</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hidden="1" x14ac:dyDescent="0.35">
      <c r="A486" s="2">
        <f xml:space="preserve"> ROW( data_scaledImpacts[[#This Row],[row_id]] ) - ROW( data_scaledImpacts[[#Headers],[row_id]] )</f>
        <v>485</v>
      </c>
      <c r="B486" s="32" t="s">
        <v>455</v>
      </c>
      <c r="C486" s="33" t="s">
        <v>440</v>
      </c>
      <c r="D486" t="s">
        <v>444</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hidden="1" x14ac:dyDescent="0.35">
      <c r="A487" s="2">
        <f xml:space="preserve"> ROW( data_scaledImpacts[[#This Row],[row_id]] ) - ROW( data_scaledImpacts[[#Headers],[row_id]] )</f>
        <v>486</v>
      </c>
      <c r="B487" s="32" t="s">
        <v>455</v>
      </c>
      <c r="C487" s="33" t="s">
        <v>440</v>
      </c>
      <c r="D487" t="s">
        <v>444</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hidden="1" x14ac:dyDescent="0.35">
      <c r="A488" s="2">
        <f xml:space="preserve"> ROW( data_scaledImpacts[[#This Row],[row_id]] ) - ROW( data_scaledImpacts[[#Headers],[row_id]] )</f>
        <v>487</v>
      </c>
      <c r="B488" s="32" t="s">
        <v>455</v>
      </c>
      <c r="C488" s="33" t="s">
        <v>440</v>
      </c>
      <c r="D488" t="s">
        <v>444</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hidden="1" x14ac:dyDescent="0.35">
      <c r="A489" s="2">
        <f xml:space="preserve"> ROW( data_scaledImpacts[[#This Row],[row_id]] ) - ROW( data_scaledImpacts[[#Headers],[row_id]] )</f>
        <v>488</v>
      </c>
      <c r="B489" s="32" t="s">
        <v>455</v>
      </c>
      <c r="C489" s="33" t="s">
        <v>440</v>
      </c>
      <c r="D489" t="s">
        <v>444</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hidden="1" x14ac:dyDescent="0.35">
      <c r="A490" s="2">
        <f xml:space="preserve"> ROW( data_scaledImpacts[[#This Row],[row_id]] ) - ROW( data_scaledImpacts[[#Headers],[row_id]] )</f>
        <v>489</v>
      </c>
      <c r="B490" s="32" t="s">
        <v>455</v>
      </c>
      <c r="C490" s="33" t="s">
        <v>440</v>
      </c>
      <c r="D490" t="s">
        <v>444</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hidden="1" x14ac:dyDescent="0.35">
      <c r="A491" s="2">
        <f xml:space="preserve"> ROW( data_scaledImpacts[[#This Row],[row_id]] ) - ROW( data_scaledImpacts[[#Headers],[row_id]] )</f>
        <v>490</v>
      </c>
      <c r="B491" s="32" t="s">
        <v>455</v>
      </c>
      <c r="C491" s="33" t="s">
        <v>440</v>
      </c>
      <c r="D491" t="s">
        <v>444</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hidden="1" x14ac:dyDescent="0.35">
      <c r="A492" s="2">
        <f xml:space="preserve"> ROW( data_scaledImpacts[[#This Row],[row_id]] ) - ROW( data_scaledImpacts[[#Headers],[row_id]] )</f>
        <v>491</v>
      </c>
      <c r="B492" s="32" t="s">
        <v>455</v>
      </c>
      <c r="C492" s="33" t="s">
        <v>440</v>
      </c>
      <c r="D492" t="s">
        <v>444</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hidden="1" x14ac:dyDescent="0.35">
      <c r="A493" s="2">
        <f xml:space="preserve"> ROW( data_scaledImpacts[[#This Row],[row_id]] ) - ROW( data_scaledImpacts[[#Headers],[row_id]] )</f>
        <v>492</v>
      </c>
      <c r="B493" s="32" t="s">
        <v>455</v>
      </c>
      <c r="C493" s="33" t="s">
        <v>440</v>
      </c>
      <c r="D493" t="s">
        <v>444</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hidden="1" x14ac:dyDescent="0.35">
      <c r="A494" s="2">
        <f xml:space="preserve"> ROW( data_scaledImpacts[[#This Row],[row_id]] ) - ROW( data_scaledImpacts[[#Headers],[row_id]] )</f>
        <v>493</v>
      </c>
      <c r="B494" s="32" t="s">
        <v>455</v>
      </c>
      <c r="C494" s="33" t="s">
        <v>440</v>
      </c>
      <c r="D494" t="s">
        <v>444</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hidden="1" x14ac:dyDescent="0.35">
      <c r="A495" s="2">
        <f xml:space="preserve"> ROW( data_scaledImpacts[[#This Row],[row_id]] ) - ROW( data_scaledImpacts[[#Headers],[row_id]] )</f>
        <v>494</v>
      </c>
      <c r="B495" s="32" t="s">
        <v>455</v>
      </c>
      <c r="C495" s="33" t="s">
        <v>440</v>
      </c>
      <c r="D495" t="s">
        <v>444</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hidden="1" x14ac:dyDescent="0.35">
      <c r="A496" s="2">
        <f xml:space="preserve"> ROW( data_scaledImpacts[[#This Row],[row_id]] ) - ROW( data_scaledImpacts[[#Headers],[row_id]] )</f>
        <v>495</v>
      </c>
      <c r="B496" s="32" t="s">
        <v>455</v>
      </c>
      <c r="C496" s="33" t="s">
        <v>440</v>
      </c>
      <c r="D496" t="s">
        <v>444</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hidden="1" x14ac:dyDescent="0.35">
      <c r="A497" s="2">
        <f xml:space="preserve"> ROW( data_scaledImpacts[[#This Row],[row_id]] ) - ROW( data_scaledImpacts[[#Headers],[row_id]] )</f>
        <v>496</v>
      </c>
      <c r="B497" s="32" t="s">
        <v>455</v>
      </c>
      <c r="C497" s="33" t="s">
        <v>439</v>
      </c>
      <c r="D497" t="s">
        <v>441</v>
      </c>
      <c r="E497" s="33"/>
      <c r="F497" s="32" t="s">
        <v>0</v>
      </c>
      <c r="G497" s="33">
        <v>1</v>
      </c>
      <c r="H497" s="104">
        <v>77248.052743215419</v>
      </c>
      <c r="I497" s="104">
        <v>0</v>
      </c>
      <c r="J497" s="104">
        <v>0</v>
      </c>
      <c r="K497" s="104">
        <v>0</v>
      </c>
      <c r="L497" s="104">
        <v>114016722.0985146</v>
      </c>
      <c r="M497" s="104">
        <v>145308941.5871188</v>
      </c>
      <c r="N497" s="104">
        <v>-133343100.53187174</v>
      </c>
    </row>
    <row r="498" spans="1:14" hidden="1" x14ac:dyDescent="0.35">
      <c r="A498" s="2">
        <f xml:space="preserve"> ROW( data_scaledImpacts[[#This Row],[row_id]] ) - ROW( data_scaledImpacts[[#Headers],[row_id]] )</f>
        <v>497</v>
      </c>
      <c r="B498" s="32" t="s">
        <v>455</v>
      </c>
      <c r="C498" s="33" t="s">
        <v>439</v>
      </c>
      <c r="D498" t="s">
        <v>441</v>
      </c>
      <c r="E498" s="33"/>
      <c r="F498" s="32" t="s">
        <v>0</v>
      </c>
      <c r="G498" s="33">
        <v>2</v>
      </c>
      <c r="H498" s="104">
        <v>7644571.6325678825</v>
      </c>
      <c r="I498" s="104">
        <v>0</v>
      </c>
      <c r="J498" s="104">
        <v>0</v>
      </c>
      <c r="K498" s="104">
        <v>0</v>
      </c>
      <c r="L498" s="104">
        <v>367909083.25357431</v>
      </c>
      <c r="M498" s="104">
        <v>364138893.93308473</v>
      </c>
      <c r="N498" s="104">
        <v>236530900.96063638</v>
      </c>
    </row>
    <row r="499" spans="1:14" hidden="1" x14ac:dyDescent="0.35">
      <c r="A499" s="2">
        <f xml:space="preserve"> ROW( data_scaledImpacts[[#This Row],[row_id]] ) - ROW( data_scaledImpacts[[#Headers],[row_id]] )</f>
        <v>498</v>
      </c>
      <c r="B499" s="32" t="s">
        <v>455</v>
      </c>
      <c r="C499" s="33" t="s">
        <v>439</v>
      </c>
      <c r="D499" t="s">
        <v>441</v>
      </c>
      <c r="E499" s="33"/>
      <c r="F499" s="32" t="s">
        <v>0</v>
      </c>
      <c r="G499" s="33">
        <v>3</v>
      </c>
      <c r="H499" s="104">
        <v>31360081.728788696</v>
      </c>
      <c r="I499" s="104">
        <v>0</v>
      </c>
      <c r="J499" s="104">
        <v>0</v>
      </c>
      <c r="K499" s="104">
        <v>0</v>
      </c>
      <c r="L499" s="104">
        <v>817266386.59026337</v>
      </c>
      <c r="M499" s="104">
        <v>617041067.59411144</v>
      </c>
      <c r="N499" s="104">
        <v>601741402.21534503</v>
      </c>
    </row>
    <row r="500" spans="1:14" hidden="1" x14ac:dyDescent="0.35">
      <c r="A500" s="2">
        <f xml:space="preserve"> ROW( data_scaledImpacts[[#This Row],[row_id]] ) - ROW( data_scaledImpacts[[#Headers],[row_id]] )</f>
        <v>499</v>
      </c>
      <c r="B500" s="32" t="s">
        <v>455</v>
      </c>
      <c r="C500" s="33" t="s">
        <v>439</v>
      </c>
      <c r="D500" t="s">
        <v>441</v>
      </c>
      <c r="E500" s="33"/>
      <c r="F500" s="32" t="s">
        <v>0</v>
      </c>
      <c r="G500" s="33">
        <v>4</v>
      </c>
      <c r="H500" s="104">
        <v>44210087.352122553</v>
      </c>
      <c r="I500" s="104">
        <v>0</v>
      </c>
      <c r="J500" s="104">
        <v>0</v>
      </c>
      <c r="K500" s="104">
        <v>0</v>
      </c>
      <c r="L500" s="104">
        <v>997184814.06970847</v>
      </c>
      <c r="M500" s="104">
        <v>786283965.5898155</v>
      </c>
      <c r="N500" s="104">
        <v>779841083.43874741</v>
      </c>
    </row>
    <row r="501" spans="1:14" hidden="1" x14ac:dyDescent="0.35">
      <c r="A501" s="2">
        <f xml:space="preserve"> ROW( data_scaledImpacts[[#This Row],[row_id]] ) - ROW( data_scaledImpacts[[#Headers],[row_id]] )</f>
        <v>500</v>
      </c>
      <c r="B501" s="32" t="s">
        <v>455</v>
      </c>
      <c r="C501" s="33" t="s">
        <v>439</v>
      </c>
      <c r="D501" t="s">
        <v>441</v>
      </c>
      <c r="E501" s="33"/>
      <c r="F501" s="32" t="s">
        <v>0</v>
      </c>
      <c r="G501" s="33">
        <v>5</v>
      </c>
      <c r="H501" s="104">
        <v>71959444.773690805</v>
      </c>
      <c r="I501" s="104">
        <v>0</v>
      </c>
      <c r="J501" s="104">
        <v>0</v>
      </c>
      <c r="K501" s="104">
        <v>0</v>
      </c>
      <c r="L501" s="104">
        <v>1526374946.9853446</v>
      </c>
      <c r="M501" s="104">
        <v>1005086025.932236</v>
      </c>
      <c r="N501" s="104">
        <v>1052826187.6410251</v>
      </c>
    </row>
    <row r="502" spans="1:14" hidden="1" x14ac:dyDescent="0.35">
      <c r="A502" s="2">
        <f xml:space="preserve"> ROW( data_scaledImpacts[[#This Row],[row_id]] ) - ROW( data_scaledImpacts[[#Headers],[row_id]] )</f>
        <v>501</v>
      </c>
      <c r="B502" s="32" t="s">
        <v>455</v>
      </c>
      <c r="C502" s="33" t="s">
        <v>439</v>
      </c>
      <c r="D502" t="s">
        <v>441</v>
      </c>
      <c r="E502" s="33"/>
      <c r="F502" s="32" t="s">
        <v>0</v>
      </c>
      <c r="G502" s="33">
        <v>6</v>
      </c>
      <c r="H502" s="104">
        <v>118224269.85502328</v>
      </c>
      <c r="I502" s="104">
        <v>0</v>
      </c>
      <c r="J502" s="104">
        <v>0</v>
      </c>
      <c r="K502" s="104">
        <v>0</v>
      </c>
      <c r="L502" s="104">
        <v>2181453208.1020474</v>
      </c>
      <c r="M502" s="104">
        <v>1412571431.6375306</v>
      </c>
      <c r="N502" s="104">
        <v>1363881264.8748579</v>
      </c>
    </row>
    <row r="503" spans="1:14" hidden="1" x14ac:dyDescent="0.35">
      <c r="A503" s="2">
        <f xml:space="preserve"> ROW( data_scaledImpacts[[#This Row],[row_id]] ) - ROW( data_scaledImpacts[[#Headers],[row_id]] )</f>
        <v>502</v>
      </c>
      <c r="B503" s="32" t="s">
        <v>455</v>
      </c>
      <c r="C503" s="33" t="s">
        <v>439</v>
      </c>
      <c r="D503" t="s">
        <v>441</v>
      </c>
      <c r="E503" s="33"/>
      <c r="F503" s="32" t="s">
        <v>1</v>
      </c>
      <c r="G503" s="33">
        <v>1</v>
      </c>
      <c r="H503" s="104">
        <v>6094284.7676320039</v>
      </c>
      <c r="I503" s="104">
        <v>0</v>
      </c>
      <c r="J503" s="104">
        <v>0</v>
      </c>
      <c r="K503" s="104">
        <v>0</v>
      </c>
      <c r="L503" s="104">
        <v>69607740.146431208</v>
      </c>
      <c r="M503" s="104">
        <v>-46125894.817557961</v>
      </c>
      <c r="N503" s="104">
        <v>18908245.771188915</v>
      </c>
    </row>
    <row r="504" spans="1:14" hidden="1" x14ac:dyDescent="0.35">
      <c r="A504" s="2">
        <f xml:space="preserve"> ROW( data_scaledImpacts[[#This Row],[row_id]] ) - ROW( data_scaledImpacts[[#Headers],[row_id]] )</f>
        <v>503</v>
      </c>
      <c r="B504" s="32" t="s">
        <v>455</v>
      </c>
      <c r="C504" s="33" t="s">
        <v>439</v>
      </c>
      <c r="D504" t="s">
        <v>441</v>
      </c>
      <c r="E504" s="33"/>
      <c r="F504" s="32" t="s">
        <v>1</v>
      </c>
      <c r="G504" s="33">
        <v>2</v>
      </c>
      <c r="H504" s="104">
        <v>15479904.209792156</v>
      </c>
      <c r="I504" s="104">
        <v>0</v>
      </c>
      <c r="J504" s="104">
        <v>0</v>
      </c>
      <c r="K504" s="104">
        <v>0</v>
      </c>
      <c r="L504" s="104">
        <v>290862727.07455552</v>
      </c>
      <c r="M504" s="104">
        <v>192683328.32237813</v>
      </c>
      <c r="N504" s="104">
        <v>267669217.49607176</v>
      </c>
    </row>
    <row r="505" spans="1:14" hidden="1" x14ac:dyDescent="0.35">
      <c r="A505" s="2">
        <f xml:space="preserve"> ROW( data_scaledImpacts[[#This Row],[row_id]] ) - ROW( data_scaledImpacts[[#Headers],[row_id]] )</f>
        <v>504</v>
      </c>
      <c r="B505" s="32" t="s">
        <v>455</v>
      </c>
      <c r="C505" s="33" t="s">
        <v>439</v>
      </c>
      <c r="D505" t="s">
        <v>441</v>
      </c>
      <c r="E505" s="33"/>
      <c r="F505" s="32" t="s">
        <v>1</v>
      </c>
      <c r="G505" s="33">
        <v>3</v>
      </c>
      <c r="H505" s="104">
        <v>36730656.943325453</v>
      </c>
      <c r="I505" s="104">
        <v>0</v>
      </c>
      <c r="J505" s="104">
        <v>0</v>
      </c>
      <c r="K505" s="104">
        <v>0</v>
      </c>
      <c r="L505" s="104">
        <v>609544569.64424276</v>
      </c>
      <c r="M505" s="104">
        <v>379029278.10623175</v>
      </c>
      <c r="N505" s="104">
        <v>681888056.70951605</v>
      </c>
    </row>
    <row r="506" spans="1:14" hidden="1" x14ac:dyDescent="0.35">
      <c r="A506" s="2">
        <f xml:space="preserve"> ROW( data_scaledImpacts[[#This Row],[row_id]] ) - ROW( data_scaledImpacts[[#Headers],[row_id]] )</f>
        <v>505</v>
      </c>
      <c r="B506" s="32" t="s">
        <v>455</v>
      </c>
      <c r="C506" s="33" t="s">
        <v>439</v>
      </c>
      <c r="D506" t="s">
        <v>441</v>
      </c>
      <c r="E506" s="33"/>
      <c r="F506" s="32" t="s">
        <v>1</v>
      </c>
      <c r="G506" s="33">
        <v>4</v>
      </c>
      <c r="H506" s="104">
        <v>79222250.273615941</v>
      </c>
      <c r="I506" s="104">
        <v>0</v>
      </c>
      <c r="J506" s="104">
        <v>0</v>
      </c>
      <c r="K506" s="104">
        <v>0</v>
      </c>
      <c r="L506" s="104">
        <v>1346698224.9785633</v>
      </c>
      <c r="M506" s="104">
        <v>785895245.96100307</v>
      </c>
      <c r="N506" s="104">
        <v>948040128.01190269</v>
      </c>
    </row>
    <row r="507" spans="1:14" hidden="1" x14ac:dyDescent="0.35">
      <c r="A507" s="2">
        <f xml:space="preserve"> ROW( data_scaledImpacts[[#This Row],[row_id]] ) - ROW( data_scaledImpacts[[#Headers],[row_id]] )</f>
        <v>506</v>
      </c>
      <c r="B507" s="32" t="s">
        <v>455</v>
      </c>
      <c r="C507" s="33" t="s">
        <v>439</v>
      </c>
      <c r="D507" t="s">
        <v>441</v>
      </c>
      <c r="E507" s="33"/>
      <c r="F507" s="32" t="s">
        <v>1</v>
      </c>
      <c r="G507" s="33">
        <v>5</v>
      </c>
      <c r="H507" s="104">
        <v>96705725.767862603</v>
      </c>
      <c r="I507" s="104">
        <v>0</v>
      </c>
      <c r="J507" s="104">
        <v>0</v>
      </c>
      <c r="K507" s="104">
        <v>0</v>
      </c>
      <c r="L507" s="104">
        <v>1721334164.039458</v>
      </c>
      <c r="M507" s="104">
        <v>1009683284.7543278</v>
      </c>
      <c r="N507" s="104">
        <v>1145528718.4416132</v>
      </c>
    </row>
    <row r="508" spans="1:14" hidden="1" x14ac:dyDescent="0.35">
      <c r="A508" s="2">
        <f xml:space="preserve"> ROW( data_scaledImpacts[[#This Row],[row_id]] ) - ROW( data_scaledImpacts[[#Headers],[row_id]] )</f>
        <v>507</v>
      </c>
      <c r="B508" s="32" t="s">
        <v>455</v>
      </c>
      <c r="C508" s="33" t="s">
        <v>439</v>
      </c>
      <c r="D508" t="s">
        <v>441</v>
      </c>
      <c r="E508" s="33"/>
      <c r="F508" s="32" t="s">
        <v>5</v>
      </c>
      <c r="G508" s="33">
        <v>1</v>
      </c>
      <c r="H508" s="104">
        <v>-7933278.2093286728</v>
      </c>
      <c r="I508" s="104">
        <v>0</v>
      </c>
      <c r="J508" s="104">
        <v>0</v>
      </c>
      <c r="K508" s="104">
        <v>0</v>
      </c>
      <c r="L508" s="104">
        <v>-167274918.072891</v>
      </c>
      <c r="M508" s="104">
        <v>20437219.817606948</v>
      </c>
      <c r="N508" s="104">
        <v>-67988208.780098215</v>
      </c>
    </row>
    <row r="509" spans="1:14" hidden="1" x14ac:dyDescent="0.35">
      <c r="A509" s="2">
        <f xml:space="preserve"> ROW( data_scaledImpacts[[#This Row],[row_id]] ) - ROW( data_scaledImpacts[[#Headers],[row_id]] )</f>
        <v>508</v>
      </c>
      <c r="B509" s="32" t="s">
        <v>455</v>
      </c>
      <c r="C509" s="33" t="s">
        <v>439</v>
      </c>
      <c r="D509" t="s">
        <v>441</v>
      </c>
      <c r="E509" s="33"/>
      <c r="F509" s="32" t="s">
        <v>5</v>
      </c>
      <c r="G509" s="33">
        <v>2</v>
      </c>
      <c r="H509" s="104">
        <v>5240075.0083541423</v>
      </c>
      <c r="I509" s="104">
        <v>0</v>
      </c>
      <c r="J509" s="104">
        <v>0</v>
      </c>
      <c r="K509" s="104">
        <v>0</v>
      </c>
      <c r="L509" s="104">
        <v>85588812.281972811</v>
      </c>
      <c r="M509" s="104">
        <v>213230465.48557433</v>
      </c>
      <c r="N509" s="104">
        <v>264872134.61400938</v>
      </c>
    </row>
    <row r="510" spans="1:14" hidden="1" x14ac:dyDescent="0.35">
      <c r="A510" s="2">
        <f xml:space="preserve"> ROW( data_scaledImpacts[[#This Row],[row_id]] ) - ROW( data_scaledImpacts[[#Headers],[row_id]] )</f>
        <v>509</v>
      </c>
      <c r="B510" s="32" t="s">
        <v>455</v>
      </c>
      <c r="C510" s="33" t="s">
        <v>439</v>
      </c>
      <c r="D510" t="s">
        <v>441</v>
      </c>
      <c r="E510" s="33"/>
      <c r="F510" s="32" t="s">
        <v>5</v>
      </c>
      <c r="G510" s="33">
        <v>3</v>
      </c>
      <c r="H510" s="104">
        <v>14811222.265674243</v>
      </c>
      <c r="I510" s="104">
        <v>0</v>
      </c>
      <c r="J510" s="104">
        <v>0</v>
      </c>
      <c r="K510" s="104">
        <v>0</v>
      </c>
      <c r="L510" s="104">
        <v>417297545.79178256</v>
      </c>
      <c r="M510" s="104">
        <v>552172434.3833921</v>
      </c>
      <c r="N510" s="104">
        <v>799082798.46879458</v>
      </c>
    </row>
    <row r="511" spans="1:14" hidden="1" x14ac:dyDescent="0.35">
      <c r="A511" s="2">
        <f xml:space="preserve"> ROW( data_scaledImpacts[[#This Row],[row_id]] ) - ROW( data_scaledImpacts[[#Headers],[row_id]] )</f>
        <v>510</v>
      </c>
      <c r="B511" s="32" t="s">
        <v>455</v>
      </c>
      <c r="C511" s="33" t="s">
        <v>439</v>
      </c>
      <c r="D511" t="s">
        <v>441</v>
      </c>
      <c r="E511" s="33"/>
      <c r="F511" s="32" t="s">
        <v>5</v>
      </c>
      <c r="G511" s="33">
        <v>4</v>
      </c>
      <c r="H511" s="104">
        <v>47702731.971753873</v>
      </c>
      <c r="I511" s="104">
        <v>0</v>
      </c>
      <c r="J511" s="104">
        <v>0</v>
      </c>
      <c r="K511" s="104">
        <v>0</v>
      </c>
      <c r="L511" s="104">
        <v>869474517.16705</v>
      </c>
      <c r="M511" s="104">
        <v>985409003.5880475</v>
      </c>
      <c r="N511" s="104">
        <v>1142532317.6205566</v>
      </c>
    </row>
    <row r="512" spans="1:14" hidden="1" x14ac:dyDescent="0.35">
      <c r="A512" s="2">
        <f xml:space="preserve"> ROW( data_scaledImpacts[[#This Row],[row_id]] ) - ROW( data_scaledImpacts[[#Headers],[row_id]] )</f>
        <v>511</v>
      </c>
      <c r="B512" s="32" t="s">
        <v>455</v>
      </c>
      <c r="C512" s="33" t="s">
        <v>439</v>
      </c>
      <c r="D512" t="s">
        <v>441</v>
      </c>
      <c r="E512" s="33"/>
      <c r="F512" s="32" t="s">
        <v>5</v>
      </c>
      <c r="G512" s="33">
        <v>5</v>
      </c>
      <c r="H512" s="104">
        <v>115077347.48210292</v>
      </c>
      <c r="I512" s="104">
        <v>0</v>
      </c>
      <c r="J512" s="104">
        <v>0</v>
      </c>
      <c r="K512" s="104">
        <v>0</v>
      </c>
      <c r="L512" s="104">
        <v>1943602973.138886</v>
      </c>
      <c r="M512" s="104">
        <v>1810352723.8246484</v>
      </c>
      <c r="N512" s="104">
        <v>1395942031.827677</v>
      </c>
    </row>
    <row r="513" spans="1:14" hidden="1" x14ac:dyDescent="0.35">
      <c r="A513" s="2">
        <f xml:space="preserve"> ROW( data_scaledImpacts[[#This Row],[row_id]] ) - ROW( data_scaledImpacts[[#Headers],[row_id]] )</f>
        <v>512</v>
      </c>
      <c r="B513" s="32" t="s">
        <v>455</v>
      </c>
      <c r="C513" s="33" t="s">
        <v>439</v>
      </c>
      <c r="D513" t="s">
        <v>441</v>
      </c>
      <c r="E513" s="33"/>
      <c r="F513" s="32" t="s">
        <v>5</v>
      </c>
      <c r="G513" s="33">
        <v>6</v>
      </c>
      <c r="H513" s="104">
        <v>127610006.22925834</v>
      </c>
      <c r="I513" s="104">
        <v>0</v>
      </c>
      <c r="J513" s="104">
        <v>0</v>
      </c>
      <c r="K513" s="104">
        <v>0</v>
      </c>
      <c r="L513" s="104">
        <v>2274111812.1107893</v>
      </c>
      <c r="M513" s="104">
        <v>1857335402.5492489</v>
      </c>
      <c r="N513" s="104">
        <v>1700392699.8402457</v>
      </c>
    </row>
    <row r="514" spans="1:14" hidden="1" x14ac:dyDescent="0.35">
      <c r="A514" s="2">
        <f xml:space="preserve"> ROW( data_scaledImpacts[[#This Row],[row_id]] ) - ROW( data_scaledImpacts[[#Headers],[row_id]] )</f>
        <v>513</v>
      </c>
      <c r="B514" s="32" t="s">
        <v>455</v>
      </c>
      <c r="C514" s="33" t="s">
        <v>439</v>
      </c>
      <c r="D514" t="s">
        <v>441</v>
      </c>
      <c r="E514" s="33"/>
      <c r="F514" s="32" t="s">
        <v>2</v>
      </c>
      <c r="G514" s="33">
        <v>1</v>
      </c>
      <c r="H514" s="104">
        <v>-2511430.3339925366</v>
      </c>
      <c r="I514" s="104">
        <v>0</v>
      </c>
      <c r="J514" s="104">
        <v>0</v>
      </c>
      <c r="K514" s="104">
        <v>0</v>
      </c>
      <c r="L514" s="104">
        <v>-258508863.02712363</v>
      </c>
      <c r="M514" s="104">
        <v>190903024.9609589</v>
      </c>
      <c r="N514" s="104">
        <v>209536938.02901313</v>
      </c>
    </row>
    <row r="515" spans="1:14" hidden="1" x14ac:dyDescent="0.35">
      <c r="A515" s="2">
        <f xml:space="preserve"> ROW( data_scaledImpacts[[#This Row],[row_id]] ) - ROW( data_scaledImpacts[[#Headers],[row_id]] )</f>
        <v>514</v>
      </c>
      <c r="B515" s="32" t="s">
        <v>455</v>
      </c>
      <c r="C515" s="33" t="s">
        <v>439</v>
      </c>
      <c r="D515" t="s">
        <v>441</v>
      </c>
      <c r="E515" s="33"/>
      <c r="F515" s="32" t="s">
        <v>2</v>
      </c>
      <c r="G515" s="33">
        <v>2</v>
      </c>
      <c r="H515" s="104">
        <v>531208.10088838788</v>
      </c>
      <c r="I515" s="104">
        <v>0</v>
      </c>
      <c r="J515" s="104">
        <v>0</v>
      </c>
      <c r="K515" s="104">
        <v>0</v>
      </c>
      <c r="L515" s="104">
        <v>-138721538.54980955</v>
      </c>
      <c r="M515" s="104">
        <v>272614465.08990932</v>
      </c>
      <c r="N515" s="104">
        <v>446846706.00428063</v>
      </c>
    </row>
    <row r="516" spans="1:14" hidden="1" x14ac:dyDescent="0.35">
      <c r="A516" s="2">
        <f xml:space="preserve"> ROW( data_scaledImpacts[[#This Row],[row_id]] ) - ROW( data_scaledImpacts[[#Headers],[row_id]] )</f>
        <v>515</v>
      </c>
      <c r="B516" s="32" t="s">
        <v>455</v>
      </c>
      <c r="C516" s="33" t="s">
        <v>439</v>
      </c>
      <c r="D516" t="s">
        <v>441</v>
      </c>
      <c r="E516" s="33"/>
      <c r="F516" s="32" t="s">
        <v>2</v>
      </c>
      <c r="G516" s="33">
        <v>3</v>
      </c>
      <c r="H516" s="104">
        <v>16590542.393076969</v>
      </c>
      <c r="I516" s="104">
        <v>0</v>
      </c>
      <c r="J516" s="104">
        <v>0</v>
      </c>
      <c r="K516" s="104">
        <v>0</v>
      </c>
      <c r="L516" s="104">
        <v>203781836.70191807</v>
      </c>
      <c r="M516" s="104">
        <v>883319811.08843219</v>
      </c>
      <c r="N516" s="104">
        <v>1051796773.7139201</v>
      </c>
    </row>
    <row r="517" spans="1:14" hidden="1" x14ac:dyDescent="0.35">
      <c r="A517" s="2">
        <f xml:space="preserve"> ROW( data_scaledImpacts[[#This Row],[row_id]] ) - ROW( data_scaledImpacts[[#Headers],[row_id]] )</f>
        <v>516</v>
      </c>
      <c r="B517" s="32" t="s">
        <v>455</v>
      </c>
      <c r="C517" s="33" t="s">
        <v>439</v>
      </c>
      <c r="D517" t="s">
        <v>441</v>
      </c>
      <c r="E517" s="33"/>
      <c r="F517" s="32" t="s">
        <v>3</v>
      </c>
      <c r="G517" s="33">
        <v>1</v>
      </c>
      <c r="H517" s="104">
        <v>-6531285.6060985792</v>
      </c>
      <c r="I517" s="104">
        <v>0</v>
      </c>
      <c r="J517" s="104">
        <v>0</v>
      </c>
      <c r="K517" s="104">
        <v>0</v>
      </c>
      <c r="L517" s="104">
        <v>-112943304.53098707</v>
      </c>
      <c r="M517" s="104">
        <v>59896074.723398015</v>
      </c>
      <c r="N517" s="104">
        <v>102661269.27002999</v>
      </c>
    </row>
    <row r="518" spans="1:14" hidden="1" x14ac:dyDescent="0.35">
      <c r="A518" s="2">
        <f xml:space="preserve"> ROW( data_scaledImpacts[[#This Row],[row_id]] ) - ROW( data_scaledImpacts[[#Headers],[row_id]] )</f>
        <v>517</v>
      </c>
      <c r="B518" s="32" t="s">
        <v>455</v>
      </c>
      <c r="C518" s="33" t="s">
        <v>439</v>
      </c>
      <c r="D518" t="s">
        <v>441</v>
      </c>
      <c r="E518" s="33"/>
      <c r="F518" s="32" t="s">
        <v>3</v>
      </c>
      <c r="G518" s="33">
        <v>2</v>
      </c>
      <c r="H518" s="104">
        <v>16866510.507238895</v>
      </c>
      <c r="I518" s="104">
        <v>0</v>
      </c>
      <c r="J518" s="104">
        <v>0</v>
      </c>
      <c r="K518" s="104">
        <v>0</v>
      </c>
      <c r="L518" s="104">
        <v>270126171.68076044</v>
      </c>
      <c r="M518" s="104">
        <v>313988761.10512799</v>
      </c>
      <c r="N518" s="104">
        <v>329331662.1412642</v>
      </c>
    </row>
    <row r="519" spans="1:14" hidden="1" x14ac:dyDescent="0.35">
      <c r="A519" s="2">
        <f xml:space="preserve"> ROW( data_scaledImpacts[[#This Row],[row_id]] ) - ROW( data_scaledImpacts[[#Headers],[row_id]] )</f>
        <v>518</v>
      </c>
      <c r="B519" s="32" t="s">
        <v>455</v>
      </c>
      <c r="C519" s="33" t="s">
        <v>439</v>
      </c>
      <c r="D519" t="s">
        <v>441</v>
      </c>
      <c r="E519" s="33"/>
      <c r="F519" s="32" t="s">
        <v>3</v>
      </c>
      <c r="G519" s="33">
        <v>3</v>
      </c>
      <c r="H519" s="104">
        <v>92017997.826228961</v>
      </c>
      <c r="I519" s="104">
        <v>0</v>
      </c>
      <c r="J519" s="104">
        <v>0</v>
      </c>
      <c r="K519" s="104">
        <v>0</v>
      </c>
      <c r="L519" s="104">
        <v>1161519788.2878084</v>
      </c>
      <c r="M519" s="104">
        <v>630773238.83066487</v>
      </c>
      <c r="N519" s="104">
        <v>652845820.83457863</v>
      </c>
    </row>
    <row r="520" spans="1:14" hidden="1" x14ac:dyDescent="0.35">
      <c r="A520" s="2">
        <f xml:space="preserve"> ROW( data_scaledImpacts[[#This Row],[row_id]] ) - ROW( data_scaledImpacts[[#Headers],[row_id]] )</f>
        <v>519</v>
      </c>
      <c r="B520" s="32" t="s">
        <v>455</v>
      </c>
      <c r="C520" s="33" t="s">
        <v>439</v>
      </c>
      <c r="D520" t="s">
        <v>441</v>
      </c>
      <c r="E520" s="33"/>
      <c r="F520" s="32" t="s">
        <v>3</v>
      </c>
      <c r="G520" s="33">
        <v>4</v>
      </c>
      <c r="H520" s="104">
        <v>126821767.21978767</v>
      </c>
      <c r="I520" s="104">
        <v>0</v>
      </c>
      <c r="J520" s="104">
        <v>0</v>
      </c>
      <c r="K520" s="104">
        <v>0</v>
      </c>
      <c r="L520" s="104">
        <v>1950855225.6581953</v>
      </c>
      <c r="M520" s="104">
        <v>709839202.04915142</v>
      </c>
      <c r="N520" s="104">
        <v>815940045.26204109</v>
      </c>
    </row>
    <row r="521" spans="1:14" hidden="1" x14ac:dyDescent="0.35">
      <c r="A521" s="2">
        <f xml:space="preserve"> ROW( data_scaledImpacts[[#This Row],[row_id]] ) - ROW( data_scaledImpacts[[#Headers],[row_id]] )</f>
        <v>520</v>
      </c>
      <c r="B521" s="32" t="s">
        <v>455</v>
      </c>
      <c r="C521" s="33" t="s">
        <v>439</v>
      </c>
      <c r="D521" t="s">
        <v>441</v>
      </c>
      <c r="E521" s="33"/>
      <c r="F521" s="32" t="s">
        <v>3</v>
      </c>
      <c r="G521" s="33">
        <v>5</v>
      </c>
      <c r="H521" s="104">
        <v>153661789.68041363</v>
      </c>
      <c r="I521" s="104">
        <v>0</v>
      </c>
      <c r="J521" s="104">
        <v>0</v>
      </c>
      <c r="K521" s="104">
        <v>0</v>
      </c>
      <c r="L521" s="104">
        <v>2449319102.3030634</v>
      </c>
      <c r="M521" s="104">
        <v>918251082.42467976</v>
      </c>
      <c r="N521" s="104">
        <v>982373267.9201467</v>
      </c>
    </row>
    <row r="522" spans="1:14" hidden="1" x14ac:dyDescent="0.35">
      <c r="A522" s="2">
        <f xml:space="preserve"> ROW( data_scaledImpacts[[#This Row],[row_id]] ) - ROW( data_scaledImpacts[[#Headers],[row_id]] )</f>
        <v>521</v>
      </c>
      <c r="B522" s="32" t="s">
        <v>455</v>
      </c>
      <c r="C522" s="33" t="s">
        <v>439</v>
      </c>
      <c r="D522" t="s">
        <v>441</v>
      </c>
      <c r="E522" s="33"/>
      <c r="F522" s="32" t="s">
        <v>3</v>
      </c>
      <c r="G522" s="33">
        <v>6</v>
      </c>
      <c r="H522" s="104">
        <v>170221279.6137982</v>
      </c>
      <c r="I522" s="104">
        <v>0</v>
      </c>
      <c r="J522" s="104">
        <v>0</v>
      </c>
      <c r="K522" s="104">
        <v>0</v>
      </c>
      <c r="L522" s="104">
        <v>2604147344.6004696</v>
      </c>
      <c r="M522" s="104">
        <v>1124122704.6717818</v>
      </c>
      <c r="N522" s="104">
        <v>1224490442.6817391</v>
      </c>
    </row>
    <row r="523" spans="1:14" hidden="1" x14ac:dyDescent="0.35">
      <c r="A523" s="2">
        <f xml:space="preserve"> ROW( data_scaledImpacts[[#This Row],[row_id]] ) - ROW( data_scaledImpacts[[#Headers],[row_id]] )</f>
        <v>522</v>
      </c>
      <c r="B523" s="32" t="s">
        <v>455</v>
      </c>
      <c r="C523" s="33" t="s">
        <v>439</v>
      </c>
      <c r="D523" t="s">
        <v>441</v>
      </c>
      <c r="E523" s="33"/>
      <c r="F523" s="32" t="s">
        <v>4</v>
      </c>
      <c r="G523" s="33">
        <v>1</v>
      </c>
      <c r="H523" s="104">
        <v>1076294.1513565984</v>
      </c>
      <c r="I523" s="104">
        <v>0</v>
      </c>
      <c r="J523" s="104">
        <v>0</v>
      </c>
      <c r="K523" s="104">
        <v>0</v>
      </c>
      <c r="L523" s="104">
        <v>145827823.31317395</v>
      </c>
      <c r="M523" s="104">
        <v>-58152714.670094319</v>
      </c>
      <c r="N523" s="104">
        <v>-107857284.77277255</v>
      </c>
    </row>
    <row r="524" spans="1:14" hidden="1" x14ac:dyDescent="0.35">
      <c r="A524" s="2">
        <f xml:space="preserve"> ROW( data_scaledImpacts[[#This Row],[row_id]] ) - ROW( data_scaledImpacts[[#Headers],[row_id]] )</f>
        <v>523</v>
      </c>
      <c r="B524" s="32" t="s">
        <v>455</v>
      </c>
      <c r="C524" s="33" t="s">
        <v>439</v>
      </c>
      <c r="D524" t="s">
        <v>441</v>
      </c>
      <c r="E524" s="33"/>
      <c r="F524" s="32" t="s">
        <v>4</v>
      </c>
      <c r="G524" s="33">
        <v>2</v>
      </c>
      <c r="H524" s="104">
        <v>22905844.132816091</v>
      </c>
      <c r="I524" s="104">
        <v>0</v>
      </c>
      <c r="J524" s="104">
        <v>0</v>
      </c>
      <c r="K524" s="104">
        <v>0</v>
      </c>
      <c r="L524" s="104">
        <v>677269708.56631958</v>
      </c>
      <c r="M524" s="104">
        <v>212734975.4990738</v>
      </c>
      <c r="N524" s="104">
        <v>151519624.77104777</v>
      </c>
    </row>
    <row r="525" spans="1:14" hidden="1" x14ac:dyDescent="0.35">
      <c r="A525" s="2">
        <f xml:space="preserve"> ROW( data_scaledImpacts[[#This Row],[row_id]] ) - ROW( data_scaledImpacts[[#Headers],[row_id]] )</f>
        <v>524</v>
      </c>
      <c r="B525" s="32" t="s">
        <v>455</v>
      </c>
      <c r="C525" s="33" t="s">
        <v>439</v>
      </c>
      <c r="D525" t="s">
        <v>441</v>
      </c>
      <c r="E525" s="33"/>
      <c r="F525" s="32" t="s">
        <v>4</v>
      </c>
      <c r="G525" s="33">
        <v>3</v>
      </c>
      <c r="H525" s="104">
        <v>18255477.417544995</v>
      </c>
      <c r="I525" s="104">
        <v>0</v>
      </c>
      <c r="J525" s="104">
        <v>0</v>
      </c>
      <c r="K525" s="104">
        <v>0</v>
      </c>
      <c r="L525" s="104">
        <v>686454141.52799737</v>
      </c>
      <c r="M525" s="104">
        <v>389962377.89084119</v>
      </c>
      <c r="N525" s="104">
        <v>546368244.61887264</v>
      </c>
    </row>
    <row r="526" spans="1:14" hidden="1" x14ac:dyDescent="0.35">
      <c r="A526" s="2">
        <f xml:space="preserve"> ROW( data_scaledImpacts[[#This Row],[row_id]] ) - ROW( data_scaledImpacts[[#Headers],[row_id]] )</f>
        <v>525</v>
      </c>
      <c r="B526" s="32" t="s">
        <v>455</v>
      </c>
      <c r="C526" s="33" t="s">
        <v>439</v>
      </c>
      <c r="D526" t="s">
        <v>441</v>
      </c>
      <c r="E526" s="33"/>
      <c r="F526" s="32" t="s">
        <v>4</v>
      </c>
      <c r="G526" s="33">
        <v>4</v>
      </c>
      <c r="H526" s="104">
        <v>46700480.423525743</v>
      </c>
      <c r="I526" s="104">
        <v>0</v>
      </c>
      <c r="J526" s="104">
        <v>0</v>
      </c>
      <c r="K526" s="104">
        <v>0</v>
      </c>
      <c r="L526" s="104">
        <v>1160545935.7650025</v>
      </c>
      <c r="M526" s="104">
        <v>584813937.61187589</v>
      </c>
      <c r="N526" s="104">
        <v>726107554.11642277</v>
      </c>
    </row>
    <row r="527" spans="1:14" hidden="1" x14ac:dyDescent="0.35">
      <c r="A527" s="2">
        <f xml:space="preserve"> ROW( data_scaledImpacts[[#This Row],[row_id]] ) - ROW( data_scaledImpacts[[#Headers],[row_id]] )</f>
        <v>526</v>
      </c>
      <c r="B527" s="32" t="s">
        <v>455</v>
      </c>
      <c r="C527" s="33" t="s">
        <v>439</v>
      </c>
      <c r="D527" t="s">
        <v>441</v>
      </c>
      <c r="E527" s="33"/>
      <c r="F527" s="32" t="s">
        <v>4</v>
      </c>
      <c r="G527" s="33">
        <v>5</v>
      </c>
      <c r="H527" s="104">
        <v>82529337.953813061</v>
      </c>
      <c r="I527" s="104">
        <v>0</v>
      </c>
      <c r="J527" s="104">
        <v>0</v>
      </c>
      <c r="K527" s="104">
        <v>0</v>
      </c>
      <c r="L527" s="104">
        <v>1818158396.2419059</v>
      </c>
      <c r="M527" s="104">
        <v>1088142894.46527</v>
      </c>
      <c r="N527" s="104">
        <v>990889989.46524358</v>
      </c>
    </row>
    <row r="528" spans="1:14" hidden="1" x14ac:dyDescent="0.35">
      <c r="A528" s="2">
        <f xml:space="preserve"> ROW( data_scaledImpacts[[#This Row],[row_id]] ) - ROW( data_scaledImpacts[[#Headers],[row_id]] )</f>
        <v>527</v>
      </c>
      <c r="B528" s="32" t="s">
        <v>455</v>
      </c>
      <c r="C528" s="33" t="s">
        <v>439</v>
      </c>
      <c r="D528" t="s">
        <v>442</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hidden="1" x14ac:dyDescent="0.35">
      <c r="A529" s="2">
        <f xml:space="preserve"> ROW( data_scaledImpacts[[#This Row],[row_id]] ) - ROW( data_scaledImpacts[[#Headers],[row_id]] )</f>
        <v>528</v>
      </c>
      <c r="B529" s="32" t="s">
        <v>455</v>
      </c>
      <c r="C529" s="33" t="s">
        <v>439</v>
      </c>
      <c r="D529" t="s">
        <v>442</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hidden="1" x14ac:dyDescent="0.35">
      <c r="A530" s="2">
        <f xml:space="preserve"> ROW( data_scaledImpacts[[#This Row],[row_id]] ) - ROW( data_scaledImpacts[[#Headers],[row_id]] )</f>
        <v>529</v>
      </c>
      <c r="B530" s="32" t="s">
        <v>455</v>
      </c>
      <c r="C530" s="33" t="s">
        <v>439</v>
      </c>
      <c r="D530" t="s">
        <v>442</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hidden="1" x14ac:dyDescent="0.35">
      <c r="A531" s="2">
        <f xml:space="preserve"> ROW( data_scaledImpacts[[#This Row],[row_id]] ) - ROW( data_scaledImpacts[[#Headers],[row_id]] )</f>
        <v>530</v>
      </c>
      <c r="B531" s="32" t="s">
        <v>455</v>
      </c>
      <c r="C531" s="33" t="s">
        <v>439</v>
      </c>
      <c r="D531" t="s">
        <v>442</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hidden="1" x14ac:dyDescent="0.35">
      <c r="A532" s="2">
        <f xml:space="preserve"> ROW( data_scaledImpacts[[#This Row],[row_id]] ) - ROW( data_scaledImpacts[[#Headers],[row_id]] )</f>
        <v>531</v>
      </c>
      <c r="B532" s="32" t="s">
        <v>455</v>
      </c>
      <c r="C532" s="33" t="s">
        <v>439</v>
      </c>
      <c r="D532" t="s">
        <v>442</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hidden="1" x14ac:dyDescent="0.35">
      <c r="A533" s="2">
        <f xml:space="preserve"> ROW( data_scaledImpacts[[#This Row],[row_id]] ) - ROW( data_scaledImpacts[[#Headers],[row_id]] )</f>
        <v>532</v>
      </c>
      <c r="B533" s="32" t="s">
        <v>455</v>
      </c>
      <c r="C533" s="33" t="s">
        <v>439</v>
      </c>
      <c r="D533" t="s">
        <v>442</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hidden="1" x14ac:dyDescent="0.35">
      <c r="A534" s="2">
        <f xml:space="preserve"> ROW( data_scaledImpacts[[#This Row],[row_id]] ) - ROW( data_scaledImpacts[[#Headers],[row_id]] )</f>
        <v>533</v>
      </c>
      <c r="B534" s="32" t="s">
        <v>455</v>
      </c>
      <c r="C534" s="33" t="s">
        <v>439</v>
      </c>
      <c r="D534" t="s">
        <v>442</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hidden="1" x14ac:dyDescent="0.35">
      <c r="A535" s="2">
        <f xml:space="preserve"> ROW( data_scaledImpacts[[#This Row],[row_id]] ) - ROW( data_scaledImpacts[[#Headers],[row_id]] )</f>
        <v>534</v>
      </c>
      <c r="B535" s="32" t="s">
        <v>455</v>
      </c>
      <c r="C535" s="33" t="s">
        <v>439</v>
      </c>
      <c r="D535" t="s">
        <v>442</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hidden="1" x14ac:dyDescent="0.35">
      <c r="A536" s="2">
        <f xml:space="preserve"> ROW( data_scaledImpacts[[#This Row],[row_id]] ) - ROW( data_scaledImpacts[[#Headers],[row_id]] )</f>
        <v>535</v>
      </c>
      <c r="B536" s="32" t="s">
        <v>455</v>
      </c>
      <c r="C536" s="33" t="s">
        <v>439</v>
      </c>
      <c r="D536" t="s">
        <v>442</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hidden="1" x14ac:dyDescent="0.35">
      <c r="A537" s="2">
        <f xml:space="preserve"> ROW( data_scaledImpacts[[#This Row],[row_id]] ) - ROW( data_scaledImpacts[[#Headers],[row_id]] )</f>
        <v>536</v>
      </c>
      <c r="B537" s="32" t="s">
        <v>455</v>
      </c>
      <c r="C537" s="33" t="s">
        <v>439</v>
      </c>
      <c r="D537" t="s">
        <v>442</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hidden="1" x14ac:dyDescent="0.35">
      <c r="A538" s="2">
        <f xml:space="preserve"> ROW( data_scaledImpacts[[#This Row],[row_id]] ) - ROW( data_scaledImpacts[[#Headers],[row_id]] )</f>
        <v>537</v>
      </c>
      <c r="B538" s="32" t="s">
        <v>455</v>
      </c>
      <c r="C538" s="33" t="s">
        <v>439</v>
      </c>
      <c r="D538" t="s">
        <v>442</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hidden="1" x14ac:dyDescent="0.35">
      <c r="A539" s="2">
        <f xml:space="preserve"> ROW( data_scaledImpacts[[#This Row],[row_id]] ) - ROW( data_scaledImpacts[[#Headers],[row_id]] )</f>
        <v>538</v>
      </c>
      <c r="B539" s="32" t="s">
        <v>455</v>
      </c>
      <c r="C539" s="33" t="s">
        <v>439</v>
      </c>
      <c r="D539" t="s">
        <v>442</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hidden="1" x14ac:dyDescent="0.35">
      <c r="A540" s="2">
        <f xml:space="preserve"> ROW( data_scaledImpacts[[#This Row],[row_id]] ) - ROW( data_scaledImpacts[[#Headers],[row_id]] )</f>
        <v>539</v>
      </c>
      <c r="B540" s="32" t="s">
        <v>455</v>
      </c>
      <c r="C540" s="33" t="s">
        <v>439</v>
      </c>
      <c r="D540" t="s">
        <v>442</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hidden="1" x14ac:dyDescent="0.35">
      <c r="A541" s="2">
        <f xml:space="preserve"> ROW( data_scaledImpacts[[#This Row],[row_id]] ) - ROW( data_scaledImpacts[[#Headers],[row_id]] )</f>
        <v>540</v>
      </c>
      <c r="B541" s="32" t="s">
        <v>455</v>
      </c>
      <c r="C541" s="33" t="s">
        <v>439</v>
      </c>
      <c r="D541" t="s">
        <v>442</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hidden="1" x14ac:dyDescent="0.35">
      <c r="A542" s="2">
        <f xml:space="preserve"> ROW( data_scaledImpacts[[#This Row],[row_id]] ) - ROW( data_scaledImpacts[[#Headers],[row_id]] )</f>
        <v>541</v>
      </c>
      <c r="B542" s="32" t="s">
        <v>455</v>
      </c>
      <c r="C542" s="33" t="s">
        <v>439</v>
      </c>
      <c r="D542" t="s">
        <v>442</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hidden="1" x14ac:dyDescent="0.35">
      <c r="A543" s="2">
        <f xml:space="preserve"> ROW( data_scaledImpacts[[#This Row],[row_id]] ) - ROW( data_scaledImpacts[[#Headers],[row_id]] )</f>
        <v>542</v>
      </c>
      <c r="B543" s="32" t="s">
        <v>455</v>
      </c>
      <c r="C543" s="33" t="s">
        <v>439</v>
      </c>
      <c r="D543" t="s">
        <v>442</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hidden="1" x14ac:dyDescent="0.35">
      <c r="A544" s="2">
        <f xml:space="preserve"> ROW( data_scaledImpacts[[#This Row],[row_id]] ) - ROW( data_scaledImpacts[[#Headers],[row_id]] )</f>
        <v>543</v>
      </c>
      <c r="B544" s="32" t="s">
        <v>455</v>
      </c>
      <c r="C544" s="33" t="s">
        <v>439</v>
      </c>
      <c r="D544" t="s">
        <v>442</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hidden="1" x14ac:dyDescent="0.35">
      <c r="A545" s="2">
        <f xml:space="preserve"> ROW( data_scaledImpacts[[#This Row],[row_id]] ) - ROW( data_scaledImpacts[[#Headers],[row_id]] )</f>
        <v>544</v>
      </c>
      <c r="B545" s="32" t="s">
        <v>455</v>
      </c>
      <c r="C545" s="33" t="s">
        <v>439</v>
      </c>
      <c r="D545" t="s">
        <v>442</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hidden="1" x14ac:dyDescent="0.35">
      <c r="A546" s="2">
        <f xml:space="preserve"> ROW( data_scaledImpacts[[#This Row],[row_id]] ) - ROW( data_scaledImpacts[[#Headers],[row_id]] )</f>
        <v>545</v>
      </c>
      <c r="B546" s="32" t="s">
        <v>455</v>
      </c>
      <c r="C546" s="33" t="s">
        <v>439</v>
      </c>
      <c r="D546" t="s">
        <v>442</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hidden="1" x14ac:dyDescent="0.35">
      <c r="A547" s="2">
        <f xml:space="preserve"> ROW( data_scaledImpacts[[#This Row],[row_id]] ) - ROW( data_scaledImpacts[[#Headers],[row_id]] )</f>
        <v>546</v>
      </c>
      <c r="B547" s="32" t="s">
        <v>455</v>
      </c>
      <c r="C547" s="33" t="s">
        <v>439</v>
      </c>
      <c r="D547" t="s">
        <v>442</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hidden="1" x14ac:dyDescent="0.35">
      <c r="A548" s="2">
        <f xml:space="preserve"> ROW( data_scaledImpacts[[#This Row],[row_id]] ) - ROW( data_scaledImpacts[[#Headers],[row_id]] )</f>
        <v>547</v>
      </c>
      <c r="B548" s="32" t="s">
        <v>455</v>
      </c>
      <c r="C548" s="33" t="s">
        <v>439</v>
      </c>
      <c r="D548" t="s">
        <v>442</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hidden="1" x14ac:dyDescent="0.35">
      <c r="A549" s="2">
        <f xml:space="preserve"> ROW( data_scaledImpacts[[#This Row],[row_id]] ) - ROW( data_scaledImpacts[[#Headers],[row_id]] )</f>
        <v>548</v>
      </c>
      <c r="B549" s="32" t="s">
        <v>455</v>
      </c>
      <c r="C549" s="33" t="s">
        <v>439</v>
      </c>
      <c r="D549" t="s">
        <v>442</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hidden="1" x14ac:dyDescent="0.35">
      <c r="A550" s="2">
        <f xml:space="preserve"> ROW( data_scaledImpacts[[#This Row],[row_id]] ) - ROW( data_scaledImpacts[[#Headers],[row_id]] )</f>
        <v>549</v>
      </c>
      <c r="B550" s="32" t="s">
        <v>455</v>
      </c>
      <c r="C550" s="33" t="s">
        <v>439</v>
      </c>
      <c r="D550" t="s">
        <v>442</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hidden="1" x14ac:dyDescent="0.35">
      <c r="A551" s="2">
        <f xml:space="preserve"> ROW( data_scaledImpacts[[#This Row],[row_id]] ) - ROW( data_scaledImpacts[[#Headers],[row_id]] )</f>
        <v>550</v>
      </c>
      <c r="B551" s="32" t="s">
        <v>455</v>
      </c>
      <c r="C551" s="33" t="s">
        <v>439</v>
      </c>
      <c r="D551" t="s">
        <v>442</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hidden="1" x14ac:dyDescent="0.35">
      <c r="A552" s="2">
        <f xml:space="preserve"> ROW( data_scaledImpacts[[#This Row],[row_id]] ) - ROW( data_scaledImpacts[[#Headers],[row_id]] )</f>
        <v>551</v>
      </c>
      <c r="B552" s="32" t="s">
        <v>455</v>
      </c>
      <c r="C552" s="33" t="s">
        <v>439</v>
      </c>
      <c r="D552" t="s">
        <v>442</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hidden="1" x14ac:dyDescent="0.35">
      <c r="A553" s="2">
        <f xml:space="preserve"> ROW( data_scaledImpacts[[#This Row],[row_id]] ) - ROW( data_scaledImpacts[[#Headers],[row_id]] )</f>
        <v>552</v>
      </c>
      <c r="B553" s="32" t="s">
        <v>455</v>
      </c>
      <c r="C553" s="33" t="s">
        <v>439</v>
      </c>
      <c r="D553" t="s">
        <v>442</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hidden="1" x14ac:dyDescent="0.35">
      <c r="A554" s="2">
        <f xml:space="preserve"> ROW( data_scaledImpacts[[#This Row],[row_id]] ) - ROW( data_scaledImpacts[[#Headers],[row_id]] )</f>
        <v>553</v>
      </c>
      <c r="B554" s="32" t="s">
        <v>455</v>
      </c>
      <c r="C554" s="33" t="s">
        <v>439</v>
      </c>
      <c r="D554" t="s">
        <v>442</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hidden="1" x14ac:dyDescent="0.35">
      <c r="A555" s="2">
        <f xml:space="preserve"> ROW( data_scaledImpacts[[#This Row],[row_id]] ) - ROW( data_scaledImpacts[[#Headers],[row_id]] )</f>
        <v>554</v>
      </c>
      <c r="B555" s="32" t="s">
        <v>455</v>
      </c>
      <c r="C555" s="33" t="s">
        <v>439</v>
      </c>
      <c r="D555" t="s">
        <v>442</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hidden="1" x14ac:dyDescent="0.35">
      <c r="A556" s="2">
        <f xml:space="preserve"> ROW( data_scaledImpacts[[#This Row],[row_id]] ) - ROW( data_scaledImpacts[[#Headers],[row_id]] )</f>
        <v>555</v>
      </c>
      <c r="B556" s="32" t="s">
        <v>455</v>
      </c>
      <c r="C556" s="33" t="s">
        <v>439</v>
      </c>
      <c r="D556" t="s">
        <v>442</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hidden="1" x14ac:dyDescent="0.35">
      <c r="A557" s="2">
        <f xml:space="preserve"> ROW( data_scaledImpacts[[#This Row],[row_id]] ) - ROW( data_scaledImpacts[[#Headers],[row_id]] )</f>
        <v>556</v>
      </c>
      <c r="B557" s="32" t="s">
        <v>455</v>
      </c>
      <c r="C557" s="33" t="s">
        <v>439</v>
      </c>
      <c r="D557" t="s">
        <v>442</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hidden="1" x14ac:dyDescent="0.35">
      <c r="A558" s="2">
        <f xml:space="preserve"> ROW( data_scaledImpacts[[#This Row],[row_id]] ) - ROW( data_scaledImpacts[[#Headers],[row_id]] )</f>
        <v>557</v>
      </c>
      <c r="B558" s="32" t="s">
        <v>455</v>
      </c>
      <c r="C558" s="33" t="s">
        <v>439</v>
      </c>
      <c r="D558" t="s">
        <v>442</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hidden="1" x14ac:dyDescent="0.35">
      <c r="A559" s="2">
        <f xml:space="preserve"> ROW( data_scaledImpacts[[#This Row],[row_id]] ) - ROW( data_scaledImpacts[[#Headers],[row_id]] )</f>
        <v>558</v>
      </c>
      <c r="B559" s="32" t="s">
        <v>455</v>
      </c>
      <c r="C559" s="33" t="s">
        <v>439</v>
      </c>
      <c r="D559" t="s">
        <v>443</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hidden="1" x14ac:dyDescent="0.35">
      <c r="A560" s="2">
        <f xml:space="preserve"> ROW( data_scaledImpacts[[#This Row],[row_id]] ) - ROW( data_scaledImpacts[[#Headers],[row_id]] )</f>
        <v>559</v>
      </c>
      <c r="B560" s="32" t="s">
        <v>455</v>
      </c>
      <c r="C560" s="33" t="s">
        <v>439</v>
      </c>
      <c r="D560" t="s">
        <v>443</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hidden="1" x14ac:dyDescent="0.35">
      <c r="A561" s="2">
        <f xml:space="preserve"> ROW( data_scaledImpacts[[#This Row],[row_id]] ) - ROW( data_scaledImpacts[[#Headers],[row_id]] )</f>
        <v>560</v>
      </c>
      <c r="B561" s="32" t="s">
        <v>455</v>
      </c>
      <c r="C561" s="33" t="s">
        <v>439</v>
      </c>
      <c r="D561" t="s">
        <v>443</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hidden="1" x14ac:dyDescent="0.35">
      <c r="A562" s="2">
        <f xml:space="preserve"> ROW( data_scaledImpacts[[#This Row],[row_id]] ) - ROW( data_scaledImpacts[[#Headers],[row_id]] )</f>
        <v>561</v>
      </c>
      <c r="B562" s="32" t="s">
        <v>455</v>
      </c>
      <c r="C562" s="33" t="s">
        <v>439</v>
      </c>
      <c r="D562" t="s">
        <v>443</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hidden="1" x14ac:dyDescent="0.35">
      <c r="A563" s="2">
        <f xml:space="preserve"> ROW( data_scaledImpacts[[#This Row],[row_id]] ) - ROW( data_scaledImpacts[[#Headers],[row_id]] )</f>
        <v>562</v>
      </c>
      <c r="B563" s="32" t="s">
        <v>455</v>
      </c>
      <c r="C563" s="33" t="s">
        <v>439</v>
      </c>
      <c r="D563" t="s">
        <v>443</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hidden="1" x14ac:dyDescent="0.35">
      <c r="A564" s="2">
        <f xml:space="preserve"> ROW( data_scaledImpacts[[#This Row],[row_id]] ) - ROW( data_scaledImpacts[[#Headers],[row_id]] )</f>
        <v>563</v>
      </c>
      <c r="B564" s="32" t="s">
        <v>455</v>
      </c>
      <c r="C564" s="33" t="s">
        <v>439</v>
      </c>
      <c r="D564" t="s">
        <v>443</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hidden="1" x14ac:dyDescent="0.35">
      <c r="A565" s="2">
        <f xml:space="preserve"> ROW( data_scaledImpacts[[#This Row],[row_id]] ) - ROW( data_scaledImpacts[[#Headers],[row_id]] )</f>
        <v>564</v>
      </c>
      <c r="B565" s="32" t="s">
        <v>455</v>
      </c>
      <c r="C565" s="33" t="s">
        <v>439</v>
      </c>
      <c r="D565" t="s">
        <v>443</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hidden="1" x14ac:dyDescent="0.35">
      <c r="A566" s="2">
        <f xml:space="preserve"> ROW( data_scaledImpacts[[#This Row],[row_id]] ) - ROW( data_scaledImpacts[[#Headers],[row_id]] )</f>
        <v>565</v>
      </c>
      <c r="B566" s="32" t="s">
        <v>455</v>
      </c>
      <c r="C566" s="33" t="s">
        <v>439</v>
      </c>
      <c r="D566" t="s">
        <v>443</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hidden="1" x14ac:dyDescent="0.35">
      <c r="A567" s="2">
        <f xml:space="preserve"> ROW( data_scaledImpacts[[#This Row],[row_id]] ) - ROW( data_scaledImpacts[[#Headers],[row_id]] )</f>
        <v>566</v>
      </c>
      <c r="B567" s="32" t="s">
        <v>455</v>
      </c>
      <c r="C567" s="33" t="s">
        <v>439</v>
      </c>
      <c r="D567" t="s">
        <v>443</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hidden="1" x14ac:dyDescent="0.35">
      <c r="A568" s="2">
        <f xml:space="preserve"> ROW( data_scaledImpacts[[#This Row],[row_id]] ) - ROW( data_scaledImpacts[[#Headers],[row_id]] )</f>
        <v>567</v>
      </c>
      <c r="B568" s="32" t="s">
        <v>455</v>
      </c>
      <c r="C568" s="33" t="s">
        <v>439</v>
      </c>
      <c r="D568" t="s">
        <v>443</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hidden="1" x14ac:dyDescent="0.35">
      <c r="A569" s="2">
        <f xml:space="preserve"> ROW( data_scaledImpacts[[#This Row],[row_id]] ) - ROW( data_scaledImpacts[[#Headers],[row_id]] )</f>
        <v>568</v>
      </c>
      <c r="B569" s="32" t="s">
        <v>455</v>
      </c>
      <c r="C569" s="33" t="s">
        <v>439</v>
      </c>
      <c r="D569" t="s">
        <v>443</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hidden="1" x14ac:dyDescent="0.35">
      <c r="A570" s="2">
        <f xml:space="preserve"> ROW( data_scaledImpacts[[#This Row],[row_id]] ) - ROW( data_scaledImpacts[[#Headers],[row_id]] )</f>
        <v>569</v>
      </c>
      <c r="B570" s="32" t="s">
        <v>455</v>
      </c>
      <c r="C570" s="33" t="s">
        <v>439</v>
      </c>
      <c r="D570" t="s">
        <v>443</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hidden="1" x14ac:dyDescent="0.35">
      <c r="A571" s="2">
        <f xml:space="preserve"> ROW( data_scaledImpacts[[#This Row],[row_id]] ) - ROW( data_scaledImpacts[[#Headers],[row_id]] )</f>
        <v>570</v>
      </c>
      <c r="B571" s="32" t="s">
        <v>455</v>
      </c>
      <c r="C571" s="33" t="s">
        <v>439</v>
      </c>
      <c r="D571" t="s">
        <v>443</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hidden="1" x14ac:dyDescent="0.35">
      <c r="A572" s="2">
        <f xml:space="preserve"> ROW( data_scaledImpacts[[#This Row],[row_id]] ) - ROW( data_scaledImpacts[[#Headers],[row_id]] )</f>
        <v>571</v>
      </c>
      <c r="B572" s="32" t="s">
        <v>455</v>
      </c>
      <c r="C572" s="33" t="s">
        <v>439</v>
      </c>
      <c r="D572" t="s">
        <v>443</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hidden="1" x14ac:dyDescent="0.35">
      <c r="A573" s="2">
        <f xml:space="preserve"> ROW( data_scaledImpacts[[#This Row],[row_id]] ) - ROW( data_scaledImpacts[[#Headers],[row_id]] )</f>
        <v>572</v>
      </c>
      <c r="B573" s="32" t="s">
        <v>455</v>
      </c>
      <c r="C573" s="33" t="s">
        <v>439</v>
      </c>
      <c r="D573" t="s">
        <v>443</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hidden="1" x14ac:dyDescent="0.35">
      <c r="A574" s="2">
        <f xml:space="preserve"> ROW( data_scaledImpacts[[#This Row],[row_id]] ) - ROW( data_scaledImpacts[[#Headers],[row_id]] )</f>
        <v>573</v>
      </c>
      <c r="B574" s="32" t="s">
        <v>455</v>
      </c>
      <c r="C574" s="33" t="s">
        <v>439</v>
      </c>
      <c r="D574" t="s">
        <v>443</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hidden="1" x14ac:dyDescent="0.35">
      <c r="A575" s="2">
        <f xml:space="preserve"> ROW( data_scaledImpacts[[#This Row],[row_id]] ) - ROW( data_scaledImpacts[[#Headers],[row_id]] )</f>
        <v>574</v>
      </c>
      <c r="B575" s="32" t="s">
        <v>455</v>
      </c>
      <c r="C575" s="33" t="s">
        <v>439</v>
      </c>
      <c r="D575" t="s">
        <v>443</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hidden="1" x14ac:dyDescent="0.35">
      <c r="A576" s="2">
        <f xml:space="preserve"> ROW( data_scaledImpacts[[#This Row],[row_id]] ) - ROW( data_scaledImpacts[[#Headers],[row_id]] )</f>
        <v>575</v>
      </c>
      <c r="B576" s="32" t="s">
        <v>455</v>
      </c>
      <c r="C576" s="33" t="s">
        <v>439</v>
      </c>
      <c r="D576" t="s">
        <v>443</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hidden="1" x14ac:dyDescent="0.35">
      <c r="A577" s="2">
        <f xml:space="preserve"> ROW( data_scaledImpacts[[#This Row],[row_id]] ) - ROW( data_scaledImpacts[[#Headers],[row_id]] )</f>
        <v>576</v>
      </c>
      <c r="B577" s="32" t="s">
        <v>455</v>
      </c>
      <c r="C577" s="33" t="s">
        <v>439</v>
      </c>
      <c r="D577" t="s">
        <v>443</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hidden="1" x14ac:dyDescent="0.35">
      <c r="A578" s="2">
        <f xml:space="preserve"> ROW( data_scaledImpacts[[#This Row],[row_id]] ) - ROW( data_scaledImpacts[[#Headers],[row_id]] )</f>
        <v>577</v>
      </c>
      <c r="B578" s="32" t="s">
        <v>455</v>
      </c>
      <c r="C578" s="33" t="s">
        <v>439</v>
      </c>
      <c r="D578" t="s">
        <v>443</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hidden="1" x14ac:dyDescent="0.35">
      <c r="A579" s="2">
        <f xml:space="preserve"> ROW( data_scaledImpacts[[#This Row],[row_id]] ) - ROW( data_scaledImpacts[[#Headers],[row_id]] )</f>
        <v>578</v>
      </c>
      <c r="B579" s="32" t="s">
        <v>455</v>
      </c>
      <c r="C579" s="33" t="s">
        <v>439</v>
      </c>
      <c r="D579" t="s">
        <v>443</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hidden="1" x14ac:dyDescent="0.35">
      <c r="A580" s="2">
        <f xml:space="preserve"> ROW( data_scaledImpacts[[#This Row],[row_id]] ) - ROW( data_scaledImpacts[[#Headers],[row_id]] )</f>
        <v>579</v>
      </c>
      <c r="B580" s="32" t="s">
        <v>455</v>
      </c>
      <c r="C580" s="33" t="s">
        <v>439</v>
      </c>
      <c r="D580" t="s">
        <v>443</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hidden="1" x14ac:dyDescent="0.35">
      <c r="A581" s="2">
        <f xml:space="preserve"> ROW( data_scaledImpacts[[#This Row],[row_id]] ) - ROW( data_scaledImpacts[[#Headers],[row_id]] )</f>
        <v>580</v>
      </c>
      <c r="B581" s="32" t="s">
        <v>455</v>
      </c>
      <c r="C581" s="33" t="s">
        <v>439</v>
      </c>
      <c r="D581" t="s">
        <v>443</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hidden="1" x14ac:dyDescent="0.35">
      <c r="A582" s="2">
        <f xml:space="preserve"> ROW( data_scaledImpacts[[#This Row],[row_id]] ) - ROW( data_scaledImpacts[[#Headers],[row_id]] )</f>
        <v>581</v>
      </c>
      <c r="B582" s="32" t="s">
        <v>455</v>
      </c>
      <c r="C582" s="33" t="s">
        <v>439</v>
      </c>
      <c r="D582" t="s">
        <v>443</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hidden="1" x14ac:dyDescent="0.35">
      <c r="A583" s="2">
        <f xml:space="preserve"> ROW( data_scaledImpacts[[#This Row],[row_id]] ) - ROW( data_scaledImpacts[[#Headers],[row_id]] )</f>
        <v>582</v>
      </c>
      <c r="B583" s="32" t="s">
        <v>455</v>
      </c>
      <c r="C583" s="33" t="s">
        <v>439</v>
      </c>
      <c r="D583" t="s">
        <v>443</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hidden="1" x14ac:dyDescent="0.35">
      <c r="A584" s="2">
        <f xml:space="preserve"> ROW( data_scaledImpacts[[#This Row],[row_id]] ) - ROW( data_scaledImpacts[[#Headers],[row_id]] )</f>
        <v>583</v>
      </c>
      <c r="B584" s="32" t="s">
        <v>455</v>
      </c>
      <c r="C584" s="33" t="s">
        <v>439</v>
      </c>
      <c r="D584" t="s">
        <v>443</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hidden="1" x14ac:dyDescent="0.35">
      <c r="A585" s="2">
        <f xml:space="preserve"> ROW( data_scaledImpacts[[#This Row],[row_id]] ) - ROW( data_scaledImpacts[[#Headers],[row_id]] )</f>
        <v>584</v>
      </c>
      <c r="B585" s="32" t="s">
        <v>455</v>
      </c>
      <c r="C585" s="33" t="s">
        <v>439</v>
      </c>
      <c r="D585" t="s">
        <v>443</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hidden="1" x14ac:dyDescent="0.35">
      <c r="A586" s="2">
        <f xml:space="preserve"> ROW( data_scaledImpacts[[#This Row],[row_id]] ) - ROW( data_scaledImpacts[[#Headers],[row_id]] )</f>
        <v>585</v>
      </c>
      <c r="B586" s="32" t="s">
        <v>455</v>
      </c>
      <c r="C586" s="33" t="s">
        <v>439</v>
      </c>
      <c r="D586" t="s">
        <v>443</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hidden="1" x14ac:dyDescent="0.35">
      <c r="A587" s="2">
        <f xml:space="preserve"> ROW( data_scaledImpacts[[#This Row],[row_id]] ) - ROW( data_scaledImpacts[[#Headers],[row_id]] )</f>
        <v>586</v>
      </c>
      <c r="B587" s="32" t="s">
        <v>455</v>
      </c>
      <c r="C587" s="33" t="s">
        <v>439</v>
      </c>
      <c r="D587" t="s">
        <v>443</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hidden="1" x14ac:dyDescent="0.35">
      <c r="A588" s="2">
        <f xml:space="preserve"> ROW( data_scaledImpacts[[#This Row],[row_id]] ) - ROW( data_scaledImpacts[[#Headers],[row_id]] )</f>
        <v>587</v>
      </c>
      <c r="B588" s="32" t="s">
        <v>455</v>
      </c>
      <c r="C588" s="33" t="s">
        <v>439</v>
      </c>
      <c r="D588" t="s">
        <v>443</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hidden="1" x14ac:dyDescent="0.35">
      <c r="A589" s="2">
        <f xml:space="preserve"> ROW( data_scaledImpacts[[#This Row],[row_id]] ) - ROW( data_scaledImpacts[[#Headers],[row_id]] )</f>
        <v>588</v>
      </c>
      <c r="B589" s="32" t="s">
        <v>455</v>
      </c>
      <c r="C589" s="33" t="s">
        <v>439</v>
      </c>
      <c r="D589" t="s">
        <v>443</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hidden="1" x14ac:dyDescent="0.35">
      <c r="A590" s="2">
        <f xml:space="preserve"> ROW( data_scaledImpacts[[#This Row],[row_id]] ) - ROW( data_scaledImpacts[[#Headers],[row_id]] )</f>
        <v>589</v>
      </c>
      <c r="B590" s="32" t="s">
        <v>455</v>
      </c>
      <c r="C590" s="33" t="s">
        <v>439</v>
      </c>
      <c r="D590" t="s">
        <v>444</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hidden="1" x14ac:dyDescent="0.35">
      <c r="A591" s="2">
        <f xml:space="preserve"> ROW( data_scaledImpacts[[#This Row],[row_id]] ) - ROW( data_scaledImpacts[[#Headers],[row_id]] )</f>
        <v>590</v>
      </c>
      <c r="B591" s="32" t="s">
        <v>455</v>
      </c>
      <c r="C591" s="33" t="s">
        <v>439</v>
      </c>
      <c r="D591" t="s">
        <v>444</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hidden="1" x14ac:dyDescent="0.35">
      <c r="A592" s="2">
        <f xml:space="preserve"> ROW( data_scaledImpacts[[#This Row],[row_id]] ) - ROW( data_scaledImpacts[[#Headers],[row_id]] )</f>
        <v>591</v>
      </c>
      <c r="B592" s="32" t="s">
        <v>455</v>
      </c>
      <c r="C592" s="33" t="s">
        <v>439</v>
      </c>
      <c r="D592" t="s">
        <v>444</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hidden="1" x14ac:dyDescent="0.35">
      <c r="A593" s="2">
        <f xml:space="preserve"> ROW( data_scaledImpacts[[#This Row],[row_id]] ) - ROW( data_scaledImpacts[[#Headers],[row_id]] )</f>
        <v>592</v>
      </c>
      <c r="B593" s="32" t="s">
        <v>455</v>
      </c>
      <c r="C593" s="33" t="s">
        <v>439</v>
      </c>
      <c r="D593" t="s">
        <v>444</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hidden="1" x14ac:dyDescent="0.35">
      <c r="A594" s="2">
        <f xml:space="preserve"> ROW( data_scaledImpacts[[#This Row],[row_id]] ) - ROW( data_scaledImpacts[[#Headers],[row_id]] )</f>
        <v>593</v>
      </c>
      <c r="B594" s="32" t="s">
        <v>455</v>
      </c>
      <c r="C594" s="33" t="s">
        <v>439</v>
      </c>
      <c r="D594" t="s">
        <v>444</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hidden="1" x14ac:dyDescent="0.35">
      <c r="A595" s="2">
        <f xml:space="preserve"> ROW( data_scaledImpacts[[#This Row],[row_id]] ) - ROW( data_scaledImpacts[[#Headers],[row_id]] )</f>
        <v>594</v>
      </c>
      <c r="B595" s="32" t="s">
        <v>455</v>
      </c>
      <c r="C595" s="33" t="s">
        <v>439</v>
      </c>
      <c r="D595" t="s">
        <v>444</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hidden="1" x14ac:dyDescent="0.35">
      <c r="A596" s="2">
        <f xml:space="preserve"> ROW( data_scaledImpacts[[#This Row],[row_id]] ) - ROW( data_scaledImpacts[[#Headers],[row_id]] )</f>
        <v>595</v>
      </c>
      <c r="B596" s="32" t="s">
        <v>455</v>
      </c>
      <c r="C596" s="33" t="s">
        <v>439</v>
      </c>
      <c r="D596" t="s">
        <v>444</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hidden="1" x14ac:dyDescent="0.35">
      <c r="A597" s="2">
        <f xml:space="preserve"> ROW( data_scaledImpacts[[#This Row],[row_id]] ) - ROW( data_scaledImpacts[[#Headers],[row_id]] )</f>
        <v>596</v>
      </c>
      <c r="B597" s="32" t="s">
        <v>455</v>
      </c>
      <c r="C597" s="33" t="s">
        <v>439</v>
      </c>
      <c r="D597" t="s">
        <v>444</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hidden="1" x14ac:dyDescent="0.35">
      <c r="A598" s="2">
        <f xml:space="preserve"> ROW( data_scaledImpacts[[#This Row],[row_id]] ) - ROW( data_scaledImpacts[[#Headers],[row_id]] )</f>
        <v>597</v>
      </c>
      <c r="B598" s="32" t="s">
        <v>455</v>
      </c>
      <c r="C598" s="33" t="s">
        <v>439</v>
      </c>
      <c r="D598" t="s">
        <v>444</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hidden="1" x14ac:dyDescent="0.35">
      <c r="A599" s="2">
        <f xml:space="preserve"> ROW( data_scaledImpacts[[#This Row],[row_id]] ) - ROW( data_scaledImpacts[[#Headers],[row_id]] )</f>
        <v>598</v>
      </c>
      <c r="B599" s="32" t="s">
        <v>455</v>
      </c>
      <c r="C599" s="33" t="s">
        <v>439</v>
      </c>
      <c r="D599" t="s">
        <v>444</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hidden="1" x14ac:dyDescent="0.35">
      <c r="A600" s="2">
        <f xml:space="preserve"> ROW( data_scaledImpacts[[#This Row],[row_id]] ) - ROW( data_scaledImpacts[[#Headers],[row_id]] )</f>
        <v>599</v>
      </c>
      <c r="B600" s="32" t="s">
        <v>455</v>
      </c>
      <c r="C600" s="33" t="s">
        <v>439</v>
      </c>
      <c r="D600" t="s">
        <v>444</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hidden="1" x14ac:dyDescent="0.35">
      <c r="A601" s="2">
        <f xml:space="preserve"> ROW( data_scaledImpacts[[#This Row],[row_id]] ) - ROW( data_scaledImpacts[[#Headers],[row_id]] )</f>
        <v>600</v>
      </c>
      <c r="B601" s="32" t="s">
        <v>455</v>
      </c>
      <c r="C601" s="33" t="s">
        <v>439</v>
      </c>
      <c r="D601" t="s">
        <v>444</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hidden="1" x14ac:dyDescent="0.35">
      <c r="A602" s="2">
        <f xml:space="preserve"> ROW( data_scaledImpacts[[#This Row],[row_id]] ) - ROW( data_scaledImpacts[[#Headers],[row_id]] )</f>
        <v>601</v>
      </c>
      <c r="B602" s="32" t="s">
        <v>455</v>
      </c>
      <c r="C602" s="33" t="s">
        <v>439</v>
      </c>
      <c r="D602" t="s">
        <v>444</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hidden="1" x14ac:dyDescent="0.35">
      <c r="A603" s="2">
        <f xml:space="preserve"> ROW( data_scaledImpacts[[#This Row],[row_id]] ) - ROW( data_scaledImpacts[[#Headers],[row_id]] )</f>
        <v>602</v>
      </c>
      <c r="B603" s="32" t="s">
        <v>455</v>
      </c>
      <c r="C603" s="33" t="s">
        <v>439</v>
      </c>
      <c r="D603" t="s">
        <v>444</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hidden="1" x14ac:dyDescent="0.35">
      <c r="A604" s="2">
        <f xml:space="preserve"> ROW( data_scaledImpacts[[#This Row],[row_id]] ) - ROW( data_scaledImpacts[[#Headers],[row_id]] )</f>
        <v>603</v>
      </c>
      <c r="B604" s="32" t="s">
        <v>455</v>
      </c>
      <c r="C604" s="33" t="s">
        <v>439</v>
      </c>
      <c r="D604" t="s">
        <v>444</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hidden="1" x14ac:dyDescent="0.35">
      <c r="A605" s="2">
        <f xml:space="preserve"> ROW( data_scaledImpacts[[#This Row],[row_id]] ) - ROW( data_scaledImpacts[[#Headers],[row_id]] )</f>
        <v>604</v>
      </c>
      <c r="B605" s="32" t="s">
        <v>455</v>
      </c>
      <c r="C605" s="33" t="s">
        <v>439</v>
      </c>
      <c r="D605" t="s">
        <v>444</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hidden="1" x14ac:dyDescent="0.35">
      <c r="A606" s="2">
        <f xml:space="preserve"> ROW( data_scaledImpacts[[#This Row],[row_id]] ) - ROW( data_scaledImpacts[[#Headers],[row_id]] )</f>
        <v>605</v>
      </c>
      <c r="B606" s="32" t="s">
        <v>455</v>
      </c>
      <c r="C606" s="33" t="s">
        <v>439</v>
      </c>
      <c r="D606" t="s">
        <v>444</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hidden="1" x14ac:dyDescent="0.35">
      <c r="A607" s="2">
        <f xml:space="preserve"> ROW( data_scaledImpacts[[#This Row],[row_id]] ) - ROW( data_scaledImpacts[[#Headers],[row_id]] )</f>
        <v>606</v>
      </c>
      <c r="B607" s="32" t="s">
        <v>455</v>
      </c>
      <c r="C607" s="33" t="s">
        <v>439</v>
      </c>
      <c r="D607" t="s">
        <v>444</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hidden="1" x14ac:dyDescent="0.35">
      <c r="A608" s="2">
        <f xml:space="preserve"> ROW( data_scaledImpacts[[#This Row],[row_id]] ) - ROW( data_scaledImpacts[[#Headers],[row_id]] )</f>
        <v>607</v>
      </c>
      <c r="B608" s="32" t="s">
        <v>455</v>
      </c>
      <c r="C608" s="33" t="s">
        <v>439</v>
      </c>
      <c r="D608" t="s">
        <v>444</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hidden="1" x14ac:dyDescent="0.35">
      <c r="A609" s="2">
        <f xml:space="preserve"> ROW( data_scaledImpacts[[#This Row],[row_id]] ) - ROW( data_scaledImpacts[[#Headers],[row_id]] )</f>
        <v>608</v>
      </c>
      <c r="B609" s="32" t="s">
        <v>455</v>
      </c>
      <c r="C609" s="33" t="s">
        <v>439</v>
      </c>
      <c r="D609" t="s">
        <v>444</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hidden="1" x14ac:dyDescent="0.35">
      <c r="A610" s="2">
        <f xml:space="preserve"> ROW( data_scaledImpacts[[#This Row],[row_id]] ) - ROW( data_scaledImpacts[[#Headers],[row_id]] )</f>
        <v>609</v>
      </c>
      <c r="B610" s="32" t="s">
        <v>455</v>
      </c>
      <c r="C610" s="33" t="s">
        <v>439</v>
      </c>
      <c r="D610" t="s">
        <v>444</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hidden="1" x14ac:dyDescent="0.35">
      <c r="A611" s="2">
        <f xml:space="preserve"> ROW( data_scaledImpacts[[#This Row],[row_id]] ) - ROW( data_scaledImpacts[[#Headers],[row_id]] )</f>
        <v>610</v>
      </c>
      <c r="B611" s="32" t="s">
        <v>455</v>
      </c>
      <c r="C611" s="33" t="s">
        <v>439</v>
      </c>
      <c r="D611" t="s">
        <v>444</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hidden="1" x14ac:dyDescent="0.35">
      <c r="A612" s="2">
        <f xml:space="preserve"> ROW( data_scaledImpacts[[#This Row],[row_id]] ) - ROW( data_scaledImpacts[[#Headers],[row_id]] )</f>
        <v>611</v>
      </c>
      <c r="B612" s="32" t="s">
        <v>455</v>
      </c>
      <c r="C612" s="33" t="s">
        <v>439</v>
      </c>
      <c r="D612" t="s">
        <v>444</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hidden="1" x14ac:dyDescent="0.35">
      <c r="A613" s="2">
        <f xml:space="preserve"> ROW( data_scaledImpacts[[#This Row],[row_id]] ) - ROW( data_scaledImpacts[[#Headers],[row_id]] )</f>
        <v>612</v>
      </c>
      <c r="B613" s="32" t="s">
        <v>455</v>
      </c>
      <c r="C613" s="33" t="s">
        <v>439</v>
      </c>
      <c r="D613" t="s">
        <v>444</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hidden="1" x14ac:dyDescent="0.35">
      <c r="A614" s="2">
        <f xml:space="preserve"> ROW( data_scaledImpacts[[#This Row],[row_id]] ) - ROW( data_scaledImpacts[[#Headers],[row_id]] )</f>
        <v>613</v>
      </c>
      <c r="B614" s="32" t="s">
        <v>455</v>
      </c>
      <c r="C614" s="33" t="s">
        <v>439</v>
      </c>
      <c r="D614" t="s">
        <v>444</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hidden="1" x14ac:dyDescent="0.35">
      <c r="A615" s="2">
        <f xml:space="preserve"> ROW( data_scaledImpacts[[#This Row],[row_id]] ) - ROW( data_scaledImpacts[[#Headers],[row_id]] )</f>
        <v>614</v>
      </c>
      <c r="B615" s="32" t="s">
        <v>455</v>
      </c>
      <c r="C615" s="33" t="s">
        <v>439</v>
      </c>
      <c r="D615" t="s">
        <v>444</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hidden="1" x14ac:dyDescent="0.35">
      <c r="A616" s="2">
        <f xml:space="preserve"> ROW( data_scaledImpacts[[#This Row],[row_id]] ) - ROW( data_scaledImpacts[[#Headers],[row_id]] )</f>
        <v>615</v>
      </c>
      <c r="B616" s="32" t="s">
        <v>455</v>
      </c>
      <c r="C616" s="33" t="s">
        <v>439</v>
      </c>
      <c r="D616" t="s">
        <v>444</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hidden="1" x14ac:dyDescent="0.35">
      <c r="A617" s="2">
        <f xml:space="preserve"> ROW( data_scaledImpacts[[#This Row],[row_id]] ) - ROW( data_scaledImpacts[[#Headers],[row_id]] )</f>
        <v>616</v>
      </c>
      <c r="B617" s="32" t="s">
        <v>455</v>
      </c>
      <c r="C617" s="33" t="s">
        <v>439</v>
      </c>
      <c r="D617" t="s">
        <v>444</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hidden="1" x14ac:dyDescent="0.35">
      <c r="A618" s="2">
        <f xml:space="preserve"> ROW( data_scaledImpacts[[#This Row],[row_id]] ) - ROW( data_scaledImpacts[[#Headers],[row_id]] )</f>
        <v>617</v>
      </c>
      <c r="B618" s="32" t="s">
        <v>455</v>
      </c>
      <c r="C618" s="33" t="s">
        <v>439</v>
      </c>
      <c r="D618" t="s">
        <v>444</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hidden="1" x14ac:dyDescent="0.35">
      <c r="A619" s="2">
        <f xml:space="preserve"> ROW( data_scaledImpacts[[#This Row],[row_id]] ) - ROW( data_scaledImpacts[[#Headers],[row_id]] )</f>
        <v>618</v>
      </c>
      <c r="B619" s="32" t="s">
        <v>455</v>
      </c>
      <c r="C619" s="33" t="s">
        <v>439</v>
      </c>
      <c r="D619" t="s">
        <v>444</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hidden="1" x14ac:dyDescent="0.35">
      <c r="A620" s="2">
        <f xml:space="preserve"> ROW( data_scaledImpacts[[#This Row],[row_id]] ) - ROW( data_scaledImpacts[[#Headers],[row_id]] )</f>
        <v>619</v>
      </c>
      <c r="B620" s="32" t="s">
        <v>455</v>
      </c>
      <c r="C620" s="33" t="s">
        <v>439</v>
      </c>
      <c r="D620" t="s">
        <v>444</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hidden="1" x14ac:dyDescent="0.35">
      <c r="A621" s="2">
        <f xml:space="preserve"> ROW( data_scaledImpacts[[#This Row],[row_id]] ) - ROW( data_scaledImpacts[[#Headers],[row_id]] )</f>
        <v>620</v>
      </c>
      <c r="B621" s="32" t="s">
        <v>456</v>
      </c>
      <c r="C621" s="33" t="s">
        <v>40</v>
      </c>
      <c r="D621" t="s">
        <v>449</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hidden="1" x14ac:dyDescent="0.35">
      <c r="A622" s="2">
        <f xml:space="preserve"> ROW( data_scaledImpacts[[#This Row],[row_id]] ) - ROW( data_scaledImpacts[[#Headers],[row_id]] )</f>
        <v>621</v>
      </c>
      <c r="B622" s="32" t="s">
        <v>456</v>
      </c>
      <c r="C622" s="33" t="s">
        <v>40</v>
      </c>
      <c r="D622" t="s">
        <v>449</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hidden="1" x14ac:dyDescent="0.35">
      <c r="A623" s="2">
        <f xml:space="preserve"> ROW( data_scaledImpacts[[#This Row],[row_id]] ) - ROW( data_scaledImpacts[[#Headers],[row_id]] )</f>
        <v>622</v>
      </c>
      <c r="B623" s="32" t="s">
        <v>456</v>
      </c>
      <c r="C623" s="33" t="s">
        <v>40</v>
      </c>
      <c r="D623" t="s">
        <v>449</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hidden="1" x14ac:dyDescent="0.35">
      <c r="A624" s="2">
        <f xml:space="preserve"> ROW( data_scaledImpacts[[#This Row],[row_id]] ) - ROW( data_scaledImpacts[[#Headers],[row_id]] )</f>
        <v>623</v>
      </c>
      <c r="B624" s="32" t="s">
        <v>456</v>
      </c>
      <c r="C624" s="33" t="s">
        <v>40</v>
      </c>
      <c r="D624" t="s">
        <v>449</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hidden="1" x14ac:dyDescent="0.35">
      <c r="A625" s="2">
        <f xml:space="preserve"> ROW( data_scaledImpacts[[#This Row],[row_id]] ) - ROW( data_scaledImpacts[[#Headers],[row_id]] )</f>
        <v>624</v>
      </c>
      <c r="B625" s="32" t="s">
        <v>456</v>
      </c>
      <c r="C625" s="33" t="s">
        <v>40</v>
      </c>
      <c r="D625" t="s">
        <v>449</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hidden="1" x14ac:dyDescent="0.35">
      <c r="A626" s="2">
        <f xml:space="preserve"> ROW( data_scaledImpacts[[#This Row],[row_id]] ) - ROW( data_scaledImpacts[[#Headers],[row_id]] )</f>
        <v>625</v>
      </c>
      <c r="B626" s="32" t="s">
        <v>456</v>
      </c>
      <c r="C626" s="33" t="s">
        <v>40</v>
      </c>
      <c r="D626" t="s">
        <v>449</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hidden="1" x14ac:dyDescent="0.35">
      <c r="A627" s="2">
        <f xml:space="preserve"> ROW( data_scaledImpacts[[#This Row],[row_id]] ) - ROW( data_scaledImpacts[[#Headers],[row_id]] )</f>
        <v>626</v>
      </c>
      <c r="B627" s="32" t="s">
        <v>456</v>
      </c>
      <c r="C627" s="33" t="s">
        <v>40</v>
      </c>
      <c r="D627" t="s">
        <v>449</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hidden="1" x14ac:dyDescent="0.35">
      <c r="A628" s="2">
        <f xml:space="preserve"> ROW( data_scaledImpacts[[#This Row],[row_id]] ) - ROW( data_scaledImpacts[[#Headers],[row_id]] )</f>
        <v>627</v>
      </c>
      <c r="B628" s="32" t="s">
        <v>456</v>
      </c>
      <c r="C628" s="33" t="s">
        <v>40</v>
      </c>
      <c r="D628" t="s">
        <v>449</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hidden="1" x14ac:dyDescent="0.35">
      <c r="A629" s="2">
        <f xml:space="preserve"> ROW( data_scaledImpacts[[#This Row],[row_id]] ) - ROW( data_scaledImpacts[[#Headers],[row_id]] )</f>
        <v>628</v>
      </c>
      <c r="B629" s="32" t="s">
        <v>456</v>
      </c>
      <c r="C629" s="33" t="s">
        <v>40</v>
      </c>
      <c r="D629" t="s">
        <v>449</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hidden="1" x14ac:dyDescent="0.35">
      <c r="A630" s="2">
        <f xml:space="preserve"> ROW( data_scaledImpacts[[#This Row],[row_id]] ) - ROW( data_scaledImpacts[[#Headers],[row_id]] )</f>
        <v>629</v>
      </c>
      <c r="B630" s="32" t="s">
        <v>456</v>
      </c>
      <c r="C630" s="33" t="s">
        <v>40</v>
      </c>
      <c r="D630" t="s">
        <v>449</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hidden="1" x14ac:dyDescent="0.35">
      <c r="A631" s="2">
        <f xml:space="preserve"> ROW( data_scaledImpacts[[#This Row],[row_id]] ) - ROW( data_scaledImpacts[[#Headers],[row_id]] )</f>
        <v>630</v>
      </c>
      <c r="B631" s="32" t="s">
        <v>456</v>
      </c>
      <c r="C631" s="33" t="s">
        <v>40</v>
      </c>
      <c r="D631" t="s">
        <v>449</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hidden="1" x14ac:dyDescent="0.35">
      <c r="A632" s="2">
        <f xml:space="preserve"> ROW( data_scaledImpacts[[#This Row],[row_id]] ) - ROW( data_scaledImpacts[[#Headers],[row_id]] )</f>
        <v>631</v>
      </c>
      <c r="B632" s="32" t="s">
        <v>456</v>
      </c>
      <c r="C632" s="33" t="s">
        <v>40</v>
      </c>
      <c r="D632" t="s">
        <v>449</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hidden="1" x14ac:dyDescent="0.35">
      <c r="A633" s="2">
        <f xml:space="preserve"> ROW( data_scaledImpacts[[#This Row],[row_id]] ) - ROW( data_scaledImpacts[[#Headers],[row_id]] )</f>
        <v>632</v>
      </c>
      <c r="B633" s="32" t="s">
        <v>456</v>
      </c>
      <c r="C633" s="33" t="s">
        <v>40</v>
      </c>
      <c r="D633" t="s">
        <v>449</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hidden="1" x14ac:dyDescent="0.35">
      <c r="A634" s="2">
        <f xml:space="preserve"> ROW( data_scaledImpacts[[#This Row],[row_id]] ) - ROW( data_scaledImpacts[[#Headers],[row_id]] )</f>
        <v>633</v>
      </c>
      <c r="B634" s="32" t="s">
        <v>456</v>
      </c>
      <c r="C634" s="33" t="s">
        <v>40</v>
      </c>
      <c r="D634" t="s">
        <v>449</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hidden="1" x14ac:dyDescent="0.35">
      <c r="A635" s="2">
        <f xml:space="preserve"> ROW( data_scaledImpacts[[#This Row],[row_id]] ) - ROW( data_scaledImpacts[[#Headers],[row_id]] )</f>
        <v>634</v>
      </c>
      <c r="B635" s="32" t="s">
        <v>456</v>
      </c>
      <c r="C635" s="33" t="s">
        <v>40</v>
      </c>
      <c r="D635" t="s">
        <v>449</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hidden="1" x14ac:dyDescent="0.35">
      <c r="A636" s="2">
        <f xml:space="preserve"> ROW( data_scaledImpacts[[#This Row],[row_id]] ) - ROW( data_scaledImpacts[[#Headers],[row_id]] )</f>
        <v>635</v>
      </c>
      <c r="B636" s="32" t="s">
        <v>456</v>
      </c>
      <c r="C636" s="33" t="s">
        <v>40</v>
      </c>
      <c r="D636" t="s">
        <v>449</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hidden="1" x14ac:dyDescent="0.35">
      <c r="A637" s="2">
        <f xml:space="preserve"> ROW( data_scaledImpacts[[#This Row],[row_id]] ) - ROW( data_scaledImpacts[[#Headers],[row_id]] )</f>
        <v>636</v>
      </c>
      <c r="B637" s="32" t="s">
        <v>456</v>
      </c>
      <c r="C637" s="33" t="s">
        <v>40</v>
      </c>
      <c r="D637" t="s">
        <v>449</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hidden="1" x14ac:dyDescent="0.35">
      <c r="A638" s="2">
        <f xml:space="preserve"> ROW( data_scaledImpacts[[#This Row],[row_id]] ) - ROW( data_scaledImpacts[[#Headers],[row_id]] )</f>
        <v>637</v>
      </c>
      <c r="B638" s="32" t="s">
        <v>456</v>
      </c>
      <c r="C638" s="33" t="s">
        <v>40</v>
      </c>
      <c r="D638" t="s">
        <v>449</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hidden="1" x14ac:dyDescent="0.35">
      <c r="A639" s="2">
        <f xml:space="preserve"> ROW( data_scaledImpacts[[#This Row],[row_id]] ) - ROW( data_scaledImpacts[[#Headers],[row_id]] )</f>
        <v>638</v>
      </c>
      <c r="B639" s="32" t="s">
        <v>456</v>
      </c>
      <c r="C639" s="33" t="s">
        <v>40</v>
      </c>
      <c r="D639" t="s">
        <v>449</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hidden="1" x14ac:dyDescent="0.35">
      <c r="A640" s="2">
        <f xml:space="preserve"> ROW( data_scaledImpacts[[#This Row],[row_id]] ) - ROW( data_scaledImpacts[[#Headers],[row_id]] )</f>
        <v>639</v>
      </c>
      <c r="B640" s="32" t="s">
        <v>456</v>
      </c>
      <c r="C640" s="33" t="s">
        <v>40</v>
      </c>
      <c r="D640" t="s">
        <v>449</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hidden="1" x14ac:dyDescent="0.35">
      <c r="A641" s="2">
        <f xml:space="preserve"> ROW( data_scaledImpacts[[#This Row],[row_id]] ) - ROW( data_scaledImpacts[[#Headers],[row_id]] )</f>
        <v>640</v>
      </c>
      <c r="B641" s="32" t="s">
        <v>456</v>
      </c>
      <c r="C641" s="33" t="s">
        <v>40</v>
      </c>
      <c r="D641" t="s">
        <v>449</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hidden="1" x14ac:dyDescent="0.35">
      <c r="A642" s="2">
        <f xml:space="preserve"> ROW( data_scaledImpacts[[#This Row],[row_id]] ) - ROW( data_scaledImpacts[[#Headers],[row_id]] )</f>
        <v>641</v>
      </c>
      <c r="B642" s="32" t="s">
        <v>456</v>
      </c>
      <c r="C642" s="33" t="s">
        <v>40</v>
      </c>
      <c r="D642" t="s">
        <v>449</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hidden="1" x14ac:dyDescent="0.35">
      <c r="A643" s="2">
        <f xml:space="preserve"> ROW( data_scaledImpacts[[#This Row],[row_id]] ) - ROW( data_scaledImpacts[[#Headers],[row_id]] )</f>
        <v>642</v>
      </c>
      <c r="B643" s="32" t="s">
        <v>456</v>
      </c>
      <c r="C643" s="33" t="s">
        <v>40</v>
      </c>
      <c r="D643" t="s">
        <v>449</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hidden="1" x14ac:dyDescent="0.35">
      <c r="A644" s="2">
        <f xml:space="preserve"> ROW( data_scaledImpacts[[#This Row],[row_id]] ) - ROW( data_scaledImpacts[[#Headers],[row_id]] )</f>
        <v>643</v>
      </c>
      <c r="B644" s="32" t="s">
        <v>456</v>
      </c>
      <c r="C644" s="33" t="s">
        <v>40</v>
      </c>
      <c r="D644" t="s">
        <v>449</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hidden="1" x14ac:dyDescent="0.35">
      <c r="A645" s="2">
        <f xml:space="preserve"> ROW( data_scaledImpacts[[#This Row],[row_id]] ) - ROW( data_scaledImpacts[[#Headers],[row_id]] )</f>
        <v>644</v>
      </c>
      <c r="B645" s="32" t="s">
        <v>456</v>
      </c>
      <c r="C645" s="33" t="s">
        <v>40</v>
      </c>
      <c r="D645" t="s">
        <v>449</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hidden="1" x14ac:dyDescent="0.35">
      <c r="A646" s="2">
        <f xml:space="preserve"> ROW( data_scaledImpacts[[#This Row],[row_id]] ) - ROW( data_scaledImpacts[[#Headers],[row_id]] )</f>
        <v>645</v>
      </c>
      <c r="B646" s="32" t="s">
        <v>456</v>
      </c>
      <c r="C646" s="33" t="s">
        <v>40</v>
      </c>
      <c r="D646" t="s">
        <v>449</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hidden="1" x14ac:dyDescent="0.35">
      <c r="A647" s="2">
        <f xml:space="preserve"> ROW( data_scaledImpacts[[#This Row],[row_id]] ) - ROW( data_scaledImpacts[[#Headers],[row_id]] )</f>
        <v>646</v>
      </c>
      <c r="B647" s="32" t="s">
        <v>456</v>
      </c>
      <c r="C647" s="33" t="s">
        <v>40</v>
      </c>
      <c r="D647" t="s">
        <v>449</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hidden="1" x14ac:dyDescent="0.35">
      <c r="A648" s="2">
        <f xml:space="preserve"> ROW( data_scaledImpacts[[#This Row],[row_id]] ) - ROW( data_scaledImpacts[[#Headers],[row_id]] )</f>
        <v>647</v>
      </c>
      <c r="B648" s="32" t="s">
        <v>456</v>
      </c>
      <c r="C648" s="33" t="s">
        <v>40</v>
      </c>
      <c r="D648" t="s">
        <v>449</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hidden="1" x14ac:dyDescent="0.35">
      <c r="A649" s="2">
        <f xml:space="preserve"> ROW( data_scaledImpacts[[#This Row],[row_id]] ) - ROW( data_scaledImpacts[[#Headers],[row_id]] )</f>
        <v>648</v>
      </c>
      <c r="B649" s="32" t="s">
        <v>456</v>
      </c>
      <c r="C649" s="33" t="s">
        <v>40</v>
      </c>
      <c r="D649" t="s">
        <v>449</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hidden="1" x14ac:dyDescent="0.35">
      <c r="A650" s="2">
        <f xml:space="preserve"> ROW( data_scaledImpacts[[#This Row],[row_id]] ) - ROW( data_scaledImpacts[[#Headers],[row_id]] )</f>
        <v>649</v>
      </c>
      <c r="B650" s="32" t="s">
        <v>456</v>
      </c>
      <c r="C650" s="33" t="s">
        <v>40</v>
      </c>
      <c r="D650" t="s">
        <v>449</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hidden="1" x14ac:dyDescent="0.35">
      <c r="A651" s="2">
        <f xml:space="preserve"> ROW( data_scaledImpacts[[#This Row],[row_id]] ) - ROW( data_scaledImpacts[[#Headers],[row_id]] )</f>
        <v>650</v>
      </c>
      <c r="B651" s="32" t="s">
        <v>456</v>
      </c>
      <c r="C651" s="33" t="s">
        <v>40</v>
      </c>
      <c r="D651" t="s">
        <v>449</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hidden="1" x14ac:dyDescent="0.35">
      <c r="A652" s="2">
        <f xml:space="preserve"> ROW( data_scaledImpacts[[#This Row],[row_id]] ) - ROW( data_scaledImpacts[[#Headers],[row_id]] )</f>
        <v>651</v>
      </c>
      <c r="B652" s="32" t="s">
        <v>456</v>
      </c>
      <c r="C652" s="33" t="s">
        <v>40</v>
      </c>
      <c r="D652" t="s">
        <v>450</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hidden="1" x14ac:dyDescent="0.35">
      <c r="A653" s="2">
        <f xml:space="preserve"> ROW( data_scaledImpacts[[#This Row],[row_id]] ) - ROW( data_scaledImpacts[[#Headers],[row_id]] )</f>
        <v>652</v>
      </c>
      <c r="B653" s="32" t="s">
        <v>456</v>
      </c>
      <c r="C653" s="33" t="s">
        <v>40</v>
      </c>
      <c r="D653" t="s">
        <v>450</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hidden="1" x14ac:dyDescent="0.35">
      <c r="A654" s="2">
        <f xml:space="preserve"> ROW( data_scaledImpacts[[#This Row],[row_id]] ) - ROW( data_scaledImpacts[[#Headers],[row_id]] )</f>
        <v>653</v>
      </c>
      <c r="B654" s="32" t="s">
        <v>456</v>
      </c>
      <c r="C654" s="33" t="s">
        <v>40</v>
      </c>
      <c r="D654" t="s">
        <v>450</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hidden="1" x14ac:dyDescent="0.35">
      <c r="A655" s="2">
        <f xml:space="preserve"> ROW( data_scaledImpacts[[#This Row],[row_id]] ) - ROW( data_scaledImpacts[[#Headers],[row_id]] )</f>
        <v>654</v>
      </c>
      <c r="B655" s="32" t="s">
        <v>456</v>
      </c>
      <c r="C655" s="33" t="s">
        <v>40</v>
      </c>
      <c r="D655" t="s">
        <v>450</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hidden="1" x14ac:dyDescent="0.35">
      <c r="A656" s="2">
        <f xml:space="preserve"> ROW( data_scaledImpacts[[#This Row],[row_id]] ) - ROW( data_scaledImpacts[[#Headers],[row_id]] )</f>
        <v>655</v>
      </c>
      <c r="B656" s="32" t="s">
        <v>456</v>
      </c>
      <c r="C656" s="33" t="s">
        <v>40</v>
      </c>
      <c r="D656" t="s">
        <v>450</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hidden="1" x14ac:dyDescent="0.35">
      <c r="A657" s="2">
        <f xml:space="preserve"> ROW( data_scaledImpacts[[#This Row],[row_id]] ) - ROW( data_scaledImpacts[[#Headers],[row_id]] )</f>
        <v>656</v>
      </c>
      <c r="B657" s="32" t="s">
        <v>456</v>
      </c>
      <c r="C657" s="33" t="s">
        <v>40</v>
      </c>
      <c r="D657" t="s">
        <v>450</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hidden="1" x14ac:dyDescent="0.35">
      <c r="A658" s="2">
        <f xml:space="preserve"> ROW( data_scaledImpacts[[#This Row],[row_id]] ) - ROW( data_scaledImpacts[[#Headers],[row_id]] )</f>
        <v>657</v>
      </c>
      <c r="B658" s="32" t="s">
        <v>456</v>
      </c>
      <c r="C658" s="33" t="s">
        <v>40</v>
      </c>
      <c r="D658" t="s">
        <v>450</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hidden="1" x14ac:dyDescent="0.35">
      <c r="A659" s="2">
        <f xml:space="preserve"> ROW( data_scaledImpacts[[#This Row],[row_id]] ) - ROW( data_scaledImpacts[[#Headers],[row_id]] )</f>
        <v>658</v>
      </c>
      <c r="B659" s="32" t="s">
        <v>456</v>
      </c>
      <c r="C659" s="33" t="s">
        <v>40</v>
      </c>
      <c r="D659" t="s">
        <v>450</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hidden="1" x14ac:dyDescent="0.35">
      <c r="A660" s="2">
        <f xml:space="preserve"> ROW( data_scaledImpacts[[#This Row],[row_id]] ) - ROW( data_scaledImpacts[[#Headers],[row_id]] )</f>
        <v>659</v>
      </c>
      <c r="B660" s="32" t="s">
        <v>456</v>
      </c>
      <c r="C660" s="33" t="s">
        <v>40</v>
      </c>
      <c r="D660" t="s">
        <v>450</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hidden="1" x14ac:dyDescent="0.35">
      <c r="A661" s="2">
        <f xml:space="preserve"> ROW( data_scaledImpacts[[#This Row],[row_id]] ) - ROW( data_scaledImpacts[[#Headers],[row_id]] )</f>
        <v>660</v>
      </c>
      <c r="B661" s="32" t="s">
        <v>456</v>
      </c>
      <c r="C661" s="33" t="s">
        <v>40</v>
      </c>
      <c r="D661" t="s">
        <v>450</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hidden="1" x14ac:dyDescent="0.35">
      <c r="A662" s="2">
        <f xml:space="preserve"> ROW( data_scaledImpacts[[#This Row],[row_id]] ) - ROW( data_scaledImpacts[[#Headers],[row_id]] )</f>
        <v>661</v>
      </c>
      <c r="B662" s="32" t="s">
        <v>456</v>
      </c>
      <c r="C662" s="33" t="s">
        <v>40</v>
      </c>
      <c r="D662" t="s">
        <v>450</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hidden="1" x14ac:dyDescent="0.35">
      <c r="A663" s="2">
        <f xml:space="preserve"> ROW( data_scaledImpacts[[#This Row],[row_id]] ) - ROW( data_scaledImpacts[[#Headers],[row_id]] )</f>
        <v>662</v>
      </c>
      <c r="B663" s="32" t="s">
        <v>456</v>
      </c>
      <c r="C663" s="33" t="s">
        <v>40</v>
      </c>
      <c r="D663" t="s">
        <v>450</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hidden="1" x14ac:dyDescent="0.35">
      <c r="A664" s="2">
        <f xml:space="preserve"> ROW( data_scaledImpacts[[#This Row],[row_id]] ) - ROW( data_scaledImpacts[[#Headers],[row_id]] )</f>
        <v>663</v>
      </c>
      <c r="B664" s="32" t="s">
        <v>456</v>
      </c>
      <c r="C664" s="33" t="s">
        <v>40</v>
      </c>
      <c r="D664" t="s">
        <v>450</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hidden="1" x14ac:dyDescent="0.35">
      <c r="A665" s="2">
        <f xml:space="preserve"> ROW( data_scaledImpacts[[#This Row],[row_id]] ) - ROW( data_scaledImpacts[[#Headers],[row_id]] )</f>
        <v>664</v>
      </c>
      <c r="B665" s="32" t="s">
        <v>456</v>
      </c>
      <c r="C665" s="33" t="s">
        <v>40</v>
      </c>
      <c r="D665" t="s">
        <v>450</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hidden="1" x14ac:dyDescent="0.35">
      <c r="A666" s="2">
        <f xml:space="preserve"> ROW( data_scaledImpacts[[#This Row],[row_id]] ) - ROW( data_scaledImpacts[[#Headers],[row_id]] )</f>
        <v>665</v>
      </c>
      <c r="B666" s="32" t="s">
        <v>456</v>
      </c>
      <c r="C666" s="33" t="s">
        <v>40</v>
      </c>
      <c r="D666" t="s">
        <v>450</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hidden="1" x14ac:dyDescent="0.35">
      <c r="A667" s="2">
        <f xml:space="preserve"> ROW( data_scaledImpacts[[#This Row],[row_id]] ) - ROW( data_scaledImpacts[[#Headers],[row_id]] )</f>
        <v>666</v>
      </c>
      <c r="B667" s="32" t="s">
        <v>456</v>
      </c>
      <c r="C667" s="33" t="s">
        <v>40</v>
      </c>
      <c r="D667" t="s">
        <v>450</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hidden="1" x14ac:dyDescent="0.35">
      <c r="A668" s="2">
        <f xml:space="preserve"> ROW( data_scaledImpacts[[#This Row],[row_id]] ) - ROW( data_scaledImpacts[[#Headers],[row_id]] )</f>
        <v>667</v>
      </c>
      <c r="B668" s="32" t="s">
        <v>456</v>
      </c>
      <c r="C668" s="33" t="s">
        <v>40</v>
      </c>
      <c r="D668" t="s">
        <v>450</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hidden="1" x14ac:dyDescent="0.35">
      <c r="A669" s="2">
        <f xml:space="preserve"> ROW( data_scaledImpacts[[#This Row],[row_id]] ) - ROW( data_scaledImpacts[[#Headers],[row_id]] )</f>
        <v>668</v>
      </c>
      <c r="B669" s="32" t="s">
        <v>456</v>
      </c>
      <c r="C669" s="33" t="s">
        <v>40</v>
      </c>
      <c r="D669" t="s">
        <v>450</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hidden="1" x14ac:dyDescent="0.35">
      <c r="A670" s="2">
        <f xml:space="preserve"> ROW( data_scaledImpacts[[#This Row],[row_id]] ) - ROW( data_scaledImpacts[[#Headers],[row_id]] )</f>
        <v>669</v>
      </c>
      <c r="B670" s="32" t="s">
        <v>456</v>
      </c>
      <c r="C670" s="33" t="s">
        <v>40</v>
      </c>
      <c r="D670" t="s">
        <v>450</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hidden="1" x14ac:dyDescent="0.35">
      <c r="A671" s="2">
        <f xml:space="preserve"> ROW( data_scaledImpacts[[#This Row],[row_id]] ) - ROW( data_scaledImpacts[[#Headers],[row_id]] )</f>
        <v>670</v>
      </c>
      <c r="B671" s="32" t="s">
        <v>456</v>
      </c>
      <c r="C671" s="33" t="s">
        <v>40</v>
      </c>
      <c r="D671" t="s">
        <v>450</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hidden="1" x14ac:dyDescent="0.35">
      <c r="A672" s="2">
        <f xml:space="preserve"> ROW( data_scaledImpacts[[#This Row],[row_id]] ) - ROW( data_scaledImpacts[[#Headers],[row_id]] )</f>
        <v>671</v>
      </c>
      <c r="B672" s="32" t="s">
        <v>456</v>
      </c>
      <c r="C672" s="33" t="s">
        <v>40</v>
      </c>
      <c r="D672" t="s">
        <v>450</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hidden="1" x14ac:dyDescent="0.35">
      <c r="A673" s="2">
        <f xml:space="preserve"> ROW( data_scaledImpacts[[#This Row],[row_id]] ) - ROW( data_scaledImpacts[[#Headers],[row_id]] )</f>
        <v>672</v>
      </c>
      <c r="B673" s="32" t="s">
        <v>456</v>
      </c>
      <c r="C673" s="33" t="s">
        <v>40</v>
      </c>
      <c r="D673" t="s">
        <v>450</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hidden="1" x14ac:dyDescent="0.35">
      <c r="A674" s="2">
        <f xml:space="preserve"> ROW( data_scaledImpacts[[#This Row],[row_id]] ) - ROW( data_scaledImpacts[[#Headers],[row_id]] )</f>
        <v>673</v>
      </c>
      <c r="B674" s="32" t="s">
        <v>456</v>
      </c>
      <c r="C674" s="33" t="s">
        <v>40</v>
      </c>
      <c r="D674" t="s">
        <v>450</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hidden="1" x14ac:dyDescent="0.35">
      <c r="A675" s="2">
        <f xml:space="preserve"> ROW( data_scaledImpacts[[#This Row],[row_id]] ) - ROW( data_scaledImpacts[[#Headers],[row_id]] )</f>
        <v>674</v>
      </c>
      <c r="B675" s="32" t="s">
        <v>456</v>
      </c>
      <c r="C675" s="33" t="s">
        <v>40</v>
      </c>
      <c r="D675" t="s">
        <v>450</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hidden="1" x14ac:dyDescent="0.35">
      <c r="A676" s="2">
        <f xml:space="preserve"> ROW( data_scaledImpacts[[#This Row],[row_id]] ) - ROW( data_scaledImpacts[[#Headers],[row_id]] )</f>
        <v>675</v>
      </c>
      <c r="B676" s="32" t="s">
        <v>456</v>
      </c>
      <c r="C676" s="33" t="s">
        <v>40</v>
      </c>
      <c r="D676" t="s">
        <v>450</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hidden="1" x14ac:dyDescent="0.35">
      <c r="A677" s="2">
        <f xml:space="preserve"> ROW( data_scaledImpacts[[#This Row],[row_id]] ) - ROW( data_scaledImpacts[[#Headers],[row_id]] )</f>
        <v>676</v>
      </c>
      <c r="B677" s="32" t="s">
        <v>456</v>
      </c>
      <c r="C677" s="33" t="s">
        <v>40</v>
      </c>
      <c r="D677" t="s">
        <v>450</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hidden="1" x14ac:dyDescent="0.35">
      <c r="A678" s="2">
        <f xml:space="preserve"> ROW( data_scaledImpacts[[#This Row],[row_id]] ) - ROW( data_scaledImpacts[[#Headers],[row_id]] )</f>
        <v>677</v>
      </c>
      <c r="B678" s="32" t="s">
        <v>456</v>
      </c>
      <c r="C678" s="33" t="s">
        <v>40</v>
      </c>
      <c r="D678" t="s">
        <v>450</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hidden="1" x14ac:dyDescent="0.35">
      <c r="A679" s="2">
        <f xml:space="preserve"> ROW( data_scaledImpacts[[#This Row],[row_id]] ) - ROW( data_scaledImpacts[[#Headers],[row_id]] )</f>
        <v>678</v>
      </c>
      <c r="B679" s="32" t="s">
        <v>456</v>
      </c>
      <c r="C679" s="33" t="s">
        <v>40</v>
      </c>
      <c r="D679" t="s">
        <v>450</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hidden="1" x14ac:dyDescent="0.35">
      <c r="A680" s="2">
        <f xml:space="preserve"> ROW( data_scaledImpacts[[#This Row],[row_id]] ) - ROW( data_scaledImpacts[[#Headers],[row_id]] )</f>
        <v>679</v>
      </c>
      <c r="B680" s="32" t="s">
        <v>456</v>
      </c>
      <c r="C680" s="33" t="s">
        <v>40</v>
      </c>
      <c r="D680" t="s">
        <v>450</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hidden="1" x14ac:dyDescent="0.35">
      <c r="A681" s="2">
        <f xml:space="preserve"> ROW( data_scaledImpacts[[#This Row],[row_id]] ) - ROW( data_scaledImpacts[[#Headers],[row_id]] )</f>
        <v>680</v>
      </c>
      <c r="B681" s="32" t="s">
        <v>456</v>
      </c>
      <c r="C681" s="33" t="s">
        <v>40</v>
      </c>
      <c r="D681" t="s">
        <v>450</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hidden="1" x14ac:dyDescent="0.35">
      <c r="A682" s="2">
        <f xml:space="preserve"> ROW( data_scaledImpacts[[#This Row],[row_id]] ) - ROW( data_scaledImpacts[[#Headers],[row_id]] )</f>
        <v>681</v>
      </c>
      <c r="B682" s="32" t="s">
        <v>456</v>
      </c>
      <c r="C682" s="33" t="s">
        <v>40</v>
      </c>
      <c r="D682" t="s">
        <v>450</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hidden="1" x14ac:dyDescent="0.35">
      <c r="A683" s="2">
        <f xml:space="preserve"> ROW( data_scaledImpacts[[#This Row],[row_id]] ) - ROW( data_scaledImpacts[[#Headers],[row_id]] )</f>
        <v>682</v>
      </c>
      <c r="B683" s="32" t="s">
        <v>650</v>
      </c>
      <c r="C683" s="33" t="s">
        <v>477</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hidden="1" x14ac:dyDescent="0.35">
      <c r="A684" s="2">
        <f xml:space="preserve"> ROW( data_scaledImpacts[[#This Row],[row_id]] ) - ROW( data_scaledImpacts[[#Headers],[row_id]] )</f>
        <v>683</v>
      </c>
      <c r="B684" s="32" t="s">
        <v>650</v>
      </c>
      <c r="C684" s="33" t="s">
        <v>477</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hidden="1" x14ac:dyDescent="0.35">
      <c r="A685" s="2">
        <f xml:space="preserve"> ROW( data_scaledImpacts[[#This Row],[row_id]] ) - ROW( data_scaledImpacts[[#Headers],[row_id]] )</f>
        <v>684</v>
      </c>
      <c r="B685" s="32" t="s">
        <v>650</v>
      </c>
      <c r="C685" s="33" t="s">
        <v>477</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hidden="1" x14ac:dyDescent="0.35">
      <c r="A686" s="2">
        <f xml:space="preserve"> ROW( data_scaledImpacts[[#This Row],[row_id]] ) - ROW( data_scaledImpacts[[#Headers],[row_id]] )</f>
        <v>685</v>
      </c>
      <c r="B686" s="32" t="s">
        <v>650</v>
      </c>
      <c r="C686" s="33" t="s">
        <v>477</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hidden="1" x14ac:dyDescent="0.35">
      <c r="A687" s="2">
        <f xml:space="preserve"> ROW( data_scaledImpacts[[#This Row],[row_id]] ) - ROW( data_scaledImpacts[[#Headers],[row_id]] )</f>
        <v>686</v>
      </c>
      <c r="B687" s="32" t="s">
        <v>650</v>
      </c>
      <c r="C687" s="33" t="s">
        <v>477</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hidden="1" x14ac:dyDescent="0.35">
      <c r="A688" s="2">
        <f xml:space="preserve"> ROW( data_scaledImpacts[[#This Row],[row_id]] ) - ROW( data_scaledImpacts[[#Headers],[row_id]] )</f>
        <v>687</v>
      </c>
      <c r="B688" s="32" t="s">
        <v>650</v>
      </c>
      <c r="C688" s="33" t="s">
        <v>477</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hidden="1" x14ac:dyDescent="0.35">
      <c r="A689" s="2">
        <f xml:space="preserve"> ROW( data_scaledImpacts[[#This Row],[row_id]] ) - ROW( data_scaledImpacts[[#Headers],[row_id]] )</f>
        <v>688</v>
      </c>
      <c r="B689" s="32" t="s">
        <v>650</v>
      </c>
      <c r="C689" s="33" t="s">
        <v>477</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hidden="1" x14ac:dyDescent="0.35">
      <c r="A690" s="2">
        <f xml:space="preserve"> ROW( data_scaledImpacts[[#This Row],[row_id]] ) - ROW( data_scaledImpacts[[#Headers],[row_id]] )</f>
        <v>689</v>
      </c>
      <c r="B690" s="32" t="s">
        <v>650</v>
      </c>
      <c r="C690" s="33" t="s">
        <v>477</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hidden="1" x14ac:dyDescent="0.35">
      <c r="A691" s="2">
        <f xml:space="preserve"> ROW( data_scaledImpacts[[#This Row],[row_id]] ) - ROW( data_scaledImpacts[[#Headers],[row_id]] )</f>
        <v>690</v>
      </c>
      <c r="B691" s="32" t="s">
        <v>650</v>
      </c>
      <c r="C691" s="33" t="s">
        <v>477</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hidden="1" x14ac:dyDescent="0.35">
      <c r="A692" s="2">
        <f xml:space="preserve"> ROW( data_scaledImpacts[[#This Row],[row_id]] ) - ROW( data_scaledImpacts[[#Headers],[row_id]] )</f>
        <v>691</v>
      </c>
      <c r="B692" s="32" t="s">
        <v>650</v>
      </c>
      <c r="C692" s="33" t="s">
        <v>477</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hidden="1" x14ac:dyDescent="0.35">
      <c r="A693" s="2">
        <f xml:space="preserve"> ROW( data_scaledImpacts[[#This Row],[row_id]] ) - ROW( data_scaledImpacts[[#Headers],[row_id]] )</f>
        <v>692</v>
      </c>
      <c r="B693" s="32" t="s">
        <v>650</v>
      </c>
      <c r="C693" s="33" t="s">
        <v>477</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hidden="1" x14ac:dyDescent="0.35">
      <c r="A694" s="2">
        <f xml:space="preserve"> ROW( data_scaledImpacts[[#This Row],[row_id]] ) - ROW( data_scaledImpacts[[#Headers],[row_id]] )</f>
        <v>693</v>
      </c>
      <c r="B694" s="32" t="s">
        <v>650</v>
      </c>
      <c r="C694" s="33" t="s">
        <v>477</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hidden="1" x14ac:dyDescent="0.35">
      <c r="A695" s="2">
        <f xml:space="preserve"> ROW( data_scaledImpacts[[#This Row],[row_id]] ) - ROW( data_scaledImpacts[[#Headers],[row_id]] )</f>
        <v>694</v>
      </c>
      <c r="B695" s="32" t="s">
        <v>650</v>
      </c>
      <c r="C695" s="33" t="s">
        <v>477</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hidden="1" x14ac:dyDescent="0.35">
      <c r="A696" s="2">
        <f xml:space="preserve"> ROW( data_scaledImpacts[[#This Row],[row_id]] ) - ROW( data_scaledImpacts[[#Headers],[row_id]] )</f>
        <v>695</v>
      </c>
      <c r="B696" s="32" t="s">
        <v>650</v>
      </c>
      <c r="C696" s="33" t="s">
        <v>477</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hidden="1" x14ac:dyDescent="0.35">
      <c r="A697" s="2">
        <f xml:space="preserve"> ROW( data_scaledImpacts[[#This Row],[row_id]] ) - ROW( data_scaledImpacts[[#Headers],[row_id]] )</f>
        <v>696</v>
      </c>
      <c r="B697" s="32" t="s">
        <v>650</v>
      </c>
      <c r="C697" s="33" t="s">
        <v>477</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hidden="1" x14ac:dyDescent="0.35">
      <c r="A698" s="2">
        <f xml:space="preserve"> ROW( data_scaledImpacts[[#This Row],[row_id]] ) - ROW( data_scaledImpacts[[#Headers],[row_id]] )</f>
        <v>697</v>
      </c>
      <c r="B698" s="32" t="s">
        <v>650</v>
      </c>
      <c r="C698" s="33" t="s">
        <v>477</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hidden="1" x14ac:dyDescent="0.35">
      <c r="A699" s="2">
        <f xml:space="preserve"> ROW( data_scaledImpacts[[#This Row],[row_id]] ) - ROW( data_scaledImpacts[[#Headers],[row_id]] )</f>
        <v>698</v>
      </c>
      <c r="B699" s="32" t="s">
        <v>650</v>
      </c>
      <c r="C699" s="33" t="s">
        <v>477</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hidden="1" x14ac:dyDescent="0.35">
      <c r="A700" s="2">
        <f xml:space="preserve"> ROW( data_scaledImpacts[[#This Row],[row_id]] ) - ROW( data_scaledImpacts[[#Headers],[row_id]] )</f>
        <v>699</v>
      </c>
      <c r="B700" s="32" t="s">
        <v>650</v>
      </c>
      <c r="C700" s="33" t="s">
        <v>477</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hidden="1" x14ac:dyDescent="0.35">
      <c r="A701" s="2">
        <f xml:space="preserve"> ROW( data_scaledImpacts[[#This Row],[row_id]] ) - ROW( data_scaledImpacts[[#Headers],[row_id]] )</f>
        <v>700</v>
      </c>
      <c r="B701" s="32" t="s">
        <v>650</v>
      </c>
      <c r="C701" s="33" t="s">
        <v>477</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hidden="1" x14ac:dyDescent="0.35">
      <c r="A702" s="2">
        <f xml:space="preserve"> ROW( data_scaledImpacts[[#This Row],[row_id]] ) - ROW( data_scaledImpacts[[#Headers],[row_id]] )</f>
        <v>701</v>
      </c>
      <c r="B702" s="32" t="s">
        <v>650</v>
      </c>
      <c r="C702" s="33" t="s">
        <v>477</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hidden="1" x14ac:dyDescent="0.35">
      <c r="A703" s="2">
        <f xml:space="preserve"> ROW( data_scaledImpacts[[#This Row],[row_id]] ) - ROW( data_scaledImpacts[[#Headers],[row_id]] )</f>
        <v>702</v>
      </c>
      <c r="B703" s="32" t="s">
        <v>650</v>
      </c>
      <c r="C703" s="33" t="s">
        <v>477</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hidden="1" x14ac:dyDescent="0.35">
      <c r="A704" s="2">
        <f xml:space="preserve"> ROW( data_scaledImpacts[[#This Row],[row_id]] ) - ROW( data_scaledImpacts[[#Headers],[row_id]] )</f>
        <v>703</v>
      </c>
      <c r="B704" s="32" t="s">
        <v>650</v>
      </c>
      <c r="C704" s="33" t="s">
        <v>477</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hidden="1" x14ac:dyDescent="0.35">
      <c r="A705" s="2">
        <f xml:space="preserve"> ROW( data_scaledImpacts[[#This Row],[row_id]] ) - ROW( data_scaledImpacts[[#Headers],[row_id]] )</f>
        <v>704</v>
      </c>
      <c r="B705" s="32" t="s">
        <v>650</v>
      </c>
      <c r="C705" s="33" t="s">
        <v>477</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hidden="1" x14ac:dyDescent="0.35">
      <c r="A706" s="2">
        <f xml:space="preserve"> ROW( data_scaledImpacts[[#This Row],[row_id]] ) - ROW( data_scaledImpacts[[#Headers],[row_id]] )</f>
        <v>705</v>
      </c>
      <c r="B706" s="32" t="s">
        <v>650</v>
      </c>
      <c r="C706" s="33" t="s">
        <v>477</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hidden="1" x14ac:dyDescent="0.35">
      <c r="A707" s="2">
        <f xml:space="preserve"> ROW( data_scaledImpacts[[#This Row],[row_id]] ) - ROW( data_scaledImpacts[[#Headers],[row_id]] )</f>
        <v>706</v>
      </c>
      <c r="B707" s="32" t="s">
        <v>650</v>
      </c>
      <c r="C707" s="33" t="s">
        <v>477</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hidden="1" x14ac:dyDescent="0.35">
      <c r="A708" s="2">
        <f xml:space="preserve"> ROW( data_scaledImpacts[[#This Row],[row_id]] ) - ROW( data_scaledImpacts[[#Headers],[row_id]] )</f>
        <v>707</v>
      </c>
      <c r="B708" s="32" t="s">
        <v>650</v>
      </c>
      <c r="C708" s="33" t="s">
        <v>477</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hidden="1" x14ac:dyDescent="0.35">
      <c r="A709" s="2">
        <f xml:space="preserve"> ROW( data_scaledImpacts[[#This Row],[row_id]] ) - ROW( data_scaledImpacts[[#Headers],[row_id]] )</f>
        <v>708</v>
      </c>
      <c r="B709" s="32" t="s">
        <v>650</v>
      </c>
      <c r="C709" s="33" t="s">
        <v>477</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hidden="1" x14ac:dyDescent="0.35">
      <c r="A710" s="2">
        <f xml:space="preserve"> ROW( data_scaledImpacts[[#This Row],[row_id]] ) - ROW( data_scaledImpacts[[#Headers],[row_id]] )</f>
        <v>709</v>
      </c>
      <c r="B710" s="32" t="s">
        <v>650</v>
      </c>
      <c r="C710" s="33" t="s">
        <v>477</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hidden="1" x14ac:dyDescent="0.35">
      <c r="A711" s="2">
        <f xml:space="preserve"> ROW( data_scaledImpacts[[#This Row],[row_id]] ) - ROW( data_scaledImpacts[[#Headers],[row_id]] )</f>
        <v>710</v>
      </c>
      <c r="B711" s="32" t="s">
        <v>650</v>
      </c>
      <c r="C711" s="33" t="s">
        <v>477</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hidden="1" x14ac:dyDescent="0.35">
      <c r="A712" s="2">
        <f xml:space="preserve"> ROW( data_scaledImpacts[[#This Row],[row_id]] ) - ROW( data_scaledImpacts[[#Headers],[row_id]] )</f>
        <v>711</v>
      </c>
      <c r="B712" s="32" t="s">
        <v>650</v>
      </c>
      <c r="C712" s="33" t="s">
        <v>477</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hidden="1" x14ac:dyDescent="0.35">
      <c r="A713" s="2">
        <f xml:space="preserve"> ROW( data_scaledImpacts[[#This Row],[row_id]] ) - ROW( data_scaledImpacts[[#Headers],[row_id]] )</f>
        <v>712</v>
      </c>
      <c r="B713" s="32" t="s">
        <v>650</v>
      </c>
      <c r="C713" s="33" t="s">
        <v>477</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hidden="1" x14ac:dyDescent="0.35">
      <c r="A714" s="2">
        <f xml:space="preserve"> ROW( data_scaledImpacts[[#This Row],[row_id]] ) - ROW( data_scaledImpacts[[#Headers],[row_id]] )</f>
        <v>713</v>
      </c>
      <c r="B714" s="32" t="s">
        <v>650</v>
      </c>
      <c r="C714" s="33" t="s">
        <v>476</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hidden="1" x14ac:dyDescent="0.35">
      <c r="A715" s="2">
        <f xml:space="preserve"> ROW( data_scaledImpacts[[#This Row],[row_id]] ) - ROW( data_scaledImpacts[[#Headers],[row_id]] )</f>
        <v>714</v>
      </c>
      <c r="B715" s="32" t="s">
        <v>650</v>
      </c>
      <c r="C715" s="33" t="s">
        <v>476</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hidden="1" x14ac:dyDescent="0.35">
      <c r="A716" s="2">
        <f xml:space="preserve"> ROW( data_scaledImpacts[[#This Row],[row_id]] ) - ROW( data_scaledImpacts[[#Headers],[row_id]] )</f>
        <v>715</v>
      </c>
      <c r="B716" s="32" t="s">
        <v>650</v>
      </c>
      <c r="C716" s="33" t="s">
        <v>476</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hidden="1" x14ac:dyDescent="0.35">
      <c r="A717" s="2">
        <f xml:space="preserve"> ROW( data_scaledImpacts[[#This Row],[row_id]] ) - ROW( data_scaledImpacts[[#Headers],[row_id]] )</f>
        <v>716</v>
      </c>
      <c r="B717" s="32" t="s">
        <v>650</v>
      </c>
      <c r="C717" s="33" t="s">
        <v>476</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hidden="1" x14ac:dyDescent="0.35">
      <c r="A718" s="2">
        <f xml:space="preserve"> ROW( data_scaledImpacts[[#This Row],[row_id]] ) - ROW( data_scaledImpacts[[#Headers],[row_id]] )</f>
        <v>717</v>
      </c>
      <c r="B718" s="32" t="s">
        <v>650</v>
      </c>
      <c r="C718" s="33" t="s">
        <v>476</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hidden="1" x14ac:dyDescent="0.35">
      <c r="A719" s="2">
        <f xml:space="preserve"> ROW( data_scaledImpacts[[#This Row],[row_id]] ) - ROW( data_scaledImpacts[[#Headers],[row_id]] )</f>
        <v>718</v>
      </c>
      <c r="B719" s="32" t="s">
        <v>650</v>
      </c>
      <c r="C719" s="33" t="s">
        <v>476</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hidden="1" x14ac:dyDescent="0.35">
      <c r="A720" s="2">
        <f xml:space="preserve"> ROW( data_scaledImpacts[[#This Row],[row_id]] ) - ROW( data_scaledImpacts[[#Headers],[row_id]] )</f>
        <v>719</v>
      </c>
      <c r="B720" s="32" t="s">
        <v>650</v>
      </c>
      <c r="C720" s="33" t="s">
        <v>476</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hidden="1" x14ac:dyDescent="0.35">
      <c r="A721" s="2">
        <f xml:space="preserve"> ROW( data_scaledImpacts[[#This Row],[row_id]] ) - ROW( data_scaledImpacts[[#Headers],[row_id]] )</f>
        <v>720</v>
      </c>
      <c r="B721" s="32" t="s">
        <v>650</v>
      </c>
      <c r="C721" s="33" t="s">
        <v>476</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hidden="1" x14ac:dyDescent="0.35">
      <c r="A722" s="2">
        <f xml:space="preserve"> ROW( data_scaledImpacts[[#This Row],[row_id]] ) - ROW( data_scaledImpacts[[#Headers],[row_id]] )</f>
        <v>721</v>
      </c>
      <c r="B722" s="32" t="s">
        <v>650</v>
      </c>
      <c r="C722" s="33" t="s">
        <v>476</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hidden="1" x14ac:dyDescent="0.35">
      <c r="A723" s="2">
        <f xml:space="preserve"> ROW( data_scaledImpacts[[#This Row],[row_id]] ) - ROW( data_scaledImpacts[[#Headers],[row_id]] )</f>
        <v>722</v>
      </c>
      <c r="B723" s="32" t="s">
        <v>650</v>
      </c>
      <c r="C723" s="33" t="s">
        <v>476</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hidden="1" x14ac:dyDescent="0.35">
      <c r="A724" s="2">
        <f xml:space="preserve"> ROW( data_scaledImpacts[[#This Row],[row_id]] ) - ROW( data_scaledImpacts[[#Headers],[row_id]] )</f>
        <v>723</v>
      </c>
      <c r="B724" s="32" t="s">
        <v>650</v>
      </c>
      <c r="C724" s="33" t="s">
        <v>476</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hidden="1" x14ac:dyDescent="0.35">
      <c r="A725" s="2">
        <f xml:space="preserve"> ROW( data_scaledImpacts[[#This Row],[row_id]] ) - ROW( data_scaledImpacts[[#Headers],[row_id]] )</f>
        <v>724</v>
      </c>
      <c r="B725" s="32" t="s">
        <v>650</v>
      </c>
      <c r="C725" s="33" t="s">
        <v>476</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hidden="1" x14ac:dyDescent="0.35">
      <c r="A726" s="2">
        <f xml:space="preserve"> ROW( data_scaledImpacts[[#This Row],[row_id]] ) - ROW( data_scaledImpacts[[#Headers],[row_id]] )</f>
        <v>725</v>
      </c>
      <c r="B726" s="32" t="s">
        <v>650</v>
      </c>
      <c r="C726" s="33" t="s">
        <v>476</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hidden="1" x14ac:dyDescent="0.35">
      <c r="A727" s="2">
        <f xml:space="preserve"> ROW( data_scaledImpacts[[#This Row],[row_id]] ) - ROW( data_scaledImpacts[[#Headers],[row_id]] )</f>
        <v>726</v>
      </c>
      <c r="B727" s="32" t="s">
        <v>650</v>
      </c>
      <c r="C727" s="33" t="s">
        <v>476</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hidden="1" x14ac:dyDescent="0.35">
      <c r="A728" s="2">
        <f xml:space="preserve"> ROW( data_scaledImpacts[[#This Row],[row_id]] ) - ROW( data_scaledImpacts[[#Headers],[row_id]] )</f>
        <v>727</v>
      </c>
      <c r="B728" s="32" t="s">
        <v>650</v>
      </c>
      <c r="C728" s="33" t="s">
        <v>476</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hidden="1" x14ac:dyDescent="0.35">
      <c r="A729" s="2">
        <f xml:space="preserve"> ROW( data_scaledImpacts[[#This Row],[row_id]] ) - ROW( data_scaledImpacts[[#Headers],[row_id]] )</f>
        <v>728</v>
      </c>
      <c r="B729" s="32" t="s">
        <v>650</v>
      </c>
      <c r="C729" s="33" t="s">
        <v>476</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hidden="1" x14ac:dyDescent="0.35">
      <c r="A730" s="2">
        <f xml:space="preserve"> ROW( data_scaledImpacts[[#This Row],[row_id]] ) - ROW( data_scaledImpacts[[#Headers],[row_id]] )</f>
        <v>729</v>
      </c>
      <c r="B730" s="32" t="s">
        <v>650</v>
      </c>
      <c r="C730" s="33" t="s">
        <v>476</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hidden="1" x14ac:dyDescent="0.35">
      <c r="A731" s="2">
        <f xml:space="preserve"> ROW( data_scaledImpacts[[#This Row],[row_id]] ) - ROW( data_scaledImpacts[[#Headers],[row_id]] )</f>
        <v>730</v>
      </c>
      <c r="B731" s="32" t="s">
        <v>650</v>
      </c>
      <c r="C731" s="33" t="s">
        <v>476</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hidden="1" x14ac:dyDescent="0.35">
      <c r="A732" s="2">
        <f xml:space="preserve"> ROW( data_scaledImpacts[[#This Row],[row_id]] ) - ROW( data_scaledImpacts[[#Headers],[row_id]] )</f>
        <v>731</v>
      </c>
      <c r="B732" s="32" t="s">
        <v>650</v>
      </c>
      <c r="C732" s="33" t="s">
        <v>476</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hidden="1" x14ac:dyDescent="0.35">
      <c r="A733" s="2">
        <f xml:space="preserve"> ROW( data_scaledImpacts[[#This Row],[row_id]] ) - ROW( data_scaledImpacts[[#Headers],[row_id]] )</f>
        <v>732</v>
      </c>
      <c r="B733" s="32" t="s">
        <v>650</v>
      </c>
      <c r="C733" s="33" t="s">
        <v>476</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hidden="1" x14ac:dyDescent="0.35">
      <c r="A734" s="2">
        <f xml:space="preserve"> ROW( data_scaledImpacts[[#This Row],[row_id]] ) - ROW( data_scaledImpacts[[#Headers],[row_id]] )</f>
        <v>733</v>
      </c>
      <c r="B734" s="32" t="s">
        <v>650</v>
      </c>
      <c r="C734" s="33" t="s">
        <v>476</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hidden="1" x14ac:dyDescent="0.35">
      <c r="A735" s="2">
        <f xml:space="preserve"> ROW( data_scaledImpacts[[#This Row],[row_id]] ) - ROW( data_scaledImpacts[[#Headers],[row_id]] )</f>
        <v>734</v>
      </c>
      <c r="B735" s="32" t="s">
        <v>650</v>
      </c>
      <c r="C735" s="33" t="s">
        <v>476</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hidden="1" x14ac:dyDescent="0.35">
      <c r="A736" s="2">
        <f xml:space="preserve"> ROW( data_scaledImpacts[[#This Row],[row_id]] ) - ROW( data_scaledImpacts[[#Headers],[row_id]] )</f>
        <v>735</v>
      </c>
      <c r="B736" s="32" t="s">
        <v>650</v>
      </c>
      <c r="C736" s="33" t="s">
        <v>476</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hidden="1" x14ac:dyDescent="0.35">
      <c r="A737" s="2">
        <f xml:space="preserve"> ROW( data_scaledImpacts[[#This Row],[row_id]] ) - ROW( data_scaledImpacts[[#Headers],[row_id]] )</f>
        <v>736</v>
      </c>
      <c r="B737" s="32" t="s">
        <v>650</v>
      </c>
      <c r="C737" s="33" t="s">
        <v>476</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hidden="1" x14ac:dyDescent="0.35">
      <c r="A738" s="2">
        <f xml:space="preserve"> ROW( data_scaledImpacts[[#This Row],[row_id]] ) - ROW( data_scaledImpacts[[#Headers],[row_id]] )</f>
        <v>737</v>
      </c>
      <c r="B738" s="32" t="s">
        <v>650</v>
      </c>
      <c r="C738" s="33" t="s">
        <v>476</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hidden="1" x14ac:dyDescent="0.35">
      <c r="A739" s="2">
        <f xml:space="preserve"> ROW( data_scaledImpacts[[#This Row],[row_id]] ) - ROW( data_scaledImpacts[[#Headers],[row_id]] )</f>
        <v>738</v>
      </c>
      <c r="B739" s="32" t="s">
        <v>650</v>
      </c>
      <c r="C739" s="33" t="s">
        <v>476</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hidden="1" x14ac:dyDescent="0.35">
      <c r="A740" s="2">
        <f xml:space="preserve"> ROW( data_scaledImpacts[[#This Row],[row_id]] ) - ROW( data_scaledImpacts[[#Headers],[row_id]] )</f>
        <v>739</v>
      </c>
      <c r="B740" s="32" t="s">
        <v>650</v>
      </c>
      <c r="C740" s="33" t="s">
        <v>476</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hidden="1" x14ac:dyDescent="0.35">
      <c r="A741" s="2">
        <f xml:space="preserve"> ROW( data_scaledImpacts[[#This Row],[row_id]] ) - ROW( data_scaledImpacts[[#Headers],[row_id]] )</f>
        <v>740</v>
      </c>
      <c r="B741" s="32" t="s">
        <v>650</v>
      </c>
      <c r="C741" s="33" t="s">
        <v>476</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hidden="1" x14ac:dyDescent="0.35">
      <c r="A742" s="2">
        <f xml:space="preserve"> ROW( data_scaledImpacts[[#This Row],[row_id]] ) - ROW( data_scaledImpacts[[#Headers],[row_id]] )</f>
        <v>741</v>
      </c>
      <c r="B742" s="32" t="s">
        <v>650</v>
      </c>
      <c r="C742" s="33" t="s">
        <v>476</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hidden="1" x14ac:dyDescent="0.35">
      <c r="A743" s="2">
        <f xml:space="preserve"> ROW( data_scaledImpacts[[#This Row],[row_id]] ) - ROW( data_scaledImpacts[[#Headers],[row_id]] )</f>
        <v>742</v>
      </c>
      <c r="B743" s="32" t="s">
        <v>650</v>
      </c>
      <c r="C743" s="33" t="s">
        <v>476</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hidden="1" x14ac:dyDescent="0.35">
      <c r="A744" s="2">
        <f xml:space="preserve"> ROW( data_scaledImpacts[[#This Row],[row_id]] ) - ROW( data_scaledImpacts[[#Headers],[row_id]] )</f>
        <v>743</v>
      </c>
      <c r="B744" s="32" t="s">
        <v>650</v>
      </c>
      <c r="C744" s="33" t="s">
        <v>476</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hidden="1" x14ac:dyDescent="0.35">
      <c r="A745" s="2">
        <f xml:space="preserve"> ROW( data_scaledImpacts[[#This Row],[row_id]] ) - ROW( data_scaledImpacts[[#Headers],[row_id]] )</f>
        <v>744</v>
      </c>
      <c r="B745" s="32" t="s">
        <v>650</v>
      </c>
      <c r="C745" s="33" t="s">
        <v>482</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hidden="1" x14ac:dyDescent="0.35">
      <c r="A746" s="2">
        <f xml:space="preserve"> ROW( data_scaledImpacts[[#This Row],[row_id]] ) - ROW( data_scaledImpacts[[#Headers],[row_id]] )</f>
        <v>745</v>
      </c>
      <c r="B746" s="32" t="s">
        <v>650</v>
      </c>
      <c r="C746" s="33" t="s">
        <v>482</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hidden="1" x14ac:dyDescent="0.35">
      <c r="A747" s="2">
        <f xml:space="preserve"> ROW( data_scaledImpacts[[#This Row],[row_id]] ) - ROW( data_scaledImpacts[[#Headers],[row_id]] )</f>
        <v>746</v>
      </c>
      <c r="B747" s="32" t="s">
        <v>650</v>
      </c>
      <c r="C747" s="33" t="s">
        <v>482</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hidden="1" x14ac:dyDescent="0.35">
      <c r="A748" s="2">
        <f xml:space="preserve"> ROW( data_scaledImpacts[[#This Row],[row_id]] ) - ROW( data_scaledImpacts[[#Headers],[row_id]] )</f>
        <v>747</v>
      </c>
      <c r="B748" s="32" t="s">
        <v>650</v>
      </c>
      <c r="C748" s="33" t="s">
        <v>482</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hidden="1" x14ac:dyDescent="0.35">
      <c r="A749" s="2">
        <f xml:space="preserve"> ROW( data_scaledImpacts[[#This Row],[row_id]] ) - ROW( data_scaledImpacts[[#Headers],[row_id]] )</f>
        <v>748</v>
      </c>
      <c r="B749" s="32" t="s">
        <v>650</v>
      </c>
      <c r="C749" s="33" t="s">
        <v>482</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hidden="1" x14ac:dyDescent="0.35">
      <c r="A750" s="2">
        <f xml:space="preserve"> ROW( data_scaledImpacts[[#This Row],[row_id]] ) - ROW( data_scaledImpacts[[#Headers],[row_id]] )</f>
        <v>749</v>
      </c>
      <c r="B750" s="32" t="s">
        <v>650</v>
      </c>
      <c r="C750" s="33" t="s">
        <v>482</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hidden="1" x14ac:dyDescent="0.35">
      <c r="A751" s="2">
        <f xml:space="preserve"> ROW( data_scaledImpacts[[#This Row],[row_id]] ) - ROW( data_scaledImpacts[[#Headers],[row_id]] )</f>
        <v>750</v>
      </c>
      <c r="B751" s="32" t="s">
        <v>650</v>
      </c>
      <c r="C751" s="33" t="s">
        <v>482</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hidden="1" x14ac:dyDescent="0.35">
      <c r="A752" s="2">
        <f xml:space="preserve"> ROW( data_scaledImpacts[[#This Row],[row_id]] ) - ROW( data_scaledImpacts[[#Headers],[row_id]] )</f>
        <v>751</v>
      </c>
      <c r="B752" s="32" t="s">
        <v>650</v>
      </c>
      <c r="C752" s="33" t="s">
        <v>482</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hidden="1" x14ac:dyDescent="0.35">
      <c r="A753" s="2">
        <f xml:space="preserve"> ROW( data_scaledImpacts[[#This Row],[row_id]] ) - ROW( data_scaledImpacts[[#Headers],[row_id]] )</f>
        <v>752</v>
      </c>
      <c r="B753" s="32" t="s">
        <v>650</v>
      </c>
      <c r="C753" s="33" t="s">
        <v>482</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hidden="1" x14ac:dyDescent="0.35">
      <c r="A754" s="2">
        <f xml:space="preserve"> ROW( data_scaledImpacts[[#This Row],[row_id]] ) - ROW( data_scaledImpacts[[#Headers],[row_id]] )</f>
        <v>753</v>
      </c>
      <c r="B754" s="32" t="s">
        <v>650</v>
      </c>
      <c r="C754" s="33" t="s">
        <v>482</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hidden="1" x14ac:dyDescent="0.35">
      <c r="A755" s="2">
        <f xml:space="preserve"> ROW( data_scaledImpacts[[#This Row],[row_id]] ) - ROW( data_scaledImpacts[[#Headers],[row_id]] )</f>
        <v>754</v>
      </c>
      <c r="B755" s="32" t="s">
        <v>650</v>
      </c>
      <c r="C755" s="33" t="s">
        <v>482</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hidden="1" x14ac:dyDescent="0.35">
      <c r="A756" s="2">
        <f xml:space="preserve"> ROW( data_scaledImpacts[[#This Row],[row_id]] ) - ROW( data_scaledImpacts[[#Headers],[row_id]] )</f>
        <v>755</v>
      </c>
      <c r="B756" s="32" t="s">
        <v>650</v>
      </c>
      <c r="C756" s="33" t="s">
        <v>482</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hidden="1" x14ac:dyDescent="0.35">
      <c r="A757" s="2">
        <f xml:space="preserve"> ROW( data_scaledImpacts[[#This Row],[row_id]] ) - ROW( data_scaledImpacts[[#Headers],[row_id]] )</f>
        <v>756</v>
      </c>
      <c r="B757" s="32" t="s">
        <v>650</v>
      </c>
      <c r="C757" s="33" t="s">
        <v>482</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hidden="1" x14ac:dyDescent="0.35">
      <c r="A758" s="2">
        <f xml:space="preserve"> ROW( data_scaledImpacts[[#This Row],[row_id]] ) - ROW( data_scaledImpacts[[#Headers],[row_id]] )</f>
        <v>757</v>
      </c>
      <c r="B758" s="32" t="s">
        <v>650</v>
      </c>
      <c r="C758" s="33" t="s">
        <v>482</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hidden="1" x14ac:dyDescent="0.35">
      <c r="A759" s="2">
        <f xml:space="preserve"> ROW( data_scaledImpacts[[#This Row],[row_id]] ) - ROW( data_scaledImpacts[[#Headers],[row_id]] )</f>
        <v>758</v>
      </c>
      <c r="B759" s="32" t="s">
        <v>650</v>
      </c>
      <c r="C759" s="33" t="s">
        <v>482</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hidden="1" x14ac:dyDescent="0.35">
      <c r="A760" s="2">
        <f xml:space="preserve"> ROW( data_scaledImpacts[[#This Row],[row_id]] ) - ROW( data_scaledImpacts[[#Headers],[row_id]] )</f>
        <v>759</v>
      </c>
      <c r="B760" s="32" t="s">
        <v>650</v>
      </c>
      <c r="C760" s="33" t="s">
        <v>482</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hidden="1" x14ac:dyDescent="0.35">
      <c r="A761" s="2">
        <f xml:space="preserve"> ROW( data_scaledImpacts[[#This Row],[row_id]] ) - ROW( data_scaledImpacts[[#Headers],[row_id]] )</f>
        <v>760</v>
      </c>
      <c r="B761" s="32" t="s">
        <v>650</v>
      </c>
      <c r="C761" s="33" t="s">
        <v>482</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hidden="1" x14ac:dyDescent="0.35">
      <c r="A762" s="2">
        <f xml:space="preserve"> ROW( data_scaledImpacts[[#This Row],[row_id]] ) - ROW( data_scaledImpacts[[#Headers],[row_id]] )</f>
        <v>761</v>
      </c>
      <c r="B762" s="32" t="s">
        <v>650</v>
      </c>
      <c r="C762" s="33" t="s">
        <v>482</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hidden="1" x14ac:dyDescent="0.35">
      <c r="A763" s="2">
        <f xml:space="preserve"> ROW( data_scaledImpacts[[#This Row],[row_id]] ) - ROW( data_scaledImpacts[[#Headers],[row_id]] )</f>
        <v>762</v>
      </c>
      <c r="B763" s="32" t="s">
        <v>650</v>
      </c>
      <c r="C763" s="33" t="s">
        <v>482</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hidden="1" x14ac:dyDescent="0.35">
      <c r="A764" s="2">
        <f xml:space="preserve"> ROW( data_scaledImpacts[[#This Row],[row_id]] ) - ROW( data_scaledImpacts[[#Headers],[row_id]] )</f>
        <v>763</v>
      </c>
      <c r="B764" s="32" t="s">
        <v>650</v>
      </c>
      <c r="C764" s="33" t="s">
        <v>482</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hidden="1" x14ac:dyDescent="0.35">
      <c r="A765" s="2">
        <f xml:space="preserve"> ROW( data_scaledImpacts[[#This Row],[row_id]] ) - ROW( data_scaledImpacts[[#Headers],[row_id]] )</f>
        <v>764</v>
      </c>
      <c r="B765" s="32" t="s">
        <v>650</v>
      </c>
      <c r="C765" s="33" t="s">
        <v>482</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hidden="1" x14ac:dyDescent="0.35">
      <c r="A766" s="2">
        <f xml:space="preserve"> ROW( data_scaledImpacts[[#This Row],[row_id]] ) - ROW( data_scaledImpacts[[#Headers],[row_id]] )</f>
        <v>765</v>
      </c>
      <c r="B766" s="32" t="s">
        <v>650</v>
      </c>
      <c r="C766" s="33" t="s">
        <v>482</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hidden="1" x14ac:dyDescent="0.35">
      <c r="A767" s="2">
        <f xml:space="preserve"> ROW( data_scaledImpacts[[#This Row],[row_id]] ) - ROW( data_scaledImpacts[[#Headers],[row_id]] )</f>
        <v>766</v>
      </c>
      <c r="B767" s="32" t="s">
        <v>650</v>
      </c>
      <c r="C767" s="33" t="s">
        <v>482</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hidden="1" x14ac:dyDescent="0.35">
      <c r="A768" s="2">
        <f xml:space="preserve"> ROW( data_scaledImpacts[[#This Row],[row_id]] ) - ROW( data_scaledImpacts[[#Headers],[row_id]] )</f>
        <v>767</v>
      </c>
      <c r="B768" s="32" t="s">
        <v>650</v>
      </c>
      <c r="C768" s="33" t="s">
        <v>482</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hidden="1" x14ac:dyDescent="0.35">
      <c r="A769" s="2">
        <f xml:space="preserve"> ROW( data_scaledImpacts[[#This Row],[row_id]] ) - ROW( data_scaledImpacts[[#Headers],[row_id]] )</f>
        <v>768</v>
      </c>
      <c r="B769" s="32" t="s">
        <v>650</v>
      </c>
      <c r="C769" s="33" t="s">
        <v>482</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hidden="1" x14ac:dyDescent="0.35">
      <c r="A770" s="2">
        <f xml:space="preserve"> ROW( data_scaledImpacts[[#This Row],[row_id]] ) - ROW( data_scaledImpacts[[#Headers],[row_id]] )</f>
        <v>769</v>
      </c>
      <c r="B770" s="32" t="s">
        <v>650</v>
      </c>
      <c r="C770" s="33" t="s">
        <v>482</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hidden="1" x14ac:dyDescent="0.35">
      <c r="A771" s="2">
        <f xml:space="preserve"> ROW( data_scaledImpacts[[#This Row],[row_id]] ) - ROW( data_scaledImpacts[[#Headers],[row_id]] )</f>
        <v>770</v>
      </c>
      <c r="B771" s="32" t="s">
        <v>650</v>
      </c>
      <c r="C771" s="33" t="s">
        <v>482</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hidden="1" x14ac:dyDescent="0.35">
      <c r="A772" s="2">
        <f xml:space="preserve"> ROW( data_scaledImpacts[[#This Row],[row_id]] ) - ROW( data_scaledImpacts[[#Headers],[row_id]] )</f>
        <v>771</v>
      </c>
      <c r="B772" s="32" t="s">
        <v>650</v>
      </c>
      <c r="C772" s="33" t="s">
        <v>482</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hidden="1" x14ac:dyDescent="0.35">
      <c r="A773" s="2">
        <f xml:space="preserve"> ROW( data_scaledImpacts[[#This Row],[row_id]] ) - ROW( data_scaledImpacts[[#Headers],[row_id]] )</f>
        <v>772</v>
      </c>
      <c r="B773" s="32" t="s">
        <v>650</v>
      </c>
      <c r="C773" s="33" t="s">
        <v>482</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hidden="1" x14ac:dyDescent="0.35">
      <c r="A774" s="2">
        <f xml:space="preserve"> ROW( data_scaledImpacts[[#This Row],[row_id]] ) - ROW( data_scaledImpacts[[#Headers],[row_id]] )</f>
        <v>773</v>
      </c>
      <c r="B774" s="32" t="s">
        <v>650</v>
      </c>
      <c r="C774" s="33" t="s">
        <v>482</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hidden="1" x14ac:dyDescent="0.35">
      <c r="A775" s="2">
        <f xml:space="preserve"> ROW( data_scaledImpacts[[#This Row],[row_id]] ) - ROW( data_scaledImpacts[[#Headers],[row_id]] )</f>
        <v>774</v>
      </c>
      <c r="B775" s="32" t="s">
        <v>650</v>
      </c>
      <c r="C775" s="33" t="s">
        <v>482</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hidden="1"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hidden="1"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hidden="1"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hidden="1"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hidden="1"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hidden="1"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hidden="1"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hidden="1"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hidden="1"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hidden="1"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hidden="1"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hidden="1"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hidden="1"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hidden="1"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hidden="1"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hidden="1"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hidden="1"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hidden="1"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hidden="1"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hidden="1"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hidden="1"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hidden="1"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hidden="1"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hidden="1"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hidden="1"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hidden="1"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hidden="1"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hidden="1"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hidden="1"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hidden="1"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hidden="1"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hidden="1"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hidden="1"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hidden="1"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hidden="1"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hidden="1"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hidden="1"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hidden="1"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hidden="1"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hidden="1"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hidden="1"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hidden="1"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hidden="1"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hidden="1"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hidden="1"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hidden="1"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hidden="1"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hidden="1"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hidden="1"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hidden="1" x14ac:dyDescent="0.35">
      <c r="A825" s="2">
        <f xml:space="preserve"> ROW( data_scaledImpacts[[#This Row],[row_id]] ) - ROW( data_scaledImpacts[[#Headers],[row_id]] )</f>
        <v>824</v>
      </c>
      <c r="B825" s="32" t="s">
        <v>294</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hidden="1" x14ac:dyDescent="0.35">
      <c r="A826" s="2">
        <f xml:space="preserve"> ROW( data_scaledImpacts[[#This Row],[row_id]] ) - ROW( data_scaledImpacts[[#Headers],[row_id]] )</f>
        <v>825</v>
      </c>
      <c r="B826" s="32" t="s">
        <v>294</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hidden="1" x14ac:dyDescent="0.35">
      <c r="A827" s="2">
        <f xml:space="preserve"> ROW( data_scaledImpacts[[#This Row],[row_id]] ) - ROW( data_scaledImpacts[[#Headers],[row_id]] )</f>
        <v>826</v>
      </c>
      <c r="B827" s="32" t="s">
        <v>294</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hidden="1" x14ac:dyDescent="0.35">
      <c r="A828" s="2">
        <f xml:space="preserve"> ROW( data_scaledImpacts[[#This Row],[row_id]] ) - ROW( data_scaledImpacts[[#Headers],[row_id]] )</f>
        <v>827</v>
      </c>
      <c r="B828" s="32" t="s">
        <v>294</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hidden="1" x14ac:dyDescent="0.35">
      <c r="A829" s="2">
        <f xml:space="preserve"> ROW( data_scaledImpacts[[#This Row],[row_id]] ) - ROW( data_scaledImpacts[[#Headers],[row_id]] )</f>
        <v>828</v>
      </c>
      <c r="B829" s="32" t="s">
        <v>294</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hidden="1" x14ac:dyDescent="0.35">
      <c r="A830" s="2">
        <f xml:space="preserve"> ROW( data_scaledImpacts[[#This Row],[row_id]] ) - ROW( data_scaledImpacts[[#Headers],[row_id]] )</f>
        <v>829</v>
      </c>
      <c r="B830" s="32" t="s">
        <v>294</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hidden="1" x14ac:dyDescent="0.35">
      <c r="A831" s="2">
        <f xml:space="preserve"> ROW( data_scaledImpacts[[#This Row],[row_id]] ) - ROW( data_scaledImpacts[[#Headers],[row_id]] )</f>
        <v>830</v>
      </c>
      <c r="B831" s="32" t="s">
        <v>294</v>
      </c>
      <c r="C831" s="33" t="s">
        <v>24</v>
      </c>
      <c r="D831" s="34"/>
      <c r="E831" s="33"/>
      <c r="F831" s="32" t="s">
        <v>0</v>
      </c>
      <c r="G831" s="33">
        <v>7</v>
      </c>
      <c r="H831" s="104"/>
      <c r="I831" s="104"/>
      <c r="J831" s="139"/>
      <c r="K831" s="104"/>
      <c r="L831" s="104"/>
      <c r="M831" s="104"/>
    </row>
    <row r="832" spans="1:14" hidden="1" x14ac:dyDescent="0.35">
      <c r="A832" s="2">
        <f xml:space="preserve"> ROW( data_scaledImpacts[[#This Row],[row_id]] ) - ROW( data_scaledImpacts[[#Headers],[row_id]] )</f>
        <v>831</v>
      </c>
      <c r="B832" s="32" t="s">
        <v>294</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hidden="1" x14ac:dyDescent="0.35">
      <c r="A833" s="2">
        <f xml:space="preserve"> ROW( data_scaledImpacts[[#This Row],[row_id]] ) - ROW( data_scaledImpacts[[#Headers],[row_id]] )</f>
        <v>832</v>
      </c>
      <c r="B833" s="32" t="s">
        <v>294</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hidden="1" x14ac:dyDescent="0.35">
      <c r="A834" s="2">
        <f xml:space="preserve"> ROW( data_scaledImpacts[[#This Row],[row_id]] ) - ROW( data_scaledImpacts[[#Headers],[row_id]] )</f>
        <v>833</v>
      </c>
      <c r="B834" s="32" t="s">
        <v>294</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hidden="1" x14ac:dyDescent="0.35">
      <c r="A835" s="2">
        <f xml:space="preserve"> ROW( data_scaledImpacts[[#This Row],[row_id]] ) - ROW( data_scaledImpacts[[#Headers],[row_id]] )</f>
        <v>834</v>
      </c>
      <c r="B835" s="32" t="s">
        <v>294</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hidden="1" x14ac:dyDescent="0.35">
      <c r="A836" s="2">
        <f xml:space="preserve"> ROW( data_scaledImpacts[[#This Row],[row_id]] ) - ROW( data_scaledImpacts[[#Headers],[row_id]] )</f>
        <v>835</v>
      </c>
      <c r="B836" s="32" t="s">
        <v>294</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hidden="1" x14ac:dyDescent="0.35">
      <c r="A837" s="2">
        <f xml:space="preserve"> ROW( data_scaledImpacts[[#This Row],[row_id]] ) - ROW( data_scaledImpacts[[#Headers],[row_id]] )</f>
        <v>836</v>
      </c>
      <c r="B837" s="32" t="s">
        <v>294</v>
      </c>
      <c r="C837" s="33" t="s">
        <v>24</v>
      </c>
      <c r="D837" s="34"/>
      <c r="E837" s="33"/>
      <c r="F837" s="32" t="s">
        <v>1</v>
      </c>
      <c r="G837" s="33">
        <v>6</v>
      </c>
      <c r="H837" s="104"/>
      <c r="I837" s="104"/>
      <c r="J837" s="139"/>
      <c r="K837" s="104"/>
      <c r="L837" s="104"/>
      <c r="M837" s="104"/>
    </row>
    <row r="838" spans="1:14" hidden="1" x14ac:dyDescent="0.35">
      <c r="A838" s="2">
        <f xml:space="preserve"> ROW( data_scaledImpacts[[#This Row],[row_id]] ) - ROW( data_scaledImpacts[[#Headers],[row_id]] )</f>
        <v>837</v>
      </c>
      <c r="B838" s="32" t="s">
        <v>294</v>
      </c>
      <c r="C838" s="33" t="s">
        <v>24</v>
      </c>
      <c r="D838" s="34"/>
      <c r="E838" s="33"/>
      <c r="F838" s="32" t="s">
        <v>1</v>
      </c>
      <c r="G838" s="33">
        <v>7</v>
      </c>
      <c r="H838" s="104"/>
      <c r="I838" s="104"/>
      <c r="J838" s="139"/>
      <c r="K838" s="104"/>
      <c r="L838" s="104"/>
      <c r="M838" s="104"/>
    </row>
    <row r="839" spans="1:14" hidden="1" x14ac:dyDescent="0.35">
      <c r="A839" s="2">
        <f xml:space="preserve"> ROW( data_scaledImpacts[[#This Row],[row_id]] ) - ROW( data_scaledImpacts[[#Headers],[row_id]] )</f>
        <v>838</v>
      </c>
      <c r="B839" s="32" t="s">
        <v>294</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hidden="1" x14ac:dyDescent="0.35">
      <c r="A840" s="2">
        <f xml:space="preserve"> ROW( data_scaledImpacts[[#This Row],[row_id]] ) - ROW( data_scaledImpacts[[#Headers],[row_id]] )</f>
        <v>839</v>
      </c>
      <c r="B840" s="32" t="s">
        <v>294</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hidden="1" x14ac:dyDescent="0.35">
      <c r="A841" s="2">
        <f xml:space="preserve"> ROW( data_scaledImpacts[[#This Row],[row_id]] ) - ROW( data_scaledImpacts[[#Headers],[row_id]] )</f>
        <v>840</v>
      </c>
      <c r="B841" s="32" t="s">
        <v>294</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hidden="1" x14ac:dyDescent="0.35">
      <c r="A842" s="2">
        <f xml:space="preserve"> ROW( data_scaledImpacts[[#This Row],[row_id]] ) - ROW( data_scaledImpacts[[#Headers],[row_id]] )</f>
        <v>841</v>
      </c>
      <c r="B842" s="32" t="s">
        <v>294</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hidden="1" x14ac:dyDescent="0.35">
      <c r="A843" s="2">
        <f xml:space="preserve"> ROW( data_scaledImpacts[[#This Row],[row_id]] ) - ROW( data_scaledImpacts[[#Headers],[row_id]] )</f>
        <v>842</v>
      </c>
      <c r="B843" s="32" t="s">
        <v>294</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hidden="1" x14ac:dyDescent="0.35">
      <c r="A844" s="2">
        <f xml:space="preserve"> ROW( data_scaledImpacts[[#This Row],[row_id]] ) - ROW( data_scaledImpacts[[#Headers],[row_id]] )</f>
        <v>843</v>
      </c>
      <c r="B844" s="32" t="s">
        <v>294</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hidden="1" x14ac:dyDescent="0.35">
      <c r="A845" s="2">
        <f xml:space="preserve"> ROW( data_scaledImpacts[[#This Row],[row_id]] ) - ROW( data_scaledImpacts[[#Headers],[row_id]] )</f>
        <v>844</v>
      </c>
      <c r="B845" s="32" t="s">
        <v>294</v>
      </c>
      <c r="C845" s="33" t="s">
        <v>24</v>
      </c>
      <c r="D845" s="34"/>
      <c r="E845" s="33"/>
      <c r="F845" s="32" t="s">
        <v>15</v>
      </c>
      <c r="G845" s="33">
        <v>7</v>
      </c>
      <c r="H845" s="104" t="s">
        <v>19</v>
      </c>
      <c r="I845" s="104" t="s">
        <v>19</v>
      </c>
      <c r="J845" s="139" t="s">
        <v>19</v>
      </c>
      <c r="K845" s="104" t="s">
        <v>19</v>
      </c>
      <c r="L845" s="104" t="s">
        <v>19</v>
      </c>
      <c r="M845" s="104" t="s">
        <v>19</v>
      </c>
      <c r="N845" t="s">
        <v>19</v>
      </c>
    </row>
    <row r="846" spans="1:14" hidden="1" x14ac:dyDescent="0.35">
      <c r="A846" s="2">
        <f xml:space="preserve"> ROW( data_scaledImpacts[[#This Row],[row_id]] ) - ROW( data_scaledImpacts[[#Headers],[row_id]] )</f>
        <v>845</v>
      </c>
      <c r="B846" s="32" t="s">
        <v>294</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hidden="1" x14ac:dyDescent="0.35">
      <c r="A847" s="2">
        <f xml:space="preserve"> ROW( data_scaledImpacts[[#This Row],[row_id]] ) - ROW( data_scaledImpacts[[#Headers],[row_id]] )</f>
        <v>846</v>
      </c>
      <c r="B847" s="32" t="s">
        <v>294</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hidden="1" x14ac:dyDescent="0.35">
      <c r="A848" s="2">
        <f xml:space="preserve"> ROW( data_scaledImpacts[[#This Row],[row_id]] ) - ROW( data_scaledImpacts[[#Headers],[row_id]] )</f>
        <v>847</v>
      </c>
      <c r="B848" s="32" t="s">
        <v>294</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hidden="1" x14ac:dyDescent="0.35">
      <c r="A849" s="2">
        <f xml:space="preserve"> ROW( data_scaledImpacts[[#This Row],[row_id]] ) - ROW( data_scaledImpacts[[#Headers],[row_id]] )</f>
        <v>848</v>
      </c>
      <c r="B849" s="32" t="s">
        <v>294</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hidden="1" x14ac:dyDescent="0.35">
      <c r="A850" s="2">
        <f xml:space="preserve"> ROW( data_scaledImpacts[[#This Row],[row_id]] ) - ROW( data_scaledImpacts[[#Headers],[row_id]] )</f>
        <v>849</v>
      </c>
      <c r="B850" s="32" t="s">
        <v>294</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hidden="1" x14ac:dyDescent="0.35">
      <c r="A851" s="2">
        <f xml:space="preserve"> ROW( data_scaledImpacts[[#This Row],[row_id]] ) - ROW( data_scaledImpacts[[#Headers],[row_id]] )</f>
        <v>850</v>
      </c>
      <c r="B851" s="32" t="s">
        <v>294</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hidden="1" x14ac:dyDescent="0.35">
      <c r="A852" s="2">
        <f xml:space="preserve"> ROW( data_scaledImpacts[[#This Row],[row_id]] ) - ROW( data_scaledImpacts[[#Headers],[row_id]] )</f>
        <v>851</v>
      </c>
      <c r="B852" s="32" t="s">
        <v>294</v>
      </c>
      <c r="C852" s="33" t="s">
        <v>24</v>
      </c>
      <c r="D852" s="34"/>
      <c r="E852" s="33"/>
      <c r="F852" s="32" t="s">
        <v>5</v>
      </c>
      <c r="G852" s="33">
        <v>7</v>
      </c>
      <c r="H852" s="104"/>
      <c r="I852" s="104"/>
      <c r="J852" s="139"/>
      <c r="K852" s="104"/>
      <c r="L852" s="104"/>
      <c r="M852" s="104"/>
    </row>
    <row r="853" spans="1:14" hidden="1" x14ac:dyDescent="0.35">
      <c r="A853" s="2">
        <f xml:space="preserve"> ROW( data_scaledImpacts[[#This Row],[row_id]] ) - ROW( data_scaledImpacts[[#Headers],[row_id]] )</f>
        <v>852</v>
      </c>
      <c r="B853" s="32" t="s">
        <v>294</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hidden="1" x14ac:dyDescent="0.35">
      <c r="A854" s="2">
        <f xml:space="preserve"> ROW( data_scaledImpacts[[#This Row],[row_id]] ) - ROW( data_scaledImpacts[[#Headers],[row_id]] )</f>
        <v>853</v>
      </c>
      <c r="B854" s="32" t="s">
        <v>294</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hidden="1" x14ac:dyDescent="0.35">
      <c r="A855" s="2">
        <f xml:space="preserve"> ROW( data_scaledImpacts[[#This Row],[row_id]] ) - ROW( data_scaledImpacts[[#Headers],[row_id]] )</f>
        <v>854</v>
      </c>
      <c r="B855" s="32" t="s">
        <v>294</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hidden="1" x14ac:dyDescent="0.35">
      <c r="A856" s="2">
        <f xml:space="preserve"> ROW( data_scaledImpacts[[#This Row],[row_id]] ) - ROW( data_scaledImpacts[[#Headers],[row_id]] )</f>
        <v>855</v>
      </c>
      <c r="B856" s="32" t="s">
        <v>294</v>
      </c>
      <c r="C856" s="33" t="s">
        <v>24</v>
      </c>
      <c r="D856" s="34"/>
      <c r="E856" s="33"/>
      <c r="F856" s="32" t="s">
        <v>2</v>
      </c>
      <c r="G856" s="33">
        <v>4</v>
      </c>
      <c r="H856" s="104"/>
      <c r="I856" s="104"/>
      <c r="J856" s="139"/>
      <c r="K856" s="104"/>
      <c r="L856" s="104"/>
      <c r="M856" s="104"/>
    </row>
    <row r="857" spans="1:14" hidden="1" x14ac:dyDescent="0.35">
      <c r="A857" s="2">
        <f xml:space="preserve"> ROW( data_scaledImpacts[[#This Row],[row_id]] ) - ROW( data_scaledImpacts[[#Headers],[row_id]] )</f>
        <v>856</v>
      </c>
      <c r="B857" s="32" t="s">
        <v>294</v>
      </c>
      <c r="C857" s="33" t="s">
        <v>24</v>
      </c>
      <c r="D857" s="34"/>
      <c r="E857" s="33"/>
      <c r="F857" s="32" t="s">
        <v>2</v>
      </c>
      <c r="G857" s="33">
        <v>5</v>
      </c>
      <c r="H857" s="104"/>
      <c r="I857" s="104"/>
      <c r="J857" s="139"/>
      <c r="K857" s="104"/>
      <c r="L857" s="104"/>
      <c r="M857" s="104"/>
    </row>
    <row r="858" spans="1:14" hidden="1" x14ac:dyDescent="0.35">
      <c r="A858" s="2">
        <f xml:space="preserve"> ROW( data_scaledImpacts[[#This Row],[row_id]] ) - ROW( data_scaledImpacts[[#Headers],[row_id]] )</f>
        <v>857</v>
      </c>
      <c r="B858" s="32" t="s">
        <v>294</v>
      </c>
      <c r="C858" s="33" t="s">
        <v>24</v>
      </c>
      <c r="D858" s="34"/>
      <c r="E858" s="33"/>
      <c r="F858" s="32" t="s">
        <v>2</v>
      </c>
      <c r="G858" s="33">
        <v>6</v>
      </c>
      <c r="H858" s="104"/>
      <c r="I858" s="104"/>
      <c r="J858" s="139"/>
      <c r="K858" s="104"/>
      <c r="L858" s="104"/>
      <c r="M858" s="104"/>
    </row>
    <row r="859" spans="1:14" hidden="1" x14ac:dyDescent="0.35">
      <c r="A859" s="2">
        <f xml:space="preserve"> ROW( data_scaledImpacts[[#This Row],[row_id]] ) - ROW( data_scaledImpacts[[#Headers],[row_id]] )</f>
        <v>858</v>
      </c>
      <c r="B859" s="32" t="s">
        <v>294</v>
      </c>
      <c r="C859" s="33" t="s">
        <v>24</v>
      </c>
      <c r="D859" s="34"/>
      <c r="E859" s="33"/>
      <c r="F859" s="32" t="s">
        <v>2</v>
      </c>
      <c r="G859" s="33">
        <v>7</v>
      </c>
      <c r="H859" s="104"/>
      <c r="I859" s="104"/>
      <c r="J859" s="139"/>
      <c r="K859" s="104"/>
      <c r="L859" s="104"/>
      <c r="M859" s="104"/>
    </row>
    <row r="860" spans="1:14" hidden="1" x14ac:dyDescent="0.35">
      <c r="A860" s="2">
        <f xml:space="preserve"> ROW( data_scaledImpacts[[#This Row],[row_id]] ) - ROW( data_scaledImpacts[[#Headers],[row_id]] )</f>
        <v>859</v>
      </c>
      <c r="B860" s="32" t="s">
        <v>294</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hidden="1" x14ac:dyDescent="0.35">
      <c r="A861" s="2">
        <f xml:space="preserve"> ROW( data_scaledImpacts[[#This Row],[row_id]] ) - ROW( data_scaledImpacts[[#Headers],[row_id]] )</f>
        <v>860</v>
      </c>
      <c r="B861" s="32" t="s">
        <v>294</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hidden="1" x14ac:dyDescent="0.35">
      <c r="A862" s="2">
        <f xml:space="preserve"> ROW( data_scaledImpacts[[#This Row],[row_id]] ) - ROW( data_scaledImpacts[[#Headers],[row_id]] )</f>
        <v>861</v>
      </c>
      <c r="B862" s="32" t="s">
        <v>294</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hidden="1" x14ac:dyDescent="0.35">
      <c r="A863" s="2">
        <f xml:space="preserve"> ROW( data_scaledImpacts[[#This Row],[row_id]] ) - ROW( data_scaledImpacts[[#Headers],[row_id]] )</f>
        <v>862</v>
      </c>
      <c r="B863" s="32" t="s">
        <v>294</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hidden="1" x14ac:dyDescent="0.35">
      <c r="A864" s="2">
        <f xml:space="preserve"> ROW( data_scaledImpacts[[#This Row],[row_id]] ) - ROW( data_scaledImpacts[[#Headers],[row_id]] )</f>
        <v>863</v>
      </c>
      <c r="B864" s="32" t="s">
        <v>294</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hidden="1" x14ac:dyDescent="0.35">
      <c r="A865" s="2">
        <f xml:space="preserve"> ROW( data_scaledImpacts[[#This Row],[row_id]] ) - ROW( data_scaledImpacts[[#Headers],[row_id]] )</f>
        <v>864</v>
      </c>
      <c r="B865" s="32" t="s">
        <v>294</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hidden="1" x14ac:dyDescent="0.35">
      <c r="A866" s="2">
        <f xml:space="preserve"> ROW( data_scaledImpacts[[#This Row],[row_id]] ) - ROW( data_scaledImpacts[[#Headers],[row_id]] )</f>
        <v>865</v>
      </c>
      <c r="B866" s="32" t="s">
        <v>294</v>
      </c>
      <c r="C866" s="33" t="s">
        <v>24</v>
      </c>
      <c r="D866" s="34"/>
      <c r="E866" s="33"/>
      <c r="F866" s="32" t="s">
        <v>3</v>
      </c>
      <c r="G866" s="33">
        <v>7</v>
      </c>
      <c r="H866" s="104"/>
      <c r="I866" s="104"/>
      <c r="J866" s="139"/>
      <c r="K866" s="104"/>
      <c r="L866" s="104"/>
      <c r="M866" s="104"/>
    </row>
    <row r="867" spans="1:14" hidden="1" x14ac:dyDescent="0.35">
      <c r="A867" s="2">
        <f xml:space="preserve"> ROW( data_scaledImpacts[[#This Row],[row_id]] ) - ROW( data_scaledImpacts[[#Headers],[row_id]] )</f>
        <v>866</v>
      </c>
      <c r="B867" s="32" t="s">
        <v>294</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hidden="1" x14ac:dyDescent="0.35">
      <c r="A868" s="2">
        <f xml:space="preserve"> ROW( data_scaledImpacts[[#This Row],[row_id]] ) - ROW( data_scaledImpacts[[#Headers],[row_id]] )</f>
        <v>867</v>
      </c>
      <c r="B868" s="32" t="s">
        <v>294</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hidden="1" x14ac:dyDescent="0.35">
      <c r="A869" s="2">
        <f xml:space="preserve"> ROW( data_scaledImpacts[[#This Row],[row_id]] ) - ROW( data_scaledImpacts[[#Headers],[row_id]] )</f>
        <v>868</v>
      </c>
      <c r="B869" s="32" t="s">
        <v>294</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hidden="1" x14ac:dyDescent="0.35">
      <c r="A870" s="2">
        <f xml:space="preserve"> ROW( data_scaledImpacts[[#This Row],[row_id]] ) - ROW( data_scaledImpacts[[#Headers],[row_id]] )</f>
        <v>869</v>
      </c>
      <c r="B870" s="32" t="s">
        <v>294</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hidden="1" x14ac:dyDescent="0.35">
      <c r="A871" s="2">
        <f xml:space="preserve"> ROW( data_scaledImpacts[[#This Row],[row_id]] ) - ROW( data_scaledImpacts[[#Headers],[row_id]] )</f>
        <v>870</v>
      </c>
      <c r="B871" s="32" t="s">
        <v>294</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hidden="1" x14ac:dyDescent="0.35">
      <c r="A872" s="2">
        <f xml:space="preserve"> ROW( data_scaledImpacts[[#This Row],[row_id]] ) - ROW( data_scaledImpacts[[#Headers],[row_id]] )</f>
        <v>871</v>
      </c>
      <c r="B872" s="32" t="s">
        <v>294</v>
      </c>
      <c r="C872" s="33" t="s">
        <v>24</v>
      </c>
      <c r="D872" s="34"/>
      <c r="E872" s="33"/>
      <c r="F872" s="32" t="s">
        <v>4</v>
      </c>
      <c r="G872" s="33">
        <v>6</v>
      </c>
      <c r="H872" s="104"/>
      <c r="I872" s="104"/>
      <c r="J872" s="139"/>
      <c r="K872" s="104"/>
      <c r="L872" s="104"/>
      <c r="M872" s="104"/>
    </row>
    <row r="873" spans="1:14" hidden="1" x14ac:dyDescent="0.35">
      <c r="A873" s="2">
        <f xml:space="preserve"> ROW( data_scaledImpacts[[#This Row],[row_id]] ) - ROW( data_scaledImpacts[[#Headers],[row_id]] )</f>
        <v>872</v>
      </c>
      <c r="B873" s="32" t="s">
        <v>294</v>
      </c>
      <c r="C873" s="33" t="s">
        <v>24</v>
      </c>
      <c r="D873" s="34"/>
      <c r="E873" s="33"/>
      <c r="F873" s="32" t="s">
        <v>4</v>
      </c>
      <c r="G873" s="33">
        <v>7</v>
      </c>
      <c r="H873" s="104"/>
      <c r="I873" s="104"/>
      <c r="J873" s="139"/>
      <c r="K873" s="104"/>
      <c r="L873" s="104"/>
      <c r="M873" s="104"/>
    </row>
    <row r="874" spans="1:14" hidden="1" x14ac:dyDescent="0.35">
      <c r="A874" s="2">
        <f xml:space="preserve"> ROW( data_scaledImpacts[[#This Row],[row_id]] ) - ROW( data_scaledImpacts[[#Headers],[row_id]] )</f>
        <v>873</v>
      </c>
      <c r="B874" s="32" t="s">
        <v>294</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hidden="1" x14ac:dyDescent="0.35">
      <c r="A875" s="2">
        <f xml:space="preserve"> ROW( data_scaledImpacts[[#This Row],[row_id]] ) - ROW( data_scaledImpacts[[#Headers],[row_id]] )</f>
        <v>874</v>
      </c>
      <c r="B875" s="32" t="s">
        <v>294</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hidden="1" x14ac:dyDescent="0.35">
      <c r="A876" s="2">
        <f xml:space="preserve"> ROW( data_scaledImpacts[[#This Row],[row_id]] ) - ROW( data_scaledImpacts[[#Headers],[row_id]] )</f>
        <v>875</v>
      </c>
      <c r="B876" s="32" t="s">
        <v>294</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hidden="1" x14ac:dyDescent="0.35">
      <c r="A877" s="2">
        <f xml:space="preserve"> ROW( data_scaledImpacts[[#This Row],[row_id]] ) - ROW( data_scaledImpacts[[#Headers],[row_id]] )</f>
        <v>876</v>
      </c>
      <c r="B877" s="32" t="s">
        <v>294</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hidden="1" x14ac:dyDescent="0.35">
      <c r="A878" s="2">
        <f xml:space="preserve"> ROW( data_scaledImpacts[[#This Row],[row_id]] ) - ROW( data_scaledImpacts[[#Headers],[row_id]] )</f>
        <v>877</v>
      </c>
      <c r="B878" s="32" t="s">
        <v>294</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hidden="1" x14ac:dyDescent="0.35">
      <c r="A879" s="2">
        <f xml:space="preserve"> ROW( data_scaledImpacts[[#This Row],[row_id]] ) - ROW( data_scaledImpacts[[#Headers],[row_id]] )</f>
        <v>878</v>
      </c>
      <c r="B879" s="32" t="s">
        <v>294</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hidden="1" x14ac:dyDescent="0.35">
      <c r="A880" s="2">
        <f xml:space="preserve"> ROW( data_scaledImpacts[[#This Row],[row_id]] ) - ROW( data_scaledImpacts[[#Headers],[row_id]] )</f>
        <v>879</v>
      </c>
      <c r="B880" s="32" t="s">
        <v>294</v>
      </c>
      <c r="C880" s="33" t="s">
        <v>47</v>
      </c>
      <c r="D880" s="34"/>
      <c r="E880" s="33"/>
      <c r="F880" s="32" t="s">
        <v>0</v>
      </c>
      <c r="G880" s="33">
        <v>7</v>
      </c>
      <c r="H880" s="104"/>
      <c r="I880" s="104"/>
      <c r="J880" s="139"/>
      <c r="K880" s="104"/>
      <c r="L880" s="104"/>
      <c r="M880" s="104"/>
    </row>
    <row r="881" spans="1:14" hidden="1" x14ac:dyDescent="0.35">
      <c r="A881" s="2">
        <f xml:space="preserve"> ROW( data_scaledImpacts[[#This Row],[row_id]] ) - ROW( data_scaledImpacts[[#Headers],[row_id]] )</f>
        <v>880</v>
      </c>
      <c r="B881" s="32" t="s">
        <v>294</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hidden="1" x14ac:dyDescent="0.35">
      <c r="A882" s="2">
        <f xml:space="preserve"> ROW( data_scaledImpacts[[#This Row],[row_id]] ) - ROW( data_scaledImpacts[[#Headers],[row_id]] )</f>
        <v>881</v>
      </c>
      <c r="B882" s="32" t="s">
        <v>294</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hidden="1" x14ac:dyDescent="0.35">
      <c r="A883" s="2">
        <f xml:space="preserve"> ROW( data_scaledImpacts[[#This Row],[row_id]] ) - ROW( data_scaledImpacts[[#Headers],[row_id]] )</f>
        <v>882</v>
      </c>
      <c r="B883" s="32" t="s">
        <v>294</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hidden="1" x14ac:dyDescent="0.35">
      <c r="A884" s="2">
        <f xml:space="preserve"> ROW( data_scaledImpacts[[#This Row],[row_id]] ) - ROW( data_scaledImpacts[[#Headers],[row_id]] )</f>
        <v>883</v>
      </c>
      <c r="B884" s="32" t="s">
        <v>294</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hidden="1" x14ac:dyDescent="0.35">
      <c r="A885" s="2">
        <f xml:space="preserve"> ROW( data_scaledImpacts[[#This Row],[row_id]] ) - ROW( data_scaledImpacts[[#Headers],[row_id]] )</f>
        <v>884</v>
      </c>
      <c r="B885" s="32" t="s">
        <v>294</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hidden="1" x14ac:dyDescent="0.35">
      <c r="A886" s="2">
        <f xml:space="preserve"> ROW( data_scaledImpacts[[#This Row],[row_id]] ) - ROW( data_scaledImpacts[[#Headers],[row_id]] )</f>
        <v>885</v>
      </c>
      <c r="B886" s="32" t="s">
        <v>294</v>
      </c>
      <c r="C886" s="33" t="s">
        <v>47</v>
      </c>
      <c r="D886" s="34"/>
      <c r="E886" s="33"/>
      <c r="F886" s="32" t="s">
        <v>1</v>
      </c>
      <c r="G886" s="33">
        <v>6</v>
      </c>
      <c r="H886" s="104"/>
      <c r="I886" s="104"/>
      <c r="J886" s="139"/>
      <c r="K886" s="104"/>
      <c r="L886" s="104"/>
      <c r="M886" s="104"/>
    </row>
    <row r="887" spans="1:14" hidden="1" x14ac:dyDescent="0.35">
      <c r="A887" s="2">
        <f xml:space="preserve"> ROW( data_scaledImpacts[[#This Row],[row_id]] ) - ROW( data_scaledImpacts[[#Headers],[row_id]] )</f>
        <v>886</v>
      </c>
      <c r="B887" s="32" t="s">
        <v>294</v>
      </c>
      <c r="C887" s="33" t="s">
        <v>47</v>
      </c>
      <c r="D887" s="34"/>
      <c r="E887" s="33"/>
      <c r="F887" s="32" t="s">
        <v>1</v>
      </c>
      <c r="G887" s="33">
        <v>7</v>
      </c>
      <c r="H887" s="35"/>
      <c r="I887" s="35"/>
      <c r="J887" s="36"/>
      <c r="K887" s="35"/>
      <c r="L887" s="35"/>
      <c r="M887" s="35"/>
    </row>
    <row r="888" spans="1:14" hidden="1" x14ac:dyDescent="0.35">
      <c r="A888" s="2">
        <f xml:space="preserve"> ROW( data_scaledImpacts[[#This Row],[row_id]] ) - ROW( data_scaledImpacts[[#Headers],[row_id]] )</f>
        <v>887</v>
      </c>
      <c r="B888" s="32" t="s">
        <v>294</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hidden="1" x14ac:dyDescent="0.35">
      <c r="A889" s="2">
        <f xml:space="preserve"> ROW( data_scaledImpacts[[#This Row],[row_id]] ) - ROW( data_scaledImpacts[[#Headers],[row_id]] )</f>
        <v>888</v>
      </c>
      <c r="B889" s="32" t="s">
        <v>294</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hidden="1" x14ac:dyDescent="0.35">
      <c r="A890" s="2">
        <f xml:space="preserve"> ROW( data_scaledImpacts[[#This Row],[row_id]] ) - ROW( data_scaledImpacts[[#Headers],[row_id]] )</f>
        <v>889</v>
      </c>
      <c r="B890" s="32" t="s">
        <v>294</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hidden="1" x14ac:dyDescent="0.35">
      <c r="A891" s="2">
        <f xml:space="preserve"> ROW( data_scaledImpacts[[#This Row],[row_id]] ) - ROW( data_scaledImpacts[[#Headers],[row_id]] )</f>
        <v>890</v>
      </c>
      <c r="B891" s="32" t="s">
        <v>294</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hidden="1" x14ac:dyDescent="0.35">
      <c r="A892" s="2">
        <f xml:space="preserve"> ROW( data_scaledImpacts[[#This Row],[row_id]] ) - ROW( data_scaledImpacts[[#Headers],[row_id]] )</f>
        <v>891</v>
      </c>
      <c r="B892" s="32" t="s">
        <v>294</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hidden="1" x14ac:dyDescent="0.35">
      <c r="A893" s="2">
        <f xml:space="preserve"> ROW( data_scaledImpacts[[#This Row],[row_id]] ) - ROW( data_scaledImpacts[[#Headers],[row_id]] )</f>
        <v>892</v>
      </c>
      <c r="B893" s="32" t="s">
        <v>294</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hidden="1" x14ac:dyDescent="0.35">
      <c r="A894" s="2">
        <f xml:space="preserve"> ROW( data_scaledImpacts[[#This Row],[row_id]] ) - ROW( data_scaledImpacts[[#Headers],[row_id]] )</f>
        <v>893</v>
      </c>
      <c r="B894" s="32" t="s">
        <v>294</v>
      </c>
      <c r="C894" s="33" t="s">
        <v>47</v>
      </c>
      <c r="D894" s="34"/>
      <c r="E894" s="33"/>
      <c r="F894" s="32" t="s">
        <v>15</v>
      </c>
      <c r="G894" s="33">
        <v>7</v>
      </c>
      <c r="H894" s="35" t="s">
        <v>19</v>
      </c>
      <c r="I894" s="35" t="s">
        <v>19</v>
      </c>
      <c r="J894" s="36" t="s">
        <v>19</v>
      </c>
      <c r="K894" s="35" t="s">
        <v>19</v>
      </c>
      <c r="L894" s="35" t="s">
        <v>19</v>
      </c>
      <c r="M894" s="35" t="s">
        <v>19</v>
      </c>
      <c r="N894" t="s">
        <v>19</v>
      </c>
    </row>
    <row r="895" spans="1:14" hidden="1" x14ac:dyDescent="0.35">
      <c r="A895" s="2">
        <f xml:space="preserve"> ROW( data_scaledImpacts[[#This Row],[row_id]] ) - ROW( data_scaledImpacts[[#Headers],[row_id]] )</f>
        <v>894</v>
      </c>
      <c r="B895" s="32" t="s">
        <v>294</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hidden="1" x14ac:dyDescent="0.35">
      <c r="A896" s="2">
        <f xml:space="preserve"> ROW( data_scaledImpacts[[#This Row],[row_id]] ) - ROW( data_scaledImpacts[[#Headers],[row_id]] )</f>
        <v>895</v>
      </c>
      <c r="B896" s="32" t="s">
        <v>294</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hidden="1" x14ac:dyDescent="0.35">
      <c r="A897" s="2">
        <f xml:space="preserve"> ROW( data_scaledImpacts[[#This Row],[row_id]] ) - ROW( data_scaledImpacts[[#Headers],[row_id]] )</f>
        <v>896</v>
      </c>
      <c r="B897" s="32" t="s">
        <v>294</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hidden="1" x14ac:dyDescent="0.35">
      <c r="A898" s="2">
        <f xml:space="preserve"> ROW( data_scaledImpacts[[#This Row],[row_id]] ) - ROW( data_scaledImpacts[[#Headers],[row_id]] )</f>
        <v>897</v>
      </c>
      <c r="B898" s="32" t="s">
        <v>294</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hidden="1" x14ac:dyDescent="0.35">
      <c r="A899" s="2">
        <f xml:space="preserve"> ROW( data_scaledImpacts[[#This Row],[row_id]] ) - ROW( data_scaledImpacts[[#Headers],[row_id]] )</f>
        <v>898</v>
      </c>
      <c r="B899" s="32" t="s">
        <v>294</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hidden="1" x14ac:dyDescent="0.35">
      <c r="A900" s="2">
        <f xml:space="preserve"> ROW( data_scaledImpacts[[#This Row],[row_id]] ) - ROW( data_scaledImpacts[[#Headers],[row_id]] )</f>
        <v>899</v>
      </c>
      <c r="B900" s="32" t="s">
        <v>294</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hidden="1" x14ac:dyDescent="0.35">
      <c r="A901" s="2">
        <f xml:space="preserve"> ROW( data_scaledImpacts[[#This Row],[row_id]] ) - ROW( data_scaledImpacts[[#Headers],[row_id]] )</f>
        <v>900</v>
      </c>
      <c r="B901" s="32" t="s">
        <v>294</v>
      </c>
      <c r="C901" s="33" t="s">
        <v>47</v>
      </c>
      <c r="D901" s="34"/>
      <c r="E901" s="33"/>
      <c r="F901" s="32" t="s">
        <v>5</v>
      </c>
      <c r="G901" s="33">
        <v>7</v>
      </c>
      <c r="H901" s="35"/>
      <c r="I901" s="35"/>
      <c r="J901" s="36"/>
      <c r="K901" s="35"/>
      <c r="L901" s="35"/>
      <c r="M901" s="35"/>
    </row>
    <row r="902" spans="1:14" hidden="1" x14ac:dyDescent="0.35">
      <c r="A902" s="2">
        <f xml:space="preserve"> ROW( data_scaledImpacts[[#This Row],[row_id]] ) - ROW( data_scaledImpacts[[#Headers],[row_id]] )</f>
        <v>901</v>
      </c>
      <c r="B902" s="32" t="s">
        <v>294</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hidden="1" x14ac:dyDescent="0.35">
      <c r="A903" s="2">
        <f xml:space="preserve"> ROW( data_scaledImpacts[[#This Row],[row_id]] ) - ROW( data_scaledImpacts[[#Headers],[row_id]] )</f>
        <v>902</v>
      </c>
      <c r="B903" s="32" t="s">
        <v>294</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hidden="1" x14ac:dyDescent="0.35">
      <c r="A904" s="2">
        <f xml:space="preserve"> ROW( data_scaledImpacts[[#This Row],[row_id]] ) - ROW( data_scaledImpacts[[#Headers],[row_id]] )</f>
        <v>903</v>
      </c>
      <c r="B904" s="32" t="s">
        <v>294</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hidden="1" x14ac:dyDescent="0.35">
      <c r="A905" s="2">
        <f xml:space="preserve"> ROW( data_scaledImpacts[[#This Row],[row_id]] ) - ROW( data_scaledImpacts[[#Headers],[row_id]] )</f>
        <v>904</v>
      </c>
      <c r="B905" s="32" t="s">
        <v>294</v>
      </c>
      <c r="C905" s="33" t="s">
        <v>47</v>
      </c>
      <c r="D905" s="34"/>
      <c r="E905" s="33"/>
      <c r="F905" s="32" t="s">
        <v>2</v>
      </c>
      <c r="G905" s="33">
        <v>4</v>
      </c>
      <c r="H905" s="35"/>
      <c r="I905" s="35"/>
      <c r="J905" s="36"/>
      <c r="K905" s="35"/>
      <c r="L905" s="35"/>
      <c r="M905" s="35"/>
    </row>
    <row r="906" spans="1:14" hidden="1" x14ac:dyDescent="0.35">
      <c r="A906" s="2">
        <f xml:space="preserve"> ROW( data_scaledImpacts[[#This Row],[row_id]] ) - ROW( data_scaledImpacts[[#Headers],[row_id]] )</f>
        <v>905</v>
      </c>
      <c r="B906" s="32" t="s">
        <v>294</v>
      </c>
      <c r="C906" s="33" t="s">
        <v>47</v>
      </c>
      <c r="D906" s="34"/>
      <c r="E906" s="33"/>
      <c r="F906" s="32" t="s">
        <v>2</v>
      </c>
      <c r="G906" s="33">
        <v>5</v>
      </c>
      <c r="H906" s="35"/>
      <c r="I906" s="35"/>
      <c r="J906" s="36"/>
      <c r="K906" s="35"/>
      <c r="L906" s="35"/>
      <c r="M906" s="35"/>
    </row>
    <row r="907" spans="1:14" hidden="1" x14ac:dyDescent="0.35">
      <c r="A907" s="2">
        <f xml:space="preserve"> ROW( data_scaledImpacts[[#This Row],[row_id]] ) - ROW( data_scaledImpacts[[#Headers],[row_id]] )</f>
        <v>906</v>
      </c>
      <c r="B907" s="32" t="s">
        <v>294</v>
      </c>
      <c r="C907" s="33" t="s">
        <v>47</v>
      </c>
      <c r="D907" s="34"/>
      <c r="E907" s="33"/>
      <c r="F907" s="32" t="s">
        <v>2</v>
      </c>
      <c r="G907" s="33">
        <v>6</v>
      </c>
      <c r="H907" s="35"/>
      <c r="I907" s="35"/>
      <c r="J907" s="36"/>
      <c r="K907" s="35"/>
      <c r="L907" s="35"/>
      <c r="M907" s="35"/>
    </row>
    <row r="908" spans="1:14" hidden="1" x14ac:dyDescent="0.35">
      <c r="A908" s="2">
        <f xml:space="preserve"> ROW( data_scaledImpacts[[#This Row],[row_id]] ) - ROW( data_scaledImpacts[[#Headers],[row_id]] )</f>
        <v>907</v>
      </c>
      <c r="B908" s="32" t="s">
        <v>294</v>
      </c>
      <c r="C908" s="33" t="s">
        <v>47</v>
      </c>
      <c r="D908" s="34"/>
      <c r="E908" s="33"/>
      <c r="F908" s="32" t="s">
        <v>2</v>
      </c>
      <c r="G908" s="33">
        <v>7</v>
      </c>
      <c r="H908" s="35"/>
      <c r="I908" s="35"/>
      <c r="J908" s="36"/>
      <c r="K908" s="35"/>
      <c r="L908" s="35"/>
      <c r="M908" s="35"/>
    </row>
    <row r="909" spans="1:14" hidden="1" x14ac:dyDescent="0.35">
      <c r="A909" s="2">
        <f xml:space="preserve"> ROW( data_scaledImpacts[[#This Row],[row_id]] ) - ROW( data_scaledImpacts[[#Headers],[row_id]] )</f>
        <v>908</v>
      </c>
      <c r="B909" s="32" t="s">
        <v>294</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hidden="1" x14ac:dyDescent="0.35">
      <c r="A910" s="2">
        <f xml:space="preserve"> ROW( data_scaledImpacts[[#This Row],[row_id]] ) - ROW( data_scaledImpacts[[#Headers],[row_id]] )</f>
        <v>909</v>
      </c>
      <c r="B910" s="32" t="s">
        <v>294</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hidden="1" x14ac:dyDescent="0.35">
      <c r="A911" s="2">
        <f xml:space="preserve"> ROW( data_scaledImpacts[[#This Row],[row_id]] ) - ROW( data_scaledImpacts[[#Headers],[row_id]] )</f>
        <v>910</v>
      </c>
      <c r="B911" s="32" t="s">
        <v>294</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hidden="1" x14ac:dyDescent="0.35">
      <c r="A912" s="2">
        <f xml:space="preserve"> ROW( data_scaledImpacts[[#This Row],[row_id]] ) - ROW( data_scaledImpacts[[#Headers],[row_id]] )</f>
        <v>911</v>
      </c>
      <c r="B912" s="32" t="s">
        <v>294</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hidden="1" x14ac:dyDescent="0.35">
      <c r="A913" s="2">
        <f xml:space="preserve"> ROW( data_scaledImpacts[[#This Row],[row_id]] ) - ROW( data_scaledImpacts[[#Headers],[row_id]] )</f>
        <v>912</v>
      </c>
      <c r="B913" s="32" t="s">
        <v>294</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hidden="1" x14ac:dyDescent="0.35">
      <c r="A914" s="2">
        <f xml:space="preserve"> ROW( data_scaledImpacts[[#This Row],[row_id]] ) - ROW( data_scaledImpacts[[#Headers],[row_id]] )</f>
        <v>913</v>
      </c>
      <c r="B914" s="32" t="s">
        <v>294</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hidden="1" x14ac:dyDescent="0.35">
      <c r="A915" s="2">
        <f xml:space="preserve"> ROW( data_scaledImpacts[[#This Row],[row_id]] ) - ROW( data_scaledImpacts[[#Headers],[row_id]] )</f>
        <v>914</v>
      </c>
      <c r="B915" s="32" t="s">
        <v>294</v>
      </c>
      <c r="C915" s="33" t="s">
        <v>47</v>
      </c>
      <c r="D915" s="34"/>
      <c r="E915" s="33"/>
      <c r="F915" s="32" t="s">
        <v>3</v>
      </c>
      <c r="G915" s="33">
        <v>7</v>
      </c>
      <c r="H915" s="35"/>
      <c r="I915" s="35"/>
      <c r="J915" s="36"/>
      <c r="K915" s="35"/>
      <c r="L915" s="35"/>
      <c r="M915" s="35"/>
    </row>
    <row r="916" spans="1:14" hidden="1" x14ac:dyDescent="0.35">
      <c r="A916" s="2">
        <f xml:space="preserve"> ROW( data_scaledImpacts[[#This Row],[row_id]] ) - ROW( data_scaledImpacts[[#Headers],[row_id]] )</f>
        <v>915</v>
      </c>
      <c r="B916" s="32" t="s">
        <v>294</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hidden="1" x14ac:dyDescent="0.35">
      <c r="A917" s="2">
        <f xml:space="preserve"> ROW( data_scaledImpacts[[#This Row],[row_id]] ) - ROW( data_scaledImpacts[[#Headers],[row_id]] )</f>
        <v>916</v>
      </c>
      <c r="B917" s="32" t="s">
        <v>294</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hidden="1" x14ac:dyDescent="0.35">
      <c r="A918" s="2">
        <f xml:space="preserve"> ROW( data_scaledImpacts[[#This Row],[row_id]] ) - ROW( data_scaledImpacts[[#Headers],[row_id]] )</f>
        <v>917</v>
      </c>
      <c r="B918" s="32" t="s">
        <v>294</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hidden="1" x14ac:dyDescent="0.35">
      <c r="A919" s="2">
        <f xml:space="preserve"> ROW( data_scaledImpacts[[#This Row],[row_id]] ) - ROW( data_scaledImpacts[[#Headers],[row_id]] )</f>
        <v>918</v>
      </c>
      <c r="B919" s="32" t="s">
        <v>294</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hidden="1" x14ac:dyDescent="0.35">
      <c r="A920" s="2">
        <f xml:space="preserve"> ROW( data_scaledImpacts[[#This Row],[row_id]] ) - ROW( data_scaledImpacts[[#Headers],[row_id]] )</f>
        <v>919</v>
      </c>
      <c r="B920" s="32" t="s">
        <v>294</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hidden="1" x14ac:dyDescent="0.35">
      <c r="A921" s="2">
        <f xml:space="preserve"> ROW( data_scaledImpacts[[#This Row],[row_id]] ) - ROW( data_scaledImpacts[[#Headers],[row_id]] )</f>
        <v>920</v>
      </c>
      <c r="B921" s="32" t="s">
        <v>294</v>
      </c>
      <c r="C921" s="33" t="s">
        <v>47</v>
      </c>
      <c r="D921" s="34"/>
      <c r="E921" s="33"/>
      <c r="F921" s="32" t="s">
        <v>4</v>
      </c>
      <c r="G921" s="33">
        <v>6</v>
      </c>
      <c r="H921" s="35"/>
      <c r="I921" s="35"/>
      <c r="J921" s="36"/>
      <c r="K921" s="35"/>
      <c r="L921" s="35"/>
      <c r="M921" s="35"/>
    </row>
    <row r="922" spans="1:14" hidden="1" x14ac:dyDescent="0.35">
      <c r="A922" s="2">
        <f xml:space="preserve"> ROW( data_scaledImpacts[[#This Row],[row_id]] ) - ROW( data_scaledImpacts[[#Headers],[row_id]] )</f>
        <v>921</v>
      </c>
      <c r="B922" s="32" t="s">
        <v>294</v>
      </c>
      <c r="C922" s="33" t="s">
        <v>47</v>
      </c>
      <c r="D922" s="34"/>
      <c r="E922" s="33"/>
      <c r="F922" s="32" t="s">
        <v>4</v>
      </c>
      <c r="G922" s="33">
        <v>7</v>
      </c>
      <c r="H922" s="35"/>
      <c r="I922" s="35"/>
      <c r="J922" s="36"/>
      <c r="K922" s="35"/>
      <c r="L922" s="35"/>
      <c r="M922" s="35"/>
    </row>
    <row r="923" spans="1:14" hidden="1" x14ac:dyDescent="0.35">
      <c r="A923" s="2">
        <f xml:space="preserve"> ROW( data_scaledImpacts[[#This Row],[row_id]] ) - ROW( data_scaledImpacts[[#Headers],[row_id]] )</f>
        <v>922</v>
      </c>
      <c r="B923" s="32" t="s">
        <v>294</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hidden="1" x14ac:dyDescent="0.35">
      <c r="A924" s="2">
        <f xml:space="preserve"> ROW( data_scaledImpacts[[#This Row],[row_id]] ) - ROW( data_scaledImpacts[[#Headers],[row_id]] )</f>
        <v>923</v>
      </c>
      <c r="B924" s="32" t="s">
        <v>294</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hidden="1" x14ac:dyDescent="0.35">
      <c r="A925" s="2">
        <f xml:space="preserve"> ROW( data_scaledImpacts[[#This Row],[row_id]] ) - ROW( data_scaledImpacts[[#Headers],[row_id]] )</f>
        <v>924</v>
      </c>
      <c r="B925" s="32" t="s">
        <v>294</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hidden="1" x14ac:dyDescent="0.35">
      <c r="A926" s="2">
        <f xml:space="preserve"> ROW( data_scaledImpacts[[#This Row],[row_id]] ) - ROW( data_scaledImpacts[[#Headers],[row_id]] )</f>
        <v>925</v>
      </c>
      <c r="B926" s="32" t="s">
        <v>294</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hidden="1" x14ac:dyDescent="0.35">
      <c r="A927" s="2">
        <f xml:space="preserve"> ROW( data_scaledImpacts[[#This Row],[row_id]] ) - ROW( data_scaledImpacts[[#Headers],[row_id]] )</f>
        <v>926</v>
      </c>
      <c r="B927" s="32" t="s">
        <v>294</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hidden="1" x14ac:dyDescent="0.35">
      <c r="A928" s="2">
        <f xml:space="preserve"> ROW( data_scaledImpacts[[#This Row],[row_id]] ) - ROW( data_scaledImpacts[[#Headers],[row_id]] )</f>
        <v>927</v>
      </c>
      <c r="B928" s="32" t="s">
        <v>294</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hidden="1" x14ac:dyDescent="0.35">
      <c r="A929" s="2">
        <f xml:space="preserve"> ROW( data_scaledImpacts[[#This Row],[row_id]] ) - ROW( data_scaledImpacts[[#Headers],[row_id]] )</f>
        <v>928</v>
      </c>
      <c r="B929" s="32" t="s">
        <v>294</v>
      </c>
      <c r="C929" s="33" t="s">
        <v>25</v>
      </c>
      <c r="D929" s="34"/>
      <c r="E929" s="33"/>
      <c r="F929" s="32" t="s">
        <v>0</v>
      </c>
      <c r="G929" s="33">
        <v>7</v>
      </c>
      <c r="H929" s="35"/>
      <c r="I929" s="35"/>
      <c r="J929" s="36"/>
      <c r="K929" s="35"/>
      <c r="L929" s="35"/>
      <c r="M929" s="35"/>
    </row>
    <row r="930" spans="1:14" hidden="1" x14ac:dyDescent="0.35">
      <c r="A930" s="2">
        <f xml:space="preserve"> ROW( data_scaledImpacts[[#This Row],[row_id]] ) - ROW( data_scaledImpacts[[#Headers],[row_id]] )</f>
        <v>929</v>
      </c>
      <c r="B930" s="32" t="s">
        <v>294</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hidden="1" x14ac:dyDescent="0.35">
      <c r="A931" s="2">
        <f xml:space="preserve"> ROW( data_scaledImpacts[[#This Row],[row_id]] ) - ROW( data_scaledImpacts[[#Headers],[row_id]] )</f>
        <v>930</v>
      </c>
      <c r="B931" s="32" t="s">
        <v>294</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hidden="1" x14ac:dyDescent="0.35">
      <c r="A932" s="2">
        <f xml:space="preserve"> ROW( data_scaledImpacts[[#This Row],[row_id]] ) - ROW( data_scaledImpacts[[#Headers],[row_id]] )</f>
        <v>931</v>
      </c>
      <c r="B932" s="32" t="s">
        <v>294</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hidden="1" x14ac:dyDescent="0.35">
      <c r="A933" s="2">
        <f xml:space="preserve"> ROW( data_scaledImpacts[[#This Row],[row_id]] ) - ROW( data_scaledImpacts[[#Headers],[row_id]] )</f>
        <v>932</v>
      </c>
      <c r="B933" s="32" t="s">
        <v>294</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hidden="1" x14ac:dyDescent="0.35">
      <c r="A934" s="2">
        <f xml:space="preserve"> ROW( data_scaledImpacts[[#This Row],[row_id]] ) - ROW( data_scaledImpacts[[#Headers],[row_id]] )</f>
        <v>933</v>
      </c>
      <c r="B934" s="32" t="s">
        <v>294</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hidden="1" x14ac:dyDescent="0.35">
      <c r="A935" s="2">
        <f xml:space="preserve"> ROW( data_scaledImpacts[[#This Row],[row_id]] ) - ROW( data_scaledImpacts[[#Headers],[row_id]] )</f>
        <v>934</v>
      </c>
      <c r="B935" s="32" t="s">
        <v>294</v>
      </c>
      <c r="C935" s="33" t="s">
        <v>25</v>
      </c>
      <c r="D935" s="34"/>
      <c r="E935" s="33"/>
      <c r="F935" s="32" t="s">
        <v>1</v>
      </c>
      <c r="G935" s="33">
        <v>6</v>
      </c>
      <c r="H935" s="35"/>
      <c r="I935" s="35"/>
      <c r="J935" s="36"/>
      <c r="K935" s="35"/>
      <c r="L935" s="35"/>
      <c r="M935" s="35"/>
    </row>
    <row r="936" spans="1:14" hidden="1" x14ac:dyDescent="0.35">
      <c r="A936" s="2">
        <f xml:space="preserve"> ROW( data_scaledImpacts[[#This Row],[row_id]] ) - ROW( data_scaledImpacts[[#Headers],[row_id]] )</f>
        <v>935</v>
      </c>
      <c r="B936" s="32" t="s">
        <v>294</v>
      </c>
      <c r="C936" s="33" t="s">
        <v>25</v>
      </c>
      <c r="D936" s="34"/>
      <c r="E936" s="33"/>
      <c r="F936" s="32" t="s">
        <v>1</v>
      </c>
      <c r="G936" s="33">
        <v>7</v>
      </c>
      <c r="H936" s="35"/>
      <c r="I936" s="35"/>
      <c r="J936" s="36"/>
      <c r="K936" s="35"/>
      <c r="L936" s="35"/>
      <c r="M936" s="35"/>
    </row>
    <row r="937" spans="1:14" hidden="1" x14ac:dyDescent="0.35">
      <c r="A937" s="2">
        <f xml:space="preserve"> ROW( data_scaledImpacts[[#This Row],[row_id]] ) - ROW( data_scaledImpacts[[#Headers],[row_id]] )</f>
        <v>936</v>
      </c>
      <c r="B937" s="32" t="s">
        <v>294</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hidden="1" x14ac:dyDescent="0.35">
      <c r="A938" s="2">
        <f xml:space="preserve"> ROW( data_scaledImpacts[[#This Row],[row_id]] ) - ROW( data_scaledImpacts[[#Headers],[row_id]] )</f>
        <v>937</v>
      </c>
      <c r="B938" s="32" t="s">
        <v>294</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hidden="1" x14ac:dyDescent="0.35">
      <c r="A939" s="2">
        <f xml:space="preserve"> ROW( data_scaledImpacts[[#This Row],[row_id]] ) - ROW( data_scaledImpacts[[#Headers],[row_id]] )</f>
        <v>938</v>
      </c>
      <c r="B939" s="32" t="s">
        <v>294</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hidden="1" x14ac:dyDescent="0.35">
      <c r="A940" s="2">
        <f xml:space="preserve"> ROW( data_scaledImpacts[[#This Row],[row_id]] ) - ROW( data_scaledImpacts[[#Headers],[row_id]] )</f>
        <v>939</v>
      </c>
      <c r="B940" s="32" t="s">
        <v>294</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hidden="1" x14ac:dyDescent="0.35">
      <c r="A941" s="2">
        <f xml:space="preserve"> ROW( data_scaledImpacts[[#This Row],[row_id]] ) - ROW( data_scaledImpacts[[#Headers],[row_id]] )</f>
        <v>940</v>
      </c>
      <c r="B941" s="32" t="s">
        <v>294</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hidden="1" x14ac:dyDescent="0.35">
      <c r="A942" s="2">
        <f xml:space="preserve"> ROW( data_scaledImpacts[[#This Row],[row_id]] ) - ROW( data_scaledImpacts[[#Headers],[row_id]] )</f>
        <v>941</v>
      </c>
      <c r="B942" s="32" t="s">
        <v>294</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hidden="1" x14ac:dyDescent="0.35">
      <c r="A943" s="2">
        <f xml:space="preserve"> ROW( data_scaledImpacts[[#This Row],[row_id]] ) - ROW( data_scaledImpacts[[#Headers],[row_id]] )</f>
        <v>942</v>
      </c>
      <c r="B943" s="32" t="s">
        <v>294</v>
      </c>
      <c r="C943" s="33" t="s">
        <v>25</v>
      </c>
      <c r="D943" s="34"/>
      <c r="E943" s="33"/>
      <c r="F943" s="32" t="s">
        <v>15</v>
      </c>
      <c r="G943" s="33">
        <v>7</v>
      </c>
      <c r="H943" s="35" t="s">
        <v>19</v>
      </c>
      <c r="I943" s="35" t="s">
        <v>19</v>
      </c>
      <c r="J943" s="36" t="s">
        <v>19</v>
      </c>
      <c r="K943" s="35" t="s">
        <v>19</v>
      </c>
      <c r="L943" s="35" t="s">
        <v>19</v>
      </c>
      <c r="M943" s="35" t="s">
        <v>19</v>
      </c>
      <c r="N943" t="s">
        <v>19</v>
      </c>
    </row>
    <row r="944" spans="1:14" hidden="1" x14ac:dyDescent="0.35">
      <c r="A944" s="2">
        <f xml:space="preserve"> ROW( data_scaledImpacts[[#This Row],[row_id]] ) - ROW( data_scaledImpacts[[#Headers],[row_id]] )</f>
        <v>943</v>
      </c>
      <c r="B944" s="32" t="s">
        <v>294</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hidden="1" x14ac:dyDescent="0.35">
      <c r="A945" s="2">
        <f xml:space="preserve"> ROW( data_scaledImpacts[[#This Row],[row_id]] ) - ROW( data_scaledImpacts[[#Headers],[row_id]] )</f>
        <v>944</v>
      </c>
      <c r="B945" s="32" t="s">
        <v>294</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hidden="1" x14ac:dyDescent="0.35">
      <c r="A946" s="2">
        <f xml:space="preserve"> ROW( data_scaledImpacts[[#This Row],[row_id]] ) - ROW( data_scaledImpacts[[#Headers],[row_id]] )</f>
        <v>945</v>
      </c>
      <c r="B946" s="32" t="s">
        <v>294</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hidden="1" x14ac:dyDescent="0.35">
      <c r="A947" s="2">
        <f xml:space="preserve"> ROW( data_scaledImpacts[[#This Row],[row_id]] ) - ROW( data_scaledImpacts[[#Headers],[row_id]] )</f>
        <v>946</v>
      </c>
      <c r="B947" s="32" t="s">
        <v>294</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hidden="1" x14ac:dyDescent="0.35">
      <c r="A948" s="2">
        <f xml:space="preserve"> ROW( data_scaledImpacts[[#This Row],[row_id]] ) - ROW( data_scaledImpacts[[#Headers],[row_id]] )</f>
        <v>947</v>
      </c>
      <c r="B948" s="32" t="s">
        <v>294</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hidden="1" x14ac:dyDescent="0.35">
      <c r="A949" s="2">
        <f xml:space="preserve"> ROW( data_scaledImpacts[[#This Row],[row_id]] ) - ROW( data_scaledImpacts[[#Headers],[row_id]] )</f>
        <v>948</v>
      </c>
      <c r="B949" s="32" t="s">
        <v>294</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hidden="1" x14ac:dyDescent="0.35">
      <c r="A950" s="2">
        <f xml:space="preserve"> ROW( data_scaledImpacts[[#This Row],[row_id]] ) - ROW( data_scaledImpacts[[#Headers],[row_id]] )</f>
        <v>949</v>
      </c>
      <c r="B950" s="32" t="s">
        <v>294</v>
      </c>
      <c r="C950" s="33" t="s">
        <v>25</v>
      </c>
      <c r="D950" s="34"/>
      <c r="E950" s="33"/>
      <c r="F950" s="32" t="s">
        <v>5</v>
      </c>
      <c r="G950" s="33">
        <v>7</v>
      </c>
      <c r="H950" s="35"/>
      <c r="I950" s="35"/>
      <c r="J950" s="36"/>
      <c r="K950" s="35"/>
      <c r="L950" s="35"/>
      <c r="M950" s="35"/>
    </row>
    <row r="951" spans="1:14" hidden="1" x14ac:dyDescent="0.35">
      <c r="A951" s="2">
        <f xml:space="preserve"> ROW( data_scaledImpacts[[#This Row],[row_id]] ) - ROW( data_scaledImpacts[[#Headers],[row_id]] )</f>
        <v>950</v>
      </c>
      <c r="B951" s="32" t="s">
        <v>294</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hidden="1" x14ac:dyDescent="0.35">
      <c r="A952" s="2">
        <f xml:space="preserve"> ROW( data_scaledImpacts[[#This Row],[row_id]] ) - ROW( data_scaledImpacts[[#Headers],[row_id]] )</f>
        <v>951</v>
      </c>
      <c r="B952" s="32" t="s">
        <v>294</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hidden="1" x14ac:dyDescent="0.35">
      <c r="A953" s="2">
        <f xml:space="preserve"> ROW( data_scaledImpacts[[#This Row],[row_id]] ) - ROW( data_scaledImpacts[[#Headers],[row_id]] )</f>
        <v>952</v>
      </c>
      <c r="B953" s="32" t="s">
        <v>294</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hidden="1" x14ac:dyDescent="0.35">
      <c r="A954" s="2">
        <f xml:space="preserve"> ROW( data_scaledImpacts[[#This Row],[row_id]] ) - ROW( data_scaledImpacts[[#Headers],[row_id]] )</f>
        <v>953</v>
      </c>
      <c r="B954" s="32" t="s">
        <v>294</v>
      </c>
      <c r="C954" s="33" t="s">
        <v>25</v>
      </c>
      <c r="D954" s="34"/>
      <c r="E954" s="33"/>
      <c r="F954" s="32" t="s">
        <v>2</v>
      </c>
      <c r="G954" s="33">
        <v>4</v>
      </c>
      <c r="H954" s="35"/>
      <c r="I954" s="35"/>
      <c r="J954" s="36"/>
      <c r="K954" s="35"/>
      <c r="L954" s="35"/>
      <c r="M954" s="35"/>
    </row>
    <row r="955" spans="1:14" hidden="1" x14ac:dyDescent="0.35">
      <c r="A955" s="2">
        <f xml:space="preserve"> ROW( data_scaledImpacts[[#This Row],[row_id]] ) - ROW( data_scaledImpacts[[#Headers],[row_id]] )</f>
        <v>954</v>
      </c>
      <c r="B955" s="32" t="s">
        <v>294</v>
      </c>
      <c r="C955" s="33" t="s">
        <v>25</v>
      </c>
      <c r="D955" s="34"/>
      <c r="E955" s="33"/>
      <c r="F955" s="32" t="s">
        <v>2</v>
      </c>
      <c r="G955" s="33">
        <v>5</v>
      </c>
      <c r="H955" s="35"/>
      <c r="I955" s="35"/>
      <c r="J955" s="36"/>
      <c r="K955" s="35"/>
      <c r="L955" s="35"/>
      <c r="M955" s="35"/>
    </row>
    <row r="956" spans="1:14" hidden="1" x14ac:dyDescent="0.35">
      <c r="A956" s="2">
        <f xml:space="preserve"> ROW( data_scaledImpacts[[#This Row],[row_id]] ) - ROW( data_scaledImpacts[[#Headers],[row_id]] )</f>
        <v>955</v>
      </c>
      <c r="B956" s="32" t="s">
        <v>294</v>
      </c>
      <c r="C956" s="33" t="s">
        <v>25</v>
      </c>
      <c r="D956" s="34"/>
      <c r="E956" s="33"/>
      <c r="F956" s="32" t="s">
        <v>2</v>
      </c>
      <c r="G956" s="33">
        <v>6</v>
      </c>
      <c r="H956" s="35"/>
      <c r="I956" s="35"/>
      <c r="J956" s="36"/>
      <c r="K956" s="35"/>
      <c r="L956" s="35"/>
      <c r="M956" s="35"/>
    </row>
    <row r="957" spans="1:14" hidden="1" x14ac:dyDescent="0.35">
      <c r="A957" s="2">
        <f xml:space="preserve"> ROW( data_scaledImpacts[[#This Row],[row_id]] ) - ROW( data_scaledImpacts[[#Headers],[row_id]] )</f>
        <v>956</v>
      </c>
      <c r="B957" s="32" t="s">
        <v>294</v>
      </c>
      <c r="C957" s="33" t="s">
        <v>25</v>
      </c>
      <c r="D957" s="34"/>
      <c r="E957" s="33"/>
      <c r="F957" s="32" t="s">
        <v>2</v>
      </c>
      <c r="G957" s="33">
        <v>7</v>
      </c>
      <c r="H957" s="35"/>
      <c r="I957" s="35"/>
      <c r="J957" s="36"/>
      <c r="K957" s="35"/>
      <c r="L957" s="35"/>
      <c r="M957" s="35"/>
    </row>
    <row r="958" spans="1:14" hidden="1" x14ac:dyDescent="0.35">
      <c r="A958" s="2">
        <f xml:space="preserve"> ROW( data_scaledImpacts[[#This Row],[row_id]] ) - ROW( data_scaledImpacts[[#Headers],[row_id]] )</f>
        <v>957</v>
      </c>
      <c r="B958" s="32" t="s">
        <v>294</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hidden="1" x14ac:dyDescent="0.35">
      <c r="A959" s="2">
        <f xml:space="preserve"> ROW( data_scaledImpacts[[#This Row],[row_id]] ) - ROW( data_scaledImpacts[[#Headers],[row_id]] )</f>
        <v>958</v>
      </c>
      <c r="B959" s="32" t="s">
        <v>294</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hidden="1" x14ac:dyDescent="0.35">
      <c r="A960" s="2">
        <f xml:space="preserve"> ROW( data_scaledImpacts[[#This Row],[row_id]] ) - ROW( data_scaledImpacts[[#Headers],[row_id]] )</f>
        <v>959</v>
      </c>
      <c r="B960" s="32" t="s">
        <v>294</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hidden="1" x14ac:dyDescent="0.35">
      <c r="A961" s="2">
        <f xml:space="preserve"> ROW( data_scaledImpacts[[#This Row],[row_id]] ) - ROW( data_scaledImpacts[[#Headers],[row_id]] )</f>
        <v>960</v>
      </c>
      <c r="B961" s="32" t="s">
        <v>294</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hidden="1" x14ac:dyDescent="0.35">
      <c r="A962" s="2">
        <f xml:space="preserve"> ROW( data_scaledImpacts[[#This Row],[row_id]] ) - ROW( data_scaledImpacts[[#Headers],[row_id]] )</f>
        <v>961</v>
      </c>
      <c r="B962" s="32" t="s">
        <v>294</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hidden="1" x14ac:dyDescent="0.35">
      <c r="A963" s="2">
        <f xml:space="preserve"> ROW( data_scaledImpacts[[#This Row],[row_id]] ) - ROW( data_scaledImpacts[[#Headers],[row_id]] )</f>
        <v>962</v>
      </c>
      <c r="B963" s="32" t="s">
        <v>294</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hidden="1" x14ac:dyDescent="0.35">
      <c r="A964" s="2">
        <f xml:space="preserve"> ROW( data_scaledImpacts[[#This Row],[row_id]] ) - ROW( data_scaledImpacts[[#Headers],[row_id]] )</f>
        <v>963</v>
      </c>
      <c r="B964" s="32" t="s">
        <v>294</v>
      </c>
      <c r="C964" s="33" t="s">
        <v>25</v>
      </c>
      <c r="D964" s="34"/>
      <c r="E964" s="33"/>
      <c r="F964" s="32" t="s">
        <v>3</v>
      </c>
      <c r="G964" s="33">
        <v>7</v>
      </c>
      <c r="H964" s="35"/>
      <c r="I964" s="35"/>
      <c r="J964" s="36"/>
      <c r="K964" s="35"/>
      <c r="L964" s="35"/>
      <c r="M964" s="35"/>
    </row>
    <row r="965" spans="1:14" hidden="1" x14ac:dyDescent="0.35">
      <c r="A965" s="2">
        <f xml:space="preserve"> ROW( data_scaledImpacts[[#This Row],[row_id]] ) - ROW( data_scaledImpacts[[#Headers],[row_id]] )</f>
        <v>964</v>
      </c>
      <c r="B965" s="32" t="s">
        <v>294</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hidden="1" x14ac:dyDescent="0.35">
      <c r="A966" s="2">
        <f xml:space="preserve"> ROW( data_scaledImpacts[[#This Row],[row_id]] ) - ROW( data_scaledImpacts[[#Headers],[row_id]] )</f>
        <v>965</v>
      </c>
      <c r="B966" s="32" t="s">
        <v>294</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hidden="1" x14ac:dyDescent="0.35">
      <c r="A967" s="2">
        <f xml:space="preserve"> ROW( data_scaledImpacts[[#This Row],[row_id]] ) - ROW( data_scaledImpacts[[#Headers],[row_id]] )</f>
        <v>966</v>
      </c>
      <c r="B967" s="32" t="s">
        <v>294</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hidden="1" x14ac:dyDescent="0.35">
      <c r="A968" s="2">
        <f xml:space="preserve"> ROW( data_scaledImpacts[[#This Row],[row_id]] ) - ROW( data_scaledImpacts[[#Headers],[row_id]] )</f>
        <v>967</v>
      </c>
      <c r="B968" s="32" t="s">
        <v>294</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hidden="1" x14ac:dyDescent="0.35">
      <c r="A969" s="2">
        <f xml:space="preserve"> ROW( data_scaledImpacts[[#This Row],[row_id]] ) - ROW( data_scaledImpacts[[#Headers],[row_id]] )</f>
        <v>968</v>
      </c>
      <c r="B969" s="32" t="s">
        <v>294</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hidden="1" x14ac:dyDescent="0.35">
      <c r="A970" s="2">
        <f xml:space="preserve"> ROW( data_scaledImpacts[[#This Row],[row_id]] ) - ROW( data_scaledImpacts[[#Headers],[row_id]] )</f>
        <v>969</v>
      </c>
      <c r="B970" s="32" t="s">
        <v>294</v>
      </c>
      <c r="C970" s="33" t="s">
        <v>25</v>
      </c>
      <c r="D970" s="34"/>
      <c r="E970" s="33"/>
      <c r="F970" s="32" t="s">
        <v>4</v>
      </c>
      <c r="G970" s="33">
        <v>6</v>
      </c>
      <c r="H970" s="35"/>
      <c r="I970" s="35"/>
      <c r="J970" s="36"/>
      <c r="K970" s="35"/>
      <c r="L970" s="35"/>
      <c r="M970" s="35"/>
    </row>
    <row r="971" spans="1:14" hidden="1" x14ac:dyDescent="0.35">
      <c r="A971" s="2">
        <f xml:space="preserve"> ROW( data_scaledImpacts[[#This Row],[row_id]] ) - ROW( data_scaledImpacts[[#Headers],[row_id]] )</f>
        <v>970</v>
      </c>
      <c r="B971" s="32" t="s">
        <v>294</v>
      </c>
      <c r="C971" s="33" t="s">
        <v>25</v>
      </c>
      <c r="D971" s="34"/>
      <c r="E971" s="33"/>
      <c r="F971" s="32" t="s">
        <v>4</v>
      </c>
      <c r="G971" s="33">
        <v>7</v>
      </c>
      <c r="H971" s="35"/>
      <c r="I971" s="35"/>
      <c r="J971" s="36"/>
      <c r="K971" s="35"/>
      <c r="L971" s="35"/>
      <c r="M971" s="35"/>
    </row>
    <row r="972" spans="1:14" hidden="1" x14ac:dyDescent="0.3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hidden="1" x14ac:dyDescent="0.3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hidden="1" x14ac:dyDescent="0.3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hidden="1" x14ac:dyDescent="0.3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hidden="1" x14ac:dyDescent="0.3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hidden="1" x14ac:dyDescent="0.3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hidden="1" x14ac:dyDescent="0.3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hidden="1" x14ac:dyDescent="0.3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hidden="1" x14ac:dyDescent="0.3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hidden="1" x14ac:dyDescent="0.3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hidden="1" x14ac:dyDescent="0.3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hidden="1" x14ac:dyDescent="0.3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hidden="1" x14ac:dyDescent="0.3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hidden="1" x14ac:dyDescent="0.3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hidden="1" x14ac:dyDescent="0.3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hidden="1" x14ac:dyDescent="0.3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hidden="1" x14ac:dyDescent="0.3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hidden="1" x14ac:dyDescent="0.3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hidden="1" x14ac:dyDescent="0.3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hidden="1" x14ac:dyDescent="0.3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hidden="1" x14ac:dyDescent="0.3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hidden="1" x14ac:dyDescent="0.3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hidden="1" x14ac:dyDescent="0.3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hidden="1" x14ac:dyDescent="0.3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hidden="1" x14ac:dyDescent="0.3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hidden="1" x14ac:dyDescent="0.3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hidden="1" x14ac:dyDescent="0.3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hidden="1" x14ac:dyDescent="0.3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hidden="1" x14ac:dyDescent="0.3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hidden="1" x14ac:dyDescent="0.3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hidden="1" x14ac:dyDescent="0.3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hidden="1" x14ac:dyDescent="0.3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hidden="1" x14ac:dyDescent="0.3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hidden="1" x14ac:dyDescent="0.3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hidden="1" x14ac:dyDescent="0.3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hidden="1" x14ac:dyDescent="0.3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hidden="1" x14ac:dyDescent="0.3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hidden="1" x14ac:dyDescent="0.3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hidden="1" x14ac:dyDescent="0.3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hidden="1" x14ac:dyDescent="0.3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hidden="1" x14ac:dyDescent="0.3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hidden="1" x14ac:dyDescent="0.3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hidden="1" x14ac:dyDescent="0.3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hidden="1" x14ac:dyDescent="0.3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hidden="1" x14ac:dyDescent="0.3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hidden="1" x14ac:dyDescent="0.3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hidden="1" x14ac:dyDescent="0.3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hidden="1" x14ac:dyDescent="0.3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hidden="1" x14ac:dyDescent="0.3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hidden="1" x14ac:dyDescent="0.3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hidden="1" x14ac:dyDescent="0.3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hidden="1" x14ac:dyDescent="0.3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hidden="1" x14ac:dyDescent="0.3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hidden="1" x14ac:dyDescent="0.3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hidden="1" x14ac:dyDescent="0.3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hidden="1" x14ac:dyDescent="0.3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hidden="1" x14ac:dyDescent="0.3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hidden="1" x14ac:dyDescent="0.3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hidden="1" x14ac:dyDescent="0.3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hidden="1" x14ac:dyDescent="0.3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hidden="1" x14ac:dyDescent="0.3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hidden="1" x14ac:dyDescent="0.3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hidden="1" x14ac:dyDescent="0.3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hidden="1" x14ac:dyDescent="0.3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hidden="1" x14ac:dyDescent="0.3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hidden="1" x14ac:dyDescent="0.3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hidden="1" x14ac:dyDescent="0.3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hidden="1" x14ac:dyDescent="0.3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hidden="1" x14ac:dyDescent="0.3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hidden="1" x14ac:dyDescent="0.3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hidden="1" x14ac:dyDescent="0.3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hidden="1" x14ac:dyDescent="0.3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hidden="1" x14ac:dyDescent="0.3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hidden="1" x14ac:dyDescent="0.3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hidden="1" x14ac:dyDescent="0.3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hidden="1" x14ac:dyDescent="0.3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hidden="1" x14ac:dyDescent="0.3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hidden="1" x14ac:dyDescent="0.3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hidden="1" x14ac:dyDescent="0.3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hidden="1" x14ac:dyDescent="0.3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hidden="1" x14ac:dyDescent="0.3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hidden="1" x14ac:dyDescent="0.3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hidden="1" x14ac:dyDescent="0.3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hidden="1" x14ac:dyDescent="0.3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hidden="1" x14ac:dyDescent="0.3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hidden="1" x14ac:dyDescent="0.3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hidden="1" x14ac:dyDescent="0.3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hidden="1" x14ac:dyDescent="0.3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hidden="1" x14ac:dyDescent="0.3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hidden="1" x14ac:dyDescent="0.3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hidden="1" x14ac:dyDescent="0.3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hidden="1" x14ac:dyDescent="0.3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hidden="1" x14ac:dyDescent="0.3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hidden="1" x14ac:dyDescent="0.3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hidden="1" x14ac:dyDescent="0.3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hidden="1" x14ac:dyDescent="0.3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hidden="1" x14ac:dyDescent="0.3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hidden="1" x14ac:dyDescent="0.3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hidden="1" x14ac:dyDescent="0.3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hidden="1" x14ac:dyDescent="0.3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hidden="1" x14ac:dyDescent="0.3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hidden="1" x14ac:dyDescent="0.3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hidden="1" x14ac:dyDescent="0.3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hidden="1" x14ac:dyDescent="0.3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hidden="1" x14ac:dyDescent="0.3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hidden="1" x14ac:dyDescent="0.3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hidden="1" x14ac:dyDescent="0.3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hidden="1" x14ac:dyDescent="0.3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hidden="1" x14ac:dyDescent="0.3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hidden="1" x14ac:dyDescent="0.3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hidden="1" x14ac:dyDescent="0.3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hidden="1" x14ac:dyDescent="0.3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hidden="1" x14ac:dyDescent="0.3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hidden="1" x14ac:dyDescent="0.3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hidden="1" x14ac:dyDescent="0.3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hidden="1" x14ac:dyDescent="0.3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hidden="1" x14ac:dyDescent="0.3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hidden="1" x14ac:dyDescent="0.3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hidden="1" x14ac:dyDescent="0.3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hidden="1" x14ac:dyDescent="0.3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hidden="1" x14ac:dyDescent="0.3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hidden="1" x14ac:dyDescent="0.3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hidden="1" x14ac:dyDescent="0.3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hidden="1" x14ac:dyDescent="0.3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hidden="1" x14ac:dyDescent="0.3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hidden="1" x14ac:dyDescent="0.3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hidden="1" x14ac:dyDescent="0.3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hidden="1" x14ac:dyDescent="0.3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hidden="1" x14ac:dyDescent="0.3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hidden="1" x14ac:dyDescent="0.3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hidden="1" x14ac:dyDescent="0.3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hidden="1" x14ac:dyDescent="0.3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hidden="1" x14ac:dyDescent="0.3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hidden="1" x14ac:dyDescent="0.3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hidden="1" x14ac:dyDescent="0.3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hidden="1" x14ac:dyDescent="0.3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hidden="1" x14ac:dyDescent="0.3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hidden="1" x14ac:dyDescent="0.3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hidden="1" x14ac:dyDescent="0.3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hidden="1" x14ac:dyDescent="0.3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hidden="1" x14ac:dyDescent="0.3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hidden="1" x14ac:dyDescent="0.3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hidden="1" x14ac:dyDescent="0.3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hidden="1" x14ac:dyDescent="0.3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hidden="1" x14ac:dyDescent="0.3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hidden="1" x14ac:dyDescent="0.3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hidden="1" x14ac:dyDescent="0.3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hidden="1" x14ac:dyDescent="0.3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hidden="1" x14ac:dyDescent="0.3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hidden="1" x14ac:dyDescent="0.3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hidden="1" x14ac:dyDescent="0.3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hidden="1" x14ac:dyDescent="0.3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hidden="1" x14ac:dyDescent="0.3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hidden="1" x14ac:dyDescent="0.3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hidden="1" x14ac:dyDescent="0.3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hidden="1" x14ac:dyDescent="0.3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hidden="1" x14ac:dyDescent="0.3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hidden="1" x14ac:dyDescent="0.3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hidden="1" x14ac:dyDescent="0.3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hidden="1" x14ac:dyDescent="0.3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hidden="1" x14ac:dyDescent="0.3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hidden="1" x14ac:dyDescent="0.3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hidden="1" x14ac:dyDescent="0.3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hidden="1" x14ac:dyDescent="0.3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hidden="1" x14ac:dyDescent="0.3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hidden="1" x14ac:dyDescent="0.3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hidden="1" x14ac:dyDescent="0.3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hidden="1" x14ac:dyDescent="0.3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hidden="1" x14ac:dyDescent="0.3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hidden="1" x14ac:dyDescent="0.3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hidden="1" x14ac:dyDescent="0.3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hidden="1" x14ac:dyDescent="0.3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hidden="1" x14ac:dyDescent="0.3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hidden="1" x14ac:dyDescent="0.3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hidden="1" x14ac:dyDescent="0.3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hidden="1" x14ac:dyDescent="0.3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hidden="1" x14ac:dyDescent="0.3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hidden="1" x14ac:dyDescent="0.3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hidden="1" x14ac:dyDescent="0.3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hidden="1" x14ac:dyDescent="0.3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hidden="1" x14ac:dyDescent="0.3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hidden="1" x14ac:dyDescent="0.3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hidden="1" x14ac:dyDescent="0.3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hidden="1" x14ac:dyDescent="0.3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hidden="1" x14ac:dyDescent="0.3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hidden="1" x14ac:dyDescent="0.3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hidden="1" x14ac:dyDescent="0.3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hidden="1" x14ac:dyDescent="0.3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hidden="1" x14ac:dyDescent="0.3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hidden="1" x14ac:dyDescent="0.3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hidden="1" x14ac:dyDescent="0.3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hidden="1" x14ac:dyDescent="0.3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hidden="1" x14ac:dyDescent="0.3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hidden="1" x14ac:dyDescent="0.3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hidden="1" x14ac:dyDescent="0.3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hidden="1" x14ac:dyDescent="0.3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hidden="1" x14ac:dyDescent="0.3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hidden="1" x14ac:dyDescent="0.3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hidden="1" x14ac:dyDescent="0.3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hidden="1" x14ac:dyDescent="0.3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hidden="1" x14ac:dyDescent="0.3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hidden="1" x14ac:dyDescent="0.3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hidden="1" x14ac:dyDescent="0.3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hidden="1" x14ac:dyDescent="0.3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hidden="1" x14ac:dyDescent="0.3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hidden="1" x14ac:dyDescent="0.3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hidden="1" x14ac:dyDescent="0.3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hidden="1" x14ac:dyDescent="0.3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hidden="1" x14ac:dyDescent="0.3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hidden="1" x14ac:dyDescent="0.3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hidden="1" x14ac:dyDescent="0.3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hidden="1" x14ac:dyDescent="0.3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hidden="1" x14ac:dyDescent="0.3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hidden="1" x14ac:dyDescent="0.3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hidden="1" x14ac:dyDescent="0.3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hidden="1" x14ac:dyDescent="0.3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hidden="1" x14ac:dyDescent="0.3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hidden="1" x14ac:dyDescent="0.3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hidden="1" x14ac:dyDescent="0.3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hidden="1" x14ac:dyDescent="0.3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hidden="1" x14ac:dyDescent="0.3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hidden="1" x14ac:dyDescent="0.3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hidden="1" x14ac:dyDescent="0.3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hidden="1" x14ac:dyDescent="0.3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hidden="1" x14ac:dyDescent="0.3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hidden="1" x14ac:dyDescent="0.3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hidden="1" x14ac:dyDescent="0.3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hidden="1" x14ac:dyDescent="0.3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hidden="1" x14ac:dyDescent="0.3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hidden="1" x14ac:dyDescent="0.3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hidden="1" x14ac:dyDescent="0.3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hidden="1" x14ac:dyDescent="0.3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hidden="1" x14ac:dyDescent="0.3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hidden="1" x14ac:dyDescent="0.3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hidden="1" x14ac:dyDescent="0.3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hidden="1" x14ac:dyDescent="0.3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hidden="1" x14ac:dyDescent="0.3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hidden="1" x14ac:dyDescent="0.3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hidden="1" x14ac:dyDescent="0.3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hidden="1" x14ac:dyDescent="0.3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hidden="1" x14ac:dyDescent="0.3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hidden="1" x14ac:dyDescent="0.3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hidden="1" x14ac:dyDescent="0.3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hidden="1" x14ac:dyDescent="0.3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hidden="1" x14ac:dyDescent="0.3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hidden="1" x14ac:dyDescent="0.3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hidden="1" x14ac:dyDescent="0.3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hidden="1" x14ac:dyDescent="0.3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hidden="1" x14ac:dyDescent="0.3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hidden="1" x14ac:dyDescent="0.3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hidden="1" x14ac:dyDescent="0.3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hidden="1" x14ac:dyDescent="0.3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hidden="1" x14ac:dyDescent="0.3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hidden="1" x14ac:dyDescent="0.3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hidden="1" x14ac:dyDescent="0.3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hidden="1" x14ac:dyDescent="0.3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hidden="1" x14ac:dyDescent="0.3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hidden="1" x14ac:dyDescent="0.3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hidden="1" x14ac:dyDescent="0.3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hidden="1" x14ac:dyDescent="0.3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hidden="1" x14ac:dyDescent="0.3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hidden="1" x14ac:dyDescent="0.3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hidden="1" x14ac:dyDescent="0.3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hidden="1" x14ac:dyDescent="0.3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hidden="1" x14ac:dyDescent="0.3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hidden="1" x14ac:dyDescent="0.3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hidden="1" x14ac:dyDescent="0.3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hidden="1" x14ac:dyDescent="0.3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hidden="1" x14ac:dyDescent="0.3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hidden="1" x14ac:dyDescent="0.3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hidden="1" x14ac:dyDescent="0.3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hidden="1" x14ac:dyDescent="0.3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hidden="1" x14ac:dyDescent="0.3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hidden="1" x14ac:dyDescent="0.3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hidden="1" x14ac:dyDescent="0.3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hidden="1" x14ac:dyDescent="0.3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hidden="1" x14ac:dyDescent="0.3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hidden="1" x14ac:dyDescent="0.3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hidden="1" x14ac:dyDescent="0.3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hidden="1" x14ac:dyDescent="0.3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hidden="1" x14ac:dyDescent="0.3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hidden="1" x14ac:dyDescent="0.3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hidden="1" x14ac:dyDescent="0.3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hidden="1" x14ac:dyDescent="0.3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hidden="1" x14ac:dyDescent="0.3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hidden="1" x14ac:dyDescent="0.3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hidden="1" x14ac:dyDescent="0.3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hidden="1" x14ac:dyDescent="0.3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hidden="1" x14ac:dyDescent="0.3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hidden="1" x14ac:dyDescent="0.3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hidden="1" x14ac:dyDescent="0.3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hidden="1" x14ac:dyDescent="0.3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hidden="1" x14ac:dyDescent="0.3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hidden="1" x14ac:dyDescent="0.3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hidden="1" x14ac:dyDescent="0.3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hidden="1" x14ac:dyDescent="0.3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hidden="1" x14ac:dyDescent="0.3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hidden="1" x14ac:dyDescent="0.3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hidden="1" x14ac:dyDescent="0.3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hidden="1" x14ac:dyDescent="0.3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hidden="1" x14ac:dyDescent="0.3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hidden="1" x14ac:dyDescent="0.3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hidden="1" x14ac:dyDescent="0.3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hidden="1" x14ac:dyDescent="0.3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hidden="1" x14ac:dyDescent="0.3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hidden="1" x14ac:dyDescent="0.3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hidden="1" x14ac:dyDescent="0.3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hidden="1" x14ac:dyDescent="0.3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hidden="1" x14ac:dyDescent="0.3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hidden="1" x14ac:dyDescent="0.3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hidden="1" x14ac:dyDescent="0.3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hidden="1" x14ac:dyDescent="0.3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hidden="1" x14ac:dyDescent="0.3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hidden="1" x14ac:dyDescent="0.3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hidden="1" x14ac:dyDescent="0.3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hidden="1" x14ac:dyDescent="0.3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hidden="1" x14ac:dyDescent="0.3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hidden="1" x14ac:dyDescent="0.3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hidden="1" x14ac:dyDescent="0.3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hidden="1" x14ac:dyDescent="0.3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hidden="1" x14ac:dyDescent="0.3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hidden="1" x14ac:dyDescent="0.3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hidden="1" x14ac:dyDescent="0.3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hidden="1" x14ac:dyDescent="0.3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hidden="1" x14ac:dyDescent="0.3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hidden="1" x14ac:dyDescent="0.3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hidden="1" x14ac:dyDescent="0.3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hidden="1" x14ac:dyDescent="0.3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hidden="1" x14ac:dyDescent="0.3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hidden="1" x14ac:dyDescent="0.3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hidden="1" x14ac:dyDescent="0.3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hidden="1" x14ac:dyDescent="0.3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hidden="1" x14ac:dyDescent="0.3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hidden="1" x14ac:dyDescent="0.3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hidden="1" x14ac:dyDescent="0.3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hidden="1" x14ac:dyDescent="0.3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hidden="1" x14ac:dyDescent="0.3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hidden="1" x14ac:dyDescent="0.3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hidden="1" x14ac:dyDescent="0.3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hidden="1" x14ac:dyDescent="0.3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hidden="1" x14ac:dyDescent="0.3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hidden="1" x14ac:dyDescent="0.3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hidden="1" x14ac:dyDescent="0.3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hidden="1" x14ac:dyDescent="0.3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hidden="1" x14ac:dyDescent="0.3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hidden="1" x14ac:dyDescent="0.3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hidden="1" x14ac:dyDescent="0.3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hidden="1" x14ac:dyDescent="0.3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hidden="1" x14ac:dyDescent="0.3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hidden="1" x14ac:dyDescent="0.3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hidden="1" x14ac:dyDescent="0.3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hidden="1" x14ac:dyDescent="0.3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hidden="1" x14ac:dyDescent="0.3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hidden="1" x14ac:dyDescent="0.3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hidden="1" x14ac:dyDescent="0.3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hidden="1" x14ac:dyDescent="0.3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hidden="1" x14ac:dyDescent="0.3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hidden="1" x14ac:dyDescent="0.3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hidden="1" x14ac:dyDescent="0.3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hidden="1" x14ac:dyDescent="0.3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hidden="1" x14ac:dyDescent="0.3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hidden="1" x14ac:dyDescent="0.3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hidden="1" x14ac:dyDescent="0.3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hidden="1" x14ac:dyDescent="0.3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hidden="1" x14ac:dyDescent="0.3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hidden="1" x14ac:dyDescent="0.3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hidden="1" x14ac:dyDescent="0.3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hidden="1" x14ac:dyDescent="0.3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hidden="1" x14ac:dyDescent="0.3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hidden="1" x14ac:dyDescent="0.3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hidden="1" x14ac:dyDescent="0.3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hidden="1" x14ac:dyDescent="0.3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hidden="1" x14ac:dyDescent="0.3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hidden="1" x14ac:dyDescent="0.3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hidden="1" x14ac:dyDescent="0.3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hidden="1" x14ac:dyDescent="0.3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hidden="1" x14ac:dyDescent="0.3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hidden="1" x14ac:dyDescent="0.3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hidden="1" x14ac:dyDescent="0.3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hidden="1" x14ac:dyDescent="0.3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hidden="1" x14ac:dyDescent="0.3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hidden="1" x14ac:dyDescent="0.3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hidden="1" x14ac:dyDescent="0.3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hidden="1" x14ac:dyDescent="0.3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hidden="1" x14ac:dyDescent="0.3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hidden="1" x14ac:dyDescent="0.3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hidden="1" x14ac:dyDescent="0.3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hidden="1" x14ac:dyDescent="0.3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hidden="1" x14ac:dyDescent="0.3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hidden="1" x14ac:dyDescent="0.3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hidden="1" x14ac:dyDescent="0.3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hidden="1" x14ac:dyDescent="0.3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371</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371</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371</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371</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371</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371</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371</v>
      </c>
      <c r="G1370" s="33">
        <v>7</v>
      </c>
      <c r="H1370" s="35"/>
      <c r="I1370" s="35"/>
      <c r="J1370" s="36"/>
      <c r="K1370" s="35"/>
      <c r="L1370" s="35"/>
      <c r="M1370" s="35"/>
    </row>
    <row r="1371" spans="1:14" hidden="1"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hidden="1"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hidden="1"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hidden="1"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hidden="1"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hidden="1"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hidden="1"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hidden="1"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hidden="1"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hidden="1"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hidden="1"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hidden="1"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hidden="1"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hidden="1"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hidden="1"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hidden="1"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hidden="1"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hidden="1"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hidden="1"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hidden="1"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hidden="1"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hidden="1"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hidden="1"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hidden="1"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hidden="1"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hidden="1"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hidden="1"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hidden="1"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hidden="1"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hidden="1"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hidden="1"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hidden="1"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hidden="1"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hidden="1"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hidden="1"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hidden="1"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hidden="1"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hidden="1"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hidden="1"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hidden="1"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hidden="1"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hidden="1"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hidden="1"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hidden="1"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hidden="1"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hidden="1"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hidden="1"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hidden="1"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hidden="1"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hidden="1"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hidden="1"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hidden="1"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hidden="1"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hidden="1"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hidden="1"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hidden="1"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hidden="1"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hidden="1"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hidden="1"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hidden="1"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hidden="1"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hidden="1"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hidden="1"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hidden="1"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hidden="1"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hidden="1"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hidden="1"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hidden="1"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hidden="1"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hidden="1"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hidden="1"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hidden="1"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hidden="1"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hidden="1"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hidden="1"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hidden="1"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hidden="1"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hidden="1"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hidden="1"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hidden="1"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hidden="1"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hidden="1"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hidden="1"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hidden="1"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hidden="1"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hidden="1"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hidden="1"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hidden="1"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hidden="1"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hidden="1"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hidden="1"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hidden="1"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hidden="1"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hidden="1"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hidden="1"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hidden="1"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hidden="1"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hidden="1"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hidden="1" x14ac:dyDescent="0.35">
      <c r="A1469" s="2">
        <f xml:space="preserve"> ROW( data_scaledImpacts[[#This Row],[row_id]] ) - ROW( data_scaledImpacts[[#Headers],[row_id]] )</f>
        <v>1468</v>
      </c>
      <c r="B1469" s="32" t="s">
        <v>651</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hidden="1" x14ac:dyDescent="0.35">
      <c r="A1470" s="2">
        <f xml:space="preserve"> ROW( data_scaledImpacts[[#This Row],[row_id]] ) - ROW( data_scaledImpacts[[#Headers],[row_id]] )</f>
        <v>1469</v>
      </c>
      <c r="B1470" s="32" t="s">
        <v>651</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hidden="1" x14ac:dyDescent="0.35">
      <c r="A1471" s="2">
        <f xml:space="preserve"> ROW( data_scaledImpacts[[#This Row],[row_id]] ) - ROW( data_scaledImpacts[[#Headers],[row_id]] )</f>
        <v>1470</v>
      </c>
      <c r="B1471" s="32" t="s">
        <v>651</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hidden="1" x14ac:dyDescent="0.35">
      <c r="A1472" s="2">
        <f xml:space="preserve"> ROW( data_scaledImpacts[[#This Row],[row_id]] ) - ROW( data_scaledImpacts[[#Headers],[row_id]] )</f>
        <v>1471</v>
      </c>
      <c r="B1472" s="32" t="s">
        <v>651</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hidden="1" x14ac:dyDescent="0.35">
      <c r="A1473" s="2">
        <f xml:space="preserve"> ROW( data_scaledImpacts[[#This Row],[row_id]] ) - ROW( data_scaledImpacts[[#Headers],[row_id]] )</f>
        <v>1472</v>
      </c>
      <c r="B1473" s="32" t="s">
        <v>651</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hidden="1" x14ac:dyDescent="0.35">
      <c r="A1474" s="2">
        <f xml:space="preserve"> ROW( data_scaledImpacts[[#This Row],[row_id]] ) - ROW( data_scaledImpacts[[#Headers],[row_id]] )</f>
        <v>1473</v>
      </c>
      <c r="B1474" s="32" t="s">
        <v>651</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hidden="1" x14ac:dyDescent="0.35">
      <c r="A1475" s="2">
        <f xml:space="preserve"> ROW( data_scaledImpacts[[#This Row],[row_id]] ) - ROW( data_scaledImpacts[[#Headers],[row_id]] )</f>
        <v>1474</v>
      </c>
      <c r="B1475" s="32" t="s">
        <v>651</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hidden="1" x14ac:dyDescent="0.35">
      <c r="A1476" s="2">
        <f xml:space="preserve"> ROW( data_scaledImpacts[[#This Row],[row_id]] ) - ROW( data_scaledImpacts[[#Headers],[row_id]] )</f>
        <v>1475</v>
      </c>
      <c r="B1476" s="32" t="s">
        <v>651</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hidden="1" x14ac:dyDescent="0.35">
      <c r="A1477" s="2">
        <f xml:space="preserve"> ROW( data_scaledImpacts[[#This Row],[row_id]] ) - ROW( data_scaledImpacts[[#Headers],[row_id]] )</f>
        <v>1476</v>
      </c>
      <c r="B1477" s="32" t="s">
        <v>651</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hidden="1" x14ac:dyDescent="0.35">
      <c r="A1478" s="2">
        <f xml:space="preserve"> ROW( data_scaledImpacts[[#This Row],[row_id]] ) - ROW( data_scaledImpacts[[#Headers],[row_id]] )</f>
        <v>1477</v>
      </c>
      <c r="B1478" s="32" t="s">
        <v>651</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hidden="1" x14ac:dyDescent="0.35">
      <c r="A1479" s="2">
        <f xml:space="preserve"> ROW( data_scaledImpacts[[#This Row],[row_id]] ) - ROW( data_scaledImpacts[[#Headers],[row_id]] )</f>
        <v>1478</v>
      </c>
      <c r="B1479" s="32" t="s">
        <v>651</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hidden="1" x14ac:dyDescent="0.35">
      <c r="A1480" s="2">
        <f xml:space="preserve"> ROW( data_scaledImpacts[[#This Row],[row_id]] ) - ROW( data_scaledImpacts[[#Headers],[row_id]] )</f>
        <v>1479</v>
      </c>
      <c r="B1480" s="32" t="s">
        <v>651</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hidden="1" x14ac:dyDescent="0.35">
      <c r="A1481" s="2">
        <f xml:space="preserve"> ROW( data_scaledImpacts[[#This Row],[row_id]] ) - ROW( data_scaledImpacts[[#Headers],[row_id]] )</f>
        <v>1480</v>
      </c>
      <c r="B1481" s="32" t="s">
        <v>651</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hidden="1" x14ac:dyDescent="0.35">
      <c r="A1482" s="2">
        <f xml:space="preserve"> ROW( data_scaledImpacts[[#This Row],[row_id]] ) - ROW( data_scaledImpacts[[#Headers],[row_id]] )</f>
        <v>1481</v>
      </c>
      <c r="B1482" s="32" t="s">
        <v>651</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hidden="1" x14ac:dyDescent="0.35">
      <c r="A1483" s="2">
        <f xml:space="preserve"> ROW( data_scaledImpacts[[#This Row],[row_id]] ) - ROW( data_scaledImpacts[[#Headers],[row_id]] )</f>
        <v>1482</v>
      </c>
      <c r="B1483" s="32" t="s">
        <v>651</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hidden="1" x14ac:dyDescent="0.35">
      <c r="A1484" s="2">
        <f xml:space="preserve"> ROW( data_scaledImpacts[[#This Row],[row_id]] ) - ROW( data_scaledImpacts[[#Headers],[row_id]] )</f>
        <v>1483</v>
      </c>
      <c r="B1484" s="32" t="s">
        <v>651</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hidden="1" x14ac:dyDescent="0.35">
      <c r="A1485" s="2">
        <f xml:space="preserve"> ROW( data_scaledImpacts[[#This Row],[row_id]] ) - ROW( data_scaledImpacts[[#Headers],[row_id]] )</f>
        <v>1484</v>
      </c>
      <c r="B1485" s="32" t="s">
        <v>651</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hidden="1" x14ac:dyDescent="0.35">
      <c r="A1486" s="2">
        <f xml:space="preserve"> ROW( data_scaledImpacts[[#This Row],[row_id]] ) - ROW( data_scaledImpacts[[#Headers],[row_id]] )</f>
        <v>1485</v>
      </c>
      <c r="B1486" s="32" t="s">
        <v>651</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hidden="1" x14ac:dyDescent="0.35">
      <c r="A1487" s="2">
        <f xml:space="preserve"> ROW( data_scaledImpacts[[#This Row],[row_id]] ) - ROW( data_scaledImpacts[[#Headers],[row_id]] )</f>
        <v>1486</v>
      </c>
      <c r="B1487" s="32" t="s">
        <v>651</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hidden="1" x14ac:dyDescent="0.35">
      <c r="A1488" s="2">
        <f xml:space="preserve"> ROW( data_scaledImpacts[[#This Row],[row_id]] ) - ROW( data_scaledImpacts[[#Headers],[row_id]] )</f>
        <v>1487</v>
      </c>
      <c r="B1488" s="32" t="s">
        <v>651</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hidden="1" x14ac:dyDescent="0.35">
      <c r="A1489" s="2">
        <f xml:space="preserve"> ROW( data_scaledImpacts[[#This Row],[row_id]] ) - ROW( data_scaledImpacts[[#Headers],[row_id]] )</f>
        <v>1488</v>
      </c>
      <c r="B1489" s="32" t="s">
        <v>651</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hidden="1" x14ac:dyDescent="0.35">
      <c r="A1490" s="2">
        <f xml:space="preserve"> ROW( data_scaledImpacts[[#This Row],[row_id]] ) - ROW( data_scaledImpacts[[#Headers],[row_id]] )</f>
        <v>1489</v>
      </c>
      <c r="B1490" s="32" t="s">
        <v>651</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hidden="1" x14ac:dyDescent="0.35">
      <c r="A1491" s="2">
        <f xml:space="preserve"> ROW( data_scaledImpacts[[#This Row],[row_id]] ) - ROW( data_scaledImpacts[[#Headers],[row_id]] )</f>
        <v>1490</v>
      </c>
      <c r="B1491" s="32" t="s">
        <v>651</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hidden="1" x14ac:dyDescent="0.35">
      <c r="A1492" s="2">
        <f xml:space="preserve"> ROW( data_scaledImpacts[[#This Row],[row_id]] ) - ROW( data_scaledImpacts[[#Headers],[row_id]] )</f>
        <v>1491</v>
      </c>
      <c r="B1492" s="32" t="s">
        <v>651</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hidden="1" x14ac:dyDescent="0.35">
      <c r="A1493" s="2">
        <f xml:space="preserve"> ROW( data_scaledImpacts[[#This Row],[row_id]] ) - ROW( data_scaledImpacts[[#Headers],[row_id]] )</f>
        <v>1492</v>
      </c>
      <c r="B1493" s="32" t="s">
        <v>651</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hidden="1" x14ac:dyDescent="0.35">
      <c r="A1494" s="2">
        <f xml:space="preserve"> ROW( data_scaledImpacts[[#This Row],[row_id]] ) - ROW( data_scaledImpacts[[#Headers],[row_id]] )</f>
        <v>1493</v>
      </c>
      <c r="B1494" s="32" t="s">
        <v>651</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hidden="1" x14ac:dyDescent="0.35">
      <c r="A1495" s="2">
        <f xml:space="preserve"> ROW( data_scaledImpacts[[#This Row],[row_id]] ) - ROW( data_scaledImpacts[[#Headers],[row_id]] )</f>
        <v>1494</v>
      </c>
      <c r="B1495" s="32" t="s">
        <v>651</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hidden="1" x14ac:dyDescent="0.35">
      <c r="A1496" s="2">
        <f xml:space="preserve"> ROW( data_scaledImpacts[[#This Row],[row_id]] ) - ROW( data_scaledImpacts[[#Headers],[row_id]] )</f>
        <v>1495</v>
      </c>
      <c r="B1496" s="32" t="s">
        <v>651</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hidden="1" x14ac:dyDescent="0.35">
      <c r="A1497" s="2">
        <f xml:space="preserve"> ROW( data_scaledImpacts[[#This Row],[row_id]] ) - ROW( data_scaledImpacts[[#Headers],[row_id]] )</f>
        <v>1496</v>
      </c>
      <c r="B1497" s="32" t="s">
        <v>651</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hidden="1" x14ac:dyDescent="0.35">
      <c r="A1498" s="2">
        <f xml:space="preserve"> ROW( data_scaledImpacts[[#This Row],[row_id]] ) - ROW( data_scaledImpacts[[#Headers],[row_id]] )</f>
        <v>1497</v>
      </c>
      <c r="B1498" s="32" t="s">
        <v>651</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hidden="1" x14ac:dyDescent="0.35">
      <c r="A1499" s="2">
        <f xml:space="preserve"> ROW( data_scaledImpacts[[#This Row],[row_id]] ) - ROW( data_scaledImpacts[[#Headers],[row_id]] )</f>
        <v>1498</v>
      </c>
      <c r="B1499" s="32" t="s">
        <v>651</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hidden="1"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hidden="1"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hidden="1"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hidden="1"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hidden="1"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hidden="1"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hidden="1"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hidden="1"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hidden="1"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hidden="1"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hidden="1"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hidden="1"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hidden="1"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hidden="1"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hidden="1"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hidden="1"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hidden="1"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hidden="1"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hidden="1"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hidden="1"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hidden="1"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hidden="1"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hidden="1"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hidden="1"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hidden="1"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hidden="1"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hidden="1"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hidden="1"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hidden="1"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hidden="1"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hidden="1"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hidden="1"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hidden="1"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hidden="1"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hidden="1"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hidden="1"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hidden="1"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hidden="1"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hidden="1"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hidden="1"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hidden="1"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hidden="1"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hidden="1"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hidden="1"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hidden="1"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hidden="1"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hidden="1"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hidden="1"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hidden="1"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hidden="1"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hidden="1"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hidden="1"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hidden="1"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hidden="1"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hidden="1"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hidden="1"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hidden="1"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hidden="1"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hidden="1"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hidden="1"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hidden="1"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hidden="1"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hidden="1"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hidden="1"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hidden="1"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hidden="1"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hidden="1"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hidden="1"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hidden="1"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hidden="1"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hidden="1"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hidden="1"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hidden="1"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hidden="1"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hidden="1"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hidden="1"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hidden="1"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hidden="1"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hidden="1"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hidden="1"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hidden="1"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hidden="1"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hidden="1"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hidden="1"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hidden="1"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hidden="1"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hidden="1"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hidden="1"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hidden="1"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hidden="1"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hidden="1"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hidden="1"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hidden="1"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hidden="1"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hidden="1"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hidden="1"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hidden="1"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hidden="1"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hidden="1"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hidden="1"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hidden="1"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hidden="1"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hidden="1"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hidden="1"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hidden="1"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hidden="1"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hidden="1"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hidden="1"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hidden="1"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hidden="1"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hidden="1"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hidden="1"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hidden="1"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hidden="1"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hidden="1"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hidden="1"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hidden="1"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hidden="1"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hidden="1"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hidden="1"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hidden="1"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hidden="1"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hidden="1"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hidden="1"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hidden="1"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hidden="1"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hidden="1"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hidden="1"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hidden="1"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hidden="1"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hidden="1"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hidden="1"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hidden="1"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hidden="1"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hidden="1"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hidden="1"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hidden="1"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hidden="1"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hidden="1"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hidden="1"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hidden="1"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hidden="1"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hidden="1"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hidden="1"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hidden="1"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hidden="1"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hidden="1"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hidden="1"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hidden="1"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hidden="1"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hidden="1"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hidden="1"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hidden="1"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hidden="1"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hidden="1"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hidden="1"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hidden="1"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hidden="1"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hidden="1"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hidden="1"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hidden="1"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hidden="1"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hidden="1"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hidden="1"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hidden="1"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hidden="1"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hidden="1"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hidden="1"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hidden="1"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hidden="1"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hidden="1"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hidden="1"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hidden="1"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hidden="1"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hidden="1"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hidden="1"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hidden="1"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hidden="1"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hidden="1"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hidden="1"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hidden="1"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hidden="1"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hidden="1"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hidden="1"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hidden="1"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hidden="1"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hidden="1"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hidden="1"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hidden="1"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hidden="1"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hidden="1"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hidden="1"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hidden="1"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hidden="1"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hidden="1"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hidden="1"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hidden="1"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hidden="1"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hidden="1"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hidden="1"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hidden="1"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hidden="1"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hidden="1"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hidden="1"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hidden="1"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hidden="1"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hidden="1"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hidden="1"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hidden="1"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hidden="1"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hidden="1"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hidden="1"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hidden="1"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hidden="1"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hidden="1"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hidden="1"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hidden="1"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hidden="1"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hidden="1"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hidden="1"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hidden="1"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hidden="1"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hidden="1"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hidden="1"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hidden="1"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hidden="1"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hidden="1"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hidden="1"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hidden="1"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hidden="1"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hidden="1"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hidden="1"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hidden="1"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hidden="1"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hidden="1"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hidden="1"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hidden="1"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hidden="1"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hidden="1"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hidden="1"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hidden="1"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hidden="1"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hidden="1"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hidden="1"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hidden="1"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hidden="1"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hidden="1"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hidden="1"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hidden="1"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hidden="1"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hidden="1"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hidden="1"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hidden="1"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hidden="1"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hidden="1"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hidden="1"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hidden="1"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hidden="1"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hidden="1"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hidden="1"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hidden="1"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hidden="1"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hidden="1"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hidden="1"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hidden="1"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hidden="1"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hidden="1"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hidden="1"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hidden="1"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hidden="1"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hidden="1"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hidden="1"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hidden="1"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hidden="1"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hidden="1"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hidden="1"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hidden="1"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hidden="1"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hidden="1"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hidden="1"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hidden="1"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hidden="1"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hidden="1"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hidden="1"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hidden="1"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hidden="1"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hidden="1"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hidden="1"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hidden="1"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hidden="1"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hidden="1"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hidden="1"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hidden="1"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hidden="1"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hidden="1"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hidden="1"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hidden="1"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hidden="1"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hidden="1"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hidden="1"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hidden="1"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hidden="1"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hidden="1"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hidden="1"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hidden="1"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hidden="1"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hidden="1"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hidden="1"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hidden="1"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hidden="1"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hidden="1"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hidden="1"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hidden="1"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hidden="1"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hidden="1"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hidden="1"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hidden="1"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hidden="1"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hidden="1"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hidden="1"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hidden="1"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hidden="1"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hidden="1"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hidden="1"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hidden="1"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hidden="1"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hidden="1"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hidden="1"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hidden="1"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hidden="1"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hidden="1"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hidden="1"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hidden="1"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hidden="1"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hidden="1"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hidden="1"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hidden="1"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hidden="1"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hidden="1"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hidden="1"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hidden="1"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hidden="1"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hidden="1"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hidden="1"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hidden="1"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hidden="1"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hidden="1"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hidden="1"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hidden="1"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hidden="1"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hidden="1"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hidden="1"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hidden="1"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hidden="1"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hidden="1"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hidden="1"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hidden="1"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hidden="1"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hidden="1"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hidden="1"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hidden="1"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hidden="1"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hidden="1"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hidden="1"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hidden="1"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hidden="1"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hidden="1"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hidden="1"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hidden="1"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hidden="1"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hidden="1"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hidden="1"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hidden="1"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hidden="1"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hidden="1"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hidden="1"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hidden="1"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hidden="1"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hidden="1"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hidden="1"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hidden="1"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hidden="1"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hidden="1"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hidden="1"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hidden="1"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hidden="1"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hidden="1"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hidden="1"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hidden="1"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hidden="1"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hidden="1"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hidden="1"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hidden="1"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hidden="1"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hidden="1"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hidden="1"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hidden="1"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hidden="1"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hidden="1"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hidden="1"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hidden="1"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hidden="1"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hidden="1"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hidden="1"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hidden="1"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hidden="1"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hidden="1"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hidden="1"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hidden="1"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hidden="1"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hidden="1"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hidden="1"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hidden="1"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hidden="1"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hidden="1"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hidden="1"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hidden="1"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hidden="1"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hidden="1"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hidden="1"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hidden="1"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hidden="1"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hidden="1"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hidden="1"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hidden="1"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hidden="1"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hidden="1"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hidden="1"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hidden="1"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hidden="1"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hidden="1"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hidden="1"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hidden="1"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hidden="1"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hidden="1"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hidden="1"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hidden="1"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hidden="1"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hidden="1"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hidden="1"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hidden="1"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hidden="1"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hidden="1"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hidden="1"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hidden="1"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hidden="1"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hidden="1"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hidden="1"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hidden="1"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hidden="1"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hidden="1"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hidden="1"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hidden="1"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hidden="1"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hidden="1"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hidden="1"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hidden="1"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hidden="1"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hidden="1"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hidden="1"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hidden="1"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hidden="1"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hidden="1"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hidden="1"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hidden="1"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hidden="1"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hidden="1"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hidden="1"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hidden="1"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hidden="1"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hidden="1"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hidden="1"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hidden="1"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hidden="1"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hidden="1"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hidden="1"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hidden="1"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hidden="1"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hidden="1"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hidden="1"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hidden="1"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hidden="1"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hidden="1"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hidden="1"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hidden="1"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hidden="1"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hidden="1"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hidden="1"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hidden="1"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hidden="1"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hidden="1"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hidden="1"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hidden="1"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hidden="1"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hidden="1"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hidden="1"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hidden="1"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hidden="1"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hidden="1"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hidden="1"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hidden="1"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hidden="1"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hidden="1"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hidden="1"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hidden="1"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hidden="1"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hidden="1"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hidden="1"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hidden="1"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hidden="1"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hidden="1"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hidden="1"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hidden="1"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hidden="1"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hidden="1"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hidden="1"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hidden="1"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hidden="1"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hidden="1"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hidden="1"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hidden="1"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hidden="1"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hidden="1"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hidden="1"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hidden="1"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hidden="1"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hidden="1"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hidden="1"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hidden="1"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hidden="1"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hidden="1"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hidden="1"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hidden="1"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hidden="1"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hidden="1"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hidden="1"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hidden="1"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hidden="1"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hidden="1"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hidden="1"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hidden="1"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hidden="1"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hidden="1"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hidden="1"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hidden="1"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hidden="1"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hidden="1"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hidden="1"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hidden="1"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hidden="1"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hidden="1"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hidden="1"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hidden="1"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hidden="1"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hidden="1"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hidden="1"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hidden="1"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hidden="1"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hidden="1"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hidden="1"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hidden="1"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hidden="1"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hidden="1"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hidden="1"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hidden="1"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hidden="1"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hidden="1"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hidden="1"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hidden="1"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hidden="1"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hidden="1"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hidden="1"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hidden="1"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hidden="1"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hidden="1"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hidden="1"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hidden="1"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hidden="1"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hidden="1"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hidden="1"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hidden="1"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hidden="1"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hidden="1"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hidden="1"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hidden="1"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hidden="1"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hidden="1"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hidden="1"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hidden="1"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hidden="1"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hidden="1"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hidden="1"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hidden="1"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hidden="1"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hidden="1"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hidden="1"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hidden="1"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hidden="1"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hidden="1"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hidden="1"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hidden="1"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hidden="1"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hidden="1"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hidden="1"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hidden="1"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hidden="1"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hidden="1"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hidden="1"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hidden="1"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hidden="1"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hidden="1"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hidden="1"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hidden="1"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hidden="1"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hidden="1"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hidden="1"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hidden="1"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hidden="1"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hidden="1"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hidden="1"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hidden="1"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hidden="1"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hidden="1"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hidden="1"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hidden="1"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hidden="1"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hidden="1"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hidden="1"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hidden="1"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hidden="1"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hidden="1"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hidden="1"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hidden="1"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hidden="1"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hidden="1"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hidden="1"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hidden="1"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hidden="1"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hidden="1"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hidden="1"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hidden="1"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hidden="1"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hidden="1"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hidden="1"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hidden="1"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hidden="1"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hidden="1"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hidden="1"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hidden="1"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hidden="1"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hidden="1"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hidden="1"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hidden="1"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hidden="1"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hidden="1"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hidden="1"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hidden="1"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hidden="1"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hidden="1"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hidden="1"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hidden="1"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hidden="1"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hidden="1"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hidden="1"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hidden="1"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hidden="1"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hidden="1"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hidden="1"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hidden="1"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hidden="1"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hidden="1"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hidden="1"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hidden="1"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hidden="1"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hidden="1"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hidden="1"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hidden="1"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hidden="1"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hidden="1"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hidden="1"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hidden="1"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hidden="1"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hidden="1"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hidden="1"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hidden="1"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hidden="1"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hidden="1"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hidden="1"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hidden="1"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hidden="1"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hidden="1"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hidden="1"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hidden="1"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hidden="1"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hidden="1"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hidden="1"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hidden="1"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hidden="1"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hidden="1"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hidden="1"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hidden="1"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hidden="1"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hidden="1"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hidden="1"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hidden="1"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hidden="1"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hidden="1"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hidden="1"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hidden="1"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hidden="1"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hidden="1"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hidden="1"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hidden="1"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hidden="1"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hidden="1"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hidden="1"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hidden="1"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hidden="1"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hidden="1"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hidden="1"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hidden="1"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hidden="1"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hidden="1"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hidden="1"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hidden="1"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hidden="1"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hidden="1"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hidden="1"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hidden="1"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hidden="1"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hidden="1"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hidden="1"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hidden="1"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hidden="1"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hidden="1"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hidden="1"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hidden="1"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hidden="1"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hidden="1"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hidden="1"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hidden="1"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hidden="1"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hidden="1"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hidden="1"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hidden="1"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hidden="1"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hidden="1"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hidden="1"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hidden="1"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hidden="1"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hidden="1"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hidden="1"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hidden="1"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hidden="1"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hidden="1"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hidden="1"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hidden="1"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hidden="1"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hidden="1"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hidden="1"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hidden="1"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hidden="1"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hidden="1"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hidden="1"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hidden="1"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hidden="1"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hidden="1"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hidden="1"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hidden="1"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hidden="1"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hidden="1"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hidden="1"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hidden="1"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hidden="1"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hidden="1"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hidden="1"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hidden="1"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hidden="1"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hidden="1"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hidden="1"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hidden="1"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hidden="1"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hidden="1"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hidden="1"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hidden="1"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hidden="1"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hidden="1"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hidden="1"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hidden="1"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hidden="1"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hidden="1"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hidden="1"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hidden="1"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hidden="1"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hidden="1"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hidden="1"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hidden="1"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hidden="1"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hidden="1"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hidden="1"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hidden="1"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hidden="1"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hidden="1"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hidden="1"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hidden="1"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hidden="1"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hidden="1"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hidden="1"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hidden="1"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hidden="1"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hidden="1"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hidden="1"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hidden="1"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hidden="1"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hidden="1"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hidden="1"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hidden="1"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hidden="1"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hidden="1"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hidden="1"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hidden="1"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hidden="1"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hidden="1"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hidden="1"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hidden="1"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hidden="1"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hidden="1"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hidden="1"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hidden="1"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hidden="1"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hidden="1"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hidden="1"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hidden="1"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hidden="1" x14ac:dyDescent="0.35">
      <c r="A2333" s="2">
        <f xml:space="preserve"> ROW( data_scaledImpacts[[#This Row],[row_id]] ) - ROW( data_scaledImpacts[[#Headers],[row_id]] )</f>
        <v>2332</v>
      </c>
      <c r="B2333" s="32" t="s">
        <v>275</v>
      </c>
      <c r="C2333" s="33" t="s">
        <v>40</v>
      </c>
      <c r="D2333" s="34" t="s">
        <v>286</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hidden="1" x14ac:dyDescent="0.35">
      <c r="A2334" s="2">
        <f xml:space="preserve"> ROW( data_scaledImpacts[[#This Row],[row_id]] ) - ROW( data_scaledImpacts[[#Headers],[row_id]] )</f>
        <v>2333</v>
      </c>
      <c r="B2334" s="32" t="s">
        <v>275</v>
      </c>
      <c r="C2334" s="33" t="s">
        <v>40</v>
      </c>
      <c r="D2334" s="34" t="s">
        <v>286</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hidden="1" x14ac:dyDescent="0.35">
      <c r="A2335" s="2">
        <f xml:space="preserve"> ROW( data_scaledImpacts[[#This Row],[row_id]] ) - ROW( data_scaledImpacts[[#Headers],[row_id]] )</f>
        <v>2334</v>
      </c>
      <c r="B2335" s="32" t="s">
        <v>275</v>
      </c>
      <c r="C2335" s="33" t="s">
        <v>40</v>
      </c>
      <c r="D2335" s="34" t="s">
        <v>286</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hidden="1" x14ac:dyDescent="0.35">
      <c r="A2336" s="2">
        <f xml:space="preserve"> ROW( data_scaledImpacts[[#This Row],[row_id]] ) - ROW( data_scaledImpacts[[#Headers],[row_id]] )</f>
        <v>2335</v>
      </c>
      <c r="B2336" s="32" t="s">
        <v>275</v>
      </c>
      <c r="C2336" s="33" t="s">
        <v>40</v>
      </c>
      <c r="D2336" s="34" t="s">
        <v>286</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hidden="1" x14ac:dyDescent="0.35">
      <c r="A2337" s="2">
        <f xml:space="preserve"> ROW( data_scaledImpacts[[#This Row],[row_id]] ) - ROW( data_scaledImpacts[[#Headers],[row_id]] )</f>
        <v>2336</v>
      </c>
      <c r="B2337" s="32" t="s">
        <v>275</v>
      </c>
      <c r="C2337" s="33" t="s">
        <v>40</v>
      </c>
      <c r="D2337" s="34" t="s">
        <v>286</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hidden="1" x14ac:dyDescent="0.35">
      <c r="A2338" s="2">
        <f xml:space="preserve"> ROW( data_scaledImpacts[[#This Row],[row_id]] ) - ROW( data_scaledImpacts[[#Headers],[row_id]] )</f>
        <v>2337</v>
      </c>
      <c r="B2338" s="32" t="s">
        <v>275</v>
      </c>
      <c r="C2338" s="33" t="s">
        <v>40</v>
      </c>
      <c r="D2338" s="34" t="s">
        <v>286</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hidden="1" x14ac:dyDescent="0.35">
      <c r="A2339" s="2">
        <f xml:space="preserve"> ROW( data_scaledImpacts[[#This Row],[row_id]] ) - ROW( data_scaledImpacts[[#Headers],[row_id]] )</f>
        <v>2338</v>
      </c>
      <c r="B2339" s="32" t="s">
        <v>275</v>
      </c>
      <c r="C2339" s="33" t="s">
        <v>40</v>
      </c>
      <c r="D2339" s="34" t="s">
        <v>286</v>
      </c>
      <c r="E2339" s="33"/>
      <c r="F2339" s="32" t="s">
        <v>0</v>
      </c>
      <c r="G2339" s="33">
        <v>7</v>
      </c>
      <c r="H2339" s="90"/>
      <c r="I2339" s="35"/>
      <c r="J2339" s="36"/>
      <c r="K2339" s="35"/>
      <c r="L2339" s="35"/>
      <c r="M2339" s="35"/>
    </row>
    <row r="2340" spans="1:14" hidden="1" x14ac:dyDescent="0.35">
      <c r="A2340" s="2">
        <f xml:space="preserve"> ROW( data_scaledImpacts[[#This Row],[row_id]] ) - ROW( data_scaledImpacts[[#Headers],[row_id]] )</f>
        <v>2339</v>
      </c>
      <c r="B2340" s="32" t="s">
        <v>275</v>
      </c>
      <c r="C2340" s="33" t="s">
        <v>40</v>
      </c>
      <c r="D2340" s="34" t="s">
        <v>286</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hidden="1" x14ac:dyDescent="0.35">
      <c r="A2341" s="2">
        <f xml:space="preserve"> ROW( data_scaledImpacts[[#This Row],[row_id]] ) - ROW( data_scaledImpacts[[#Headers],[row_id]] )</f>
        <v>2340</v>
      </c>
      <c r="B2341" s="32" t="s">
        <v>275</v>
      </c>
      <c r="C2341" s="33" t="s">
        <v>40</v>
      </c>
      <c r="D2341" s="34" t="s">
        <v>286</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hidden="1" x14ac:dyDescent="0.35">
      <c r="A2342" s="2">
        <f xml:space="preserve"> ROW( data_scaledImpacts[[#This Row],[row_id]] ) - ROW( data_scaledImpacts[[#Headers],[row_id]] )</f>
        <v>2341</v>
      </c>
      <c r="B2342" s="32" t="s">
        <v>275</v>
      </c>
      <c r="C2342" s="33" t="s">
        <v>40</v>
      </c>
      <c r="D2342" s="34" t="s">
        <v>286</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hidden="1" x14ac:dyDescent="0.35">
      <c r="A2343" s="2">
        <f xml:space="preserve"> ROW( data_scaledImpacts[[#This Row],[row_id]] ) - ROW( data_scaledImpacts[[#Headers],[row_id]] )</f>
        <v>2342</v>
      </c>
      <c r="B2343" s="32" t="s">
        <v>275</v>
      </c>
      <c r="C2343" s="33" t="s">
        <v>40</v>
      </c>
      <c r="D2343" s="34" t="s">
        <v>286</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hidden="1" x14ac:dyDescent="0.35">
      <c r="A2344" s="2">
        <f xml:space="preserve"> ROW( data_scaledImpacts[[#This Row],[row_id]] ) - ROW( data_scaledImpacts[[#Headers],[row_id]] )</f>
        <v>2343</v>
      </c>
      <c r="B2344" s="32" t="s">
        <v>275</v>
      </c>
      <c r="C2344" s="33" t="s">
        <v>40</v>
      </c>
      <c r="D2344" s="34" t="s">
        <v>286</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hidden="1" x14ac:dyDescent="0.35">
      <c r="A2345" s="2">
        <f xml:space="preserve"> ROW( data_scaledImpacts[[#This Row],[row_id]] ) - ROW( data_scaledImpacts[[#Headers],[row_id]] )</f>
        <v>2344</v>
      </c>
      <c r="B2345" s="32" t="s">
        <v>275</v>
      </c>
      <c r="C2345" s="33" t="s">
        <v>40</v>
      </c>
      <c r="D2345" s="34" t="s">
        <v>286</v>
      </c>
      <c r="E2345" s="33"/>
      <c r="F2345" s="32" t="s">
        <v>1</v>
      </c>
      <c r="G2345" s="33">
        <v>6</v>
      </c>
      <c r="H2345" s="90"/>
      <c r="I2345" s="35"/>
      <c r="J2345" s="36"/>
      <c r="K2345" s="35"/>
      <c r="L2345" s="35"/>
      <c r="M2345" s="35"/>
    </row>
    <row r="2346" spans="1:14" hidden="1" x14ac:dyDescent="0.35">
      <c r="A2346" s="2">
        <f xml:space="preserve"> ROW( data_scaledImpacts[[#This Row],[row_id]] ) - ROW( data_scaledImpacts[[#Headers],[row_id]] )</f>
        <v>2345</v>
      </c>
      <c r="B2346" s="32" t="s">
        <v>275</v>
      </c>
      <c r="C2346" s="33" t="s">
        <v>40</v>
      </c>
      <c r="D2346" s="34" t="s">
        <v>286</v>
      </c>
      <c r="E2346" s="33"/>
      <c r="F2346" s="32" t="s">
        <v>1</v>
      </c>
      <c r="G2346" s="33">
        <v>7</v>
      </c>
      <c r="H2346" s="90"/>
      <c r="I2346" s="35"/>
      <c r="J2346" s="36"/>
      <c r="K2346" s="35"/>
      <c r="L2346" s="35"/>
      <c r="M2346" s="35"/>
    </row>
    <row r="2347" spans="1:14" hidden="1" x14ac:dyDescent="0.35">
      <c r="A2347" s="2">
        <f xml:space="preserve"> ROW( data_scaledImpacts[[#This Row],[row_id]] ) - ROW( data_scaledImpacts[[#Headers],[row_id]] )</f>
        <v>2346</v>
      </c>
      <c r="B2347" s="32" t="s">
        <v>275</v>
      </c>
      <c r="C2347" s="33" t="s">
        <v>40</v>
      </c>
      <c r="D2347" s="34" t="s">
        <v>286</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hidden="1" x14ac:dyDescent="0.35">
      <c r="A2348" s="2">
        <f xml:space="preserve"> ROW( data_scaledImpacts[[#This Row],[row_id]] ) - ROW( data_scaledImpacts[[#Headers],[row_id]] )</f>
        <v>2347</v>
      </c>
      <c r="B2348" s="32" t="s">
        <v>275</v>
      </c>
      <c r="C2348" s="33" t="s">
        <v>40</v>
      </c>
      <c r="D2348" s="34" t="s">
        <v>286</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hidden="1" x14ac:dyDescent="0.35">
      <c r="A2349" s="2">
        <f xml:space="preserve"> ROW( data_scaledImpacts[[#This Row],[row_id]] ) - ROW( data_scaledImpacts[[#Headers],[row_id]] )</f>
        <v>2348</v>
      </c>
      <c r="B2349" s="32" t="s">
        <v>275</v>
      </c>
      <c r="C2349" s="33" t="s">
        <v>40</v>
      </c>
      <c r="D2349" s="34" t="s">
        <v>286</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hidden="1" x14ac:dyDescent="0.35">
      <c r="A2350" s="2">
        <f xml:space="preserve"> ROW( data_scaledImpacts[[#This Row],[row_id]] ) - ROW( data_scaledImpacts[[#Headers],[row_id]] )</f>
        <v>2349</v>
      </c>
      <c r="B2350" s="32" t="s">
        <v>275</v>
      </c>
      <c r="C2350" s="33" t="s">
        <v>40</v>
      </c>
      <c r="D2350" s="34" t="s">
        <v>286</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hidden="1" x14ac:dyDescent="0.35">
      <c r="A2351" s="2">
        <f xml:space="preserve"> ROW( data_scaledImpacts[[#This Row],[row_id]] ) - ROW( data_scaledImpacts[[#Headers],[row_id]] )</f>
        <v>2350</v>
      </c>
      <c r="B2351" s="32" t="s">
        <v>275</v>
      </c>
      <c r="C2351" s="33" t="s">
        <v>40</v>
      </c>
      <c r="D2351" s="34" t="s">
        <v>286</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hidden="1" x14ac:dyDescent="0.35">
      <c r="A2352" s="2">
        <f xml:space="preserve"> ROW( data_scaledImpacts[[#This Row],[row_id]] ) - ROW( data_scaledImpacts[[#Headers],[row_id]] )</f>
        <v>2351</v>
      </c>
      <c r="B2352" s="32" t="s">
        <v>275</v>
      </c>
      <c r="C2352" s="33" t="s">
        <v>40</v>
      </c>
      <c r="D2352" s="34" t="s">
        <v>286</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hidden="1" x14ac:dyDescent="0.35">
      <c r="A2353" s="2">
        <f xml:space="preserve"> ROW( data_scaledImpacts[[#This Row],[row_id]] ) - ROW( data_scaledImpacts[[#Headers],[row_id]] )</f>
        <v>2352</v>
      </c>
      <c r="B2353" s="32" t="s">
        <v>275</v>
      </c>
      <c r="C2353" s="33" t="s">
        <v>40</v>
      </c>
      <c r="D2353" s="34" t="s">
        <v>286</v>
      </c>
      <c r="E2353" s="33"/>
      <c r="F2353" s="32" t="s">
        <v>15</v>
      </c>
      <c r="G2353" s="33">
        <v>7</v>
      </c>
      <c r="H2353" s="90"/>
      <c r="I2353" s="35"/>
      <c r="J2353" s="36"/>
      <c r="K2353" s="35"/>
      <c r="L2353" s="35"/>
      <c r="M2353" s="35"/>
    </row>
    <row r="2354" spans="1:14" hidden="1" x14ac:dyDescent="0.35">
      <c r="A2354" s="2">
        <f xml:space="preserve"> ROW( data_scaledImpacts[[#This Row],[row_id]] ) - ROW( data_scaledImpacts[[#Headers],[row_id]] )</f>
        <v>2353</v>
      </c>
      <c r="B2354" s="32" t="s">
        <v>275</v>
      </c>
      <c r="C2354" s="33" t="s">
        <v>40</v>
      </c>
      <c r="D2354" s="34" t="s">
        <v>286</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hidden="1" x14ac:dyDescent="0.35">
      <c r="A2355" s="2">
        <f xml:space="preserve"> ROW( data_scaledImpacts[[#This Row],[row_id]] ) - ROW( data_scaledImpacts[[#Headers],[row_id]] )</f>
        <v>2354</v>
      </c>
      <c r="B2355" s="32" t="s">
        <v>275</v>
      </c>
      <c r="C2355" s="33" t="s">
        <v>40</v>
      </c>
      <c r="D2355" s="34" t="s">
        <v>286</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hidden="1" x14ac:dyDescent="0.35">
      <c r="A2356" s="2">
        <f xml:space="preserve"> ROW( data_scaledImpacts[[#This Row],[row_id]] ) - ROW( data_scaledImpacts[[#Headers],[row_id]] )</f>
        <v>2355</v>
      </c>
      <c r="B2356" s="32" t="s">
        <v>275</v>
      </c>
      <c r="C2356" s="33" t="s">
        <v>40</v>
      </c>
      <c r="D2356" s="34" t="s">
        <v>286</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hidden="1" x14ac:dyDescent="0.35">
      <c r="A2357" s="2">
        <f xml:space="preserve"> ROW( data_scaledImpacts[[#This Row],[row_id]] ) - ROW( data_scaledImpacts[[#Headers],[row_id]] )</f>
        <v>2356</v>
      </c>
      <c r="B2357" s="32" t="s">
        <v>275</v>
      </c>
      <c r="C2357" s="33" t="s">
        <v>40</v>
      </c>
      <c r="D2357" s="34" t="s">
        <v>286</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hidden="1" x14ac:dyDescent="0.35">
      <c r="A2358" s="2">
        <f xml:space="preserve"> ROW( data_scaledImpacts[[#This Row],[row_id]] ) - ROW( data_scaledImpacts[[#Headers],[row_id]] )</f>
        <v>2357</v>
      </c>
      <c r="B2358" s="32" t="s">
        <v>275</v>
      </c>
      <c r="C2358" s="33" t="s">
        <v>40</v>
      </c>
      <c r="D2358" s="34" t="s">
        <v>286</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hidden="1" x14ac:dyDescent="0.35">
      <c r="A2359" s="2">
        <f xml:space="preserve"> ROW( data_scaledImpacts[[#This Row],[row_id]] ) - ROW( data_scaledImpacts[[#Headers],[row_id]] )</f>
        <v>2358</v>
      </c>
      <c r="B2359" s="32" t="s">
        <v>275</v>
      </c>
      <c r="C2359" s="33" t="s">
        <v>40</v>
      </c>
      <c r="D2359" s="34" t="s">
        <v>286</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hidden="1" x14ac:dyDescent="0.35">
      <c r="A2360" s="2">
        <f xml:space="preserve"> ROW( data_scaledImpacts[[#This Row],[row_id]] ) - ROW( data_scaledImpacts[[#Headers],[row_id]] )</f>
        <v>2359</v>
      </c>
      <c r="B2360" s="32" t="s">
        <v>275</v>
      </c>
      <c r="C2360" s="33" t="s">
        <v>40</v>
      </c>
      <c r="D2360" s="34" t="s">
        <v>286</v>
      </c>
      <c r="E2360" s="33"/>
      <c r="F2360" s="32" t="s">
        <v>5</v>
      </c>
      <c r="G2360" s="33">
        <v>7</v>
      </c>
      <c r="H2360" s="90"/>
      <c r="I2360" s="35"/>
      <c r="J2360" s="36"/>
      <c r="K2360" s="35"/>
      <c r="L2360" s="35"/>
      <c r="M2360" s="35"/>
    </row>
    <row r="2361" spans="1:14" hidden="1" x14ac:dyDescent="0.35">
      <c r="A2361" s="2">
        <f xml:space="preserve"> ROW( data_scaledImpacts[[#This Row],[row_id]] ) - ROW( data_scaledImpacts[[#Headers],[row_id]] )</f>
        <v>2360</v>
      </c>
      <c r="B2361" s="32" t="s">
        <v>275</v>
      </c>
      <c r="C2361" s="33" t="s">
        <v>40</v>
      </c>
      <c r="D2361" s="34" t="s">
        <v>286</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hidden="1" x14ac:dyDescent="0.35">
      <c r="A2362" s="2">
        <f xml:space="preserve"> ROW( data_scaledImpacts[[#This Row],[row_id]] ) - ROW( data_scaledImpacts[[#Headers],[row_id]] )</f>
        <v>2361</v>
      </c>
      <c r="B2362" s="32" t="s">
        <v>275</v>
      </c>
      <c r="C2362" s="33" t="s">
        <v>40</v>
      </c>
      <c r="D2362" s="34" t="s">
        <v>286</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hidden="1" x14ac:dyDescent="0.35">
      <c r="A2363" s="2">
        <f xml:space="preserve"> ROW( data_scaledImpacts[[#This Row],[row_id]] ) - ROW( data_scaledImpacts[[#Headers],[row_id]] )</f>
        <v>2362</v>
      </c>
      <c r="B2363" s="32" t="s">
        <v>275</v>
      </c>
      <c r="C2363" s="33" t="s">
        <v>40</v>
      </c>
      <c r="D2363" s="34" t="s">
        <v>286</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hidden="1" x14ac:dyDescent="0.35">
      <c r="A2364" s="2">
        <f xml:space="preserve"> ROW( data_scaledImpacts[[#This Row],[row_id]] ) - ROW( data_scaledImpacts[[#Headers],[row_id]] )</f>
        <v>2363</v>
      </c>
      <c r="B2364" s="32" t="s">
        <v>275</v>
      </c>
      <c r="C2364" s="33" t="s">
        <v>40</v>
      </c>
      <c r="D2364" s="34" t="s">
        <v>286</v>
      </c>
      <c r="E2364" s="33"/>
      <c r="F2364" s="32" t="s">
        <v>2</v>
      </c>
      <c r="G2364" s="33">
        <v>4</v>
      </c>
      <c r="H2364" s="90"/>
      <c r="I2364" s="35"/>
      <c r="J2364" s="36"/>
      <c r="K2364" s="35"/>
      <c r="L2364" s="35"/>
      <c r="M2364" s="35"/>
    </row>
    <row r="2365" spans="1:14" hidden="1" x14ac:dyDescent="0.35">
      <c r="A2365" s="2">
        <f xml:space="preserve"> ROW( data_scaledImpacts[[#This Row],[row_id]] ) - ROW( data_scaledImpacts[[#Headers],[row_id]] )</f>
        <v>2364</v>
      </c>
      <c r="B2365" s="32" t="s">
        <v>275</v>
      </c>
      <c r="C2365" s="33" t="s">
        <v>40</v>
      </c>
      <c r="D2365" s="34" t="s">
        <v>286</v>
      </c>
      <c r="E2365" s="33"/>
      <c r="F2365" s="32" t="s">
        <v>2</v>
      </c>
      <c r="G2365" s="33">
        <v>5</v>
      </c>
      <c r="H2365" s="90"/>
      <c r="I2365" s="35"/>
      <c r="J2365" s="36"/>
      <c r="K2365" s="35"/>
      <c r="L2365" s="35"/>
      <c r="M2365" s="35"/>
    </row>
    <row r="2366" spans="1:14" hidden="1" x14ac:dyDescent="0.35">
      <c r="A2366" s="2">
        <f xml:space="preserve"> ROW( data_scaledImpacts[[#This Row],[row_id]] ) - ROW( data_scaledImpacts[[#Headers],[row_id]] )</f>
        <v>2365</v>
      </c>
      <c r="B2366" s="32" t="s">
        <v>275</v>
      </c>
      <c r="C2366" s="33" t="s">
        <v>40</v>
      </c>
      <c r="D2366" s="34" t="s">
        <v>286</v>
      </c>
      <c r="E2366" s="33"/>
      <c r="F2366" s="32" t="s">
        <v>2</v>
      </c>
      <c r="G2366" s="33">
        <v>6</v>
      </c>
      <c r="H2366" s="90"/>
      <c r="I2366" s="35"/>
      <c r="J2366" s="36"/>
      <c r="K2366" s="35"/>
      <c r="L2366" s="35"/>
      <c r="M2366" s="35"/>
    </row>
    <row r="2367" spans="1:14" hidden="1" x14ac:dyDescent="0.35">
      <c r="A2367" s="2">
        <f xml:space="preserve"> ROW( data_scaledImpacts[[#This Row],[row_id]] ) - ROW( data_scaledImpacts[[#Headers],[row_id]] )</f>
        <v>2366</v>
      </c>
      <c r="B2367" s="32" t="s">
        <v>275</v>
      </c>
      <c r="C2367" s="33" t="s">
        <v>40</v>
      </c>
      <c r="D2367" s="34" t="s">
        <v>286</v>
      </c>
      <c r="E2367" s="33"/>
      <c r="F2367" s="32" t="s">
        <v>2</v>
      </c>
      <c r="G2367" s="33">
        <v>7</v>
      </c>
      <c r="H2367" s="90"/>
      <c r="I2367" s="35"/>
      <c r="J2367" s="36"/>
      <c r="K2367" s="35"/>
      <c r="L2367" s="35"/>
      <c r="M2367" s="35"/>
    </row>
    <row r="2368" spans="1:14" hidden="1" x14ac:dyDescent="0.35">
      <c r="A2368" s="2">
        <f xml:space="preserve"> ROW( data_scaledImpacts[[#This Row],[row_id]] ) - ROW( data_scaledImpacts[[#Headers],[row_id]] )</f>
        <v>2367</v>
      </c>
      <c r="B2368" s="32" t="s">
        <v>275</v>
      </c>
      <c r="C2368" s="33" t="s">
        <v>40</v>
      </c>
      <c r="D2368" s="34" t="s">
        <v>286</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hidden="1" x14ac:dyDescent="0.35">
      <c r="A2369" s="2">
        <f xml:space="preserve"> ROW( data_scaledImpacts[[#This Row],[row_id]] ) - ROW( data_scaledImpacts[[#Headers],[row_id]] )</f>
        <v>2368</v>
      </c>
      <c r="B2369" s="32" t="s">
        <v>275</v>
      </c>
      <c r="C2369" s="33" t="s">
        <v>40</v>
      </c>
      <c r="D2369" s="34" t="s">
        <v>286</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hidden="1" x14ac:dyDescent="0.35">
      <c r="A2370" s="2">
        <f xml:space="preserve"> ROW( data_scaledImpacts[[#This Row],[row_id]] ) - ROW( data_scaledImpacts[[#Headers],[row_id]] )</f>
        <v>2369</v>
      </c>
      <c r="B2370" s="32" t="s">
        <v>275</v>
      </c>
      <c r="C2370" s="33" t="s">
        <v>40</v>
      </c>
      <c r="D2370" s="34" t="s">
        <v>286</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hidden="1" x14ac:dyDescent="0.35">
      <c r="A2371" s="2">
        <f xml:space="preserve"> ROW( data_scaledImpacts[[#This Row],[row_id]] ) - ROW( data_scaledImpacts[[#Headers],[row_id]] )</f>
        <v>2370</v>
      </c>
      <c r="B2371" s="32" t="s">
        <v>275</v>
      </c>
      <c r="C2371" s="33" t="s">
        <v>40</v>
      </c>
      <c r="D2371" s="34" t="s">
        <v>286</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hidden="1" x14ac:dyDescent="0.35">
      <c r="A2372" s="2">
        <f xml:space="preserve"> ROW( data_scaledImpacts[[#This Row],[row_id]] ) - ROW( data_scaledImpacts[[#Headers],[row_id]] )</f>
        <v>2371</v>
      </c>
      <c r="B2372" s="32" t="s">
        <v>275</v>
      </c>
      <c r="C2372" s="33" t="s">
        <v>40</v>
      </c>
      <c r="D2372" s="34" t="s">
        <v>286</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hidden="1" x14ac:dyDescent="0.35">
      <c r="A2373" s="2">
        <f xml:space="preserve"> ROW( data_scaledImpacts[[#This Row],[row_id]] ) - ROW( data_scaledImpacts[[#Headers],[row_id]] )</f>
        <v>2372</v>
      </c>
      <c r="B2373" s="32" t="s">
        <v>275</v>
      </c>
      <c r="C2373" s="33" t="s">
        <v>40</v>
      </c>
      <c r="D2373" s="34" t="s">
        <v>286</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hidden="1" x14ac:dyDescent="0.35">
      <c r="A2374" s="2">
        <f xml:space="preserve"> ROW( data_scaledImpacts[[#This Row],[row_id]] ) - ROW( data_scaledImpacts[[#Headers],[row_id]] )</f>
        <v>2373</v>
      </c>
      <c r="B2374" s="32" t="s">
        <v>275</v>
      </c>
      <c r="C2374" s="33" t="s">
        <v>40</v>
      </c>
      <c r="D2374" s="34" t="s">
        <v>286</v>
      </c>
      <c r="E2374" s="33"/>
      <c r="F2374" s="32" t="s">
        <v>3</v>
      </c>
      <c r="G2374" s="33">
        <v>7</v>
      </c>
      <c r="H2374" s="104"/>
      <c r="I2374" s="104"/>
      <c r="J2374" s="139"/>
      <c r="K2374" s="104"/>
      <c r="L2374" s="104"/>
      <c r="M2374" s="104"/>
    </row>
    <row r="2375" spans="1:14" hidden="1" x14ac:dyDescent="0.35">
      <c r="A2375" s="2">
        <f xml:space="preserve"> ROW( data_scaledImpacts[[#This Row],[row_id]] ) - ROW( data_scaledImpacts[[#Headers],[row_id]] )</f>
        <v>2374</v>
      </c>
      <c r="B2375" s="32" t="s">
        <v>275</v>
      </c>
      <c r="C2375" s="33" t="s">
        <v>40</v>
      </c>
      <c r="D2375" s="34" t="s">
        <v>286</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hidden="1" x14ac:dyDescent="0.35">
      <c r="A2376" s="2">
        <f xml:space="preserve"> ROW( data_scaledImpacts[[#This Row],[row_id]] ) - ROW( data_scaledImpacts[[#Headers],[row_id]] )</f>
        <v>2375</v>
      </c>
      <c r="B2376" s="32" t="s">
        <v>275</v>
      </c>
      <c r="C2376" s="33" t="s">
        <v>40</v>
      </c>
      <c r="D2376" s="34" t="s">
        <v>286</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hidden="1" x14ac:dyDescent="0.35">
      <c r="A2377" s="2">
        <f xml:space="preserve"> ROW( data_scaledImpacts[[#This Row],[row_id]] ) - ROW( data_scaledImpacts[[#Headers],[row_id]] )</f>
        <v>2376</v>
      </c>
      <c r="B2377" s="32" t="s">
        <v>275</v>
      </c>
      <c r="C2377" s="33" t="s">
        <v>40</v>
      </c>
      <c r="D2377" s="34" t="s">
        <v>286</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hidden="1" x14ac:dyDescent="0.35">
      <c r="A2378" s="2">
        <f xml:space="preserve"> ROW( data_scaledImpacts[[#This Row],[row_id]] ) - ROW( data_scaledImpacts[[#Headers],[row_id]] )</f>
        <v>2377</v>
      </c>
      <c r="B2378" s="32" t="s">
        <v>275</v>
      </c>
      <c r="C2378" s="33" t="s">
        <v>40</v>
      </c>
      <c r="D2378" s="34" t="s">
        <v>286</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hidden="1" x14ac:dyDescent="0.35">
      <c r="A2379" s="2">
        <f xml:space="preserve"> ROW( data_scaledImpacts[[#This Row],[row_id]] ) - ROW( data_scaledImpacts[[#Headers],[row_id]] )</f>
        <v>2378</v>
      </c>
      <c r="B2379" s="32" t="s">
        <v>275</v>
      </c>
      <c r="C2379" s="33" t="s">
        <v>40</v>
      </c>
      <c r="D2379" s="34" t="s">
        <v>286</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hidden="1" x14ac:dyDescent="0.35">
      <c r="A2380" s="2">
        <f xml:space="preserve"> ROW( data_scaledImpacts[[#This Row],[row_id]] ) - ROW( data_scaledImpacts[[#Headers],[row_id]] )</f>
        <v>2379</v>
      </c>
      <c r="B2380" s="32" t="s">
        <v>275</v>
      </c>
      <c r="C2380" s="33" t="s">
        <v>40</v>
      </c>
      <c r="D2380" s="34" t="s">
        <v>286</v>
      </c>
      <c r="E2380" s="33"/>
      <c r="F2380" s="32" t="s">
        <v>4</v>
      </c>
      <c r="G2380" s="33">
        <v>6</v>
      </c>
      <c r="H2380" s="104"/>
      <c r="I2380" s="104"/>
      <c r="J2380" s="139"/>
      <c r="K2380" s="104"/>
      <c r="L2380" s="104"/>
      <c r="M2380" s="104"/>
    </row>
    <row r="2381" spans="1:14" hidden="1" x14ac:dyDescent="0.35">
      <c r="A2381" s="2">
        <f xml:space="preserve"> ROW( data_scaledImpacts[[#This Row],[row_id]] ) - ROW( data_scaledImpacts[[#Headers],[row_id]] )</f>
        <v>2380</v>
      </c>
      <c r="B2381" s="32" t="s">
        <v>275</v>
      </c>
      <c r="C2381" s="33" t="s">
        <v>40</v>
      </c>
      <c r="D2381" s="34" t="s">
        <v>286</v>
      </c>
      <c r="E2381" s="33"/>
      <c r="F2381" s="32" t="s">
        <v>4</v>
      </c>
      <c r="G2381" s="33">
        <v>7</v>
      </c>
      <c r="H2381" s="104"/>
      <c r="I2381" s="104"/>
      <c r="J2381" s="139"/>
      <c r="K2381" s="104"/>
      <c r="L2381" s="104"/>
      <c r="M2381" s="104"/>
    </row>
    <row r="2382" spans="1:14" hidden="1" x14ac:dyDescent="0.35">
      <c r="A2382" s="2">
        <f xml:space="preserve"> ROW( data_scaledImpacts[[#This Row],[row_id]] ) - ROW( data_scaledImpacts[[#Headers],[row_id]] )</f>
        <v>2381</v>
      </c>
      <c r="B2382" s="32" t="s">
        <v>275</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hidden="1" x14ac:dyDescent="0.35">
      <c r="A2383" s="2">
        <f xml:space="preserve"> ROW( data_scaledImpacts[[#This Row],[row_id]] ) - ROW( data_scaledImpacts[[#Headers],[row_id]] )</f>
        <v>2382</v>
      </c>
      <c r="B2383" s="32" t="s">
        <v>275</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hidden="1" x14ac:dyDescent="0.35">
      <c r="A2384" s="2">
        <f xml:space="preserve"> ROW( data_scaledImpacts[[#This Row],[row_id]] ) - ROW( data_scaledImpacts[[#Headers],[row_id]] )</f>
        <v>2383</v>
      </c>
      <c r="B2384" s="32" t="s">
        <v>275</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hidden="1" x14ac:dyDescent="0.35">
      <c r="A2385" s="2">
        <f xml:space="preserve"> ROW( data_scaledImpacts[[#This Row],[row_id]] ) - ROW( data_scaledImpacts[[#Headers],[row_id]] )</f>
        <v>2384</v>
      </c>
      <c r="B2385" s="32" t="s">
        <v>275</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hidden="1" x14ac:dyDescent="0.35">
      <c r="A2386" s="2">
        <f xml:space="preserve"> ROW( data_scaledImpacts[[#This Row],[row_id]] ) - ROW( data_scaledImpacts[[#Headers],[row_id]] )</f>
        <v>2385</v>
      </c>
      <c r="B2386" s="32" t="s">
        <v>275</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hidden="1" x14ac:dyDescent="0.35">
      <c r="A2387" s="2">
        <f xml:space="preserve"> ROW( data_scaledImpacts[[#This Row],[row_id]] ) - ROW( data_scaledImpacts[[#Headers],[row_id]] )</f>
        <v>2386</v>
      </c>
      <c r="B2387" s="32" t="s">
        <v>275</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hidden="1" x14ac:dyDescent="0.35">
      <c r="A2388" s="2">
        <f xml:space="preserve"> ROW( data_scaledImpacts[[#This Row],[row_id]] ) - ROW( data_scaledImpacts[[#Headers],[row_id]] )</f>
        <v>2387</v>
      </c>
      <c r="B2388" s="32" t="s">
        <v>275</v>
      </c>
      <c r="C2388" s="33" t="s">
        <v>40</v>
      </c>
      <c r="D2388" s="34" t="s">
        <v>116</v>
      </c>
      <c r="E2388" s="33"/>
      <c r="F2388" s="32" t="s">
        <v>0</v>
      </c>
      <c r="G2388" s="33">
        <v>7</v>
      </c>
      <c r="H2388" s="104"/>
      <c r="I2388" s="104"/>
      <c r="J2388" s="139"/>
      <c r="K2388" s="104"/>
      <c r="L2388" s="104"/>
      <c r="M2388" s="104"/>
    </row>
    <row r="2389" spans="1:14" hidden="1" x14ac:dyDescent="0.35">
      <c r="A2389" s="2">
        <f xml:space="preserve"> ROW( data_scaledImpacts[[#This Row],[row_id]] ) - ROW( data_scaledImpacts[[#Headers],[row_id]] )</f>
        <v>2388</v>
      </c>
      <c r="B2389" s="32" t="s">
        <v>275</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hidden="1" x14ac:dyDescent="0.35">
      <c r="A2390" s="2">
        <f xml:space="preserve"> ROW( data_scaledImpacts[[#This Row],[row_id]] ) - ROW( data_scaledImpacts[[#Headers],[row_id]] )</f>
        <v>2389</v>
      </c>
      <c r="B2390" s="32" t="s">
        <v>275</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hidden="1" x14ac:dyDescent="0.35">
      <c r="A2391" s="2">
        <f xml:space="preserve"> ROW( data_scaledImpacts[[#This Row],[row_id]] ) - ROW( data_scaledImpacts[[#Headers],[row_id]] )</f>
        <v>2390</v>
      </c>
      <c r="B2391" s="32" t="s">
        <v>275</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hidden="1" x14ac:dyDescent="0.35">
      <c r="A2392" s="2">
        <f xml:space="preserve"> ROW( data_scaledImpacts[[#This Row],[row_id]] ) - ROW( data_scaledImpacts[[#Headers],[row_id]] )</f>
        <v>2391</v>
      </c>
      <c r="B2392" s="32" t="s">
        <v>275</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hidden="1" x14ac:dyDescent="0.35">
      <c r="A2393" s="2">
        <f xml:space="preserve"> ROW( data_scaledImpacts[[#This Row],[row_id]] ) - ROW( data_scaledImpacts[[#Headers],[row_id]] )</f>
        <v>2392</v>
      </c>
      <c r="B2393" s="32" t="s">
        <v>275</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hidden="1" x14ac:dyDescent="0.35">
      <c r="A2394" s="2">
        <f xml:space="preserve"> ROW( data_scaledImpacts[[#This Row],[row_id]] ) - ROW( data_scaledImpacts[[#Headers],[row_id]] )</f>
        <v>2393</v>
      </c>
      <c r="B2394" s="32" t="s">
        <v>275</v>
      </c>
      <c r="C2394" s="33" t="s">
        <v>40</v>
      </c>
      <c r="D2394" s="34" t="s">
        <v>116</v>
      </c>
      <c r="E2394" s="33"/>
      <c r="F2394" s="32" t="s">
        <v>1</v>
      </c>
      <c r="G2394" s="33">
        <v>6</v>
      </c>
      <c r="H2394" s="104"/>
      <c r="I2394" s="104"/>
      <c r="J2394" s="139"/>
      <c r="K2394" s="104"/>
      <c r="L2394" s="104"/>
      <c r="M2394" s="104"/>
    </row>
    <row r="2395" spans="1:14" hidden="1" x14ac:dyDescent="0.35">
      <c r="A2395" s="2">
        <f xml:space="preserve"> ROW( data_scaledImpacts[[#This Row],[row_id]] ) - ROW( data_scaledImpacts[[#Headers],[row_id]] )</f>
        <v>2394</v>
      </c>
      <c r="B2395" s="32" t="s">
        <v>275</v>
      </c>
      <c r="C2395" s="33" t="s">
        <v>40</v>
      </c>
      <c r="D2395" s="34" t="s">
        <v>116</v>
      </c>
      <c r="E2395" s="33"/>
      <c r="F2395" s="32" t="s">
        <v>1</v>
      </c>
      <c r="G2395" s="33">
        <v>7</v>
      </c>
      <c r="H2395" s="104"/>
      <c r="I2395" s="104"/>
      <c r="J2395" s="139"/>
      <c r="K2395" s="104"/>
      <c r="L2395" s="104"/>
      <c r="M2395" s="104"/>
    </row>
    <row r="2396" spans="1:14" hidden="1" x14ac:dyDescent="0.35">
      <c r="A2396" s="2">
        <f xml:space="preserve"> ROW( data_scaledImpacts[[#This Row],[row_id]] ) - ROW( data_scaledImpacts[[#Headers],[row_id]] )</f>
        <v>2395</v>
      </c>
      <c r="B2396" s="32" t="s">
        <v>275</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hidden="1" x14ac:dyDescent="0.35">
      <c r="A2397" s="2">
        <f xml:space="preserve"> ROW( data_scaledImpacts[[#This Row],[row_id]] ) - ROW( data_scaledImpacts[[#Headers],[row_id]] )</f>
        <v>2396</v>
      </c>
      <c r="B2397" s="32" t="s">
        <v>275</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hidden="1" x14ac:dyDescent="0.35">
      <c r="A2398" s="2">
        <f xml:space="preserve"> ROW( data_scaledImpacts[[#This Row],[row_id]] ) - ROW( data_scaledImpacts[[#Headers],[row_id]] )</f>
        <v>2397</v>
      </c>
      <c r="B2398" s="32" t="s">
        <v>275</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hidden="1" x14ac:dyDescent="0.35">
      <c r="A2399" s="2">
        <f xml:space="preserve"> ROW( data_scaledImpacts[[#This Row],[row_id]] ) - ROW( data_scaledImpacts[[#Headers],[row_id]] )</f>
        <v>2398</v>
      </c>
      <c r="B2399" s="32" t="s">
        <v>275</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hidden="1" x14ac:dyDescent="0.35">
      <c r="A2400" s="2">
        <f xml:space="preserve"> ROW( data_scaledImpacts[[#This Row],[row_id]] ) - ROW( data_scaledImpacts[[#Headers],[row_id]] )</f>
        <v>2399</v>
      </c>
      <c r="B2400" s="32" t="s">
        <v>275</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hidden="1" x14ac:dyDescent="0.35">
      <c r="A2401" s="2">
        <f xml:space="preserve"> ROW( data_scaledImpacts[[#This Row],[row_id]] ) - ROW( data_scaledImpacts[[#Headers],[row_id]] )</f>
        <v>2400</v>
      </c>
      <c r="B2401" s="32" t="s">
        <v>275</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hidden="1" x14ac:dyDescent="0.35">
      <c r="A2402" s="2">
        <f xml:space="preserve"> ROW( data_scaledImpacts[[#This Row],[row_id]] ) - ROW( data_scaledImpacts[[#Headers],[row_id]] )</f>
        <v>2401</v>
      </c>
      <c r="B2402" s="32" t="s">
        <v>275</v>
      </c>
      <c r="C2402" s="33" t="s">
        <v>40</v>
      </c>
      <c r="D2402" s="34" t="s">
        <v>116</v>
      </c>
      <c r="E2402" s="33"/>
      <c r="F2402" s="32" t="s">
        <v>15</v>
      </c>
      <c r="G2402" s="33">
        <v>7</v>
      </c>
      <c r="H2402" s="104"/>
      <c r="I2402" s="104"/>
      <c r="J2402" s="139"/>
      <c r="K2402" s="104"/>
      <c r="L2402" s="104"/>
      <c r="M2402" s="104"/>
    </row>
    <row r="2403" spans="1:14" hidden="1" x14ac:dyDescent="0.35">
      <c r="A2403" s="2">
        <f xml:space="preserve"> ROW( data_scaledImpacts[[#This Row],[row_id]] ) - ROW( data_scaledImpacts[[#Headers],[row_id]] )</f>
        <v>2402</v>
      </c>
      <c r="B2403" s="32" t="s">
        <v>275</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hidden="1" x14ac:dyDescent="0.35">
      <c r="A2404" s="2">
        <f xml:space="preserve"> ROW( data_scaledImpacts[[#This Row],[row_id]] ) - ROW( data_scaledImpacts[[#Headers],[row_id]] )</f>
        <v>2403</v>
      </c>
      <c r="B2404" s="32" t="s">
        <v>275</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hidden="1" x14ac:dyDescent="0.35">
      <c r="A2405" s="2">
        <f xml:space="preserve"> ROW( data_scaledImpacts[[#This Row],[row_id]] ) - ROW( data_scaledImpacts[[#Headers],[row_id]] )</f>
        <v>2404</v>
      </c>
      <c r="B2405" s="32" t="s">
        <v>275</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hidden="1" x14ac:dyDescent="0.35">
      <c r="A2406" s="2">
        <f xml:space="preserve"> ROW( data_scaledImpacts[[#This Row],[row_id]] ) - ROW( data_scaledImpacts[[#Headers],[row_id]] )</f>
        <v>2405</v>
      </c>
      <c r="B2406" s="32" t="s">
        <v>275</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hidden="1" x14ac:dyDescent="0.35">
      <c r="A2407" s="2">
        <f xml:space="preserve"> ROW( data_scaledImpacts[[#This Row],[row_id]] ) - ROW( data_scaledImpacts[[#Headers],[row_id]] )</f>
        <v>2406</v>
      </c>
      <c r="B2407" s="32" t="s">
        <v>275</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hidden="1" x14ac:dyDescent="0.35">
      <c r="A2408" s="2">
        <f xml:space="preserve"> ROW( data_scaledImpacts[[#This Row],[row_id]] ) - ROW( data_scaledImpacts[[#Headers],[row_id]] )</f>
        <v>2407</v>
      </c>
      <c r="B2408" s="32" t="s">
        <v>275</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hidden="1" x14ac:dyDescent="0.35">
      <c r="A2409" s="2">
        <f xml:space="preserve"> ROW( data_scaledImpacts[[#This Row],[row_id]] ) - ROW( data_scaledImpacts[[#Headers],[row_id]] )</f>
        <v>2408</v>
      </c>
      <c r="B2409" s="32" t="s">
        <v>275</v>
      </c>
      <c r="C2409" s="33" t="s">
        <v>40</v>
      </c>
      <c r="D2409" s="34" t="s">
        <v>116</v>
      </c>
      <c r="E2409" s="33"/>
      <c r="F2409" s="32" t="s">
        <v>5</v>
      </c>
      <c r="G2409" s="33">
        <v>7</v>
      </c>
      <c r="H2409" s="90"/>
      <c r="I2409" s="35"/>
      <c r="J2409" s="36"/>
      <c r="K2409" s="35"/>
      <c r="L2409" s="35"/>
      <c r="M2409" s="35"/>
    </row>
    <row r="2410" spans="1:14" hidden="1" x14ac:dyDescent="0.35">
      <c r="A2410" s="2">
        <f xml:space="preserve"> ROW( data_scaledImpacts[[#This Row],[row_id]] ) - ROW( data_scaledImpacts[[#Headers],[row_id]] )</f>
        <v>2409</v>
      </c>
      <c r="B2410" s="32" t="s">
        <v>275</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hidden="1" x14ac:dyDescent="0.35">
      <c r="A2411" s="2">
        <f xml:space="preserve"> ROW( data_scaledImpacts[[#This Row],[row_id]] ) - ROW( data_scaledImpacts[[#Headers],[row_id]] )</f>
        <v>2410</v>
      </c>
      <c r="B2411" s="32" t="s">
        <v>275</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hidden="1" x14ac:dyDescent="0.35">
      <c r="A2412" s="2">
        <f xml:space="preserve"> ROW( data_scaledImpacts[[#This Row],[row_id]] ) - ROW( data_scaledImpacts[[#Headers],[row_id]] )</f>
        <v>2411</v>
      </c>
      <c r="B2412" s="32" t="s">
        <v>275</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hidden="1" x14ac:dyDescent="0.35">
      <c r="A2413" s="2">
        <f xml:space="preserve"> ROW( data_scaledImpacts[[#This Row],[row_id]] ) - ROW( data_scaledImpacts[[#Headers],[row_id]] )</f>
        <v>2412</v>
      </c>
      <c r="B2413" s="32" t="s">
        <v>275</v>
      </c>
      <c r="C2413" s="33" t="s">
        <v>40</v>
      </c>
      <c r="D2413" s="34" t="s">
        <v>116</v>
      </c>
      <c r="E2413" s="33"/>
      <c r="F2413" s="32" t="s">
        <v>2</v>
      </c>
      <c r="G2413" s="33">
        <v>4</v>
      </c>
      <c r="H2413" s="90"/>
      <c r="I2413" s="35"/>
      <c r="J2413" s="36"/>
      <c r="K2413" s="35"/>
      <c r="L2413" s="35"/>
      <c r="M2413" s="35"/>
    </row>
    <row r="2414" spans="1:14" hidden="1" x14ac:dyDescent="0.35">
      <c r="A2414" s="2">
        <f xml:space="preserve"> ROW( data_scaledImpacts[[#This Row],[row_id]] ) - ROW( data_scaledImpacts[[#Headers],[row_id]] )</f>
        <v>2413</v>
      </c>
      <c r="B2414" s="32" t="s">
        <v>275</v>
      </c>
      <c r="C2414" s="33" t="s">
        <v>40</v>
      </c>
      <c r="D2414" s="34" t="s">
        <v>116</v>
      </c>
      <c r="E2414" s="33"/>
      <c r="F2414" s="32" t="s">
        <v>2</v>
      </c>
      <c r="G2414" s="33">
        <v>5</v>
      </c>
      <c r="H2414" s="90"/>
      <c r="I2414" s="35"/>
      <c r="J2414" s="36"/>
      <c r="K2414" s="35"/>
      <c r="L2414" s="35"/>
      <c r="M2414" s="35"/>
    </row>
    <row r="2415" spans="1:14" hidden="1" x14ac:dyDescent="0.35">
      <c r="A2415" s="2">
        <f xml:space="preserve"> ROW( data_scaledImpacts[[#This Row],[row_id]] ) - ROW( data_scaledImpacts[[#Headers],[row_id]] )</f>
        <v>2414</v>
      </c>
      <c r="B2415" s="32" t="s">
        <v>275</v>
      </c>
      <c r="C2415" s="33" t="s">
        <v>40</v>
      </c>
      <c r="D2415" s="34" t="s">
        <v>116</v>
      </c>
      <c r="E2415" s="33"/>
      <c r="F2415" s="32" t="s">
        <v>2</v>
      </c>
      <c r="G2415" s="33">
        <v>6</v>
      </c>
      <c r="H2415" s="90"/>
      <c r="I2415" s="35"/>
      <c r="J2415" s="36"/>
      <c r="K2415" s="35"/>
      <c r="L2415" s="35"/>
      <c r="M2415" s="35"/>
    </row>
    <row r="2416" spans="1:14" hidden="1" x14ac:dyDescent="0.35">
      <c r="A2416" s="2">
        <f xml:space="preserve"> ROW( data_scaledImpacts[[#This Row],[row_id]] ) - ROW( data_scaledImpacts[[#Headers],[row_id]] )</f>
        <v>2415</v>
      </c>
      <c r="B2416" s="32" t="s">
        <v>275</v>
      </c>
      <c r="C2416" s="33" t="s">
        <v>40</v>
      </c>
      <c r="D2416" s="34" t="s">
        <v>116</v>
      </c>
      <c r="E2416" s="33"/>
      <c r="F2416" s="32" t="s">
        <v>2</v>
      </c>
      <c r="G2416" s="33">
        <v>7</v>
      </c>
      <c r="H2416" s="90"/>
      <c r="I2416" s="35"/>
      <c r="J2416" s="36"/>
      <c r="K2416" s="35"/>
      <c r="L2416" s="35"/>
      <c r="M2416" s="35"/>
    </row>
    <row r="2417" spans="1:14" hidden="1" x14ac:dyDescent="0.35">
      <c r="A2417" s="2">
        <f xml:space="preserve"> ROW( data_scaledImpacts[[#This Row],[row_id]] ) - ROW( data_scaledImpacts[[#Headers],[row_id]] )</f>
        <v>2416</v>
      </c>
      <c r="B2417" s="32" t="s">
        <v>275</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hidden="1" x14ac:dyDescent="0.35">
      <c r="A2418" s="2">
        <f xml:space="preserve"> ROW( data_scaledImpacts[[#This Row],[row_id]] ) - ROW( data_scaledImpacts[[#Headers],[row_id]] )</f>
        <v>2417</v>
      </c>
      <c r="B2418" s="32" t="s">
        <v>275</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hidden="1" x14ac:dyDescent="0.35">
      <c r="A2419" s="2">
        <f xml:space="preserve"> ROW( data_scaledImpacts[[#This Row],[row_id]] ) - ROW( data_scaledImpacts[[#Headers],[row_id]] )</f>
        <v>2418</v>
      </c>
      <c r="B2419" s="32" t="s">
        <v>275</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hidden="1" x14ac:dyDescent="0.35">
      <c r="A2420" s="2">
        <f xml:space="preserve"> ROW( data_scaledImpacts[[#This Row],[row_id]] ) - ROW( data_scaledImpacts[[#Headers],[row_id]] )</f>
        <v>2419</v>
      </c>
      <c r="B2420" s="32" t="s">
        <v>275</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hidden="1" x14ac:dyDescent="0.35">
      <c r="A2421" s="2">
        <f xml:space="preserve"> ROW( data_scaledImpacts[[#This Row],[row_id]] ) - ROW( data_scaledImpacts[[#Headers],[row_id]] )</f>
        <v>2420</v>
      </c>
      <c r="B2421" s="32" t="s">
        <v>275</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hidden="1" x14ac:dyDescent="0.35">
      <c r="A2422" s="2">
        <f xml:space="preserve"> ROW( data_scaledImpacts[[#This Row],[row_id]] ) - ROW( data_scaledImpacts[[#Headers],[row_id]] )</f>
        <v>2421</v>
      </c>
      <c r="B2422" s="32" t="s">
        <v>275</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hidden="1" x14ac:dyDescent="0.35">
      <c r="A2423" s="2">
        <f xml:space="preserve"> ROW( data_scaledImpacts[[#This Row],[row_id]] ) - ROW( data_scaledImpacts[[#Headers],[row_id]] )</f>
        <v>2422</v>
      </c>
      <c r="B2423" s="32" t="s">
        <v>275</v>
      </c>
      <c r="C2423" s="33" t="s">
        <v>40</v>
      </c>
      <c r="D2423" s="34" t="s">
        <v>116</v>
      </c>
      <c r="E2423" s="33"/>
      <c r="F2423" s="32" t="s">
        <v>3</v>
      </c>
      <c r="G2423" s="33">
        <v>7</v>
      </c>
      <c r="H2423" s="90"/>
      <c r="I2423" s="35"/>
      <c r="J2423" s="36"/>
      <c r="K2423" s="35"/>
      <c r="L2423" s="35"/>
      <c r="M2423" s="35"/>
    </row>
    <row r="2424" spans="1:14" hidden="1" x14ac:dyDescent="0.35">
      <c r="A2424" s="2">
        <f xml:space="preserve"> ROW( data_scaledImpacts[[#This Row],[row_id]] ) - ROW( data_scaledImpacts[[#Headers],[row_id]] )</f>
        <v>2423</v>
      </c>
      <c r="B2424" s="32" t="s">
        <v>275</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hidden="1" x14ac:dyDescent="0.35">
      <c r="A2425" s="2">
        <f xml:space="preserve"> ROW( data_scaledImpacts[[#This Row],[row_id]] ) - ROW( data_scaledImpacts[[#Headers],[row_id]] )</f>
        <v>2424</v>
      </c>
      <c r="B2425" s="32" t="s">
        <v>275</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hidden="1" x14ac:dyDescent="0.35">
      <c r="A2426" s="2">
        <f xml:space="preserve"> ROW( data_scaledImpacts[[#This Row],[row_id]] ) - ROW( data_scaledImpacts[[#Headers],[row_id]] )</f>
        <v>2425</v>
      </c>
      <c r="B2426" s="32" t="s">
        <v>275</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hidden="1" x14ac:dyDescent="0.35">
      <c r="A2427" s="2">
        <f xml:space="preserve"> ROW( data_scaledImpacts[[#This Row],[row_id]] ) - ROW( data_scaledImpacts[[#Headers],[row_id]] )</f>
        <v>2426</v>
      </c>
      <c r="B2427" s="32" t="s">
        <v>275</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hidden="1" x14ac:dyDescent="0.35">
      <c r="A2428" s="2">
        <f xml:space="preserve"> ROW( data_scaledImpacts[[#This Row],[row_id]] ) - ROW( data_scaledImpacts[[#Headers],[row_id]] )</f>
        <v>2427</v>
      </c>
      <c r="B2428" s="32" t="s">
        <v>275</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hidden="1" x14ac:dyDescent="0.35">
      <c r="A2429" s="2">
        <f xml:space="preserve"> ROW( data_scaledImpacts[[#This Row],[row_id]] ) - ROW( data_scaledImpacts[[#Headers],[row_id]] )</f>
        <v>2428</v>
      </c>
      <c r="B2429" s="32" t="s">
        <v>275</v>
      </c>
      <c r="C2429" s="33" t="s">
        <v>40</v>
      </c>
      <c r="D2429" s="34" t="s">
        <v>116</v>
      </c>
      <c r="E2429" s="33"/>
      <c r="F2429" s="32" t="s">
        <v>4</v>
      </c>
      <c r="G2429" s="33">
        <v>6</v>
      </c>
      <c r="H2429" s="90"/>
      <c r="I2429" s="35"/>
      <c r="J2429" s="36"/>
      <c r="K2429" s="35"/>
      <c r="L2429" s="35"/>
      <c r="M2429" s="35"/>
    </row>
    <row r="2430" spans="1:14" hidden="1" x14ac:dyDescent="0.35">
      <c r="A2430" s="2">
        <f xml:space="preserve"> ROW( data_scaledImpacts[[#This Row],[row_id]] ) - ROW( data_scaledImpacts[[#Headers],[row_id]] )</f>
        <v>2429</v>
      </c>
      <c r="B2430" s="32" t="s">
        <v>275</v>
      </c>
      <c r="C2430" s="33" t="s">
        <v>40</v>
      </c>
      <c r="D2430" s="34" t="s">
        <v>116</v>
      </c>
      <c r="E2430" s="33"/>
      <c r="F2430" s="32" t="s">
        <v>4</v>
      </c>
      <c r="G2430" s="33">
        <v>7</v>
      </c>
      <c r="H2430" s="90"/>
      <c r="I2430" s="35"/>
      <c r="J2430" s="36"/>
      <c r="K2430" s="35"/>
      <c r="L2430" s="35"/>
      <c r="M2430" s="35"/>
    </row>
    <row r="2431" spans="1:14" hidden="1" x14ac:dyDescent="0.35">
      <c r="A2431" s="2">
        <f xml:space="preserve"> ROW( data_scaledImpacts[[#This Row],[row_id]] ) - ROW( data_scaledImpacts[[#Headers],[row_id]] )</f>
        <v>2430</v>
      </c>
      <c r="B2431" s="32" t="s">
        <v>275</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hidden="1" x14ac:dyDescent="0.35">
      <c r="A2432" s="2">
        <f xml:space="preserve"> ROW( data_scaledImpacts[[#This Row],[row_id]] ) - ROW( data_scaledImpacts[[#Headers],[row_id]] )</f>
        <v>2431</v>
      </c>
      <c r="B2432" s="32" t="s">
        <v>275</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hidden="1" x14ac:dyDescent="0.35">
      <c r="A2433" s="2">
        <f xml:space="preserve"> ROW( data_scaledImpacts[[#This Row],[row_id]] ) - ROW( data_scaledImpacts[[#Headers],[row_id]] )</f>
        <v>2432</v>
      </c>
      <c r="B2433" s="32" t="s">
        <v>275</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hidden="1" x14ac:dyDescent="0.35">
      <c r="A2434" s="2">
        <f xml:space="preserve"> ROW( data_scaledImpacts[[#This Row],[row_id]] ) - ROW( data_scaledImpacts[[#Headers],[row_id]] )</f>
        <v>2433</v>
      </c>
      <c r="B2434" s="32" t="s">
        <v>275</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hidden="1" x14ac:dyDescent="0.35">
      <c r="A2435" s="2">
        <f xml:space="preserve"> ROW( data_scaledImpacts[[#This Row],[row_id]] ) - ROW( data_scaledImpacts[[#Headers],[row_id]] )</f>
        <v>2434</v>
      </c>
      <c r="B2435" s="32" t="s">
        <v>275</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hidden="1" x14ac:dyDescent="0.35">
      <c r="A2436" s="2">
        <f xml:space="preserve"> ROW( data_scaledImpacts[[#This Row],[row_id]] ) - ROW( data_scaledImpacts[[#Headers],[row_id]] )</f>
        <v>2435</v>
      </c>
      <c r="B2436" s="32" t="s">
        <v>275</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hidden="1" x14ac:dyDescent="0.35">
      <c r="A2437" s="2">
        <f xml:space="preserve"> ROW( data_scaledImpacts[[#This Row],[row_id]] ) - ROW( data_scaledImpacts[[#Headers],[row_id]] )</f>
        <v>2436</v>
      </c>
      <c r="B2437" s="32" t="s">
        <v>275</v>
      </c>
      <c r="C2437" s="33" t="s">
        <v>40</v>
      </c>
      <c r="D2437" s="34" t="s">
        <v>115</v>
      </c>
      <c r="E2437" s="33"/>
      <c r="F2437" s="32" t="s">
        <v>0</v>
      </c>
      <c r="G2437" s="33">
        <v>7</v>
      </c>
      <c r="H2437" s="90"/>
      <c r="I2437" s="35"/>
      <c r="J2437" s="36"/>
      <c r="K2437" s="35"/>
      <c r="L2437" s="35"/>
      <c r="M2437" s="35"/>
    </row>
    <row r="2438" spans="1:14" hidden="1" x14ac:dyDescent="0.35">
      <c r="A2438" s="2">
        <f xml:space="preserve"> ROW( data_scaledImpacts[[#This Row],[row_id]] ) - ROW( data_scaledImpacts[[#Headers],[row_id]] )</f>
        <v>2437</v>
      </c>
      <c r="B2438" s="32" t="s">
        <v>275</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hidden="1" x14ac:dyDescent="0.35">
      <c r="A2439" s="2">
        <f xml:space="preserve"> ROW( data_scaledImpacts[[#This Row],[row_id]] ) - ROW( data_scaledImpacts[[#Headers],[row_id]] )</f>
        <v>2438</v>
      </c>
      <c r="B2439" s="32" t="s">
        <v>275</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hidden="1" x14ac:dyDescent="0.35">
      <c r="A2440" s="2">
        <f xml:space="preserve"> ROW( data_scaledImpacts[[#This Row],[row_id]] ) - ROW( data_scaledImpacts[[#Headers],[row_id]] )</f>
        <v>2439</v>
      </c>
      <c r="B2440" s="32" t="s">
        <v>275</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hidden="1" x14ac:dyDescent="0.35">
      <c r="A2441" s="2">
        <f xml:space="preserve"> ROW( data_scaledImpacts[[#This Row],[row_id]] ) - ROW( data_scaledImpacts[[#Headers],[row_id]] )</f>
        <v>2440</v>
      </c>
      <c r="B2441" s="32" t="s">
        <v>275</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hidden="1" x14ac:dyDescent="0.35">
      <c r="A2442" s="2">
        <f xml:space="preserve"> ROW( data_scaledImpacts[[#This Row],[row_id]] ) - ROW( data_scaledImpacts[[#Headers],[row_id]] )</f>
        <v>2441</v>
      </c>
      <c r="B2442" s="32" t="s">
        <v>275</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hidden="1" x14ac:dyDescent="0.35">
      <c r="A2443" s="2">
        <f xml:space="preserve"> ROW( data_scaledImpacts[[#This Row],[row_id]] ) - ROW( data_scaledImpacts[[#Headers],[row_id]] )</f>
        <v>2442</v>
      </c>
      <c r="B2443" s="32" t="s">
        <v>275</v>
      </c>
      <c r="C2443" s="33" t="s">
        <v>40</v>
      </c>
      <c r="D2443" s="34" t="s">
        <v>115</v>
      </c>
      <c r="E2443" s="33"/>
      <c r="F2443" s="32" t="s">
        <v>1</v>
      </c>
      <c r="G2443" s="33">
        <v>6</v>
      </c>
      <c r="H2443" s="90"/>
      <c r="I2443" s="35"/>
      <c r="J2443" s="36"/>
      <c r="K2443" s="35"/>
      <c r="L2443" s="35"/>
      <c r="M2443" s="35"/>
    </row>
    <row r="2444" spans="1:14" hidden="1" x14ac:dyDescent="0.35">
      <c r="A2444" s="2">
        <f xml:space="preserve"> ROW( data_scaledImpacts[[#This Row],[row_id]] ) - ROW( data_scaledImpacts[[#Headers],[row_id]] )</f>
        <v>2443</v>
      </c>
      <c r="B2444" s="32" t="s">
        <v>275</v>
      </c>
      <c r="C2444" s="33" t="s">
        <v>40</v>
      </c>
      <c r="D2444" s="34" t="s">
        <v>115</v>
      </c>
      <c r="E2444" s="33"/>
      <c r="F2444" s="32" t="s">
        <v>1</v>
      </c>
      <c r="G2444" s="33">
        <v>7</v>
      </c>
      <c r="H2444" s="90"/>
      <c r="I2444" s="35"/>
      <c r="J2444" s="36"/>
      <c r="K2444" s="35"/>
      <c r="L2444" s="35"/>
      <c r="M2444" s="35"/>
    </row>
    <row r="2445" spans="1:14" hidden="1" x14ac:dyDescent="0.35">
      <c r="A2445" s="2">
        <f xml:space="preserve"> ROW( data_scaledImpacts[[#This Row],[row_id]] ) - ROW( data_scaledImpacts[[#Headers],[row_id]] )</f>
        <v>2444</v>
      </c>
      <c r="B2445" s="32" t="s">
        <v>275</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hidden="1" x14ac:dyDescent="0.35">
      <c r="A2446" s="2">
        <f xml:space="preserve"> ROW( data_scaledImpacts[[#This Row],[row_id]] ) - ROW( data_scaledImpacts[[#Headers],[row_id]] )</f>
        <v>2445</v>
      </c>
      <c r="B2446" s="32" t="s">
        <v>275</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hidden="1" x14ac:dyDescent="0.35">
      <c r="A2447" s="2">
        <f xml:space="preserve"> ROW( data_scaledImpacts[[#This Row],[row_id]] ) - ROW( data_scaledImpacts[[#Headers],[row_id]] )</f>
        <v>2446</v>
      </c>
      <c r="B2447" s="32" t="s">
        <v>275</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hidden="1" x14ac:dyDescent="0.35">
      <c r="A2448" s="2">
        <f xml:space="preserve"> ROW( data_scaledImpacts[[#This Row],[row_id]] ) - ROW( data_scaledImpacts[[#Headers],[row_id]] )</f>
        <v>2447</v>
      </c>
      <c r="B2448" s="32" t="s">
        <v>275</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hidden="1" x14ac:dyDescent="0.35">
      <c r="A2449" s="2">
        <f xml:space="preserve"> ROW( data_scaledImpacts[[#This Row],[row_id]] ) - ROW( data_scaledImpacts[[#Headers],[row_id]] )</f>
        <v>2448</v>
      </c>
      <c r="B2449" s="32" t="s">
        <v>275</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hidden="1" x14ac:dyDescent="0.35">
      <c r="A2450" s="2">
        <f xml:space="preserve"> ROW( data_scaledImpacts[[#This Row],[row_id]] ) - ROW( data_scaledImpacts[[#Headers],[row_id]] )</f>
        <v>2449</v>
      </c>
      <c r="B2450" s="32" t="s">
        <v>275</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hidden="1" x14ac:dyDescent="0.35">
      <c r="A2451" s="2">
        <f xml:space="preserve"> ROW( data_scaledImpacts[[#This Row],[row_id]] ) - ROW( data_scaledImpacts[[#Headers],[row_id]] )</f>
        <v>2450</v>
      </c>
      <c r="B2451" s="32" t="s">
        <v>275</v>
      </c>
      <c r="C2451" s="33" t="s">
        <v>40</v>
      </c>
      <c r="D2451" s="34" t="s">
        <v>115</v>
      </c>
      <c r="E2451" s="33"/>
      <c r="F2451" s="32" t="s">
        <v>15</v>
      </c>
      <c r="G2451" s="33">
        <v>7</v>
      </c>
      <c r="H2451" s="90"/>
      <c r="I2451" s="35"/>
      <c r="J2451" s="36"/>
      <c r="K2451" s="35"/>
      <c r="L2451" s="35"/>
      <c r="M2451" s="35"/>
    </row>
    <row r="2452" spans="1:14" hidden="1" x14ac:dyDescent="0.35">
      <c r="A2452" s="2">
        <f xml:space="preserve"> ROW( data_scaledImpacts[[#This Row],[row_id]] ) - ROW( data_scaledImpacts[[#Headers],[row_id]] )</f>
        <v>2451</v>
      </c>
      <c r="B2452" s="32" t="s">
        <v>275</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hidden="1" x14ac:dyDescent="0.35">
      <c r="A2453" s="2">
        <f xml:space="preserve"> ROW( data_scaledImpacts[[#This Row],[row_id]] ) - ROW( data_scaledImpacts[[#Headers],[row_id]] )</f>
        <v>2452</v>
      </c>
      <c r="B2453" s="32" t="s">
        <v>275</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hidden="1" x14ac:dyDescent="0.35">
      <c r="A2454" s="2">
        <f xml:space="preserve"> ROW( data_scaledImpacts[[#This Row],[row_id]] ) - ROW( data_scaledImpacts[[#Headers],[row_id]] )</f>
        <v>2453</v>
      </c>
      <c r="B2454" s="32" t="s">
        <v>275</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hidden="1" x14ac:dyDescent="0.35">
      <c r="A2455" s="2">
        <f xml:space="preserve"> ROW( data_scaledImpacts[[#This Row],[row_id]] ) - ROW( data_scaledImpacts[[#Headers],[row_id]] )</f>
        <v>2454</v>
      </c>
      <c r="B2455" s="32" t="s">
        <v>275</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hidden="1" x14ac:dyDescent="0.35">
      <c r="A2456" s="2">
        <f xml:space="preserve"> ROW( data_scaledImpacts[[#This Row],[row_id]] ) - ROW( data_scaledImpacts[[#Headers],[row_id]] )</f>
        <v>2455</v>
      </c>
      <c r="B2456" s="32" t="s">
        <v>275</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hidden="1" x14ac:dyDescent="0.35">
      <c r="A2457" s="2">
        <f xml:space="preserve"> ROW( data_scaledImpacts[[#This Row],[row_id]] ) - ROW( data_scaledImpacts[[#Headers],[row_id]] )</f>
        <v>2456</v>
      </c>
      <c r="B2457" s="32" t="s">
        <v>275</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hidden="1" x14ac:dyDescent="0.35">
      <c r="A2458" s="2">
        <f xml:space="preserve"> ROW( data_scaledImpacts[[#This Row],[row_id]] ) - ROW( data_scaledImpacts[[#Headers],[row_id]] )</f>
        <v>2457</v>
      </c>
      <c r="B2458" s="32" t="s">
        <v>275</v>
      </c>
      <c r="C2458" s="33" t="s">
        <v>40</v>
      </c>
      <c r="D2458" s="34" t="s">
        <v>115</v>
      </c>
      <c r="E2458" s="33"/>
      <c r="F2458" s="32" t="s">
        <v>5</v>
      </c>
      <c r="G2458" s="33">
        <v>7</v>
      </c>
      <c r="H2458" s="90"/>
      <c r="I2458" s="35"/>
      <c r="J2458" s="36"/>
      <c r="K2458" s="35"/>
      <c r="L2458" s="35"/>
      <c r="M2458" s="35"/>
    </row>
    <row r="2459" spans="1:14" hidden="1" x14ac:dyDescent="0.35">
      <c r="A2459" s="2">
        <f xml:space="preserve"> ROW( data_scaledImpacts[[#This Row],[row_id]] ) - ROW( data_scaledImpacts[[#Headers],[row_id]] )</f>
        <v>2458</v>
      </c>
      <c r="B2459" s="32" t="s">
        <v>275</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hidden="1" x14ac:dyDescent="0.35">
      <c r="A2460" s="2">
        <f xml:space="preserve"> ROW( data_scaledImpacts[[#This Row],[row_id]] ) - ROW( data_scaledImpacts[[#Headers],[row_id]] )</f>
        <v>2459</v>
      </c>
      <c r="B2460" s="32" t="s">
        <v>275</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hidden="1" x14ac:dyDescent="0.35">
      <c r="A2461" s="2">
        <f xml:space="preserve"> ROW( data_scaledImpacts[[#This Row],[row_id]] ) - ROW( data_scaledImpacts[[#Headers],[row_id]] )</f>
        <v>2460</v>
      </c>
      <c r="B2461" s="32" t="s">
        <v>275</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hidden="1" x14ac:dyDescent="0.35">
      <c r="A2462" s="2">
        <f xml:space="preserve"> ROW( data_scaledImpacts[[#This Row],[row_id]] ) - ROW( data_scaledImpacts[[#Headers],[row_id]] )</f>
        <v>2461</v>
      </c>
      <c r="B2462" s="32" t="s">
        <v>275</v>
      </c>
      <c r="C2462" s="33" t="s">
        <v>40</v>
      </c>
      <c r="D2462" s="34" t="s">
        <v>115</v>
      </c>
      <c r="E2462" s="33"/>
      <c r="F2462" s="32" t="s">
        <v>2</v>
      </c>
      <c r="G2462" s="33">
        <v>4</v>
      </c>
      <c r="H2462" s="90"/>
      <c r="I2462" s="35"/>
      <c r="J2462" s="36"/>
      <c r="K2462" s="35"/>
      <c r="L2462" s="35"/>
      <c r="M2462" s="35"/>
    </row>
    <row r="2463" spans="1:14" hidden="1" x14ac:dyDescent="0.35">
      <c r="A2463" s="2">
        <f xml:space="preserve"> ROW( data_scaledImpacts[[#This Row],[row_id]] ) - ROW( data_scaledImpacts[[#Headers],[row_id]] )</f>
        <v>2462</v>
      </c>
      <c r="B2463" s="32" t="s">
        <v>275</v>
      </c>
      <c r="C2463" s="33" t="s">
        <v>40</v>
      </c>
      <c r="D2463" s="34" t="s">
        <v>115</v>
      </c>
      <c r="E2463" s="33"/>
      <c r="F2463" s="32" t="s">
        <v>2</v>
      </c>
      <c r="G2463" s="33">
        <v>5</v>
      </c>
      <c r="H2463" s="90"/>
      <c r="I2463" s="35"/>
      <c r="J2463" s="36"/>
      <c r="K2463" s="35"/>
      <c r="L2463" s="35"/>
      <c r="M2463" s="35"/>
    </row>
    <row r="2464" spans="1:14" hidden="1" x14ac:dyDescent="0.35">
      <c r="A2464" s="2">
        <f xml:space="preserve"> ROW( data_scaledImpacts[[#This Row],[row_id]] ) - ROW( data_scaledImpacts[[#Headers],[row_id]] )</f>
        <v>2463</v>
      </c>
      <c r="B2464" s="32" t="s">
        <v>275</v>
      </c>
      <c r="C2464" s="33" t="s">
        <v>40</v>
      </c>
      <c r="D2464" s="34" t="s">
        <v>115</v>
      </c>
      <c r="E2464" s="33"/>
      <c r="F2464" s="32" t="s">
        <v>2</v>
      </c>
      <c r="G2464" s="33">
        <v>6</v>
      </c>
      <c r="H2464" s="90"/>
      <c r="I2464" s="35"/>
      <c r="J2464" s="36"/>
      <c r="K2464" s="35"/>
      <c r="L2464" s="35"/>
      <c r="M2464" s="35"/>
    </row>
    <row r="2465" spans="1:14" hidden="1" x14ac:dyDescent="0.35">
      <c r="A2465" s="2">
        <f xml:space="preserve"> ROW( data_scaledImpacts[[#This Row],[row_id]] ) - ROW( data_scaledImpacts[[#Headers],[row_id]] )</f>
        <v>2464</v>
      </c>
      <c r="B2465" s="32" t="s">
        <v>275</v>
      </c>
      <c r="C2465" s="33" t="s">
        <v>40</v>
      </c>
      <c r="D2465" s="34" t="s">
        <v>115</v>
      </c>
      <c r="E2465" s="33"/>
      <c r="F2465" s="32" t="s">
        <v>2</v>
      </c>
      <c r="G2465" s="33">
        <v>7</v>
      </c>
      <c r="H2465" s="90"/>
      <c r="I2465" s="35"/>
      <c r="J2465" s="36"/>
      <c r="K2465" s="35"/>
      <c r="L2465" s="35"/>
      <c r="M2465" s="35"/>
    </row>
    <row r="2466" spans="1:14" hidden="1" x14ac:dyDescent="0.35">
      <c r="A2466" s="2">
        <f xml:space="preserve"> ROW( data_scaledImpacts[[#This Row],[row_id]] ) - ROW( data_scaledImpacts[[#Headers],[row_id]] )</f>
        <v>2465</v>
      </c>
      <c r="B2466" s="32" t="s">
        <v>275</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hidden="1" x14ac:dyDescent="0.35">
      <c r="A2467" s="2">
        <f xml:space="preserve"> ROW( data_scaledImpacts[[#This Row],[row_id]] ) - ROW( data_scaledImpacts[[#Headers],[row_id]] )</f>
        <v>2466</v>
      </c>
      <c r="B2467" s="32" t="s">
        <v>275</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hidden="1" x14ac:dyDescent="0.35">
      <c r="A2468" s="2">
        <f xml:space="preserve"> ROW( data_scaledImpacts[[#This Row],[row_id]] ) - ROW( data_scaledImpacts[[#Headers],[row_id]] )</f>
        <v>2467</v>
      </c>
      <c r="B2468" s="32" t="s">
        <v>275</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hidden="1" x14ac:dyDescent="0.35">
      <c r="A2469" s="2">
        <f xml:space="preserve"> ROW( data_scaledImpacts[[#This Row],[row_id]] ) - ROW( data_scaledImpacts[[#Headers],[row_id]] )</f>
        <v>2468</v>
      </c>
      <c r="B2469" s="32" t="s">
        <v>275</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hidden="1" x14ac:dyDescent="0.35">
      <c r="A2470" s="2">
        <f xml:space="preserve"> ROW( data_scaledImpacts[[#This Row],[row_id]] ) - ROW( data_scaledImpacts[[#Headers],[row_id]] )</f>
        <v>2469</v>
      </c>
      <c r="B2470" s="32" t="s">
        <v>275</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hidden="1" x14ac:dyDescent="0.35">
      <c r="A2471" s="2">
        <f xml:space="preserve"> ROW( data_scaledImpacts[[#This Row],[row_id]] ) - ROW( data_scaledImpacts[[#Headers],[row_id]] )</f>
        <v>2470</v>
      </c>
      <c r="B2471" s="32" t="s">
        <v>275</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hidden="1" x14ac:dyDescent="0.35">
      <c r="A2472" s="2">
        <f xml:space="preserve"> ROW( data_scaledImpacts[[#This Row],[row_id]] ) - ROW( data_scaledImpacts[[#Headers],[row_id]] )</f>
        <v>2471</v>
      </c>
      <c r="B2472" s="32" t="s">
        <v>275</v>
      </c>
      <c r="C2472" s="33" t="s">
        <v>40</v>
      </c>
      <c r="D2472" s="34" t="s">
        <v>115</v>
      </c>
      <c r="E2472" s="33"/>
      <c r="F2472" s="32" t="s">
        <v>3</v>
      </c>
      <c r="G2472" s="33">
        <v>7</v>
      </c>
      <c r="H2472" s="90"/>
      <c r="I2472" s="35"/>
      <c r="J2472" s="36"/>
      <c r="K2472" s="35"/>
      <c r="L2472" s="35"/>
      <c r="M2472" s="35"/>
    </row>
    <row r="2473" spans="1:14" hidden="1" x14ac:dyDescent="0.35">
      <c r="A2473" s="2">
        <f xml:space="preserve"> ROW( data_scaledImpacts[[#This Row],[row_id]] ) - ROW( data_scaledImpacts[[#Headers],[row_id]] )</f>
        <v>2472</v>
      </c>
      <c r="B2473" s="32" t="s">
        <v>275</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hidden="1" x14ac:dyDescent="0.35">
      <c r="A2474" s="2">
        <f xml:space="preserve"> ROW( data_scaledImpacts[[#This Row],[row_id]] ) - ROW( data_scaledImpacts[[#Headers],[row_id]] )</f>
        <v>2473</v>
      </c>
      <c r="B2474" s="32" t="s">
        <v>275</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hidden="1" x14ac:dyDescent="0.35">
      <c r="A2475" s="2">
        <f xml:space="preserve"> ROW( data_scaledImpacts[[#This Row],[row_id]] ) - ROW( data_scaledImpacts[[#Headers],[row_id]] )</f>
        <v>2474</v>
      </c>
      <c r="B2475" s="32" t="s">
        <v>275</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hidden="1" x14ac:dyDescent="0.35">
      <c r="A2476" s="2">
        <f xml:space="preserve"> ROW( data_scaledImpacts[[#This Row],[row_id]] ) - ROW( data_scaledImpacts[[#Headers],[row_id]] )</f>
        <v>2475</v>
      </c>
      <c r="B2476" s="32" t="s">
        <v>275</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hidden="1" x14ac:dyDescent="0.35">
      <c r="A2477" s="2">
        <f xml:space="preserve"> ROW( data_scaledImpacts[[#This Row],[row_id]] ) - ROW( data_scaledImpacts[[#Headers],[row_id]] )</f>
        <v>2476</v>
      </c>
      <c r="B2477" s="32" t="s">
        <v>275</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hidden="1" x14ac:dyDescent="0.35">
      <c r="A2478" s="2">
        <f xml:space="preserve"> ROW( data_scaledImpacts[[#This Row],[row_id]] ) - ROW( data_scaledImpacts[[#Headers],[row_id]] )</f>
        <v>2477</v>
      </c>
      <c r="B2478" s="32" t="s">
        <v>275</v>
      </c>
      <c r="C2478" s="33" t="s">
        <v>40</v>
      </c>
      <c r="D2478" s="34" t="s">
        <v>115</v>
      </c>
      <c r="E2478" s="33"/>
      <c r="F2478" s="32" t="s">
        <v>4</v>
      </c>
      <c r="G2478" s="33">
        <v>6</v>
      </c>
      <c r="H2478" s="90"/>
      <c r="I2478" s="35"/>
      <c r="J2478" s="36"/>
      <c r="K2478" s="35"/>
      <c r="L2478" s="35"/>
      <c r="M2478" s="35"/>
    </row>
    <row r="2479" spans="1:14" hidden="1" x14ac:dyDescent="0.35">
      <c r="A2479" s="2">
        <f xml:space="preserve"> ROW( data_scaledImpacts[[#This Row],[row_id]] ) - ROW( data_scaledImpacts[[#Headers],[row_id]] )</f>
        <v>2478</v>
      </c>
      <c r="B2479" s="32" t="s">
        <v>275</v>
      </c>
      <c r="C2479" s="33" t="s">
        <v>40</v>
      </c>
      <c r="D2479" s="34" t="s">
        <v>115</v>
      </c>
      <c r="E2479" s="33"/>
      <c r="F2479" s="32" t="s">
        <v>4</v>
      </c>
      <c r="G2479" s="33">
        <v>7</v>
      </c>
      <c r="H2479" s="90"/>
      <c r="I2479" s="35"/>
      <c r="J2479" s="36"/>
      <c r="K2479" s="35"/>
      <c r="L2479" s="35"/>
      <c r="M2479" s="35"/>
    </row>
    <row r="2480" spans="1:14" hidden="1" x14ac:dyDescent="0.35">
      <c r="A2480" s="2">
        <f xml:space="preserve"> ROW( data_scaledImpacts[[#This Row],[row_id]] ) - ROW( data_scaledImpacts[[#Headers],[row_id]] )</f>
        <v>2479</v>
      </c>
      <c r="B2480" s="32" t="s">
        <v>524</v>
      </c>
      <c r="C2480" s="33" t="s">
        <v>40</v>
      </c>
      <c r="D2480" s="34" t="s">
        <v>527</v>
      </c>
      <c r="E2480" s="33" t="s">
        <v>529</v>
      </c>
      <c r="F2480" s="32" t="s">
        <v>0</v>
      </c>
      <c r="G2480" s="33">
        <v>1</v>
      </c>
      <c r="H2480" s="90"/>
      <c r="I2480" s="138">
        <v>3436263.3524039299</v>
      </c>
      <c r="J2480" s="36"/>
      <c r="K2480" s="138">
        <v>862748.97297541401</v>
      </c>
      <c r="L2480" s="138">
        <v>5916425.4710204601</v>
      </c>
      <c r="M2480" s="138">
        <v>1079872.9341452499</v>
      </c>
      <c r="N2480" s="131">
        <v>369749.83767418697</v>
      </c>
    </row>
    <row r="2481" spans="1:14" hidden="1" x14ac:dyDescent="0.35">
      <c r="A2481" s="2">
        <f xml:space="preserve"> ROW( data_scaledImpacts[[#This Row],[row_id]] ) - ROW( data_scaledImpacts[[#Headers],[row_id]] )</f>
        <v>2480</v>
      </c>
      <c r="B2481" s="32" t="s">
        <v>524</v>
      </c>
      <c r="C2481" s="33" t="s">
        <v>40</v>
      </c>
      <c r="D2481" s="34" t="s">
        <v>527</v>
      </c>
      <c r="E2481" s="33" t="s">
        <v>529</v>
      </c>
      <c r="F2481" s="32" t="s">
        <v>0</v>
      </c>
      <c r="G2481" s="33">
        <v>2</v>
      </c>
      <c r="H2481" s="90"/>
      <c r="I2481" s="138">
        <v>6566041.8500841297</v>
      </c>
      <c r="J2481" s="36"/>
      <c r="K2481" s="138">
        <v>1944780.38562912</v>
      </c>
      <c r="L2481" s="138">
        <v>12744863.161929499</v>
      </c>
      <c r="M2481" s="138">
        <v>2304182.7862162502</v>
      </c>
      <c r="N2481" s="131">
        <v>1113705.9136431899</v>
      </c>
    </row>
    <row r="2482" spans="1:14" hidden="1" x14ac:dyDescent="0.35">
      <c r="A2482" s="2">
        <f xml:space="preserve"> ROW( data_scaledImpacts[[#This Row],[row_id]] ) - ROW( data_scaledImpacts[[#Headers],[row_id]] )</f>
        <v>2481</v>
      </c>
      <c r="B2482" s="32" t="s">
        <v>524</v>
      </c>
      <c r="C2482" s="33" t="s">
        <v>40</v>
      </c>
      <c r="D2482" s="34" t="s">
        <v>527</v>
      </c>
      <c r="E2482" s="33" t="s">
        <v>529</v>
      </c>
      <c r="F2482" s="32" t="s">
        <v>0</v>
      </c>
      <c r="G2482" s="33">
        <v>3</v>
      </c>
      <c r="H2482" s="90"/>
      <c r="I2482" s="138">
        <v>9754348.8272724207</v>
      </c>
      <c r="J2482" s="36"/>
      <c r="K2482" s="138">
        <v>3600449.2212239699</v>
      </c>
      <c r="L2482" s="138">
        <v>18703649.247012801</v>
      </c>
      <c r="M2482" s="138">
        <v>3624965.2822644399</v>
      </c>
      <c r="N2482" s="131">
        <v>1721559.37380764</v>
      </c>
    </row>
    <row r="2483" spans="1:14" hidden="1" x14ac:dyDescent="0.35">
      <c r="A2483" s="2">
        <f xml:space="preserve"> ROW( data_scaledImpacts[[#This Row],[row_id]] ) - ROW( data_scaledImpacts[[#Headers],[row_id]] )</f>
        <v>2482</v>
      </c>
      <c r="B2483" s="32" t="s">
        <v>524</v>
      </c>
      <c r="C2483" s="33" t="s">
        <v>40</v>
      </c>
      <c r="D2483" s="34" t="s">
        <v>527</v>
      </c>
      <c r="E2483" s="33" t="s">
        <v>529</v>
      </c>
      <c r="F2483" s="32" t="s">
        <v>0</v>
      </c>
      <c r="G2483" s="33">
        <v>4</v>
      </c>
      <c r="H2483" s="90"/>
      <c r="I2483" s="138">
        <v>14363197.183434</v>
      </c>
      <c r="J2483" s="36"/>
      <c r="K2483" s="138">
        <v>5610836.5822464004</v>
      </c>
      <c r="L2483" s="138">
        <v>26210029.5173981</v>
      </c>
      <c r="M2483" s="138">
        <v>5243811.1086067604</v>
      </c>
      <c r="N2483" s="131">
        <v>2737883.5621397099</v>
      </c>
    </row>
    <row r="2484" spans="1:14" hidden="1" x14ac:dyDescent="0.35">
      <c r="A2484" s="2">
        <f xml:space="preserve"> ROW( data_scaledImpacts[[#This Row],[row_id]] ) - ROW( data_scaledImpacts[[#Headers],[row_id]] )</f>
        <v>2483</v>
      </c>
      <c r="B2484" s="32" t="s">
        <v>524</v>
      </c>
      <c r="C2484" s="33" t="s">
        <v>40</v>
      </c>
      <c r="D2484" s="34" t="s">
        <v>527</v>
      </c>
      <c r="E2484" s="33" t="s">
        <v>529</v>
      </c>
      <c r="F2484" s="32" t="s">
        <v>0</v>
      </c>
      <c r="G2484" s="33">
        <v>5</v>
      </c>
      <c r="H2484" s="90"/>
      <c r="I2484" s="138">
        <v>19020150.730946399</v>
      </c>
      <c r="J2484" s="36"/>
      <c r="K2484" s="138">
        <v>7702940.1901535699</v>
      </c>
      <c r="L2484" s="138">
        <v>32962510.9836195</v>
      </c>
      <c r="M2484" s="138">
        <v>6223158.1524196202</v>
      </c>
      <c r="N2484" s="131">
        <v>3706292.6299710702</v>
      </c>
    </row>
    <row r="2485" spans="1:14" hidden="1" x14ac:dyDescent="0.35">
      <c r="A2485" s="2">
        <f xml:space="preserve"> ROW( data_scaledImpacts[[#This Row],[row_id]] ) - ROW( data_scaledImpacts[[#Headers],[row_id]] )</f>
        <v>2484</v>
      </c>
      <c r="B2485" s="32" t="s">
        <v>524</v>
      </c>
      <c r="C2485" s="33" t="s">
        <v>40</v>
      </c>
      <c r="D2485" s="34" t="s">
        <v>527</v>
      </c>
      <c r="E2485" s="33" t="s">
        <v>529</v>
      </c>
      <c r="F2485" s="32" t="s">
        <v>0</v>
      </c>
      <c r="G2485" s="33">
        <v>6</v>
      </c>
      <c r="H2485" s="90"/>
      <c r="I2485" s="138">
        <v>24902263.230805401</v>
      </c>
      <c r="J2485" s="36"/>
      <c r="K2485" s="138">
        <v>10282924.404931501</v>
      </c>
      <c r="L2485" s="138">
        <v>43627135.265875898</v>
      </c>
      <c r="M2485" s="138">
        <v>8403938.8352232296</v>
      </c>
      <c r="N2485" s="131">
        <v>5102669.55596611</v>
      </c>
    </row>
    <row r="2486" spans="1:14" hidden="1" x14ac:dyDescent="0.35">
      <c r="A2486" s="2">
        <f xml:space="preserve"> ROW( data_scaledImpacts[[#This Row],[row_id]] ) - ROW( data_scaledImpacts[[#Headers],[row_id]] )</f>
        <v>2485</v>
      </c>
      <c r="B2486" s="32" t="s">
        <v>524</v>
      </c>
      <c r="C2486" s="33" t="s">
        <v>40</v>
      </c>
      <c r="D2486" s="34" t="s">
        <v>527</v>
      </c>
      <c r="E2486" s="33" t="s">
        <v>529</v>
      </c>
      <c r="F2486" s="32" t="s">
        <v>1</v>
      </c>
      <c r="G2486" s="33">
        <v>1</v>
      </c>
      <c r="H2486" s="90"/>
      <c r="I2486" s="138">
        <v>2066815.90602982</v>
      </c>
      <c r="J2486" s="36"/>
      <c r="K2486" s="138">
        <v>558335.96431618405</v>
      </c>
      <c r="L2486" s="138">
        <v>4616870.4106066301</v>
      </c>
      <c r="M2486" s="138">
        <v>1097247.76283822</v>
      </c>
      <c r="N2486" s="131">
        <v>364900.17367181397</v>
      </c>
    </row>
    <row r="2487" spans="1:14" hidden="1" x14ac:dyDescent="0.35">
      <c r="A2487" s="2">
        <f xml:space="preserve"> ROW( data_scaledImpacts[[#This Row],[row_id]] ) - ROW( data_scaledImpacts[[#Headers],[row_id]] )</f>
        <v>2486</v>
      </c>
      <c r="B2487" s="32" t="s">
        <v>524</v>
      </c>
      <c r="C2487" s="33" t="s">
        <v>40</v>
      </c>
      <c r="D2487" s="34" t="s">
        <v>527</v>
      </c>
      <c r="E2487" s="33" t="s">
        <v>529</v>
      </c>
      <c r="F2487" s="32" t="s">
        <v>1</v>
      </c>
      <c r="G2487" s="33">
        <v>2</v>
      </c>
      <c r="H2487" s="90"/>
      <c r="I2487" s="138">
        <v>4458951.1352621997</v>
      </c>
      <c r="J2487" s="36"/>
      <c r="K2487" s="138">
        <v>1305027.0480182001</v>
      </c>
      <c r="L2487" s="138">
        <v>9789827.5255126506</v>
      </c>
      <c r="M2487" s="138">
        <v>1969237.17356932</v>
      </c>
      <c r="N2487" s="131">
        <v>831242.33475712396</v>
      </c>
    </row>
    <row r="2488" spans="1:14" hidden="1" x14ac:dyDescent="0.35">
      <c r="A2488" s="2">
        <f xml:space="preserve"> ROW( data_scaledImpacts[[#This Row],[row_id]] ) - ROW( data_scaledImpacts[[#Headers],[row_id]] )</f>
        <v>2487</v>
      </c>
      <c r="B2488" s="32" t="s">
        <v>524</v>
      </c>
      <c r="C2488" s="33" t="s">
        <v>40</v>
      </c>
      <c r="D2488" s="34" t="s">
        <v>527</v>
      </c>
      <c r="E2488" s="33" t="s">
        <v>529</v>
      </c>
      <c r="F2488" s="32" t="s">
        <v>1</v>
      </c>
      <c r="G2488" s="33">
        <v>3</v>
      </c>
      <c r="H2488" s="90"/>
      <c r="I2488" s="138">
        <v>7972354.9104378195</v>
      </c>
      <c r="J2488" s="36"/>
      <c r="K2488" s="138">
        <v>2460408.3749654</v>
      </c>
      <c r="L2488" s="138">
        <v>17655478.6611026</v>
      </c>
      <c r="M2488" s="138">
        <v>3582712.6554999701</v>
      </c>
      <c r="N2488" s="131">
        <v>1234648.5841280001</v>
      </c>
    </row>
    <row r="2489" spans="1:14" hidden="1" x14ac:dyDescent="0.35">
      <c r="A2489" s="2">
        <f xml:space="preserve"> ROW( data_scaledImpacts[[#This Row],[row_id]] ) - ROW( data_scaledImpacts[[#Headers],[row_id]] )</f>
        <v>2488</v>
      </c>
      <c r="B2489" s="32" t="s">
        <v>524</v>
      </c>
      <c r="C2489" s="33" t="s">
        <v>40</v>
      </c>
      <c r="D2489" s="34" t="s">
        <v>527</v>
      </c>
      <c r="E2489" s="33" t="s">
        <v>529</v>
      </c>
      <c r="F2489" s="32" t="s">
        <v>1</v>
      </c>
      <c r="G2489" s="33">
        <v>4</v>
      </c>
      <c r="H2489" s="90"/>
      <c r="I2489" s="138">
        <v>10824504.9031025</v>
      </c>
      <c r="J2489" s="36"/>
      <c r="K2489" s="138">
        <v>4038617.3477854598</v>
      </c>
      <c r="L2489" s="138">
        <v>23605924.012229901</v>
      </c>
      <c r="M2489" s="138">
        <v>4644622.2973663798</v>
      </c>
      <c r="N2489" s="131">
        <v>2118859.40486984</v>
      </c>
    </row>
    <row r="2490" spans="1:14" hidden="1" x14ac:dyDescent="0.35">
      <c r="A2490" s="2">
        <f xml:space="preserve"> ROW( data_scaledImpacts[[#This Row],[row_id]] ) - ROW( data_scaledImpacts[[#Headers],[row_id]] )</f>
        <v>2489</v>
      </c>
      <c r="B2490" s="32" t="s">
        <v>524</v>
      </c>
      <c r="C2490" s="33" t="s">
        <v>40</v>
      </c>
      <c r="D2490" s="34" t="s">
        <v>527</v>
      </c>
      <c r="E2490" s="33" t="s">
        <v>529</v>
      </c>
      <c r="F2490" s="32" t="s">
        <v>1</v>
      </c>
      <c r="G2490" s="33">
        <v>5</v>
      </c>
      <c r="H2490" s="90"/>
      <c r="I2490" s="138">
        <v>14392021.592558</v>
      </c>
      <c r="J2490" s="36"/>
      <c r="K2490" s="138">
        <v>4850301.95867771</v>
      </c>
      <c r="L2490" s="138">
        <v>33261135.0457597</v>
      </c>
      <c r="M2490" s="138">
        <v>6929649.7534910403</v>
      </c>
      <c r="N2490" s="131">
        <v>2271375.43830592</v>
      </c>
    </row>
    <row r="2491" spans="1:14" hidden="1" x14ac:dyDescent="0.35">
      <c r="A2491" s="2">
        <f xml:space="preserve"> ROW( data_scaledImpacts[[#This Row],[row_id]] ) - ROW( data_scaledImpacts[[#Headers],[row_id]] )</f>
        <v>2490</v>
      </c>
      <c r="B2491" s="32" t="s">
        <v>524</v>
      </c>
      <c r="C2491" s="33" t="s">
        <v>40</v>
      </c>
      <c r="D2491" s="34" t="s">
        <v>527</v>
      </c>
      <c r="E2491" s="33" t="s">
        <v>529</v>
      </c>
      <c r="F2491" s="32" t="s">
        <v>5</v>
      </c>
      <c r="G2491" s="33">
        <v>1</v>
      </c>
      <c r="H2491" s="90"/>
      <c r="I2491" s="138">
        <v>3783161.5292663099</v>
      </c>
      <c r="J2491" s="36"/>
      <c r="K2491" s="138">
        <v>595473.58182424796</v>
      </c>
      <c r="L2491" s="138">
        <v>7422465.9902561298</v>
      </c>
      <c r="M2491" s="138">
        <v>1623316.55407964</v>
      </c>
      <c r="N2491" s="131">
        <v>381948.00566097302</v>
      </c>
    </row>
    <row r="2492" spans="1:14" hidden="1" x14ac:dyDescent="0.35">
      <c r="A2492" s="2">
        <f xml:space="preserve"> ROW( data_scaledImpacts[[#This Row],[row_id]] ) - ROW( data_scaledImpacts[[#Headers],[row_id]] )</f>
        <v>2491</v>
      </c>
      <c r="B2492" s="32" t="s">
        <v>524</v>
      </c>
      <c r="C2492" s="33" t="s">
        <v>40</v>
      </c>
      <c r="D2492" s="34" t="s">
        <v>527</v>
      </c>
      <c r="E2492" s="33" t="s">
        <v>529</v>
      </c>
      <c r="F2492" s="32" t="s">
        <v>5</v>
      </c>
      <c r="G2492" s="33">
        <v>2</v>
      </c>
      <c r="H2492" s="90"/>
      <c r="I2492" s="138">
        <v>6499402.5473907404</v>
      </c>
      <c r="J2492" s="36"/>
      <c r="K2492" s="138">
        <v>1429523.3586044</v>
      </c>
      <c r="L2492" s="138">
        <v>14422425.1557086</v>
      </c>
      <c r="M2492" s="138">
        <v>3086498.8548976802</v>
      </c>
      <c r="N2492" s="131">
        <v>829160.08463198296</v>
      </c>
    </row>
    <row r="2493" spans="1:14" hidden="1" x14ac:dyDescent="0.35">
      <c r="A2493" s="2">
        <f xml:space="preserve"> ROW( data_scaledImpacts[[#This Row],[row_id]] ) - ROW( data_scaledImpacts[[#Headers],[row_id]] )</f>
        <v>2492</v>
      </c>
      <c r="B2493" s="32" t="s">
        <v>524</v>
      </c>
      <c r="C2493" s="33" t="s">
        <v>40</v>
      </c>
      <c r="D2493" s="34" t="s">
        <v>527</v>
      </c>
      <c r="E2493" s="33" t="s">
        <v>529</v>
      </c>
      <c r="F2493" s="32" t="s">
        <v>5</v>
      </c>
      <c r="G2493" s="33">
        <v>3</v>
      </c>
      <c r="H2493" s="90"/>
      <c r="I2493" s="138">
        <v>11219938.837545101</v>
      </c>
      <c r="J2493" s="36"/>
      <c r="K2493" s="138">
        <v>2809214.44972341</v>
      </c>
      <c r="L2493" s="138">
        <v>21894058.040005501</v>
      </c>
      <c r="M2493" s="138">
        <v>4772118.5744826403</v>
      </c>
      <c r="N2493" s="131">
        <v>1587288.5728680999</v>
      </c>
    </row>
    <row r="2494" spans="1:14" hidden="1" x14ac:dyDescent="0.35">
      <c r="A2494" s="2">
        <f xml:space="preserve"> ROW( data_scaledImpacts[[#This Row],[row_id]] ) - ROW( data_scaledImpacts[[#Headers],[row_id]] )</f>
        <v>2493</v>
      </c>
      <c r="B2494" s="32" t="s">
        <v>524</v>
      </c>
      <c r="C2494" s="33" t="s">
        <v>40</v>
      </c>
      <c r="D2494" s="34" t="s">
        <v>527</v>
      </c>
      <c r="E2494" s="33" t="s">
        <v>529</v>
      </c>
      <c r="F2494" s="32" t="s">
        <v>5</v>
      </c>
      <c r="G2494" s="33">
        <v>4</v>
      </c>
      <c r="H2494" s="90"/>
      <c r="I2494" s="138">
        <v>15739635.7291342</v>
      </c>
      <c r="J2494" s="36"/>
      <c r="K2494" s="138">
        <v>3869350.42823717</v>
      </c>
      <c r="L2494" s="138">
        <v>31267474.696778499</v>
      </c>
      <c r="M2494" s="138">
        <v>6524226.8604180804</v>
      </c>
      <c r="N2494" s="131">
        <v>2290085.6918294202</v>
      </c>
    </row>
    <row r="2495" spans="1:14" hidden="1" x14ac:dyDescent="0.35">
      <c r="A2495" s="2">
        <f xml:space="preserve"> ROW( data_scaledImpacts[[#This Row],[row_id]] ) - ROW( data_scaledImpacts[[#Headers],[row_id]] )</f>
        <v>2494</v>
      </c>
      <c r="B2495" s="32" t="s">
        <v>524</v>
      </c>
      <c r="C2495" s="33" t="s">
        <v>40</v>
      </c>
      <c r="D2495" s="34" t="s">
        <v>527</v>
      </c>
      <c r="E2495" s="33" t="s">
        <v>529</v>
      </c>
      <c r="F2495" s="32" t="s">
        <v>5</v>
      </c>
      <c r="G2495" s="33">
        <v>5</v>
      </c>
      <c r="H2495" s="90"/>
      <c r="I2495" s="138">
        <v>18853487.6145663</v>
      </c>
      <c r="J2495" s="36"/>
      <c r="K2495" s="138">
        <v>4371678.8035905398</v>
      </c>
      <c r="L2495" s="138">
        <v>38169588.396118097</v>
      </c>
      <c r="M2495" s="138">
        <v>7785391.3459142502</v>
      </c>
      <c r="N2495" s="131">
        <v>2853859.24830114</v>
      </c>
    </row>
    <row r="2496" spans="1:14" hidden="1" x14ac:dyDescent="0.35">
      <c r="A2496" s="2">
        <f xml:space="preserve"> ROW( data_scaledImpacts[[#This Row],[row_id]] ) - ROW( data_scaledImpacts[[#Headers],[row_id]] )</f>
        <v>2495</v>
      </c>
      <c r="B2496" s="32" t="s">
        <v>524</v>
      </c>
      <c r="C2496" s="33" t="s">
        <v>40</v>
      </c>
      <c r="D2496" s="34" t="s">
        <v>527</v>
      </c>
      <c r="E2496" s="33" t="s">
        <v>529</v>
      </c>
      <c r="F2496" s="32" t="s">
        <v>5</v>
      </c>
      <c r="G2496" s="33">
        <v>6</v>
      </c>
      <c r="H2496" s="90"/>
      <c r="I2496" s="138">
        <v>25590306.0987183</v>
      </c>
      <c r="J2496" s="36"/>
      <c r="K2496" s="138">
        <v>6789920.5256195301</v>
      </c>
      <c r="L2496" s="138">
        <v>49808669.826200299</v>
      </c>
      <c r="M2496" s="138">
        <v>10385509.027238101</v>
      </c>
      <c r="N2496" s="131">
        <v>3848391.8436601199</v>
      </c>
    </row>
    <row r="2497" spans="1:14" hidden="1" x14ac:dyDescent="0.35">
      <c r="A2497" s="2">
        <f xml:space="preserve"> ROW( data_scaledImpacts[[#This Row],[row_id]] ) - ROW( data_scaledImpacts[[#Headers],[row_id]] )</f>
        <v>2496</v>
      </c>
      <c r="B2497" s="32" t="s">
        <v>524</v>
      </c>
      <c r="C2497" s="33" t="s">
        <v>40</v>
      </c>
      <c r="D2497" s="34" t="s">
        <v>527</v>
      </c>
      <c r="E2497" s="33" t="s">
        <v>529</v>
      </c>
      <c r="F2497" s="32" t="s">
        <v>2</v>
      </c>
      <c r="G2497" s="33">
        <v>1</v>
      </c>
      <c r="H2497" s="90"/>
      <c r="I2497" s="138">
        <v>2733138.1094575399</v>
      </c>
      <c r="J2497" s="36"/>
      <c r="K2497" s="138">
        <v>745192.50268066803</v>
      </c>
      <c r="L2497" s="138">
        <v>6016047.1492907899</v>
      </c>
      <c r="M2497" s="138">
        <v>1133824.0178334999</v>
      </c>
      <c r="N2497" s="131">
        <v>411711.06102785002</v>
      </c>
    </row>
    <row r="2498" spans="1:14" hidden="1" x14ac:dyDescent="0.35">
      <c r="A2498" s="2">
        <f xml:space="preserve"> ROW( data_scaledImpacts[[#This Row],[row_id]] ) - ROW( data_scaledImpacts[[#Headers],[row_id]] )</f>
        <v>2497</v>
      </c>
      <c r="B2498" s="32" t="s">
        <v>524</v>
      </c>
      <c r="C2498" s="33" t="s">
        <v>40</v>
      </c>
      <c r="D2498" s="34" t="s">
        <v>527</v>
      </c>
      <c r="E2498" s="33" t="s">
        <v>529</v>
      </c>
      <c r="F2498" s="32" t="s">
        <v>2</v>
      </c>
      <c r="G2498" s="33">
        <v>2</v>
      </c>
      <c r="H2498" s="90"/>
      <c r="I2498" s="138">
        <v>4435065.0306944204</v>
      </c>
      <c r="J2498" s="36"/>
      <c r="K2498" s="138">
        <v>1507043.2164984499</v>
      </c>
      <c r="L2498" s="138">
        <v>13140662.9696144</v>
      </c>
      <c r="M2498" s="138">
        <v>2352026.4743684502</v>
      </c>
      <c r="N2498" s="131">
        <v>977616.52139633102</v>
      </c>
    </row>
    <row r="2499" spans="1:14" hidden="1" x14ac:dyDescent="0.35">
      <c r="A2499" s="2">
        <f xml:space="preserve"> ROW( data_scaledImpacts[[#This Row],[row_id]] ) - ROW( data_scaledImpacts[[#Headers],[row_id]] )</f>
        <v>2498</v>
      </c>
      <c r="B2499" s="32" t="s">
        <v>524</v>
      </c>
      <c r="C2499" s="33" t="s">
        <v>40</v>
      </c>
      <c r="D2499" s="34" t="s">
        <v>527</v>
      </c>
      <c r="E2499" s="33" t="s">
        <v>529</v>
      </c>
      <c r="F2499" s="32" t="s">
        <v>2</v>
      </c>
      <c r="G2499" s="33">
        <v>3</v>
      </c>
      <c r="H2499" s="90"/>
      <c r="I2499" s="138">
        <v>9044093.5099753495</v>
      </c>
      <c r="J2499" s="36"/>
      <c r="K2499" s="138">
        <v>2006110.01308701</v>
      </c>
      <c r="L2499" s="138">
        <v>21148448.162994701</v>
      </c>
      <c r="M2499" s="138">
        <v>3584027.8031563</v>
      </c>
      <c r="N2499" s="131">
        <v>1470218.7400895399</v>
      </c>
    </row>
    <row r="2500" spans="1:14" hidden="1" x14ac:dyDescent="0.35">
      <c r="A2500" s="2">
        <f xml:space="preserve"> ROW( data_scaledImpacts[[#This Row],[row_id]] ) - ROW( data_scaledImpacts[[#Headers],[row_id]] )</f>
        <v>2499</v>
      </c>
      <c r="B2500" s="32" t="s">
        <v>524</v>
      </c>
      <c r="C2500" s="33" t="s">
        <v>40</v>
      </c>
      <c r="D2500" s="34" t="s">
        <v>527</v>
      </c>
      <c r="E2500" s="33" t="s">
        <v>529</v>
      </c>
      <c r="F2500" s="32" t="s">
        <v>3</v>
      </c>
      <c r="G2500" s="33">
        <v>1</v>
      </c>
      <c r="H2500" s="90"/>
      <c r="I2500" s="138">
        <v>2478947.1614024001</v>
      </c>
      <c r="J2500" s="36"/>
      <c r="K2500" s="138">
        <v>983729.90796467406</v>
      </c>
      <c r="L2500" s="138">
        <v>8296568.3820345197</v>
      </c>
      <c r="M2500" s="138">
        <v>1293236.79470516</v>
      </c>
      <c r="N2500" s="131">
        <v>264449.32250485203</v>
      </c>
    </row>
    <row r="2501" spans="1:14" hidden="1" x14ac:dyDescent="0.35">
      <c r="A2501" s="2">
        <f xml:space="preserve"> ROW( data_scaledImpacts[[#This Row],[row_id]] ) - ROW( data_scaledImpacts[[#Headers],[row_id]] )</f>
        <v>2500</v>
      </c>
      <c r="B2501" s="32" t="s">
        <v>524</v>
      </c>
      <c r="C2501" s="33" t="s">
        <v>40</v>
      </c>
      <c r="D2501" s="34" t="s">
        <v>527</v>
      </c>
      <c r="E2501" s="33" t="s">
        <v>529</v>
      </c>
      <c r="F2501" s="32" t="s">
        <v>3</v>
      </c>
      <c r="G2501" s="33">
        <v>2</v>
      </c>
      <c r="H2501" s="90"/>
      <c r="I2501" s="138">
        <v>5226084.7190372804</v>
      </c>
      <c r="J2501" s="36"/>
      <c r="K2501" s="138">
        <v>1597502.86447903</v>
      </c>
      <c r="L2501" s="138">
        <v>13202171.4104647</v>
      </c>
      <c r="M2501" s="138">
        <v>2739849.55090502</v>
      </c>
      <c r="N2501" s="131">
        <v>749824.26325191697</v>
      </c>
    </row>
    <row r="2502" spans="1:14" hidden="1" x14ac:dyDescent="0.35">
      <c r="A2502" s="2">
        <f xml:space="preserve"> ROW( data_scaledImpacts[[#This Row],[row_id]] ) - ROW( data_scaledImpacts[[#Headers],[row_id]] )</f>
        <v>2501</v>
      </c>
      <c r="B2502" s="32" t="s">
        <v>524</v>
      </c>
      <c r="C2502" s="33" t="s">
        <v>40</v>
      </c>
      <c r="D2502" s="34" t="s">
        <v>527</v>
      </c>
      <c r="E2502" s="33" t="s">
        <v>529</v>
      </c>
      <c r="F2502" s="32" t="s">
        <v>3</v>
      </c>
      <c r="G2502" s="33">
        <v>3</v>
      </c>
      <c r="H2502" s="90"/>
      <c r="I2502" s="138">
        <v>8388426.5660332004</v>
      </c>
      <c r="J2502" s="36"/>
      <c r="K2502" s="138">
        <v>2377978.2186566899</v>
      </c>
      <c r="L2502" s="138">
        <v>20684149.4931584</v>
      </c>
      <c r="M2502" s="138">
        <v>3678073.22720765</v>
      </c>
      <c r="N2502" s="131">
        <v>1185585.33095212</v>
      </c>
    </row>
    <row r="2503" spans="1:14" hidden="1" x14ac:dyDescent="0.35">
      <c r="A2503" s="2">
        <f xml:space="preserve"> ROW( data_scaledImpacts[[#This Row],[row_id]] ) - ROW( data_scaledImpacts[[#Headers],[row_id]] )</f>
        <v>2502</v>
      </c>
      <c r="B2503" s="32" t="s">
        <v>524</v>
      </c>
      <c r="C2503" s="33" t="s">
        <v>40</v>
      </c>
      <c r="D2503" s="34" t="s">
        <v>527</v>
      </c>
      <c r="E2503" s="33" t="s">
        <v>529</v>
      </c>
      <c r="F2503" s="32" t="s">
        <v>3</v>
      </c>
      <c r="G2503" s="33">
        <v>4</v>
      </c>
      <c r="H2503" s="90"/>
      <c r="I2503" s="138">
        <v>12022708.7084415</v>
      </c>
      <c r="J2503" s="36"/>
      <c r="K2503" s="138">
        <v>4104108.1865548301</v>
      </c>
      <c r="L2503" s="138">
        <v>27121168.3414606</v>
      </c>
      <c r="M2503" s="138">
        <v>4807918.8600639096</v>
      </c>
      <c r="N2503" s="131">
        <v>2177506.1635091002</v>
      </c>
    </row>
    <row r="2504" spans="1:14" hidden="1" x14ac:dyDescent="0.35">
      <c r="A2504" s="2">
        <f xml:space="preserve"> ROW( data_scaledImpacts[[#This Row],[row_id]] ) - ROW( data_scaledImpacts[[#Headers],[row_id]] )</f>
        <v>2503</v>
      </c>
      <c r="B2504" s="32" t="s">
        <v>524</v>
      </c>
      <c r="C2504" s="33" t="s">
        <v>40</v>
      </c>
      <c r="D2504" s="34" t="s">
        <v>527</v>
      </c>
      <c r="E2504" s="33" t="s">
        <v>529</v>
      </c>
      <c r="F2504" s="32" t="s">
        <v>3</v>
      </c>
      <c r="G2504" s="33">
        <v>5</v>
      </c>
      <c r="H2504" s="90"/>
      <c r="I2504" s="138">
        <v>16316933.6972229</v>
      </c>
      <c r="J2504" s="36"/>
      <c r="K2504" s="138">
        <v>5813284.7234696997</v>
      </c>
      <c r="L2504" s="138">
        <v>33603332.573935002</v>
      </c>
      <c r="M2504" s="138">
        <v>5782189.7101710802</v>
      </c>
      <c r="N2504" s="131">
        <v>2826747.0300751501</v>
      </c>
    </row>
    <row r="2505" spans="1:14" hidden="1" x14ac:dyDescent="0.35">
      <c r="A2505" s="2">
        <f xml:space="preserve"> ROW( data_scaledImpacts[[#This Row],[row_id]] ) - ROW( data_scaledImpacts[[#Headers],[row_id]] )</f>
        <v>2504</v>
      </c>
      <c r="B2505" s="32" t="s">
        <v>524</v>
      </c>
      <c r="C2505" s="33" t="s">
        <v>40</v>
      </c>
      <c r="D2505" s="34" t="s">
        <v>527</v>
      </c>
      <c r="E2505" s="33" t="s">
        <v>529</v>
      </c>
      <c r="F2505" s="32" t="s">
        <v>3</v>
      </c>
      <c r="G2505" s="33">
        <v>6</v>
      </c>
      <c r="H2505" s="90"/>
      <c r="I2505" s="138">
        <v>22623403.341915801</v>
      </c>
      <c r="J2505" s="36"/>
      <c r="K2505" s="138">
        <v>7642070.5454621101</v>
      </c>
      <c r="L2505" s="138">
        <v>44088002.937737897</v>
      </c>
      <c r="M2505" s="138">
        <v>7570095.4177654302</v>
      </c>
      <c r="N2505" s="131">
        <v>3691256.8218839299</v>
      </c>
    </row>
    <row r="2506" spans="1:14" hidden="1" x14ac:dyDescent="0.35">
      <c r="A2506" s="2">
        <f xml:space="preserve"> ROW( data_scaledImpacts[[#This Row],[row_id]] ) - ROW( data_scaledImpacts[[#Headers],[row_id]] )</f>
        <v>2505</v>
      </c>
      <c r="B2506" s="32" t="s">
        <v>524</v>
      </c>
      <c r="C2506" s="33" t="s">
        <v>40</v>
      </c>
      <c r="D2506" s="34" t="s">
        <v>527</v>
      </c>
      <c r="E2506" s="33" t="s">
        <v>529</v>
      </c>
      <c r="F2506" s="32" t="s">
        <v>4</v>
      </c>
      <c r="G2506" s="33">
        <v>1</v>
      </c>
      <c r="H2506" s="90"/>
      <c r="I2506" s="138">
        <v>1705129.2503648601</v>
      </c>
      <c r="J2506" s="36"/>
      <c r="K2506" s="138">
        <v>632293.72637804796</v>
      </c>
      <c r="L2506" s="138">
        <v>4813298.0348453699</v>
      </c>
      <c r="M2506" s="138">
        <v>996683.331184307</v>
      </c>
      <c r="N2506" s="131">
        <v>262918.59895816102</v>
      </c>
    </row>
    <row r="2507" spans="1:14" hidden="1" x14ac:dyDescent="0.35">
      <c r="A2507" s="2">
        <f xml:space="preserve"> ROW( data_scaledImpacts[[#This Row],[row_id]] ) - ROW( data_scaledImpacts[[#Headers],[row_id]] )</f>
        <v>2506</v>
      </c>
      <c r="B2507" s="32" t="s">
        <v>524</v>
      </c>
      <c r="C2507" s="33" t="s">
        <v>40</v>
      </c>
      <c r="D2507" s="34" t="s">
        <v>527</v>
      </c>
      <c r="E2507" s="33" t="s">
        <v>529</v>
      </c>
      <c r="F2507" s="32" t="s">
        <v>4</v>
      </c>
      <c r="G2507" s="33">
        <v>2</v>
      </c>
      <c r="H2507" s="90"/>
      <c r="I2507" s="138">
        <v>4302851.89276144</v>
      </c>
      <c r="J2507" s="36"/>
      <c r="K2507" s="138">
        <v>1021766.44980247</v>
      </c>
      <c r="L2507" s="138">
        <v>10553027.991536399</v>
      </c>
      <c r="M2507" s="138">
        <v>2339284.5973623898</v>
      </c>
      <c r="N2507" s="131">
        <v>684154.28639723395</v>
      </c>
    </row>
    <row r="2508" spans="1:14" hidden="1" x14ac:dyDescent="0.35">
      <c r="A2508" s="2">
        <f xml:space="preserve"> ROW( data_scaledImpacts[[#This Row],[row_id]] ) - ROW( data_scaledImpacts[[#Headers],[row_id]] )</f>
        <v>2507</v>
      </c>
      <c r="B2508" s="32" t="s">
        <v>524</v>
      </c>
      <c r="C2508" s="33" t="s">
        <v>40</v>
      </c>
      <c r="D2508" s="34" t="s">
        <v>527</v>
      </c>
      <c r="E2508" s="33" t="s">
        <v>529</v>
      </c>
      <c r="F2508" s="32" t="s">
        <v>4</v>
      </c>
      <c r="G2508" s="33">
        <v>3</v>
      </c>
      <c r="H2508" s="90"/>
      <c r="I2508" s="138">
        <v>7420457.9277108302</v>
      </c>
      <c r="J2508" s="36"/>
      <c r="K2508" s="138">
        <v>1700548.7449464099</v>
      </c>
      <c r="L2508" s="138">
        <v>15977315.3781961</v>
      </c>
      <c r="M2508" s="138">
        <v>3456572.7182150199</v>
      </c>
      <c r="N2508" s="131">
        <v>1092804.9021006899</v>
      </c>
    </row>
    <row r="2509" spans="1:14" hidden="1" x14ac:dyDescent="0.35">
      <c r="A2509" s="2">
        <f xml:space="preserve"> ROW( data_scaledImpacts[[#This Row],[row_id]] ) - ROW( data_scaledImpacts[[#Headers],[row_id]] )</f>
        <v>2508</v>
      </c>
      <c r="B2509" s="32" t="s">
        <v>524</v>
      </c>
      <c r="C2509" s="33" t="s">
        <v>40</v>
      </c>
      <c r="D2509" s="34" t="s">
        <v>527</v>
      </c>
      <c r="E2509" s="33" t="s">
        <v>529</v>
      </c>
      <c r="F2509" s="32" t="s">
        <v>4</v>
      </c>
      <c r="G2509" s="33">
        <v>4</v>
      </c>
      <c r="H2509" s="90"/>
      <c r="I2509" s="138">
        <v>11567084.510265401</v>
      </c>
      <c r="J2509" s="36"/>
      <c r="K2509" s="138">
        <v>2812470.6397422398</v>
      </c>
      <c r="L2509" s="138">
        <v>23309910.787982799</v>
      </c>
      <c r="M2509" s="138">
        <v>4654157.4939802298</v>
      </c>
      <c r="N2509" s="131">
        <v>1514893.1053877301</v>
      </c>
    </row>
    <row r="2510" spans="1:14" hidden="1" x14ac:dyDescent="0.35">
      <c r="A2510" s="2">
        <f xml:space="preserve"> ROW( data_scaledImpacts[[#This Row],[row_id]] ) - ROW( data_scaledImpacts[[#Headers],[row_id]] )</f>
        <v>2509</v>
      </c>
      <c r="B2510" s="32" t="s">
        <v>524</v>
      </c>
      <c r="C2510" s="33" t="s">
        <v>40</v>
      </c>
      <c r="D2510" s="34" t="s">
        <v>527</v>
      </c>
      <c r="E2510" s="33" t="s">
        <v>529</v>
      </c>
      <c r="F2510" s="32" t="s">
        <v>4</v>
      </c>
      <c r="G2510" s="33">
        <v>5</v>
      </c>
      <c r="H2510" s="90"/>
      <c r="I2510" s="138">
        <v>13994712.8490471</v>
      </c>
      <c r="J2510" s="36"/>
      <c r="K2510" s="138">
        <v>3744916.7184220101</v>
      </c>
      <c r="L2510" s="138">
        <v>31429671.451177701</v>
      </c>
      <c r="M2510" s="138">
        <v>6455293.77070235</v>
      </c>
      <c r="N2510" s="131">
        <v>2293471.6617842801</v>
      </c>
    </row>
    <row r="2511" spans="1:14" hidden="1" x14ac:dyDescent="0.35">
      <c r="A2511" s="2">
        <f xml:space="preserve"> ROW( data_scaledImpacts[[#This Row],[row_id]] ) - ROW( data_scaledImpacts[[#Headers],[row_id]] )</f>
        <v>2510</v>
      </c>
      <c r="B2511" s="32" t="s">
        <v>524</v>
      </c>
      <c r="C2511" s="33" t="s">
        <v>40</v>
      </c>
      <c r="D2511" s="34" t="s">
        <v>528</v>
      </c>
      <c r="E2511" s="33" t="s">
        <v>529</v>
      </c>
      <c r="F2511" s="32" t="s">
        <v>0</v>
      </c>
      <c r="G2511" s="33">
        <v>1</v>
      </c>
      <c r="H2511" s="90"/>
      <c r="I2511" s="138">
        <v>9184.1328054545393</v>
      </c>
      <c r="J2511" s="36"/>
      <c r="K2511" s="138">
        <v>4155.8770009090904</v>
      </c>
      <c r="L2511" s="138">
        <v>12323.898356363599</v>
      </c>
      <c r="M2511" s="138">
        <v>1729.39750272727</v>
      </c>
      <c r="N2511" s="131">
        <v>1443.01716545454</v>
      </c>
    </row>
    <row r="2512" spans="1:14" hidden="1" x14ac:dyDescent="0.35">
      <c r="A2512" s="2">
        <f xml:space="preserve"> ROW( data_scaledImpacts[[#This Row],[row_id]] ) - ROW( data_scaledImpacts[[#Headers],[row_id]] )</f>
        <v>2511</v>
      </c>
      <c r="B2512" s="32" t="s">
        <v>524</v>
      </c>
      <c r="C2512" s="33" t="s">
        <v>40</v>
      </c>
      <c r="D2512" s="34" t="s">
        <v>528</v>
      </c>
      <c r="E2512" s="33" t="s">
        <v>529</v>
      </c>
      <c r="F2512" s="32" t="s">
        <v>0</v>
      </c>
      <c r="G2512" s="33">
        <v>2</v>
      </c>
      <c r="H2512" s="90"/>
      <c r="I2512" s="138">
        <v>17247.679496363598</v>
      </c>
      <c r="J2512" s="36"/>
      <c r="K2512" s="138">
        <v>8985.1319545454498</v>
      </c>
      <c r="L2512" s="138">
        <v>26734.969534545398</v>
      </c>
      <c r="M2512" s="138">
        <v>3698.31763181818</v>
      </c>
      <c r="N2512" s="131">
        <v>4319.2849390909096</v>
      </c>
    </row>
    <row r="2513" spans="1:14" hidden="1" x14ac:dyDescent="0.35">
      <c r="A2513" s="2">
        <f xml:space="preserve"> ROW( data_scaledImpacts[[#This Row],[row_id]] ) - ROW( data_scaledImpacts[[#Headers],[row_id]] )</f>
        <v>2512</v>
      </c>
      <c r="B2513" s="32" t="s">
        <v>524</v>
      </c>
      <c r="C2513" s="33" t="s">
        <v>40</v>
      </c>
      <c r="D2513" s="34" t="s">
        <v>528</v>
      </c>
      <c r="E2513" s="33" t="s">
        <v>529</v>
      </c>
      <c r="F2513" s="32" t="s">
        <v>0</v>
      </c>
      <c r="G2513" s="33">
        <v>3</v>
      </c>
      <c r="H2513" s="90"/>
      <c r="I2513" s="138">
        <v>25901.495681818102</v>
      </c>
      <c r="J2513" s="36"/>
      <c r="K2513" s="138">
        <v>15605.051380000001</v>
      </c>
      <c r="L2513" s="138">
        <v>39398.054119090899</v>
      </c>
      <c r="M2513" s="138">
        <v>5810.7820490908998</v>
      </c>
      <c r="N2513" s="131">
        <v>6637.6545999999998</v>
      </c>
    </row>
    <row r="2514" spans="1:14" hidden="1" x14ac:dyDescent="0.35">
      <c r="A2514" s="2">
        <f xml:space="preserve"> ROW( data_scaledImpacts[[#This Row],[row_id]] ) - ROW( data_scaledImpacts[[#Headers],[row_id]] )</f>
        <v>2513</v>
      </c>
      <c r="B2514" s="32" t="s">
        <v>524</v>
      </c>
      <c r="C2514" s="33" t="s">
        <v>40</v>
      </c>
      <c r="D2514" s="34" t="s">
        <v>528</v>
      </c>
      <c r="E2514" s="33" t="s">
        <v>529</v>
      </c>
      <c r="F2514" s="32" t="s">
        <v>0</v>
      </c>
      <c r="G2514" s="33">
        <v>4</v>
      </c>
      <c r="H2514" s="90"/>
      <c r="I2514" s="138">
        <v>38633.105962727197</v>
      </c>
      <c r="J2514" s="36"/>
      <c r="K2514" s="138">
        <v>23011.284577272701</v>
      </c>
      <c r="L2514" s="138">
        <v>55104.545025454499</v>
      </c>
      <c r="M2514" s="138">
        <v>8450.4185309090899</v>
      </c>
      <c r="N2514" s="131">
        <v>10447.0211790909</v>
      </c>
    </row>
    <row r="2515" spans="1:14" hidden="1" x14ac:dyDescent="0.35">
      <c r="A2515" s="2">
        <f xml:space="preserve"> ROW( data_scaledImpacts[[#This Row],[row_id]] ) - ROW( data_scaledImpacts[[#Headers],[row_id]] )</f>
        <v>2514</v>
      </c>
      <c r="B2515" s="32" t="s">
        <v>524</v>
      </c>
      <c r="C2515" s="33" t="s">
        <v>40</v>
      </c>
      <c r="D2515" s="34" t="s">
        <v>528</v>
      </c>
      <c r="E2515" s="33" t="s">
        <v>529</v>
      </c>
      <c r="F2515" s="32" t="s">
        <v>0</v>
      </c>
      <c r="G2515" s="33">
        <v>5</v>
      </c>
      <c r="H2515" s="90"/>
      <c r="I2515" s="138">
        <v>50898.4804245454</v>
      </c>
      <c r="J2515" s="36"/>
      <c r="K2515" s="138">
        <v>30505.4281972727</v>
      </c>
      <c r="L2515" s="138">
        <v>69709.079511818098</v>
      </c>
      <c r="M2515" s="138">
        <v>10031.033658181799</v>
      </c>
      <c r="N2515" s="131">
        <v>13934.4816963636</v>
      </c>
    </row>
    <row r="2516" spans="1:14" hidden="1" x14ac:dyDescent="0.35">
      <c r="A2516" s="2">
        <f xml:space="preserve"> ROW( data_scaledImpacts[[#This Row],[row_id]] ) - ROW( data_scaledImpacts[[#Headers],[row_id]] )</f>
        <v>2515</v>
      </c>
      <c r="B2516" s="32" t="s">
        <v>524</v>
      </c>
      <c r="C2516" s="33" t="s">
        <v>40</v>
      </c>
      <c r="D2516" s="34" t="s">
        <v>528</v>
      </c>
      <c r="E2516" s="33" t="s">
        <v>529</v>
      </c>
      <c r="F2516" s="32" t="s">
        <v>0</v>
      </c>
      <c r="G2516" s="33">
        <v>6</v>
      </c>
      <c r="H2516" s="90"/>
      <c r="I2516" s="138">
        <v>67074.879950000002</v>
      </c>
      <c r="J2516" s="36"/>
      <c r="K2516" s="138">
        <v>39351.671488181797</v>
      </c>
      <c r="L2516" s="138">
        <v>92019.1041754545</v>
      </c>
      <c r="M2516" s="138">
        <v>13637.190549090899</v>
      </c>
      <c r="N2516" s="131">
        <v>19025.1163745454</v>
      </c>
    </row>
    <row r="2517" spans="1:14" hidden="1" x14ac:dyDescent="0.35">
      <c r="A2517" s="2">
        <f xml:space="preserve"> ROW( data_scaledImpacts[[#This Row],[row_id]] ) - ROW( data_scaledImpacts[[#Headers],[row_id]] )</f>
        <v>2516</v>
      </c>
      <c r="B2517" s="32" t="s">
        <v>524</v>
      </c>
      <c r="C2517" s="33" t="s">
        <v>40</v>
      </c>
      <c r="D2517" s="34" t="s">
        <v>528</v>
      </c>
      <c r="E2517" s="33" t="s">
        <v>529</v>
      </c>
      <c r="F2517" s="32" t="s">
        <v>1</v>
      </c>
      <c r="G2517" s="33">
        <v>1</v>
      </c>
      <c r="H2517" s="90"/>
      <c r="I2517" s="138">
        <v>5611.9065399999899</v>
      </c>
      <c r="J2517" s="36"/>
      <c r="K2517" s="138">
        <v>2776.6732827272699</v>
      </c>
      <c r="L2517" s="138">
        <v>9418.0587099999902</v>
      </c>
      <c r="M2517" s="138">
        <v>1739.13295727272</v>
      </c>
      <c r="N2517" s="131">
        <v>1390.7760409090899</v>
      </c>
    </row>
    <row r="2518" spans="1:14" hidden="1" x14ac:dyDescent="0.35">
      <c r="A2518" s="2">
        <f xml:space="preserve"> ROW( data_scaledImpacts[[#This Row],[row_id]] ) - ROW( data_scaledImpacts[[#Headers],[row_id]] )</f>
        <v>2517</v>
      </c>
      <c r="B2518" s="32" t="s">
        <v>524</v>
      </c>
      <c r="C2518" s="33" t="s">
        <v>40</v>
      </c>
      <c r="D2518" s="34" t="s">
        <v>528</v>
      </c>
      <c r="E2518" s="33" t="s">
        <v>529</v>
      </c>
      <c r="F2518" s="32" t="s">
        <v>1</v>
      </c>
      <c r="G2518" s="33">
        <v>2</v>
      </c>
      <c r="H2518" s="90"/>
      <c r="I2518" s="138">
        <v>12003.6478345454</v>
      </c>
      <c r="J2518" s="36"/>
      <c r="K2518" s="138">
        <v>6351.43350363636</v>
      </c>
      <c r="L2518" s="138">
        <v>20381.076505454501</v>
      </c>
      <c r="M2518" s="138">
        <v>3113.7963809090902</v>
      </c>
      <c r="N2518" s="131">
        <v>3221.14393727272</v>
      </c>
    </row>
    <row r="2519" spans="1:14" hidden="1" x14ac:dyDescent="0.35">
      <c r="A2519" s="2">
        <f xml:space="preserve"> ROW( data_scaledImpacts[[#This Row],[row_id]] ) - ROW( data_scaledImpacts[[#Headers],[row_id]] )</f>
        <v>2518</v>
      </c>
      <c r="B2519" s="32" t="s">
        <v>524</v>
      </c>
      <c r="C2519" s="33" t="s">
        <v>40</v>
      </c>
      <c r="D2519" s="34" t="s">
        <v>528</v>
      </c>
      <c r="E2519" s="33" t="s">
        <v>529</v>
      </c>
      <c r="F2519" s="32" t="s">
        <v>1</v>
      </c>
      <c r="G2519" s="33">
        <v>3</v>
      </c>
      <c r="H2519" s="90"/>
      <c r="I2519" s="138">
        <v>21607.119280908999</v>
      </c>
      <c r="J2519" s="36"/>
      <c r="K2519" s="138">
        <v>11590.504499999999</v>
      </c>
      <c r="L2519" s="138">
        <v>36924.839840909</v>
      </c>
      <c r="M2519" s="138">
        <v>5724.7890736363597</v>
      </c>
      <c r="N2519" s="131">
        <v>4793.7331963636298</v>
      </c>
    </row>
    <row r="2520" spans="1:14" hidden="1" x14ac:dyDescent="0.35">
      <c r="A2520" s="2">
        <f xml:space="preserve"> ROW( data_scaledImpacts[[#This Row],[row_id]] ) - ROW( data_scaledImpacts[[#Headers],[row_id]] )</f>
        <v>2519</v>
      </c>
      <c r="B2520" s="32" t="s">
        <v>524</v>
      </c>
      <c r="C2520" s="33" t="s">
        <v>40</v>
      </c>
      <c r="D2520" s="34" t="s">
        <v>528</v>
      </c>
      <c r="E2520" s="33" t="s">
        <v>529</v>
      </c>
      <c r="F2520" s="32" t="s">
        <v>1</v>
      </c>
      <c r="G2520" s="33">
        <v>4</v>
      </c>
      <c r="H2520" s="90"/>
      <c r="I2520" s="138">
        <v>29481.141068181802</v>
      </c>
      <c r="J2520" s="36"/>
      <c r="K2520" s="138">
        <v>17952.939868181798</v>
      </c>
      <c r="L2520" s="138">
        <v>49561.874102727197</v>
      </c>
      <c r="M2520" s="138">
        <v>7428.9913854545403</v>
      </c>
      <c r="N2520" s="131">
        <v>8110.5603136363598</v>
      </c>
    </row>
    <row r="2521" spans="1:14" hidden="1" x14ac:dyDescent="0.35">
      <c r="A2521" s="2">
        <f xml:space="preserve"> ROW( data_scaledImpacts[[#This Row],[row_id]] ) - ROW( data_scaledImpacts[[#Headers],[row_id]] )</f>
        <v>2520</v>
      </c>
      <c r="B2521" s="32" t="s">
        <v>524</v>
      </c>
      <c r="C2521" s="33" t="s">
        <v>40</v>
      </c>
      <c r="D2521" s="34" t="s">
        <v>528</v>
      </c>
      <c r="E2521" s="33" t="s">
        <v>529</v>
      </c>
      <c r="F2521" s="32" t="s">
        <v>1</v>
      </c>
      <c r="G2521" s="33">
        <v>5</v>
      </c>
      <c r="H2521" s="90"/>
      <c r="I2521" s="138">
        <v>39505.690970000003</v>
      </c>
      <c r="J2521" s="36"/>
      <c r="K2521" s="138">
        <v>21220.472785454502</v>
      </c>
      <c r="L2521" s="138">
        <v>69870.869557272701</v>
      </c>
      <c r="M2521" s="138">
        <v>11149.703967272701</v>
      </c>
      <c r="N2521" s="131">
        <v>8717.3224190909095</v>
      </c>
    </row>
    <row r="2522" spans="1:14" hidden="1" x14ac:dyDescent="0.35">
      <c r="A2522" s="2">
        <f xml:space="preserve"> ROW( data_scaledImpacts[[#This Row],[row_id]] ) - ROW( data_scaledImpacts[[#Headers],[row_id]] )</f>
        <v>2521</v>
      </c>
      <c r="B2522" s="32" t="s">
        <v>524</v>
      </c>
      <c r="C2522" s="33" t="s">
        <v>40</v>
      </c>
      <c r="D2522" s="34" t="s">
        <v>528</v>
      </c>
      <c r="E2522" s="33" t="s">
        <v>529</v>
      </c>
      <c r="F2522" s="32" t="s">
        <v>5</v>
      </c>
      <c r="G2522" s="33">
        <v>1</v>
      </c>
      <c r="H2522" s="90"/>
      <c r="I2522" s="138">
        <v>10017.368257272699</v>
      </c>
      <c r="J2522" s="36"/>
      <c r="K2522" s="138">
        <v>2866.18377545454</v>
      </c>
      <c r="L2522" s="138">
        <v>15549.0218763636</v>
      </c>
      <c r="M2522" s="138">
        <v>2603.92099181818</v>
      </c>
      <c r="N2522" s="131">
        <v>1427.21537363636</v>
      </c>
    </row>
    <row r="2523" spans="1:14" hidden="1" x14ac:dyDescent="0.35">
      <c r="A2523" s="2">
        <f xml:space="preserve"> ROW( data_scaledImpacts[[#This Row],[row_id]] ) - ROW( data_scaledImpacts[[#Headers],[row_id]] )</f>
        <v>2522</v>
      </c>
      <c r="B2523" s="32" t="s">
        <v>524</v>
      </c>
      <c r="C2523" s="33" t="s">
        <v>40</v>
      </c>
      <c r="D2523" s="34" t="s">
        <v>528</v>
      </c>
      <c r="E2523" s="33" t="s">
        <v>529</v>
      </c>
      <c r="F2523" s="32" t="s">
        <v>5</v>
      </c>
      <c r="G2523" s="33">
        <v>2</v>
      </c>
      <c r="H2523" s="90"/>
      <c r="I2523" s="138">
        <v>17436.565060909001</v>
      </c>
      <c r="J2523" s="36"/>
      <c r="K2523" s="138">
        <v>6558.6652599999998</v>
      </c>
      <c r="L2523" s="138">
        <v>30281.852855454501</v>
      </c>
      <c r="M2523" s="138">
        <v>4965.0417318181799</v>
      </c>
      <c r="N2523" s="131">
        <v>3141.4885063636302</v>
      </c>
    </row>
    <row r="2524" spans="1:14" hidden="1" x14ac:dyDescent="0.35">
      <c r="A2524" s="2">
        <f xml:space="preserve"> ROW( data_scaledImpacts[[#This Row],[row_id]] ) - ROW( data_scaledImpacts[[#Headers],[row_id]] )</f>
        <v>2523</v>
      </c>
      <c r="B2524" s="32" t="s">
        <v>524</v>
      </c>
      <c r="C2524" s="33" t="s">
        <v>40</v>
      </c>
      <c r="D2524" s="34" t="s">
        <v>528</v>
      </c>
      <c r="E2524" s="33" t="s">
        <v>529</v>
      </c>
      <c r="F2524" s="32" t="s">
        <v>5</v>
      </c>
      <c r="G2524" s="33">
        <v>3</v>
      </c>
      <c r="H2524" s="90"/>
      <c r="I2524" s="138">
        <v>30538.318209090899</v>
      </c>
      <c r="J2524" s="36"/>
      <c r="K2524" s="138">
        <v>12724.376750908999</v>
      </c>
      <c r="L2524" s="138">
        <v>46092.412896363603</v>
      </c>
      <c r="M2524" s="138">
        <v>7706.0520045454496</v>
      </c>
      <c r="N2524" s="131">
        <v>6057.1573336363599</v>
      </c>
    </row>
    <row r="2525" spans="1:14" hidden="1" x14ac:dyDescent="0.35">
      <c r="A2525" s="2">
        <f xml:space="preserve"> ROW( data_scaledImpacts[[#This Row],[row_id]] ) - ROW( data_scaledImpacts[[#Headers],[row_id]] )</f>
        <v>2524</v>
      </c>
      <c r="B2525" s="32" t="s">
        <v>524</v>
      </c>
      <c r="C2525" s="33" t="s">
        <v>40</v>
      </c>
      <c r="D2525" s="34" t="s">
        <v>528</v>
      </c>
      <c r="E2525" s="33" t="s">
        <v>529</v>
      </c>
      <c r="F2525" s="32" t="s">
        <v>5</v>
      </c>
      <c r="G2525" s="33">
        <v>4</v>
      </c>
      <c r="H2525" s="90"/>
      <c r="I2525" s="138">
        <v>42829.158153636301</v>
      </c>
      <c r="J2525" s="36"/>
      <c r="K2525" s="138">
        <v>16886.170726363602</v>
      </c>
      <c r="L2525" s="138">
        <v>65952.704399090901</v>
      </c>
      <c r="M2525" s="138">
        <v>10605.431421818101</v>
      </c>
      <c r="N2525" s="131">
        <v>8730.6175454545391</v>
      </c>
    </row>
    <row r="2526" spans="1:14" hidden="1" x14ac:dyDescent="0.35">
      <c r="A2526" s="2">
        <f xml:space="preserve"> ROW( data_scaledImpacts[[#This Row],[row_id]] ) - ROW( data_scaledImpacts[[#Headers],[row_id]] )</f>
        <v>2525</v>
      </c>
      <c r="B2526" s="32" t="s">
        <v>524</v>
      </c>
      <c r="C2526" s="33" t="s">
        <v>40</v>
      </c>
      <c r="D2526" s="34" t="s">
        <v>528</v>
      </c>
      <c r="E2526" s="33" t="s">
        <v>529</v>
      </c>
      <c r="F2526" s="32" t="s">
        <v>5</v>
      </c>
      <c r="G2526" s="33">
        <v>5</v>
      </c>
      <c r="H2526" s="90"/>
      <c r="I2526" s="138">
        <v>51431.162024999998</v>
      </c>
      <c r="J2526" s="36"/>
      <c r="K2526" s="138">
        <v>19018.752734999998</v>
      </c>
      <c r="L2526" s="138">
        <v>80776.615464999995</v>
      </c>
      <c r="M2526" s="138">
        <v>12622.772489999999</v>
      </c>
      <c r="N2526" s="131">
        <v>10810.567195</v>
      </c>
    </row>
    <row r="2527" spans="1:14" hidden="1" x14ac:dyDescent="0.35">
      <c r="A2527" s="2">
        <f xml:space="preserve"> ROW( data_scaledImpacts[[#This Row],[row_id]] ) - ROW( data_scaledImpacts[[#Headers],[row_id]] )</f>
        <v>2526</v>
      </c>
      <c r="B2527" s="32" t="s">
        <v>524</v>
      </c>
      <c r="C2527" s="33" t="s">
        <v>40</v>
      </c>
      <c r="D2527" s="34" t="s">
        <v>528</v>
      </c>
      <c r="E2527" s="33" t="s">
        <v>529</v>
      </c>
      <c r="F2527" s="32" t="s">
        <v>5</v>
      </c>
      <c r="G2527" s="33">
        <v>6</v>
      </c>
      <c r="H2527" s="90"/>
      <c r="I2527" s="138">
        <v>69511.320793636303</v>
      </c>
      <c r="J2527" s="36"/>
      <c r="K2527" s="138">
        <v>26960.451923636301</v>
      </c>
      <c r="L2527" s="138">
        <v>105070.28140818101</v>
      </c>
      <c r="M2527" s="138">
        <v>17021.480167272701</v>
      </c>
      <c r="N2527" s="131">
        <v>14440.525021818101</v>
      </c>
    </row>
    <row r="2528" spans="1:14" hidden="1" x14ac:dyDescent="0.35">
      <c r="A2528" s="2">
        <f xml:space="preserve"> ROW( data_scaledImpacts[[#This Row],[row_id]] ) - ROW( data_scaledImpacts[[#Headers],[row_id]] )</f>
        <v>2527</v>
      </c>
      <c r="B2528" s="32" t="s">
        <v>524</v>
      </c>
      <c r="C2528" s="33" t="s">
        <v>40</v>
      </c>
      <c r="D2528" s="34" t="s">
        <v>528</v>
      </c>
      <c r="E2528" s="33" t="s">
        <v>529</v>
      </c>
      <c r="F2528" s="32" t="s">
        <v>2</v>
      </c>
      <c r="G2528" s="33">
        <v>1</v>
      </c>
      <c r="H2528" s="90"/>
      <c r="I2528" s="138">
        <v>7497.1426172727197</v>
      </c>
      <c r="J2528" s="36"/>
      <c r="K2528" s="138">
        <v>3561.3157654545398</v>
      </c>
      <c r="L2528" s="138">
        <v>12510.0475818181</v>
      </c>
      <c r="M2528" s="138">
        <v>1801.85204999999</v>
      </c>
      <c r="N2528" s="131">
        <v>1570.6193609090899</v>
      </c>
    </row>
    <row r="2529" spans="1:14" hidden="1" x14ac:dyDescent="0.35">
      <c r="A2529" s="2">
        <f xml:space="preserve"> ROW( data_scaledImpacts[[#This Row],[row_id]] ) - ROW( data_scaledImpacts[[#Headers],[row_id]] )</f>
        <v>2528</v>
      </c>
      <c r="B2529" s="32" t="s">
        <v>524</v>
      </c>
      <c r="C2529" s="33" t="s">
        <v>40</v>
      </c>
      <c r="D2529" s="34" t="s">
        <v>528</v>
      </c>
      <c r="E2529" s="33" t="s">
        <v>529</v>
      </c>
      <c r="F2529" s="32" t="s">
        <v>2</v>
      </c>
      <c r="G2529" s="33">
        <v>2</v>
      </c>
      <c r="H2529" s="90"/>
      <c r="I2529" s="138">
        <v>12281.8510272727</v>
      </c>
      <c r="J2529" s="36"/>
      <c r="K2529" s="138">
        <v>6877.7818672727199</v>
      </c>
      <c r="L2529" s="138">
        <v>27458.915659090901</v>
      </c>
      <c r="M2529" s="138">
        <v>3753.7793463636299</v>
      </c>
      <c r="N2529" s="131">
        <v>3731.3245754545401</v>
      </c>
    </row>
    <row r="2530" spans="1:14" hidden="1" x14ac:dyDescent="0.35">
      <c r="A2530" s="2">
        <f xml:space="preserve"> ROW( data_scaledImpacts[[#This Row],[row_id]] ) - ROW( data_scaledImpacts[[#Headers],[row_id]] )</f>
        <v>2529</v>
      </c>
      <c r="B2530" s="32" t="s">
        <v>524</v>
      </c>
      <c r="C2530" s="33" t="s">
        <v>40</v>
      </c>
      <c r="D2530" s="34" t="s">
        <v>528</v>
      </c>
      <c r="E2530" s="33" t="s">
        <v>529</v>
      </c>
      <c r="F2530" s="32" t="s">
        <v>2</v>
      </c>
      <c r="G2530" s="33">
        <v>3</v>
      </c>
      <c r="H2530" s="90"/>
      <c r="I2530" s="138">
        <v>24243.994408181799</v>
      </c>
      <c r="J2530" s="36"/>
      <c r="K2530" s="138">
        <v>9223.1872800000001</v>
      </c>
      <c r="L2530" s="138">
        <v>44378.807059999999</v>
      </c>
      <c r="M2530" s="138">
        <v>5749.5071572727202</v>
      </c>
      <c r="N2530" s="131">
        <v>5653.01764181818</v>
      </c>
    </row>
    <row r="2531" spans="1:14" hidden="1" x14ac:dyDescent="0.35">
      <c r="A2531" s="2">
        <f xml:space="preserve"> ROW( data_scaledImpacts[[#This Row],[row_id]] ) - ROW( data_scaledImpacts[[#Headers],[row_id]] )</f>
        <v>2530</v>
      </c>
      <c r="B2531" s="32" t="s">
        <v>524</v>
      </c>
      <c r="C2531" s="33" t="s">
        <v>40</v>
      </c>
      <c r="D2531" s="34" t="s">
        <v>528</v>
      </c>
      <c r="E2531" s="33" t="s">
        <v>529</v>
      </c>
      <c r="F2531" s="32" t="s">
        <v>3</v>
      </c>
      <c r="G2531" s="33">
        <v>1</v>
      </c>
      <c r="H2531" s="90"/>
      <c r="I2531" s="138">
        <v>6305.4631645454501</v>
      </c>
      <c r="J2531" s="36"/>
      <c r="K2531" s="138">
        <v>4789.3786263636302</v>
      </c>
      <c r="L2531" s="138">
        <v>17205.220603636299</v>
      </c>
      <c r="M2531" s="138">
        <v>2097.1534854545398</v>
      </c>
      <c r="N2531" s="131">
        <v>1010.69251181818</v>
      </c>
    </row>
    <row r="2532" spans="1:14" hidden="1" x14ac:dyDescent="0.35">
      <c r="A2532" s="2">
        <f xml:space="preserve"> ROW( data_scaledImpacts[[#This Row],[row_id]] ) - ROW( data_scaledImpacts[[#Headers],[row_id]] )</f>
        <v>2531</v>
      </c>
      <c r="B2532" s="32" t="s">
        <v>524</v>
      </c>
      <c r="C2532" s="33" t="s">
        <v>40</v>
      </c>
      <c r="D2532" s="34" t="s">
        <v>528</v>
      </c>
      <c r="E2532" s="33" t="s">
        <v>529</v>
      </c>
      <c r="F2532" s="32" t="s">
        <v>3</v>
      </c>
      <c r="G2532" s="33">
        <v>2</v>
      </c>
      <c r="H2532" s="90"/>
      <c r="I2532" s="138">
        <v>13395.395771818099</v>
      </c>
      <c r="J2532" s="36"/>
      <c r="K2532" s="138">
        <v>7738.8067836363598</v>
      </c>
      <c r="L2532" s="138">
        <v>27413.239456363601</v>
      </c>
      <c r="M2532" s="138">
        <v>4354.4067154545401</v>
      </c>
      <c r="N2532" s="131">
        <v>2902.6130390909002</v>
      </c>
    </row>
    <row r="2533" spans="1:14" hidden="1" x14ac:dyDescent="0.35">
      <c r="A2533" s="2">
        <f xml:space="preserve"> ROW( data_scaledImpacts[[#This Row],[row_id]] ) - ROW( data_scaledImpacts[[#Headers],[row_id]] )</f>
        <v>2532</v>
      </c>
      <c r="B2533" s="32" t="s">
        <v>524</v>
      </c>
      <c r="C2533" s="33" t="s">
        <v>40</v>
      </c>
      <c r="D2533" s="34" t="s">
        <v>528</v>
      </c>
      <c r="E2533" s="33" t="s">
        <v>529</v>
      </c>
      <c r="F2533" s="32" t="s">
        <v>3</v>
      </c>
      <c r="G2533" s="33">
        <v>3</v>
      </c>
      <c r="H2533" s="90"/>
      <c r="I2533" s="138">
        <v>22184.878699090899</v>
      </c>
      <c r="J2533" s="36"/>
      <c r="K2533" s="138">
        <v>11278.654712727201</v>
      </c>
      <c r="L2533" s="138">
        <v>43112.9295863636</v>
      </c>
      <c r="M2533" s="138">
        <v>5886.7122381818099</v>
      </c>
      <c r="N2533" s="131">
        <v>4553.9540454545404</v>
      </c>
    </row>
    <row r="2534" spans="1:14" hidden="1" x14ac:dyDescent="0.35">
      <c r="A2534" s="2">
        <f xml:space="preserve"> ROW( data_scaledImpacts[[#This Row],[row_id]] ) - ROW( data_scaledImpacts[[#Headers],[row_id]] )</f>
        <v>2533</v>
      </c>
      <c r="B2534" s="32" t="s">
        <v>524</v>
      </c>
      <c r="C2534" s="33" t="s">
        <v>40</v>
      </c>
      <c r="D2534" s="34" t="s">
        <v>528</v>
      </c>
      <c r="E2534" s="33" t="s">
        <v>529</v>
      </c>
      <c r="F2534" s="32" t="s">
        <v>3</v>
      </c>
      <c r="G2534" s="33">
        <v>4</v>
      </c>
      <c r="H2534" s="90"/>
      <c r="I2534" s="138">
        <v>32459.098680908999</v>
      </c>
      <c r="J2534" s="36"/>
      <c r="K2534" s="138">
        <v>18356.819612727199</v>
      </c>
      <c r="L2534" s="138">
        <v>56653.900767272702</v>
      </c>
      <c r="M2534" s="138">
        <v>7725.0268672727198</v>
      </c>
      <c r="N2534" s="131">
        <v>8281.4612136363594</v>
      </c>
    </row>
    <row r="2535" spans="1:14" hidden="1" x14ac:dyDescent="0.35">
      <c r="A2535" s="2">
        <f xml:space="preserve"> ROW( data_scaledImpacts[[#This Row],[row_id]] ) - ROW( data_scaledImpacts[[#Headers],[row_id]] )</f>
        <v>2534</v>
      </c>
      <c r="B2535" s="32" t="s">
        <v>524</v>
      </c>
      <c r="C2535" s="33" t="s">
        <v>40</v>
      </c>
      <c r="D2535" s="34" t="s">
        <v>528</v>
      </c>
      <c r="E2535" s="33" t="s">
        <v>529</v>
      </c>
      <c r="F2535" s="32" t="s">
        <v>3</v>
      </c>
      <c r="G2535" s="33">
        <v>5</v>
      </c>
      <c r="H2535" s="90"/>
      <c r="I2535" s="138">
        <v>44569.024108181802</v>
      </c>
      <c r="J2535" s="36"/>
      <c r="K2535" s="138">
        <v>25293.830513636301</v>
      </c>
      <c r="L2535" s="138">
        <v>70333.766263636295</v>
      </c>
      <c r="M2535" s="138">
        <v>9322.27426727272</v>
      </c>
      <c r="N2535" s="131">
        <v>10718.6293936363</v>
      </c>
    </row>
    <row r="2536" spans="1:14" hidden="1" x14ac:dyDescent="0.35">
      <c r="A2536" s="2">
        <f xml:space="preserve"> ROW( data_scaledImpacts[[#This Row],[row_id]] ) - ROW( data_scaledImpacts[[#Headers],[row_id]] )</f>
        <v>2535</v>
      </c>
      <c r="B2536" s="32" t="s">
        <v>524</v>
      </c>
      <c r="C2536" s="33" t="s">
        <v>40</v>
      </c>
      <c r="D2536" s="34" t="s">
        <v>528</v>
      </c>
      <c r="E2536" s="33" t="s">
        <v>529</v>
      </c>
      <c r="F2536" s="32" t="s">
        <v>3</v>
      </c>
      <c r="G2536" s="33">
        <v>6</v>
      </c>
      <c r="H2536" s="90"/>
      <c r="I2536" s="138">
        <v>61752.397370908999</v>
      </c>
      <c r="J2536" s="36"/>
      <c r="K2536" s="138">
        <v>31241.843797272701</v>
      </c>
      <c r="L2536" s="138">
        <v>92441.602670909095</v>
      </c>
      <c r="M2536" s="138">
        <v>12227.034585454499</v>
      </c>
      <c r="N2536" s="131">
        <v>13890.1254254545</v>
      </c>
    </row>
    <row r="2537" spans="1:14" hidden="1" x14ac:dyDescent="0.35">
      <c r="A2537" s="2">
        <f xml:space="preserve"> ROW( data_scaledImpacts[[#This Row],[row_id]] ) - ROW( data_scaledImpacts[[#Headers],[row_id]] )</f>
        <v>2536</v>
      </c>
      <c r="B2537" s="32" t="s">
        <v>524</v>
      </c>
      <c r="C2537" s="33" t="s">
        <v>40</v>
      </c>
      <c r="D2537" s="34" t="s">
        <v>528</v>
      </c>
      <c r="E2537" s="33" t="s">
        <v>529</v>
      </c>
      <c r="F2537" s="32" t="s">
        <v>4</v>
      </c>
      <c r="G2537" s="33">
        <v>1</v>
      </c>
      <c r="H2537" s="90"/>
      <c r="I2537" s="138">
        <v>4797.6916918181796</v>
      </c>
      <c r="J2537" s="36"/>
      <c r="K2537" s="138">
        <v>3116.9590981818101</v>
      </c>
      <c r="L2537" s="138">
        <v>9930.6362454545397</v>
      </c>
      <c r="M2537" s="138">
        <v>1589.01934363636</v>
      </c>
      <c r="N2537" s="131">
        <v>1024.52691363636</v>
      </c>
    </row>
    <row r="2538" spans="1:14" hidden="1" x14ac:dyDescent="0.35">
      <c r="A2538" s="2">
        <f xml:space="preserve"> ROW( data_scaledImpacts[[#This Row],[row_id]] ) - ROW( data_scaledImpacts[[#Headers],[row_id]] )</f>
        <v>2537</v>
      </c>
      <c r="B2538" s="32" t="s">
        <v>524</v>
      </c>
      <c r="C2538" s="33" t="s">
        <v>40</v>
      </c>
      <c r="D2538" s="34" t="s">
        <v>528</v>
      </c>
      <c r="E2538" s="33" t="s">
        <v>529</v>
      </c>
      <c r="F2538" s="32" t="s">
        <v>4</v>
      </c>
      <c r="G2538" s="33">
        <v>2</v>
      </c>
      <c r="H2538" s="90"/>
      <c r="I2538" s="138">
        <v>12018.908809999901</v>
      </c>
      <c r="J2538" s="36"/>
      <c r="K2538" s="138">
        <v>4984.2765781818098</v>
      </c>
      <c r="L2538" s="138">
        <v>21846.329738181801</v>
      </c>
      <c r="M2538" s="138">
        <v>3710.7758390908998</v>
      </c>
      <c r="N2538" s="131">
        <v>2642.2601281818102</v>
      </c>
    </row>
    <row r="2539" spans="1:14" hidden="1" x14ac:dyDescent="0.35">
      <c r="A2539" s="2">
        <f xml:space="preserve"> ROW( data_scaledImpacts[[#This Row],[row_id]] ) - ROW( data_scaledImpacts[[#Headers],[row_id]] )</f>
        <v>2538</v>
      </c>
      <c r="B2539" s="32" t="s">
        <v>524</v>
      </c>
      <c r="C2539" s="33" t="s">
        <v>40</v>
      </c>
      <c r="D2539" s="34" t="s">
        <v>528</v>
      </c>
      <c r="E2539" s="33" t="s">
        <v>529</v>
      </c>
      <c r="F2539" s="32" t="s">
        <v>4</v>
      </c>
      <c r="G2539" s="33">
        <v>3</v>
      </c>
      <c r="H2539" s="90"/>
      <c r="I2539" s="138">
        <v>21017.700333636301</v>
      </c>
      <c r="J2539" s="36"/>
      <c r="K2539" s="138">
        <v>8017.1901790909096</v>
      </c>
      <c r="L2539" s="138">
        <v>33313.313405454501</v>
      </c>
      <c r="M2539" s="138">
        <v>5502.4673554545398</v>
      </c>
      <c r="N2539" s="131">
        <v>4225.7053618181799</v>
      </c>
    </row>
    <row r="2540" spans="1:14" hidden="1" x14ac:dyDescent="0.35">
      <c r="A2540" s="2">
        <f xml:space="preserve"> ROW( data_scaledImpacts[[#This Row],[row_id]] ) - ROW( data_scaledImpacts[[#Headers],[row_id]] )</f>
        <v>2539</v>
      </c>
      <c r="B2540" s="32" t="s">
        <v>524</v>
      </c>
      <c r="C2540" s="33" t="s">
        <v>40</v>
      </c>
      <c r="D2540" s="34" t="s">
        <v>528</v>
      </c>
      <c r="E2540" s="33" t="s">
        <v>529</v>
      </c>
      <c r="F2540" s="32" t="s">
        <v>4</v>
      </c>
      <c r="G2540" s="33">
        <v>4</v>
      </c>
      <c r="H2540" s="90"/>
      <c r="I2540" s="138">
        <v>32688.300444545399</v>
      </c>
      <c r="J2540" s="36"/>
      <c r="K2540" s="138">
        <v>12598.237068181799</v>
      </c>
      <c r="L2540" s="138">
        <v>48721.867941818098</v>
      </c>
      <c r="M2540" s="138">
        <v>7458.6000218181798</v>
      </c>
      <c r="N2540" s="131">
        <v>5828.9741609090897</v>
      </c>
    </row>
    <row r="2541" spans="1:14" hidden="1" x14ac:dyDescent="0.35">
      <c r="A2541" s="2">
        <f xml:space="preserve"> ROW( data_scaledImpacts[[#This Row],[row_id]] ) - ROW( data_scaledImpacts[[#Headers],[row_id]] )</f>
        <v>2540</v>
      </c>
      <c r="B2541" s="32" t="s">
        <v>524</v>
      </c>
      <c r="C2541" s="33" t="s">
        <v>40</v>
      </c>
      <c r="D2541" s="34" t="s">
        <v>528</v>
      </c>
      <c r="E2541" s="33" t="s">
        <v>529</v>
      </c>
      <c r="F2541" s="32" t="s">
        <v>4</v>
      </c>
      <c r="G2541" s="33">
        <v>5</v>
      </c>
      <c r="H2541" s="90"/>
      <c r="I2541" s="138">
        <v>39394.748902727202</v>
      </c>
      <c r="J2541" s="36"/>
      <c r="K2541" s="138">
        <v>16527.306290909</v>
      </c>
      <c r="L2541" s="138">
        <v>65658.773160908997</v>
      </c>
      <c r="M2541" s="138">
        <v>10430.508167272699</v>
      </c>
      <c r="N2541" s="131">
        <v>8722.7894145454502</v>
      </c>
    </row>
    <row r="2542" spans="1:14" hidden="1" x14ac:dyDescent="0.35">
      <c r="A2542" s="2">
        <f xml:space="preserve"> ROW( data_scaledImpacts[[#This Row],[row_id]] ) - ROW( data_scaledImpacts[[#Headers],[row_id]] )</f>
        <v>2541</v>
      </c>
      <c r="B2542" s="32" t="s">
        <v>524</v>
      </c>
      <c r="C2542" s="33" t="s">
        <v>40</v>
      </c>
      <c r="D2542" s="34" t="s">
        <v>115</v>
      </c>
      <c r="E2542" s="33" t="s">
        <v>529</v>
      </c>
      <c r="F2542" s="32" t="s">
        <v>0</v>
      </c>
      <c r="G2542" s="33">
        <v>1</v>
      </c>
      <c r="H2542" s="90"/>
      <c r="I2542" s="138">
        <v>9.7947617854545399</v>
      </c>
      <c r="J2542" s="36"/>
      <c r="K2542" s="138">
        <v>1.54975962636363</v>
      </c>
      <c r="L2542" s="138">
        <v>18.299361430908998</v>
      </c>
      <c r="M2542" s="138">
        <v>3.5194487727272699</v>
      </c>
      <c r="N2542" s="131">
        <v>0.91192688636363595</v>
      </c>
    </row>
    <row r="2543" spans="1:14" hidden="1" x14ac:dyDescent="0.35">
      <c r="A2543" s="2">
        <f xml:space="preserve"> ROW( data_scaledImpacts[[#This Row],[row_id]] ) - ROW( data_scaledImpacts[[#Headers],[row_id]] )</f>
        <v>2542</v>
      </c>
      <c r="B2543" s="32" t="s">
        <v>524</v>
      </c>
      <c r="C2543" s="33" t="s">
        <v>40</v>
      </c>
      <c r="D2543" s="34" t="s">
        <v>115</v>
      </c>
      <c r="E2543" s="33" t="s">
        <v>529</v>
      </c>
      <c r="F2543" s="32" t="s">
        <v>0</v>
      </c>
      <c r="G2543" s="33">
        <v>2</v>
      </c>
      <c r="H2543" s="90"/>
      <c r="I2543" s="138">
        <v>18.818104550908998</v>
      </c>
      <c r="J2543" s="36"/>
      <c r="K2543" s="138">
        <v>3.6638152518181801</v>
      </c>
      <c r="L2543" s="138">
        <v>39.333075795454498</v>
      </c>
      <c r="M2543" s="138">
        <v>7.4998157454545398</v>
      </c>
      <c r="N2543" s="131">
        <v>2.7522876863636299</v>
      </c>
    </row>
    <row r="2544" spans="1:14" hidden="1" x14ac:dyDescent="0.35">
      <c r="A2544" s="2">
        <f xml:space="preserve"> ROW( data_scaledImpacts[[#This Row],[row_id]] ) - ROW( data_scaledImpacts[[#Headers],[row_id]] )</f>
        <v>2543</v>
      </c>
      <c r="B2544" s="32" t="s">
        <v>524</v>
      </c>
      <c r="C2544" s="33" t="s">
        <v>40</v>
      </c>
      <c r="D2544" s="34" t="s">
        <v>115</v>
      </c>
      <c r="E2544" s="33" t="s">
        <v>529</v>
      </c>
      <c r="F2544" s="32" t="s">
        <v>0</v>
      </c>
      <c r="G2544" s="33">
        <v>3</v>
      </c>
      <c r="H2544" s="90"/>
      <c r="I2544" s="138">
        <v>27.8302691745454</v>
      </c>
      <c r="J2544" s="36"/>
      <c r="K2544" s="138">
        <v>7.2388689490909002</v>
      </c>
      <c r="L2544" s="138">
        <v>57.689594899999904</v>
      </c>
      <c r="M2544" s="138">
        <v>11.802892918181801</v>
      </c>
      <c r="N2544" s="131">
        <v>4.26822068727272</v>
      </c>
    </row>
    <row r="2545" spans="1:14" hidden="1" x14ac:dyDescent="0.35">
      <c r="A2545" s="2">
        <f xml:space="preserve"> ROW( data_scaledImpacts[[#This Row],[row_id]] ) - ROW( data_scaledImpacts[[#Headers],[row_id]] )</f>
        <v>2544</v>
      </c>
      <c r="B2545" s="32" t="s">
        <v>524</v>
      </c>
      <c r="C2545" s="33" t="s">
        <v>40</v>
      </c>
      <c r="D2545" s="34" t="s">
        <v>115</v>
      </c>
      <c r="E2545" s="33" t="s">
        <v>529</v>
      </c>
      <c r="F2545" s="32" t="s">
        <v>0</v>
      </c>
      <c r="G2545" s="33">
        <v>4</v>
      </c>
      <c r="H2545" s="90"/>
      <c r="I2545" s="138">
        <v>40.754583707272701</v>
      </c>
      <c r="J2545" s="36"/>
      <c r="K2545" s="138">
        <v>11.8719671199999</v>
      </c>
      <c r="L2545" s="138">
        <v>80.827759817272707</v>
      </c>
      <c r="M2545" s="138">
        <v>17.047060136363601</v>
      </c>
      <c r="N2545" s="131">
        <v>6.8312473990909099</v>
      </c>
    </row>
    <row r="2546" spans="1:14" hidden="1" x14ac:dyDescent="0.35">
      <c r="A2546" s="2">
        <f xml:space="preserve"> ROW( data_scaledImpacts[[#This Row],[row_id]] ) - ROW( data_scaledImpacts[[#Headers],[row_id]] )</f>
        <v>2545</v>
      </c>
      <c r="B2546" s="32" t="s">
        <v>524</v>
      </c>
      <c r="C2546" s="33" t="s">
        <v>40</v>
      </c>
      <c r="D2546" s="34" t="s">
        <v>115</v>
      </c>
      <c r="E2546" s="33" t="s">
        <v>529</v>
      </c>
      <c r="F2546" s="32" t="s">
        <v>0</v>
      </c>
      <c r="G2546" s="33">
        <v>5</v>
      </c>
      <c r="H2546" s="90"/>
      <c r="I2546" s="138">
        <v>53.989537088181798</v>
      </c>
      <c r="J2546" s="36"/>
      <c r="K2546" s="138">
        <v>16.799595767272699</v>
      </c>
      <c r="L2546" s="138">
        <v>101.321149337272</v>
      </c>
      <c r="M2546" s="138">
        <v>20.223383663636302</v>
      </c>
      <c r="N2546" s="131">
        <v>9.3280113354545406</v>
      </c>
    </row>
    <row r="2547" spans="1:14" hidden="1" x14ac:dyDescent="0.35">
      <c r="A2547" s="2">
        <f xml:space="preserve"> ROW( data_scaledImpacts[[#This Row],[row_id]] ) - ROW( data_scaledImpacts[[#Headers],[row_id]] )</f>
        <v>2546</v>
      </c>
      <c r="B2547" s="32" t="s">
        <v>524</v>
      </c>
      <c r="C2547" s="33" t="s">
        <v>40</v>
      </c>
      <c r="D2547" s="34" t="s">
        <v>115</v>
      </c>
      <c r="E2547" s="33" t="s">
        <v>529</v>
      </c>
      <c r="F2547" s="32" t="s">
        <v>0</v>
      </c>
      <c r="G2547" s="33">
        <v>6</v>
      </c>
      <c r="H2547" s="90"/>
      <c r="I2547" s="138">
        <v>70.441704229999999</v>
      </c>
      <c r="J2547" s="36"/>
      <c r="K2547" s="138">
        <v>23.072546988181799</v>
      </c>
      <c r="L2547" s="138">
        <v>134.15450353909</v>
      </c>
      <c r="M2547" s="138">
        <v>27.2595458454545</v>
      </c>
      <c r="N2547" s="131">
        <v>12.9184342345454</v>
      </c>
    </row>
    <row r="2548" spans="1:14" hidden="1" x14ac:dyDescent="0.35">
      <c r="A2548" s="2">
        <f xml:space="preserve"> ROW( data_scaledImpacts[[#This Row],[row_id]] ) - ROW( data_scaledImpacts[[#Headers],[row_id]] )</f>
        <v>2547</v>
      </c>
      <c r="B2548" s="32" t="s">
        <v>524</v>
      </c>
      <c r="C2548" s="33" t="s">
        <v>40</v>
      </c>
      <c r="D2548" s="34" t="s">
        <v>115</v>
      </c>
      <c r="E2548" s="33" t="s">
        <v>529</v>
      </c>
      <c r="F2548" s="32" t="s">
        <v>1</v>
      </c>
      <c r="G2548" s="33">
        <v>1</v>
      </c>
      <c r="H2548" s="90"/>
      <c r="I2548" s="138">
        <v>5.8479538045454502</v>
      </c>
      <c r="J2548" s="36"/>
      <c r="K2548" s="138">
        <v>0.95619391454545299</v>
      </c>
      <c r="L2548" s="138">
        <v>14.4286261827272</v>
      </c>
      <c r="M2548" s="138">
        <v>3.58628867272727</v>
      </c>
      <c r="N2548" s="131">
        <v>0.91279279272727198</v>
      </c>
    </row>
    <row r="2549" spans="1:14" hidden="1" x14ac:dyDescent="0.35">
      <c r="A2549" s="2">
        <f xml:space="preserve"> ROW( data_scaledImpacts[[#This Row],[row_id]] ) - ROW( data_scaledImpacts[[#Headers],[row_id]] )</f>
        <v>2548</v>
      </c>
      <c r="B2549" s="32" t="s">
        <v>524</v>
      </c>
      <c r="C2549" s="33" t="s">
        <v>40</v>
      </c>
      <c r="D2549" s="34" t="s">
        <v>115</v>
      </c>
      <c r="E2549" s="33" t="s">
        <v>529</v>
      </c>
      <c r="F2549" s="32" t="s">
        <v>1</v>
      </c>
      <c r="G2549" s="33">
        <v>2</v>
      </c>
      <c r="H2549" s="90"/>
      <c r="I2549" s="138">
        <v>12.6560284645454</v>
      </c>
      <c r="J2549" s="36"/>
      <c r="K2549" s="138">
        <v>2.3159936445454501</v>
      </c>
      <c r="L2549" s="138">
        <v>30.362988914545401</v>
      </c>
      <c r="M2549" s="138">
        <v>6.4354421818181802</v>
      </c>
      <c r="N2549" s="131">
        <v>2.0569842199999999</v>
      </c>
    </row>
    <row r="2550" spans="1:14" hidden="1" x14ac:dyDescent="0.35">
      <c r="A2550" s="2">
        <f xml:space="preserve"> ROW( data_scaledImpacts[[#This Row],[row_id]] ) - ROW( data_scaledImpacts[[#Headers],[row_id]] )</f>
        <v>2549</v>
      </c>
      <c r="B2550" s="32" t="s">
        <v>524</v>
      </c>
      <c r="C2550" s="33" t="s">
        <v>40</v>
      </c>
      <c r="D2550" s="34" t="s">
        <v>115</v>
      </c>
      <c r="E2550" s="33" t="s">
        <v>529</v>
      </c>
      <c r="F2550" s="32" t="s">
        <v>1</v>
      </c>
      <c r="G2550" s="33">
        <v>3</v>
      </c>
      <c r="H2550" s="90"/>
      <c r="I2550" s="138">
        <v>22.5567073090909</v>
      </c>
      <c r="J2550" s="36"/>
      <c r="K2550" s="138">
        <v>4.5319592536363604</v>
      </c>
      <c r="L2550" s="138">
        <v>54.658836952727199</v>
      </c>
      <c r="M2550" s="138">
        <v>11.674858827272701</v>
      </c>
      <c r="N2550" s="131">
        <v>3.0513758927272701</v>
      </c>
    </row>
    <row r="2551" spans="1:14" hidden="1" x14ac:dyDescent="0.35">
      <c r="A2551" s="2">
        <f xml:space="preserve"> ROW( data_scaledImpacts[[#This Row],[row_id]] ) - ROW( data_scaledImpacts[[#Headers],[row_id]] )</f>
        <v>2550</v>
      </c>
      <c r="B2551" s="32" t="s">
        <v>524</v>
      </c>
      <c r="C2551" s="33" t="s">
        <v>40</v>
      </c>
      <c r="D2551" s="34" t="s">
        <v>115</v>
      </c>
      <c r="E2551" s="33" t="s">
        <v>529</v>
      </c>
      <c r="F2551" s="32" t="s">
        <v>1</v>
      </c>
      <c r="G2551" s="33">
        <v>4</v>
      </c>
      <c r="H2551" s="90"/>
      <c r="I2551" s="138">
        <v>30.5673104881818</v>
      </c>
      <c r="J2551" s="36"/>
      <c r="K2551" s="138">
        <v>7.9145316136363597</v>
      </c>
      <c r="L2551" s="138">
        <v>72.933318216363602</v>
      </c>
      <c r="M2551" s="138">
        <v>15.1297206272727</v>
      </c>
      <c r="N2551" s="131">
        <v>5.2845016218181797</v>
      </c>
    </row>
    <row r="2552" spans="1:14" hidden="1" x14ac:dyDescent="0.35">
      <c r="A2552" s="2">
        <f xml:space="preserve"> ROW( data_scaledImpacts[[#This Row],[row_id]] ) - ROW( data_scaledImpacts[[#Headers],[row_id]] )</f>
        <v>2551</v>
      </c>
      <c r="B2552" s="32" t="s">
        <v>524</v>
      </c>
      <c r="C2552" s="33" t="s">
        <v>40</v>
      </c>
      <c r="D2552" s="34" t="s">
        <v>115</v>
      </c>
      <c r="E2552" s="33" t="s">
        <v>529</v>
      </c>
      <c r="F2552" s="32" t="s">
        <v>1</v>
      </c>
      <c r="G2552" s="33">
        <v>5</v>
      </c>
      <c r="H2552" s="90"/>
      <c r="I2552" s="138">
        <v>40.508944169090903</v>
      </c>
      <c r="J2552" s="36"/>
      <c r="K2552" s="138">
        <v>9.6566889372727207</v>
      </c>
      <c r="L2552" s="138">
        <v>102.745055784545</v>
      </c>
      <c r="M2552" s="138">
        <v>22.541477672727201</v>
      </c>
      <c r="N2552" s="131">
        <v>5.6552025109090902</v>
      </c>
    </row>
    <row r="2553" spans="1:14" hidden="1" x14ac:dyDescent="0.35">
      <c r="A2553" s="2">
        <f xml:space="preserve"> ROW( data_scaledImpacts[[#This Row],[row_id]] ) - ROW( data_scaledImpacts[[#Headers],[row_id]] )</f>
        <v>2552</v>
      </c>
      <c r="B2553" s="32" t="s">
        <v>524</v>
      </c>
      <c r="C2553" s="33" t="s">
        <v>40</v>
      </c>
      <c r="D2553" s="34" t="s">
        <v>115</v>
      </c>
      <c r="E2553" s="33" t="s">
        <v>529</v>
      </c>
      <c r="F2553" s="32" t="s">
        <v>5</v>
      </c>
      <c r="G2553" s="33">
        <v>1</v>
      </c>
      <c r="H2553" s="90"/>
      <c r="I2553" s="138">
        <v>10.7974594981818</v>
      </c>
      <c r="J2553" s="36"/>
      <c r="K2553" s="138">
        <v>1.0672299109090899</v>
      </c>
      <c r="L2553" s="138">
        <v>22.963696842727199</v>
      </c>
      <c r="M2553" s="138">
        <v>5.2827954454545401</v>
      </c>
      <c r="N2553" s="131">
        <v>0.96962444999999997</v>
      </c>
    </row>
    <row r="2554" spans="1:14" hidden="1" x14ac:dyDescent="0.35">
      <c r="A2554" s="2">
        <f xml:space="preserve"> ROW( data_scaledImpacts[[#This Row],[row_id]] ) - ROW( data_scaledImpacts[[#Headers],[row_id]] )</f>
        <v>2553</v>
      </c>
      <c r="B2554" s="32" t="s">
        <v>524</v>
      </c>
      <c r="C2554" s="33" t="s">
        <v>40</v>
      </c>
      <c r="D2554" s="34" t="s">
        <v>115</v>
      </c>
      <c r="E2554" s="33" t="s">
        <v>529</v>
      </c>
      <c r="F2554" s="32" t="s">
        <v>5</v>
      </c>
      <c r="G2554" s="33">
        <v>2</v>
      </c>
      <c r="H2554" s="90"/>
      <c r="I2554" s="138">
        <v>18.4544207227272</v>
      </c>
      <c r="J2554" s="36"/>
      <c r="K2554" s="138">
        <v>2.7095887481818099</v>
      </c>
      <c r="L2554" s="138">
        <v>44.606044374545398</v>
      </c>
      <c r="M2554" s="138">
        <v>10.0390036545454</v>
      </c>
      <c r="N2554" s="131">
        <v>2.08401330272727</v>
      </c>
    </row>
    <row r="2555" spans="1:14" hidden="1" x14ac:dyDescent="0.35">
      <c r="A2555" s="2">
        <f xml:space="preserve"> ROW( data_scaledImpacts[[#This Row],[row_id]] ) - ROW( data_scaledImpacts[[#Headers],[row_id]] )</f>
        <v>2554</v>
      </c>
      <c r="B2555" s="32" t="s">
        <v>524</v>
      </c>
      <c r="C2555" s="33" t="s">
        <v>40</v>
      </c>
      <c r="D2555" s="34" t="s">
        <v>115</v>
      </c>
      <c r="E2555" s="33" t="s">
        <v>529</v>
      </c>
      <c r="F2555" s="32" t="s">
        <v>5</v>
      </c>
      <c r="G2555" s="33">
        <v>3</v>
      </c>
      <c r="H2555" s="90"/>
      <c r="I2555" s="138">
        <v>31.655211530909</v>
      </c>
      <c r="J2555" s="36"/>
      <c r="K2555" s="138">
        <v>5.3989503381818098</v>
      </c>
      <c r="L2555" s="138">
        <v>67.558204368181805</v>
      </c>
      <c r="M2555" s="138">
        <v>15.503228799999899</v>
      </c>
      <c r="N2555" s="131">
        <v>3.96069435454545</v>
      </c>
    </row>
    <row r="2556" spans="1:14" hidden="1" x14ac:dyDescent="0.35">
      <c r="A2556" s="2">
        <f xml:space="preserve"> ROW( data_scaledImpacts[[#This Row],[row_id]] ) - ROW( data_scaledImpacts[[#Headers],[row_id]] )</f>
        <v>2555</v>
      </c>
      <c r="B2556" s="32" t="s">
        <v>524</v>
      </c>
      <c r="C2556" s="33" t="s">
        <v>40</v>
      </c>
      <c r="D2556" s="34" t="s">
        <v>115</v>
      </c>
      <c r="E2556" s="33" t="s">
        <v>529</v>
      </c>
      <c r="F2556" s="32" t="s">
        <v>5</v>
      </c>
      <c r="G2556" s="33">
        <v>4</v>
      </c>
      <c r="H2556" s="90"/>
      <c r="I2556" s="138">
        <v>44.381429854545402</v>
      </c>
      <c r="J2556" s="36"/>
      <c r="K2556" s="138">
        <v>7.7198512700000004</v>
      </c>
      <c r="L2556" s="138">
        <v>96.335030094545402</v>
      </c>
      <c r="M2556" s="138">
        <v>21.1491489727272</v>
      </c>
      <c r="N2556" s="131">
        <v>5.7130689254545404</v>
      </c>
    </row>
    <row r="2557" spans="1:14" hidden="1" x14ac:dyDescent="0.35">
      <c r="A2557" s="2">
        <f xml:space="preserve"> ROW( data_scaledImpacts[[#This Row],[row_id]] ) - ROW( data_scaledImpacts[[#Headers],[row_id]] )</f>
        <v>2556</v>
      </c>
      <c r="B2557" s="32" t="s">
        <v>524</v>
      </c>
      <c r="C2557" s="33" t="s">
        <v>40</v>
      </c>
      <c r="D2557" s="34" t="s">
        <v>115</v>
      </c>
      <c r="E2557" s="33" t="s">
        <v>529</v>
      </c>
      <c r="F2557" s="32" t="s">
        <v>5</v>
      </c>
      <c r="G2557" s="33">
        <v>5</v>
      </c>
      <c r="H2557" s="90"/>
      <c r="I2557" s="138">
        <v>53.081244705000003</v>
      </c>
      <c r="J2557" s="36"/>
      <c r="K2557" s="138">
        <v>8.7410752699999996</v>
      </c>
      <c r="L2557" s="138">
        <v>117.5615456</v>
      </c>
      <c r="M2557" s="138">
        <v>25.2534033499999</v>
      </c>
      <c r="N2557" s="131">
        <v>7.1536169799999998</v>
      </c>
    </row>
    <row r="2558" spans="1:14" hidden="1" x14ac:dyDescent="0.35">
      <c r="A2558" s="2">
        <f xml:space="preserve"> ROW( data_scaledImpacts[[#This Row],[row_id]] ) - ROW( data_scaledImpacts[[#Headers],[row_id]] )</f>
        <v>2557</v>
      </c>
      <c r="B2558" s="32" t="s">
        <v>524</v>
      </c>
      <c r="C2558" s="33" t="s">
        <v>40</v>
      </c>
      <c r="D2558" s="34" t="s">
        <v>115</v>
      </c>
      <c r="E2558" s="33" t="s">
        <v>529</v>
      </c>
      <c r="F2558" s="32" t="s">
        <v>5</v>
      </c>
      <c r="G2558" s="33">
        <v>6</v>
      </c>
      <c r="H2558" s="90"/>
      <c r="I2558" s="138">
        <v>72.037234706363606</v>
      </c>
      <c r="J2558" s="36"/>
      <c r="K2558" s="138">
        <v>14.758237599090901</v>
      </c>
      <c r="L2558" s="138">
        <v>153.17248859363599</v>
      </c>
      <c r="M2558" s="138">
        <v>33.581090181818098</v>
      </c>
      <c r="N2558" s="131">
        <v>9.6724377254545395</v>
      </c>
    </row>
    <row r="2559" spans="1:14" hidden="1" x14ac:dyDescent="0.35">
      <c r="A2559" s="2">
        <f xml:space="preserve"> ROW( data_scaledImpacts[[#This Row],[row_id]] ) - ROW( data_scaledImpacts[[#Headers],[row_id]] )</f>
        <v>2558</v>
      </c>
      <c r="B2559" s="32" t="s">
        <v>524</v>
      </c>
      <c r="C2559" s="33" t="s">
        <v>40</v>
      </c>
      <c r="D2559" s="34" t="s">
        <v>115</v>
      </c>
      <c r="E2559" s="33" t="s">
        <v>529</v>
      </c>
      <c r="F2559" s="32" t="s">
        <v>2</v>
      </c>
      <c r="G2559" s="33">
        <v>1</v>
      </c>
      <c r="H2559" s="90"/>
      <c r="I2559" s="138">
        <v>7.7177262863636296</v>
      </c>
      <c r="J2559" s="36"/>
      <c r="K2559" s="138">
        <v>1.35178471272727</v>
      </c>
      <c r="L2559" s="138">
        <v>18.697529047272699</v>
      </c>
      <c r="M2559" s="138">
        <v>3.70047832727272</v>
      </c>
      <c r="N2559" s="131">
        <v>1.03109110090909</v>
      </c>
    </row>
    <row r="2560" spans="1:14" hidden="1" x14ac:dyDescent="0.35">
      <c r="A2560" s="2">
        <f xml:space="preserve"> ROW( data_scaledImpacts[[#This Row],[row_id]] ) - ROW( data_scaledImpacts[[#Headers],[row_id]] )</f>
        <v>2559</v>
      </c>
      <c r="B2560" s="32" t="s">
        <v>524</v>
      </c>
      <c r="C2560" s="33" t="s">
        <v>40</v>
      </c>
      <c r="D2560" s="34" t="s">
        <v>115</v>
      </c>
      <c r="E2560" s="33" t="s">
        <v>529</v>
      </c>
      <c r="F2560" s="32" t="s">
        <v>2</v>
      </c>
      <c r="G2560" s="33">
        <v>2</v>
      </c>
      <c r="H2560" s="90"/>
      <c r="I2560" s="138">
        <v>12.505540471818099</v>
      </c>
      <c r="J2560" s="36"/>
      <c r="K2560" s="138">
        <v>2.8714616781818099</v>
      </c>
      <c r="L2560" s="138">
        <v>40.751822802727197</v>
      </c>
      <c r="M2560" s="138">
        <v>7.6698701363636301</v>
      </c>
      <c r="N2560" s="131">
        <v>2.4447074781818099</v>
      </c>
    </row>
    <row r="2561" spans="1:14" hidden="1" x14ac:dyDescent="0.35">
      <c r="A2561" s="2">
        <f xml:space="preserve"> ROW( data_scaledImpacts[[#This Row],[row_id]] ) - ROW( data_scaledImpacts[[#Headers],[row_id]] )</f>
        <v>2560</v>
      </c>
      <c r="B2561" s="32" t="s">
        <v>524</v>
      </c>
      <c r="C2561" s="33" t="s">
        <v>40</v>
      </c>
      <c r="D2561" s="34" t="s">
        <v>115</v>
      </c>
      <c r="E2561" s="33" t="s">
        <v>529</v>
      </c>
      <c r="F2561" s="32" t="s">
        <v>2</v>
      </c>
      <c r="G2561" s="33">
        <v>3</v>
      </c>
      <c r="H2561" s="90"/>
      <c r="I2561" s="138">
        <v>25.716040476363599</v>
      </c>
      <c r="J2561" s="36"/>
      <c r="K2561" s="138">
        <v>3.7982920599999899</v>
      </c>
      <c r="L2561" s="138">
        <v>65.369809613636306</v>
      </c>
      <c r="M2561" s="138">
        <v>11.6701816181818</v>
      </c>
      <c r="N2561" s="131">
        <v>3.6570609963636298</v>
      </c>
    </row>
    <row r="2562" spans="1:14" hidden="1" x14ac:dyDescent="0.35">
      <c r="A2562" s="2">
        <f xml:space="preserve"> ROW( data_scaledImpacts[[#This Row],[row_id]] ) - ROW( data_scaledImpacts[[#Headers],[row_id]] )</f>
        <v>2561</v>
      </c>
      <c r="B2562" s="32" t="s">
        <v>524</v>
      </c>
      <c r="C2562" s="33" t="s">
        <v>40</v>
      </c>
      <c r="D2562" s="34" t="s">
        <v>115</v>
      </c>
      <c r="E2562" s="33" t="s">
        <v>529</v>
      </c>
      <c r="F2562" s="32" t="s">
        <v>3</v>
      </c>
      <c r="G2562" s="33">
        <v>1</v>
      </c>
      <c r="H2562" s="90"/>
      <c r="I2562" s="138">
        <v>7.1878791972727196</v>
      </c>
      <c r="J2562" s="36"/>
      <c r="K2562" s="138">
        <v>1.74050991090909</v>
      </c>
      <c r="L2562" s="138">
        <v>25.76141063</v>
      </c>
      <c r="M2562" s="138">
        <v>4.2021666363636303</v>
      </c>
      <c r="N2562" s="131">
        <v>0.66136857909090896</v>
      </c>
    </row>
    <row r="2563" spans="1:14" hidden="1" x14ac:dyDescent="0.35">
      <c r="A2563" s="2">
        <f xml:space="preserve"> ROW( data_scaledImpacts[[#This Row],[row_id]] ) - ROW( data_scaledImpacts[[#Headers],[row_id]] )</f>
        <v>2562</v>
      </c>
      <c r="B2563" s="32" t="s">
        <v>524</v>
      </c>
      <c r="C2563" s="33" t="s">
        <v>40</v>
      </c>
      <c r="D2563" s="34" t="s">
        <v>115</v>
      </c>
      <c r="E2563" s="33" t="s">
        <v>529</v>
      </c>
      <c r="F2563" s="32" t="s">
        <v>3</v>
      </c>
      <c r="G2563" s="33">
        <v>2</v>
      </c>
      <c r="H2563" s="90"/>
      <c r="I2563" s="138">
        <v>15.0623512018181</v>
      </c>
      <c r="J2563" s="36"/>
      <c r="K2563" s="138">
        <v>2.8487612027272702</v>
      </c>
      <c r="L2563" s="138">
        <v>40.895580159090898</v>
      </c>
      <c r="M2563" s="138">
        <v>8.9457990363636295</v>
      </c>
      <c r="N2563" s="131">
        <v>1.8573756772727199</v>
      </c>
    </row>
    <row r="2564" spans="1:14" hidden="1" x14ac:dyDescent="0.35">
      <c r="A2564" s="2">
        <f xml:space="preserve"> ROW( data_scaledImpacts[[#This Row],[row_id]] ) - ROW( data_scaledImpacts[[#Headers],[row_id]] )</f>
        <v>2563</v>
      </c>
      <c r="B2564" s="32" t="s">
        <v>524</v>
      </c>
      <c r="C2564" s="33" t="s">
        <v>40</v>
      </c>
      <c r="D2564" s="34" t="s">
        <v>115</v>
      </c>
      <c r="E2564" s="33" t="s">
        <v>529</v>
      </c>
      <c r="F2564" s="32" t="s">
        <v>3</v>
      </c>
      <c r="G2564" s="33">
        <v>3</v>
      </c>
      <c r="H2564" s="90"/>
      <c r="I2564" s="138">
        <v>23.9682217054545</v>
      </c>
      <c r="J2564" s="36"/>
      <c r="K2564" s="138">
        <v>4.3454723872727197</v>
      </c>
      <c r="L2564" s="138">
        <v>63.987313636363602</v>
      </c>
      <c r="M2564" s="138">
        <v>11.983481136363601</v>
      </c>
      <c r="N2564" s="131">
        <v>2.9505413309090902</v>
      </c>
    </row>
    <row r="2565" spans="1:14" hidden="1" x14ac:dyDescent="0.35">
      <c r="A2565" s="2">
        <f xml:space="preserve"> ROW( data_scaledImpacts[[#This Row],[row_id]] ) - ROW( data_scaledImpacts[[#Headers],[row_id]] )</f>
        <v>2564</v>
      </c>
      <c r="B2565" s="32" t="s">
        <v>524</v>
      </c>
      <c r="C2565" s="33" t="s">
        <v>40</v>
      </c>
      <c r="D2565" s="34" t="s">
        <v>115</v>
      </c>
      <c r="E2565" s="33" t="s">
        <v>529</v>
      </c>
      <c r="F2565" s="32" t="s">
        <v>3</v>
      </c>
      <c r="G2565" s="33">
        <v>4</v>
      </c>
      <c r="H2565" s="90"/>
      <c r="I2565" s="138">
        <v>34.066886004545402</v>
      </c>
      <c r="J2565" s="36"/>
      <c r="K2565" s="138">
        <v>7.9931812645454503</v>
      </c>
      <c r="L2565" s="138">
        <v>83.807297030909098</v>
      </c>
      <c r="M2565" s="138">
        <v>15.642341009090901</v>
      </c>
      <c r="N2565" s="131">
        <v>5.4511311909090896</v>
      </c>
    </row>
    <row r="2566" spans="1:14" hidden="1" x14ac:dyDescent="0.35">
      <c r="A2566" s="2">
        <f xml:space="preserve"> ROW( data_scaledImpacts[[#This Row],[row_id]] ) - ROW( data_scaledImpacts[[#Headers],[row_id]] )</f>
        <v>2565</v>
      </c>
      <c r="B2566" s="32" t="s">
        <v>524</v>
      </c>
      <c r="C2566" s="33" t="s">
        <v>40</v>
      </c>
      <c r="D2566" s="34" t="s">
        <v>115</v>
      </c>
      <c r="E2566" s="33" t="s">
        <v>529</v>
      </c>
      <c r="F2566" s="32" t="s">
        <v>3</v>
      </c>
      <c r="G2566" s="33">
        <v>5</v>
      </c>
      <c r="H2566" s="90"/>
      <c r="I2566" s="138">
        <v>46.0023281245454</v>
      </c>
      <c r="J2566" s="36"/>
      <c r="K2566" s="138">
        <v>11.6350734572727</v>
      </c>
      <c r="L2566" s="138">
        <v>103.651974238181</v>
      </c>
      <c r="M2566" s="138">
        <v>18.792105927272701</v>
      </c>
      <c r="N2566" s="131">
        <v>7.0874720681818104</v>
      </c>
    </row>
    <row r="2567" spans="1:14" hidden="1" x14ac:dyDescent="0.35">
      <c r="A2567" s="2">
        <f xml:space="preserve"> ROW( data_scaledImpacts[[#This Row],[row_id]] ) - ROW( data_scaledImpacts[[#Headers],[row_id]] )</f>
        <v>2566</v>
      </c>
      <c r="B2567" s="32" t="s">
        <v>524</v>
      </c>
      <c r="C2567" s="33" t="s">
        <v>40</v>
      </c>
      <c r="D2567" s="34" t="s">
        <v>115</v>
      </c>
      <c r="E2567" s="33" t="s">
        <v>529</v>
      </c>
      <c r="F2567" s="32" t="s">
        <v>3</v>
      </c>
      <c r="G2567" s="33">
        <v>6</v>
      </c>
      <c r="H2567" s="90"/>
      <c r="I2567" s="138">
        <v>63.653768234545403</v>
      </c>
      <c r="J2567" s="36"/>
      <c r="K2567" s="138">
        <v>16.204560713636301</v>
      </c>
      <c r="L2567" s="138">
        <v>135.90339628454501</v>
      </c>
      <c r="M2567" s="138">
        <v>24.589269245454499</v>
      </c>
      <c r="N2567" s="131">
        <v>9.2942486745454502</v>
      </c>
    </row>
    <row r="2568" spans="1:14" hidden="1" x14ac:dyDescent="0.35">
      <c r="A2568" s="2">
        <f xml:space="preserve"> ROW( data_scaledImpacts[[#This Row],[row_id]] ) - ROW( data_scaledImpacts[[#Headers],[row_id]] )</f>
        <v>2567</v>
      </c>
      <c r="B2568" s="32" t="s">
        <v>524</v>
      </c>
      <c r="C2568" s="33" t="s">
        <v>40</v>
      </c>
      <c r="D2568" s="34" t="s">
        <v>115</v>
      </c>
      <c r="E2568" s="33" t="s">
        <v>529</v>
      </c>
      <c r="F2568" s="32" t="s">
        <v>4</v>
      </c>
      <c r="G2568" s="33">
        <v>1</v>
      </c>
      <c r="H2568" s="90"/>
      <c r="I2568" s="138">
        <v>4.7862238418181802</v>
      </c>
      <c r="J2568" s="36"/>
      <c r="K2568" s="138">
        <v>1.0986413190908999</v>
      </c>
      <c r="L2568" s="138">
        <v>14.990881435454501</v>
      </c>
      <c r="M2568" s="138">
        <v>3.2466868636363602</v>
      </c>
      <c r="N2568" s="131">
        <v>0.64862177909090901</v>
      </c>
    </row>
    <row r="2569" spans="1:14" hidden="1" x14ac:dyDescent="0.35">
      <c r="A2569" s="2">
        <f xml:space="preserve"> ROW( data_scaledImpacts[[#This Row],[row_id]] ) - ROW( data_scaledImpacts[[#Headers],[row_id]] )</f>
        <v>2568</v>
      </c>
      <c r="B2569" s="32" t="s">
        <v>524</v>
      </c>
      <c r="C2569" s="33" t="s">
        <v>40</v>
      </c>
      <c r="D2569" s="34" t="s">
        <v>115</v>
      </c>
      <c r="E2569" s="33" t="s">
        <v>529</v>
      </c>
      <c r="F2569" s="32" t="s">
        <v>4</v>
      </c>
      <c r="G2569" s="33">
        <v>2</v>
      </c>
      <c r="H2569" s="90"/>
      <c r="I2569" s="138">
        <v>12.095714554545401</v>
      </c>
      <c r="J2569" s="36"/>
      <c r="K2569" s="138">
        <v>1.8053961036363599</v>
      </c>
      <c r="L2569" s="138">
        <v>32.816930576363603</v>
      </c>
      <c r="M2569" s="138">
        <v>7.6394041272727202</v>
      </c>
      <c r="N2569" s="131">
        <v>1.6978055609090901</v>
      </c>
    </row>
    <row r="2570" spans="1:14" hidden="1" x14ac:dyDescent="0.35">
      <c r="A2570" s="2">
        <f xml:space="preserve"> ROW( data_scaledImpacts[[#This Row],[row_id]] ) - ROW( data_scaledImpacts[[#Headers],[row_id]] )</f>
        <v>2569</v>
      </c>
      <c r="B2570" s="32" t="s">
        <v>524</v>
      </c>
      <c r="C2570" s="33" t="s">
        <v>40</v>
      </c>
      <c r="D2570" s="34" t="s">
        <v>115</v>
      </c>
      <c r="E2570" s="33" t="s">
        <v>529</v>
      </c>
      <c r="F2570" s="32" t="s">
        <v>4</v>
      </c>
      <c r="G2570" s="33">
        <v>3</v>
      </c>
      <c r="H2570" s="90"/>
      <c r="I2570" s="138">
        <v>20.725390218181801</v>
      </c>
      <c r="J2570" s="36"/>
      <c r="K2570" s="138">
        <v>3.12650858363636</v>
      </c>
      <c r="L2570" s="138">
        <v>49.585915458181802</v>
      </c>
      <c r="M2570" s="138">
        <v>11.2782743999999</v>
      </c>
      <c r="N2570" s="131">
        <v>2.7092571836363599</v>
      </c>
    </row>
    <row r="2571" spans="1:14" hidden="1" x14ac:dyDescent="0.35">
      <c r="A2571" s="2">
        <f xml:space="preserve"> ROW( data_scaledImpacts[[#This Row],[row_id]] ) - ROW( data_scaledImpacts[[#Headers],[row_id]] )</f>
        <v>2570</v>
      </c>
      <c r="B2571" s="32" t="s">
        <v>524</v>
      </c>
      <c r="C2571" s="33" t="s">
        <v>40</v>
      </c>
      <c r="D2571" s="34" t="s">
        <v>115</v>
      </c>
      <c r="E2571" s="33" t="s">
        <v>529</v>
      </c>
      <c r="F2571" s="32" t="s">
        <v>4</v>
      </c>
      <c r="G2571" s="33">
        <v>4</v>
      </c>
      <c r="H2571" s="90"/>
      <c r="I2571" s="138">
        <v>32.283814938181798</v>
      </c>
      <c r="J2571" s="36"/>
      <c r="K2571" s="138">
        <v>5.4677074327272699</v>
      </c>
      <c r="L2571" s="138">
        <v>72.197141086363601</v>
      </c>
      <c r="M2571" s="138">
        <v>15.1533238545454</v>
      </c>
      <c r="N2571" s="131">
        <v>3.7665591909090899</v>
      </c>
    </row>
    <row r="2572" spans="1:14" hidden="1" x14ac:dyDescent="0.35">
      <c r="A2572" s="2">
        <f xml:space="preserve"> ROW( data_scaledImpacts[[#This Row],[row_id]] ) - ROW( data_scaledImpacts[[#Headers],[row_id]] )</f>
        <v>2571</v>
      </c>
      <c r="B2572" s="32" t="s">
        <v>524</v>
      </c>
      <c r="C2572" s="33" t="s">
        <v>40</v>
      </c>
      <c r="D2572" s="34" t="s">
        <v>115</v>
      </c>
      <c r="E2572" s="33" t="s">
        <v>529</v>
      </c>
      <c r="F2572" s="32" t="s">
        <v>4</v>
      </c>
      <c r="G2572" s="33">
        <v>5</v>
      </c>
      <c r="H2572" s="90"/>
      <c r="I2572" s="138">
        <v>39.093599829090898</v>
      </c>
      <c r="J2572" s="36"/>
      <c r="K2572" s="138">
        <v>7.3880697190909004</v>
      </c>
      <c r="L2572" s="138">
        <v>97.212348560909007</v>
      </c>
      <c r="M2572" s="138">
        <v>20.9652086636363</v>
      </c>
      <c r="N2572" s="131">
        <v>5.74244294818181</v>
      </c>
    </row>
    <row r="2573" spans="1:14" hidden="1"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hidden="1"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hidden="1"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hidden="1"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hidden="1"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hidden="1"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hidden="1"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hidden="1"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hidden="1"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hidden="1"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hidden="1"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hidden="1"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hidden="1"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hidden="1"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hidden="1"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hidden="1"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hidden="1"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hidden="1"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hidden="1"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hidden="1"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hidden="1"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hidden="1"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hidden="1"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hidden="1"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hidden="1"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hidden="1"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hidden="1"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hidden="1"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hidden="1"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hidden="1"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hidden="1"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hidden="1"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hidden="1"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hidden="1"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hidden="1"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hidden="1"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hidden="1"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hidden="1"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hidden="1"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hidden="1"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hidden="1"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hidden="1"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hidden="1"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hidden="1"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hidden="1"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hidden="1"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hidden="1"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hidden="1"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hidden="1"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hidden="1" x14ac:dyDescent="0.3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hidden="1" x14ac:dyDescent="0.3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hidden="1" x14ac:dyDescent="0.3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hidden="1" x14ac:dyDescent="0.3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hidden="1" x14ac:dyDescent="0.3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hidden="1" x14ac:dyDescent="0.3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hidden="1" x14ac:dyDescent="0.3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hidden="1" x14ac:dyDescent="0.3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hidden="1" x14ac:dyDescent="0.3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hidden="1" x14ac:dyDescent="0.3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hidden="1" x14ac:dyDescent="0.3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hidden="1" x14ac:dyDescent="0.3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hidden="1" x14ac:dyDescent="0.3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hidden="1" x14ac:dyDescent="0.3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hidden="1" x14ac:dyDescent="0.3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hidden="1" x14ac:dyDescent="0.3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hidden="1" x14ac:dyDescent="0.3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hidden="1" x14ac:dyDescent="0.3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hidden="1" x14ac:dyDescent="0.3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hidden="1" x14ac:dyDescent="0.3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hidden="1" x14ac:dyDescent="0.3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hidden="1" x14ac:dyDescent="0.3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hidden="1" x14ac:dyDescent="0.3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hidden="1" x14ac:dyDescent="0.3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hidden="1" x14ac:dyDescent="0.3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hidden="1" x14ac:dyDescent="0.3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hidden="1" x14ac:dyDescent="0.3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hidden="1" x14ac:dyDescent="0.3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hidden="1" x14ac:dyDescent="0.3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hidden="1" x14ac:dyDescent="0.3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hidden="1" x14ac:dyDescent="0.3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hidden="1" x14ac:dyDescent="0.3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hidden="1" x14ac:dyDescent="0.3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hidden="1" x14ac:dyDescent="0.3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hidden="1" x14ac:dyDescent="0.3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hidden="1" x14ac:dyDescent="0.3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hidden="1" x14ac:dyDescent="0.3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hidden="1" x14ac:dyDescent="0.3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hidden="1" x14ac:dyDescent="0.3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hidden="1" x14ac:dyDescent="0.3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hidden="1" x14ac:dyDescent="0.3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hidden="1" x14ac:dyDescent="0.3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hidden="1" x14ac:dyDescent="0.3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hidden="1" x14ac:dyDescent="0.3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hidden="1" x14ac:dyDescent="0.3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hidden="1" x14ac:dyDescent="0.3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hidden="1" x14ac:dyDescent="0.3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hidden="1" x14ac:dyDescent="0.3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hidden="1" x14ac:dyDescent="0.3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hidden="1" x14ac:dyDescent="0.3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hidden="1" x14ac:dyDescent="0.3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hidden="1" x14ac:dyDescent="0.3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hidden="1" x14ac:dyDescent="0.3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hidden="1" x14ac:dyDescent="0.3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hidden="1" x14ac:dyDescent="0.3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hidden="1" x14ac:dyDescent="0.3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hidden="1" x14ac:dyDescent="0.3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hidden="1" x14ac:dyDescent="0.3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hidden="1" x14ac:dyDescent="0.3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hidden="1" x14ac:dyDescent="0.3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hidden="1" x14ac:dyDescent="0.3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hidden="1" x14ac:dyDescent="0.3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hidden="1" x14ac:dyDescent="0.3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hidden="1" x14ac:dyDescent="0.3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hidden="1" x14ac:dyDescent="0.3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hidden="1" x14ac:dyDescent="0.3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hidden="1" x14ac:dyDescent="0.3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hidden="1" x14ac:dyDescent="0.3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hidden="1" x14ac:dyDescent="0.3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hidden="1" x14ac:dyDescent="0.3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hidden="1" x14ac:dyDescent="0.3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hidden="1" x14ac:dyDescent="0.3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hidden="1" x14ac:dyDescent="0.3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hidden="1" x14ac:dyDescent="0.3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hidden="1" x14ac:dyDescent="0.3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hidden="1" x14ac:dyDescent="0.3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hidden="1" x14ac:dyDescent="0.3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hidden="1" x14ac:dyDescent="0.3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hidden="1" x14ac:dyDescent="0.3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hidden="1" x14ac:dyDescent="0.3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hidden="1" x14ac:dyDescent="0.3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hidden="1" x14ac:dyDescent="0.3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hidden="1" x14ac:dyDescent="0.3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hidden="1" x14ac:dyDescent="0.3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hidden="1" x14ac:dyDescent="0.3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hidden="1" x14ac:dyDescent="0.3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hidden="1" x14ac:dyDescent="0.3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hidden="1" x14ac:dyDescent="0.3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hidden="1" x14ac:dyDescent="0.3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hidden="1" x14ac:dyDescent="0.3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hidden="1" x14ac:dyDescent="0.3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hidden="1" x14ac:dyDescent="0.3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hidden="1" x14ac:dyDescent="0.3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hidden="1" x14ac:dyDescent="0.3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hidden="1" x14ac:dyDescent="0.3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hidden="1" x14ac:dyDescent="0.3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hidden="1" x14ac:dyDescent="0.3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hidden="1" x14ac:dyDescent="0.3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hidden="1" x14ac:dyDescent="0.3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hidden="1" x14ac:dyDescent="0.3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hidden="1" x14ac:dyDescent="0.3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hidden="1" x14ac:dyDescent="0.3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hidden="1" x14ac:dyDescent="0.3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hidden="1" x14ac:dyDescent="0.3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hidden="1" x14ac:dyDescent="0.3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hidden="1" x14ac:dyDescent="0.35">
      <c r="A2727" s="2">
        <f xml:space="preserve"> ROW( data_scaledImpacts[[#This Row],[row_id]] ) - ROW( data_scaledImpacts[[#Headers],[row_id]] )</f>
        <v>2726</v>
      </c>
      <c r="B2727" s="32" t="s">
        <v>372</v>
      </c>
      <c r="C2727" s="33" t="s">
        <v>40</v>
      </c>
      <c r="D2727" s="34"/>
      <c r="E2727" s="33"/>
      <c r="F2727" s="32" t="s">
        <v>1</v>
      </c>
      <c r="G2727" s="33">
        <v>1</v>
      </c>
      <c r="H2727" s="105"/>
      <c r="I2727" s="37">
        <v>-336471549.34200823</v>
      </c>
      <c r="J2727" s="38"/>
      <c r="K2727" s="37"/>
      <c r="L2727" s="37">
        <v>899052367.699929</v>
      </c>
      <c r="M2727" s="37">
        <v>563168842.99269485</v>
      </c>
    </row>
    <row r="2728" spans="1:14" hidden="1" x14ac:dyDescent="0.35">
      <c r="A2728" s="2">
        <f xml:space="preserve"> ROW( data_scaledImpacts[[#This Row],[row_id]] ) - ROW( data_scaledImpacts[[#Headers],[row_id]] )</f>
        <v>2727</v>
      </c>
      <c r="B2728" s="32" t="s">
        <v>372</v>
      </c>
      <c r="C2728" s="33" t="s">
        <v>40</v>
      </c>
      <c r="D2728" s="34"/>
      <c r="E2728" s="33"/>
      <c r="F2728" s="32" t="s">
        <v>1</v>
      </c>
      <c r="G2728" s="33">
        <v>2</v>
      </c>
      <c r="H2728" s="105"/>
      <c r="I2728" s="37">
        <v>-831282651.31554973</v>
      </c>
      <c r="J2728" s="38"/>
      <c r="K2728" s="37"/>
      <c r="L2728" s="37">
        <v>2221188202.5527654</v>
      </c>
      <c r="M2728" s="37">
        <v>1391358317.9819517</v>
      </c>
    </row>
    <row r="2729" spans="1:14" hidden="1" x14ac:dyDescent="0.35">
      <c r="A2729" s="2">
        <f xml:space="preserve"> ROW( data_scaledImpacts[[#This Row],[row_id]] ) - ROW( data_scaledImpacts[[#Headers],[row_id]] )</f>
        <v>2728</v>
      </c>
      <c r="B2729" s="32" t="s">
        <v>372</v>
      </c>
      <c r="C2729" s="33" t="s">
        <v>40</v>
      </c>
      <c r="D2729" s="34"/>
      <c r="E2729" s="33"/>
      <c r="F2729" s="32" t="s">
        <v>1</v>
      </c>
      <c r="G2729" s="33">
        <v>3</v>
      </c>
      <c r="H2729" s="105"/>
      <c r="I2729" s="37">
        <v>-1286508865.1312079</v>
      </c>
      <c r="J2729" s="38"/>
      <c r="K2729" s="37"/>
      <c r="L2729" s="37">
        <v>3437553170.6173754</v>
      </c>
      <c r="M2729" s="37">
        <v>2153292634.9720683</v>
      </c>
    </row>
    <row r="2730" spans="1:14" hidden="1" x14ac:dyDescent="0.35">
      <c r="A2730" s="2">
        <f xml:space="preserve"> ROW( data_scaledImpacts[[#This Row],[row_id]] ) - ROW( data_scaledImpacts[[#Headers],[row_id]] )</f>
        <v>2729</v>
      </c>
      <c r="B2730" s="32" t="s">
        <v>372</v>
      </c>
      <c r="C2730" s="33" t="s">
        <v>40</v>
      </c>
      <c r="D2730" s="34"/>
      <c r="E2730" s="33"/>
      <c r="F2730" s="32" t="s">
        <v>1</v>
      </c>
      <c r="G2730" s="33">
        <v>4</v>
      </c>
      <c r="H2730" s="105"/>
      <c r="I2730" s="37">
        <v>-1682357746.710041</v>
      </c>
      <c r="J2730" s="38"/>
      <c r="K2730" s="37"/>
      <c r="L2730" s="37">
        <v>4495261838.4996443</v>
      </c>
      <c r="M2730" s="37">
        <v>2815844214.9634743</v>
      </c>
    </row>
    <row r="2731" spans="1:14" hidden="1" x14ac:dyDescent="0.35">
      <c r="A2731" s="2">
        <f xml:space="preserve"> ROW( data_scaledImpacts[[#This Row],[row_id]] ) - ROW( data_scaledImpacts[[#Headers],[row_id]] )</f>
        <v>2730</v>
      </c>
      <c r="B2731" s="32" t="s">
        <v>372</v>
      </c>
      <c r="C2731" s="33" t="s">
        <v>40</v>
      </c>
      <c r="D2731" s="34"/>
      <c r="E2731" s="33"/>
      <c r="F2731" s="32" t="s">
        <v>1</v>
      </c>
      <c r="G2731" s="33">
        <v>5</v>
      </c>
      <c r="H2731" s="105"/>
      <c r="I2731" s="37">
        <v>-1919867075.6573408</v>
      </c>
      <c r="J2731" s="38"/>
      <c r="K2731" s="37"/>
      <c r="L2731" s="37">
        <v>5129887039.2290049</v>
      </c>
      <c r="M2731" s="37">
        <v>3213375162.9583178</v>
      </c>
    </row>
    <row r="2732" spans="1:14" hidden="1" x14ac:dyDescent="0.35">
      <c r="A2732" s="2">
        <f xml:space="preserve"> ROW( data_scaledImpacts[[#This Row],[row_id]] ) - ROW( data_scaledImpacts[[#Headers],[row_id]] )</f>
        <v>2731</v>
      </c>
      <c r="B2732" s="32" t="s">
        <v>372</v>
      </c>
      <c r="C2732" s="33" t="s">
        <v>40</v>
      </c>
      <c r="D2732" s="34"/>
      <c r="E2732" s="33"/>
      <c r="F2732" s="32" t="s">
        <v>1</v>
      </c>
      <c r="G2732" s="33">
        <v>6</v>
      </c>
      <c r="H2732" s="105"/>
      <c r="I2732" s="37"/>
      <c r="J2732" s="38"/>
      <c r="K2732" s="37"/>
      <c r="L2732" s="37"/>
      <c r="M2732" s="37"/>
    </row>
    <row r="2733" spans="1:14" hidden="1" x14ac:dyDescent="0.35">
      <c r="A2733" s="2">
        <f xml:space="preserve"> ROW( data_scaledImpacts[[#This Row],[row_id]] ) - ROW( data_scaledImpacts[[#Headers],[row_id]] )</f>
        <v>2732</v>
      </c>
      <c r="B2733" s="32" t="s">
        <v>372</v>
      </c>
      <c r="C2733" s="33" t="s">
        <v>40</v>
      </c>
      <c r="D2733" s="34"/>
      <c r="E2733" s="33"/>
      <c r="F2733" s="32" t="s">
        <v>1</v>
      </c>
      <c r="G2733" s="33">
        <v>7</v>
      </c>
      <c r="H2733" s="105"/>
      <c r="I2733" s="37"/>
      <c r="J2733" s="38"/>
      <c r="K2733" s="37"/>
      <c r="L2733" s="37"/>
      <c r="M2733" s="37"/>
    </row>
    <row r="2734" spans="1:14" hidden="1" x14ac:dyDescent="0.35">
      <c r="A2734" s="2">
        <f xml:space="preserve"> ROW( data_scaledImpacts[[#This Row],[row_id]] ) - ROW( data_scaledImpacts[[#Headers],[row_id]] )</f>
        <v>2733</v>
      </c>
      <c r="B2734" s="32" t="s">
        <v>372</v>
      </c>
      <c r="C2734" s="33" t="s">
        <v>40</v>
      </c>
      <c r="D2734" s="34"/>
      <c r="E2734" s="33"/>
      <c r="F2734" s="32" t="s">
        <v>15</v>
      </c>
      <c r="G2734" s="33">
        <v>1</v>
      </c>
      <c r="H2734" s="105"/>
      <c r="I2734" s="37">
        <v>1447599340.2856567</v>
      </c>
      <c r="J2734" s="38"/>
      <c r="K2734" s="37"/>
      <c r="L2734" s="37">
        <v>4946994786.3780003</v>
      </c>
      <c r="M2734" s="37">
        <v>2962891782.5804381</v>
      </c>
    </row>
    <row r="2735" spans="1:14" hidden="1" x14ac:dyDescent="0.35">
      <c r="A2735" s="2">
        <f xml:space="preserve"> ROW( data_scaledImpacts[[#This Row],[row_id]] ) - ROW( data_scaledImpacts[[#Headers],[row_id]] )</f>
        <v>2734</v>
      </c>
      <c r="B2735" s="32" t="s">
        <v>372</v>
      </c>
      <c r="C2735" s="33" t="s">
        <v>40</v>
      </c>
      <c r="D2735" s="34"/>
      <c r="E2735" s="33"/>
      <c r="F2735" s="32" t="s">
        <v>15</v>
      </c>
      <c r="G2735" s="33">
        <v>2</v>
      </c>
      <c r="H2735" s="105"/>
      <c r="I2735" s="37">
        <v>3271839785.3331604</v>
      </c>
      <c r="J2735" s="38"/>
      <c r="K2735" s="37"/>
      <c r="L2735" s="37">
        <v>10909170077.10708</v>
      </c>
      <c r="M2735" s="37">
        <v>6085487598.0574684</v>
      </c>
    </row>
    <row r="2736" spans="1:14" hidden="1" x14ac:dyDescent="0.35">
      <c r="A2736" s="2">
        <f xml:space="preserve"> ROW( data_scaledImpacts[[#This Row],[row_id]] ) - ROW( data_scaledImpacts[[#Headers],[row_id]] )</f>
        <v>2735</v>
      </c>
      <c r="B2736" s="32" t="s">
        <v>372</v>
      </c>
      <c r="C2736" s="33" t="s">
        <v>40</v>
      </c>
      <c r="D2736" s="34"/>
      <c r="E2736" s="33"/>
      <c r="F2736" s="32" t="s">
        <v>15</v>
      </c>
      <c r="G2736" s="33">
        <v>3</v>
      </c>
      <c r="H2736" s="105"/>
      <c r="I2736" s="37">
        <v>4850064056.8519115</v>
      </c>
      <c r="J2736" s="38"/>
      <c r="K2736" s="37"/>
      <c r="L2736" s="37">
        <v>16109847960.995859</v>
      </c>
      <c r="M2736" s="37">
        <v>8881133911.9871044</v>
      </c>
    </row>
    <row r="2737" spans="1:13" hidden="1" x14ac:dyDescent="0.35">
      <c r="A2737" s="2">
        <f xml:space="preserve"> ROW( data_scaledImpacts[[#This Row],[row_id]] ) - ROW( data_scaledImpacts[[#Headers],[row_id]] )</f>
        <v>2736</v>
      </c>
      <c r="B2737" s="32" t="s">
        <v>372</v>
      </c>
      <c r="C2737" s="33" t="s">
        <v>40</v>
      </c>
      <c r="D2737" s="34"/>
      <c r="E2737" s="33"/>
      <c r="F2737" s="32" t="s">
        <v>15</v>
      </c>
      <c r="G2737" s="33">
        <v>4</v>
      </c>
      <c r="H2737" s="105"/>
      <c r="I2737" s="37">
        <v>7967445406.8178205</v>
      </c>
      <c r="J2737" s="38"/>
      <c r="K2737" s="37"/>
      <c r="L2737" s="37">
        <v>24246911993.324036</v>
      </c>
      <c r="M2737" s="37">
        <v>11753655571.366199</v>
      </c>
    </row>
    <row r="2738" spans="1:13" hidden="1" x14ac:dyDescent="0.35">
      <c r="A2738" s="2">
        <f xml:space="preserve"> ROW( data_scaledImpacts[[#This Row],[row_id]] ) - ROW( data_scaledImpacts[[#Headers],[row_id]] )</f>
        <v>2737</v>
      </c>
      <c r="B2738" s="32" t="s">
        <v>372</v>
      </c>
      <c r="C2738" s="33" t="s">
        <v>40</v>
      </c>
      <c r="D2738" s="34"/>
      <c r="E2738" s="33"/>
      <c r="F2738" s="32" t="s">
        <v>15</v>
      </c>
      <c r="G2738" s="33">
        <v>5</v>
      </c>
      <c r="H2738" s="105"/>
      <c r="I2738" s="37">
        <v>9240467293.3939934</v>
      </c>
      <c r="J2738" s="38"/>
      <c r="K2738" s="37"/>
      <c r="L2738" s="37">
        <v>28039858678.350552</v>
      </c>
      <c r="M2738" s="37">
        <v>13679320154.42905</v>
      </c>
    </row>
    <row r="2739" spans="1:13" hidden="1" x14ac:dyDescent="0.35">
      <c r="A2739" s="2">
        <f xml:space="preserve"> ROW( data_scaledImpacts[[#This Row],[row_id]] ) - ROW( data_scaledImpacts[[#Headers],[row_id]] )</f>
        <v>2738</v>
      </c>
      <c r="B2739" s="32" t="s">
        <v>372</v>
      </c>
      <c r="C2739" s="33" t="s">
        <v>40</v>
      </c>
      <c r="D2739" s="34"/>
      <c r="E2739" s="33"/>
      <c r="F2739" s="32" t="s">
        <v>15</v>
      </c>
      <c r="G2739" s="33">
        <v>6</v>
      </c>
      <c r="H2739" s="105"/>
      <c r="I2739" s="37">
        <v>15645957044.691732</v>
      </c>
      <c r="J2739" s="38"/>
      <c r="K2739" s="37"/>
      <c r="L2739" s="37">
        <v>43087257601.24646</v>
      </c>
      <c r="M2739" s="37">
        <v>20698812574.737156</v>
      </c>
    </row>
    <row r="2740" spans="1:13" hidden="1" x14ac:dyDescent="0.35">
      <c r="A2740" s="2">
        <f xml:space="preserve"> ROW( data_scaledImpacts[[#This Row],[row_id]] ) - ROW( data_scaledImpacts[[#Headers],[row_id]] )</f>
        <v>2739</v>
      </c>
      <c r="B2740" s="32" t="s">
        <v>372</v>
      </c>
      <c r="C2740" s="33" t="s">
        <v>40</v>
      </c>
      <c r="D2740" s="34"/>
      <c r="E2740" s="33"/>
      <c r="F2740" s="32" t="s">
        <v>15</v>
      </c>
      <c r="G2740" s="33">
        <v>7</v>
      </c>
      <c r="H2740" s="105"/>
      <c r="I2740" s="37"/>
      <c r="J2740" s="38"/>
      <c r="K2740" s="37"/>
      <c r="L2740" s="37"/>
      <c r="M2740" s="37"/>
    </row>
    <row r="2741" spans="1:13" hidden="1" x14ac:dyDescent="0.35">
      <c r="A2741" s="2">
        <f xml:space="preserve"> ROW( data_scaledImpacts[[#This Row],[row_id]] ) - ROW( data_scaledImpacts[[#Headers],[row_id]] )</f>
        <v>2740</v>
      </c>
      <c r="B2741" s="32" t="s">
        <v>372</v>
      </c>
      <c r="C2741" s="33" t="s">
        <v>40</v>
      </c>
      <c r="D2741" s="34"/>
      <c r="E2741" s="33"/>
      <c r="F2741" s="32" t="s">
        <v>5</v>
      </c>
      <c r="G2741" s="33">
        <v>1</v>
      </c>
      <c r="H2741" s="105"/>
      <c r="I2741" s="37">
        <v>6188214276.8490915</v>
      </c>
      <c r="J2741" s="38"/>
      <c r="K2741" s="37"/>
      <c r="L2741" s="37">
        <v>17739962345.770435</v>
      </c>
      <c r="M2741" s="37">
        <v>7119241166.5607204</v>
      </c>
    </row>
    <row r="2742" spans="1:13" hidden="1" x14ac:dyDescent="0.35">
      <c r="A2742" s="2">
        <f xml:space="preserve"> ROW( data_scaledImpacts[[#This Row],[row_id]] ) - ROW( data_scaledImpacts[[#Headers],[row_id]] )</f>
        <v>2741</v>
      </c>
      <c r="B2742" s="32" t="s">
        <v>372</v>
      </c>
      <c r="C2742" s="33" t="s">
        <v>40</v>
      </c>
      <c r="D2742" s="34"/>
      <c r="E2742" s="33"/>
      <c r="F2742" s="32" t="s">
        <v>5</v>
      </c>
      <c r="G2742" s="33">
        <v>2</v>
      </c>
      <c r="H2742" s="105"/>
      <c r="I2742" s="37">
        <v>14439166645.981215</v>
      </c>
      <c r="J2742" s="38"/>
      <c r="K2742" s="37"/>
      <c r="L2742" s="37">
        <v>41393245473.464348</v>
      </c>
      <c r="M2742" s="37">
        <v>16611562721.975014</v>
      </c>
    </row>
    <row r="2743" spans="1:13" hidden="1" x14ac:dyDescent="0.35">
      <c r="A2743" s="2">
        <f xml:space="preserve"> ROW( data_scaledImpacts[[#This Row],[row_id]] ) - ROW( data_scaledImpacts[[#Headers],[row_id]] )</f>
        <v>2742</v>
      </c>
      <c r="B2743" s="32" t="s">
        <v>372</v>
      </c>
      <c r="C2743" s="33" t="s">
        <v>40</v>
      </c>
      <c r="D2743" s="34"/>
      <c r="E2743" s="33"/>
      <c r="F2743" s="32" t="s">
        <v>5</v>
      </c>
      <c r="G2743" s="33">
        <v>3</v>
      </c>
      <c r="H2743" s="105"/>
      <c r="I2743" s="37">
        <v>21452476159.743519</v>
      </c>
      <c r="J2743" s="38"/>
      <c r="K2743" s="37"/>
      <c r="L2743" s="37">
        <v>61498536132.004181</v>
      </c>
      <c r="M2743" s="37">
        <v>24680036044.077164</v>
      </c>
    </row>
    <row r="2744" spans="1:13" hidden="1" x14ac:dyDescent="0.35">
      <c r="A2744" s="2">
        <f xml:space="preserve"> ROW( data_scaledImpacts[[#This Row],[row_id]] ) - ROW( data_scaledImpacts[[#Headers],[row_id]] )</f>
        <v>2743</v>
      </c>
      <c r="B2744" s="32" t="s">
        <v>372</v>
      </c>
      <c r="C2744" s="33" t="s">
        <v>40</v>
      </c>
      <c r="D2744" s="34"/>
      <c r="E2744" s="33"/>
      <c r="F2744" s="32" t="s">
        <v>5</v>
      </c>
      <c r="G2744" s="33">
        <v>4</v>
      </c>
      <c r="H2744" s="105"/>
      <c r="I2744" s="37">
        <v>27228142818.136009</v>
      </c>
      <c r="J2744" s="38"/>
      <c r="K2744" s="37"/>
      <c r="L2744" s="37">
        <v>78055834321.389923</v>
      </c>
      <c r="M2744" s="37">
        <v>31324661132.867165</v>
      </c>
    </row>
    <row r="2745" spans="1:13" hidden="1" x14ac:dyDescent="0.35">
      <c r="A2745" s="2">
        <f xml:space="preserve"> ROW( data_scaledImpacts[[#This Row],[row_id]] ) - ROW( data_scaledImpacts[[#Headers],[row_id]] )</f>
        <v>2744</v>
      </c>
      <c r="B2745" s="32" t="s">
        <v>372</v>
      </c>
      <c r="C2745" s="33" t="s">
        <v>40</v>
      </c>
      <c r="D2745" s="34"/>
      <c r="E2745" s="33"/>
      <c r="F2745" s="32" t="s">
        <v>5</v>
      </c>
      <c r="G2745" s="33">
        <v>5</v>
      </c>
      <c r="H2745" s="105"/>
      <c r="I2745" s="37">
        <v>31353619002.702065</v>
      </c>
      <c r="J2745" s="38"/>
      <c r="K2745" s="37"/>
      <c r="L2745" s="37">
        <v>89882475885.236877</v>
      </c>
      <c r="M2745" s="37">
        <v>36070821910.574318</v>
      </c>
    </row>
    <row r="2746" spans="1:13" hidden="1" x14ac:dyDescent="0.35">
      <c r="A2746" s="2">
        <f xml:space="preserve"> ROW( data_scaledImpacts[[#This Row],[row_id]] ) - ROW( data_scaledImpacts[[#Headers],[row_id]] )</f>
        <v>2745</v>
      </c>
      <c r="B2746" s="32" t="s">
        <v>372</v>
      </c>
      <c r="C2746" s="33" t="s">
        <v>40</v>
      </c>
      <c r="D2746" s="34"/>
      <c r="E2746" s="33"/>
      <c r="F2746" s="32" t="s">
        <v>5</v>
      </c>
      <c r="G2746" s="33">
        <v>6</v>
      </c>
      <c r="H2746" s="105"/>
      <c r="I2746" s="37">
        <v>37954380898.007751</v>
      </c>
      <c r="J2746" s="38"/>
      <c r="K2746" s="37"/>
      <c r="L2746" s="37">
        <v>108805102387.39203</v>
      </c>
      <c r="M2746" s="37">
        <v>43664679154.905754</v>
      </c>
    </row>
    <row r="2747" spans="1:13" hidden="1" x14ac:dyDescent="0.35">
      <c r="A2747" s="2">
        <f xml:space="preserve"> ROW( data_scaledImpacts[[#This Row],[row_id]] ) - ROW( data_scaledImpacts[[#Headers],[row_id]] )</f>
        <v>2746</v>
      </c>
      <c r="B2747" s="32" t="s">
        <v>372</v>
      </c>
      <c r="C2747" s="33" t="s">
        <v>40</v>
      </c>
      <c r="D2747" s="34"/>
      <c r="E2747" s="33"/>
      <c r="F2747" s="32" t="s">
        <v>5</v>
      </c>
      <c r="G2747" s="33">
        <v>7</v>
      </c>
      <c r="H2747" s="105"/>
      <c r="I2747" s="37"/>
      <c r="J2747" s="38"/>
      <c r="K2747" s="37"/>
      <c r="L2747" s="37"/>
      <c r="M2747" s="37"/>
    </row>
    <row r="2748" spans="1:13" hidden="1" x14ac:dyDescent="0.35">
      <c r="A2748" s="2">
        <f xml:space="preserve"> ROW( data_scaledImpacts[[#This Row],[row_id]] ) - ROW( data_scaledImpacts[[#Headers],[row_id]] )</f>
        <v>2747</v>
      </c>
      <c r="B2748" s="32" t="s">
        <v>372</v>
      </c>
      <c r="C2748" s="33" t="s">
        <v>40</v>
      </c>
      <c r="D2748" s="34"/>
      <c r="E2748" s="33"/>
      <c r="F2748" s="32" t="s">
        <v>3</v>
      </c>
      <c r="G2748" s="33">
        <v>1</v>
      </c>
      <c r="H2748" s="105"/>
      <c r="I2748" s="37">
        <v>759717463.24841297</v>
      </c>
      <c r="J2748" s="38"/>
      <c r="K2748" s="37"/>
      <c r="L2748" s="37">
        <v>1904670896.0996282</v>
      </c>
      <c r="M2748" s="37">
        <v>1067294078.2324815</v>
      </c>
    </row>
    <row r="2749" spans="1:13" hidden="1" x14ac:dyDescent="0.35">
      <c r="A2749" s="2">
        <f xml:space="preserve"> ROW( data_scaledImpacts[[#This Row],[row_id]] ) - ROW( data_scaledImpacts[[#Headers],[row_id]] )</f>
        <v>2748</v>
      </c>
      <c r="B2749" s="32" t="s">
        <v>372</v>
      </c>
      <c r="C2749" s="33" t="s">
        <v>40</v>
      </c>
      <c r="D2749" s="34"/>
      <c r="E2749" s="33"/>
      <c r="F2749" s="32" t="s">
        <v>3</v>
      </c>
      <c r="G2749" s="33">
        <v>2</v>
      </c>
      <c r="H2749" s="105"/>
      <c r="I2749" s="37">
        <v>1435021875.02478</v>
      </c>
      <c r="J2749" s="38"/>
      <c r="K2749" s="37"/>
      <c r="L2749" s="37">
        <v>3597711692.6326313</v>
      </c>
      <c r="M2749" s="37">
        <v>2015999925.5502427</v>
      </c>
    </row>
    <row r="2750" spans="1:13" hidden="1" x14ac:dyDescent="0.35">
      <c r="A2750" s="2">
        <f xml:space="preserve"> ROW( data_scaledImpacts[[#This Row],[row_id]] ) - ROW( data_scaledImpacts[[#Headers],[row_id]] )</f>
        <v>2749</v>
      </c>
      <c r="B2750" s="32" t="s">
        <v>372</v>
      </c>
      <c r="C2750" s="33" t="s">
        <v>40</v>
      </c>
      <c r="D2750" s="34"/>
      <c r="E2750" s="33"/>
      <c r="F2750" s="32" t="s">
        <v>3</v>
      </c>
      <c r="G2750" s="33">
        <v>3</v>
      </c>
      <c r="H2750" s="105"/>
      <c r="I2750" s="37">
        <v>2068119761.0651243</v>
      </c>
      <c r="J2750" s="38"/>
      <c r="K2750" s="37"/>
      <c r="L2750" s="37">
        <v>5184937439.3823204</v>
      </c>
      <c r="M2750" s="37">
        <v>2905411657.4106445</v>
      </c>
    </row>
    <row r="2751" spans="1:13" hidden="1" x14ac:dyDescent="0.35">
      <c r="A2751" s="2">
        <f xml:space="preserve"> ROW( data_scaledImpacts[[#This Row],[row_id]] ) - ROW( data_scaledImpacts[[#Headers],[row_id]] )</f>
        <v>2750</v>
      </c>
      <c r="B2751" s="32" t="s">
        <v>372</v>
      </c>
      <c r="C2751" s="33" t="s">
        <v>40</v>
      </c>
      <c r="D2751" s="34"/>
      <c r="E2751" s="33"/>
      <c r="F2751" s="32" t="s">
        <v>3</v>
      </c>
      <c r="G2751" s="33">
        <v>4</v>
      </c>
      <c r="H2751" s="105"/>
      <c r="I2751" s="37">
        <v>2532391544.1613765</v>
      </c>
      <c r="J2751" s="38"/>
      <c r="K2751" s="37"/>
      <c r="L2751" s="37">
        <v>6348902986.9987612</v>
      </c>
      <c r="M2751" s="37">
        <v>3557646927.4416051</v>
      </c>
    </row>
    <row r="2752" spans="1:13" hidden="1" x14ac:dyDescent="0.35">
      <c r="A2752" s="2">
        <f xml:space="preserve"> ROW( data_scaledImpacts[[#This Row],[row_id]] ) - ROW( data_scaledImpacts[[#Headers],[row_id]] )</f>
        <v>2751</v>
      </c>
      <c r="B2752" s="32" t="s">
        <v>372</v>
      </c>
      <c r="C2752" s="33" t="s">
        <v>40</v>
      </c>
      <c r="D2752" s="34"/>
      <c r="E2752" s="33"/>
      <c r="F2752" s="32" t="s">
        <v>3</v>
      </c>
      <c r="G2752" s="33">
        <v>5</v>
      </c>
      <c r="H2752" s="105"/>
      <c r="I2752" s="37">
        <v>2912250275.785583</v>
      </c>
      <c r="J2752" s="38"/>
      <c r="K2752" s="37"/>
      <c r="L2752" s="37">
        <v>7301238435.0485744</v>
      </c>
      <c r="M2752" s="37">
        <v>4091293966.5578446</v>
      </c>
    </row>
    <row r="2753" spans="1:13" hidden="1" x14ac:dyDescent="0.35">
      <c r="A2753" s="2">
        <f xml:space="preserve"> ROW( data_scaledImpacts[[#This Row],[row_id]] ) - ROW( data_scaledImpacts[[#Headers],[row_id]] )</f>
        <v>2752</v>
      </c>
      <c r="B2753" s="32" t="s">
        <v>372</v>
      </c>
      <c r="C2753" s="33" t="s">
        <v>40</v>
      </c>
      <c r="D2753" s="34"/>
      <c r="E2753" s="33"/>
      <c r="F2753" s="32" t="s">
        <v>3</v>
      </c>
      <c r="G2753" s="33">
        <v>6</v>
      </c>
      <c r="H2753" s="105"/>
      <c r="I2753" s="37">
        <v>3460935110.3538814</v>
      </c>
      <c r="J2753" s="38"/>
      <c r="K2753" s="37"/>
      <c r="L2753" s="37">
        <v>8676834082.2316418</v>
      </c>
      <c r="M2753" s="37">
        <v>4862117467.5035267</v>
      </c>
    </row>
    <row r="2754" spans="1:13" hidden="1" x14ac:dyDescent="0.35">
      <c r="A2754" s="2">
        <f xml:space="preserve"> ROW( data_scaledImpacts[[#This Row],[row_id]] ) - ROW( data_scaledImpacts[[#Headers],[row_id]] )</f>
        <v>2753</v>
      </c>
      <c r="B2754" s="32" t="s">
        <v>372</v>
      </c>
      <c r="C2754" s="33" t="s">
        <v>40</v>
      </c>
      <c r="D2754" s="34"/>
      <c r="E2754" s="33"/>
      <c r="F2754" s="32" t="s">
        <v>3</v>
      </c>
      <c r="G2754" s="33">
        <v>7</v>
      </c>
      <c r="H2754" s="105"/>
      <c r="I2754" s="37"/>
      <c r="J2754" s="38"/>
      <c r="K2754" s="37"/>
      <c r="L2754" s="37"/>
      <c r="M2754" s="37"/>
    </row>
    <row r="2755" spans="1:13" hidden="1" x14ac:dyDescent="0.35">
      <c r="A2755" s="2">
        <f xml:space="preserve"> ROW( data_scaledImpacts[[#This Row],[row_id]] ) - ROW( data_scaledImpacts[[#Headers],[row_id]] )</f>
        <v>2754</v>
      </c>
      <c r="B2755" s="32" t="s">
        <v>372</v>
      </c>
      <c r="C2755" s="33" t="s">
        <v>40</v>
      </c>
      <c r="D2755" s="34"/>
      <c r="E2755" s="33"/>
      <c r="F2755" s="32" t="s">
        <v>4</v>
      </c>
      <c r="G2755" s="33">
        <v>1</v>
      </c>
      <c r="H2755" s="105"/>
      <c r="I2755" s="37">
        <v>1044065148.1448522</v>
      </c>
      <c r="J2755" s="38"/>
      <c r="K2755" s="37"/>
      <c r="L2755" s="37">
        <v>2227033734.8079457</v>
      </c>
      <c r="M2755" s="37">
        <v>2565404785.4153399</v>
      </c>
    </row>
    <row r="2756" spans="1:13" hidden="1" x14ac:dyDescent="0.35">
      <c r="A2756" s="2">
        <f xml:space="preserve"> ROW( data_scaledImpacts[[#This Row],[row_id]] ) - ROW( data_scaledImpacts[[#Headers],[row_id]] )</f>
        <v>2755</v>
      </c>
      <c r="B2756" s="32" t="s">
        <v>372</v>
      </c>
      <c r="C2756" s="33" t="s">
        <v>40</v>
      </c>
      <c r="D2756" s="34"/>
      <c r="E2756" s="33"/>
      <c r="F2756" s="32" t="s">
        <v>4</v>
      </c>
      <c r="G2756" s="33">
        <v>2</v>
      </c>
      <c r="H2756" s="105"/>
      <c r="I2756" s="37">
        <v>1978228701.7481413</v>
      </c>
      <c r="J2756" s="38"/>
      <c r="K2756" s="37"/>
      <c r="L2756" s="37">
        <v>4219642865.9518971</v>
      </c>
      <c r="M2756" s="37">
        <v>4860766961.839592</v>
      </c>
    </row>
    <row r="2757" spans="1:13" hidden="1" x14ac:dyDescent="0.35">
      <c r="A2757" s="2">
        <f xml:space="preserve"> ROW( data_scaledImpacts[[#This Row],[row_id]] ) - ROW( data_scaledImpacts[[#Headers],[row_id]] )</f>
        <v>2756</v>
      </c>
      <c r="B2757" s="32" t="s">
        <v>372</v>
      </c>
      <c r="C2757" s="33" t="s">
        <v>40</v>
      </c>
      <c r="D2757" s="34"/>
      <c r="E2757" s="33"/>
      <c r="F2757" s="32" t="s">
        <v>4</v>
      </c>
      <c r="G2757" s="33">
        <v>3</v>
      </c>
      <c r="H2757" s="105"/>
      <c r="I2757" s="37">
        <v>2912392255.3514295</v>
      </c>
      <c r="J2757" s="38"/>
      <c r="K2757" s="37"/>
      <c r="L2757" s="37">
        <v>6212251997.095849</v>
      </c>
      <c r="M2757" s="37">
        <v>7156129138.2638426</v>
      </c>
    </row>
    <row r="2758" spans="1:13" hidden="1" x14ac:dyDescent="0.35">
      <c r="A2758" s="2">
        <f xml:space="preserve"> ROW( data_scaledImpacts[[#This Row],[row_id]] ) - ROW( data_scaledImpacts[[#Headers],[row_id]] )</f>
        <v>2757</v>
      </c>
      <c r="B2758" s="32" t="s">
        <v>372</v>
      </c>
      <c r="C2758" s="33" t="s">
        <v>40</v>
      </c>
      <c r="D2758" s="34"/>
      <c r="E2758" s="33"/>
      <c r="F2758" s="32" t="s">
        <v>4</v>
      </c>
      <c r="G2758" s="33">
        <v>4</v>
      </c>
      <c r="H2758" s="105"/>
      <c r="I2758" s="37">
        <v>3791605011.6839366</v>
      </c>
      <c r="J2758" s="38"/>
      <c r="K2758" s="37"/>
      <c r="L2758" s="37">
        <v>8087648826.4078054</v>
      </c>
      <c r="M2758" s="37">
        <v>9316470010.1925507</v>
      </c>
    </row>
    <row r="2759" spans="1:13" hidden="1" x14ac:dyDescent="0.35">
      <c r="A2759" s="2">
        <f xml:space="preserve"> ROW( data_scaledImpacts[[#This Row],[row_id]] ) - ROW( data_scaledImpacts[[#Headers],[row_id]] )</f>
        <v>2758</v>
      </c>
      <c r="B2759" s="32" t="s">
        <v>372</v>
      </c>
      <c r="C2759" s="33" t="s">
        <v>40</v>
      </c>
      <c r="D2759" s="34"/>
      <c r="E2759" s="33"/>
      <c r="F2759" s="32" t="s">
        <v>4</v>
      </c>
      <c r="G2759" s="33">
        <v>5</v>
      </c>
      <c r="H2759" s="105"/>
      <c r="I2759" s="37">
        <v>4615866970.7456627</v>
      </c>
      <c r="J2759" s="38"/>
      <c r="K2759" s="37"/>
      <c r="L2759" s="37">
        <v>9845833353.8877602</v>
      </c>
      <c r="M2759" s="37">
        <v>11341789577.625715</v>
      </c>
    </row>
    <row r="2760" spans="1:13" hidden="1" x14ac:dyDescent="0.35">
      <c r="A2760" s="2">
        <f xml:space="preserve"> ROW( data_scaledImpacts[[#This Row],[row_id]] ) - ROW( data_scaledImpacts[[#Headers],[row_id]] )</f>
        <v>2759</v>
      </c>
      <c r="B2760" s="32" t="s">
        <v>372</v>
      </c>
      <c r="C2760" s="33" t="s">
        <v>40</v>
      </c>
      <c r="D2760" s="34"/>
      <c r="E2760" s="33"/>
      <c r="F2760" s="32" t="s">
        <v>4</v>
      </c>
      <c r="G2760" s="33">
        <v>6</v>
      </c>
      <c r="H2760" s="105"/>
      <c r="I2760" s="37">
        <v>5522555125.7135592</v>
      </c>
      <c r="J2760" s="38"/>
      <c r="K2760" s="37"/>
      <c r="L2760" s="37">
        <v>11779836334.115715</v>
      </c>
      <c r="M2760" s="37">
        <v>13569641101.802197</v>
      </c>
    </row>
    <row r="2761" spans="1:13" hidden="1" x14ac:dyDescent="0.35">
      <c r="A2761" s="2">
        <f xml:space="preserve"> ROW( data_scaledImpacts[[#This Row],[row_id]] ) - ROW( data_scaledImpacts[[#Headers],[row_id]] )</f>
        <v>2760</v>
      </c>
      <c r="B2761" s="32" t="s">
        <v>372</v>
      </c>
      <c r="C2761" s="33" t="s">
        <v>40</v>
      </c>
      <c r="D2761" s="34"/>
      <c r="E2761" s="33"/>
      <c r="F2761" s="32" t="s">
        <v>4</v>
      </c>
      <c r="G2761" s="33">
        <v>7</v>
      </c>
      <c r="H2761" s="105"/>
      <c r="I2761" s="37"/>
      <c r="J2761" s="38"/>
      <c r="K2761" s="37"/>
      <c r="L2761" s="37"/>
      <c r="M2761" s="37"/>
    </row>
    <row r="2762" spans="1:13" hidden="1" x14ac:dyDescent="0.35">
      <c r="A2762" s="2">
        <f xml:space="preserve"> ROW( data_scaledImpacts[[#This Row],[row_id]] ) - ROW( data_scaledImpacts[[#Headers],[row_id]] )</f>
        <v>2761</v>
      </c>
      <c r="B2762" s="32" t="s">
        <v>372</v>
      </c>
      <c r="C2762" s="33" t="s">
        <v>40</v>
      </c>
      <c r="D2762" s="34"/>
      <c r="E2762" s="33"/>
      <c r="F2762" s="32" t="s">
        <v>373</v>
      </c>
      <c r="G2762" s="33">
        <v>1</v>
      </c>
      <c r="H2762" s="105"/>
      <c r="I2762" s="37">
        <v>-417528637.47206455</v>
      </c>
      <c r="J2762" s="38"/>
      <c r="K2762" s="37"/>
      <c r="L2762" s="37">
        <v>1964254587.5120652</v>
      </c>
      <c r="M2762" s="37">
        <v>3499350039.7009554</v>
      </c>
    </row>
    <row r="2763" spans="1:13" hidden="1" x14ac:dyDescent="0.35">
      <c r="A2763" s="2">
        <f xml:space="preserve"> ROW( data_scaledImpacts[[#This Row],[row_id]] ) - ROW( data_scaledImpacts[[#Headers],[row_id]] )</f>
        <v>2762</v>
      </c>
      <c r="B2763" s="32" t="s">
        <v>372</v>
      </c>
      <c r="C2763" s="33" t="s">
        <v>40</v>
      </c>
      <c r="D2763" s="34"/>
      <c r="E2763" s="33"/>
      <c r="F2763" s="32" t="s">
        <v>373</v>
      </c>
      <c r="G2763" s="33">
        <v>2</v>
      </c>
      <c r="H2763" s="104"/>
      <c r="I2763" s="104">
        <v>-661935644.77278531</v>
      </c>
      <c r="J2763" s="139"/>
      <c r="K2763" s="104"/>
      <c r="L2763" s="104">
        <v>3114062150.9337621</v>
      </c>
      <c r="M2763" s="104">
        <v>5547750062.9405403</v>
      </c>
    </row>
    <row r="2764" spans="1:13" hidden="1" x14ac:dyDescent="0.35">
      <c r="A2764" s="2">
        <f xml:space="preserve"> ROW( data_scaledImpacts[[#This Row],[row_id]] ) - ROW( data_scaledImpacts[[#Headers],[row_id]] )</f>
        <v>2763</v>
      </c>
      <c r="B2764" s="32" t="s">
        <v>372</v>
      </c>
      <c r="C2764" s="33" t="s">
        <v>40</v>
      </c>
      <c r="D2764" s="34"/>
      <c r="E2764" s="33"/>
      <c r="F2764" s="32" t="s">
        <v>373</v>
      </c>
      <c r="G2764" s="33">
        <v>3</v>
      </c>
      <c r="H2764" s="104"/>
      <c r="I2764" s="104">
        <v>-896159026.76930928</v>
      </c>
      <c r="J2764" s="139"/>
      <c r="K2764" s="104"/>
      <c r="L2764" s="104">
        <v>4215961065.8795552</v>
      </c>
      <c r="M2764" s="104">
        <v>7510800085.2118073</v>
      </c>
    </row>
    <row r="2765" spans="1:13" hidden="1" x14ac:dyDescent="0.35">
      <c r="A2765" s="2">
        <f xml:space="preserve"> ROW( data_scaledImpacts[[#This Row],[row_id]] ) - ROW( data_scaledImpacts[[#Headers],[row_id]] )</f>
        <v>2764</v>
      </c>
      <c r="B2765" s="32" t="s">
        <v>372</v>
      </c>
      <c r="C2765" s="33" t="s">
        <v>40</v>
      </c>
      <c r="D2765" s="34"/>
      <c r="E2765" s="33"/>
      <c r="F2765" s="32" t="s">
        <v>373</v>
      </c>
      <c r="G2765" s="33">
        <v>4</v>
      </c>
      <c r="H2765" s="104"/>
      <c r="I2765" s="104"/>
      <c r="J2765" s="139"/>
      <c r="K2765" s="104"/>
      <c r="L2765" s="104"/>
      <c r="M2765" s="104"/>
    </row>
    <row r="2766" spans="1:13" hidden="1" x14ac:dyDescent="0.35">
      <c r="A2766" s="2">
        <f xml:space="preserve"> ROW( data_scaledImpacts[[#This Row],[row_id]] ) - ROW( data_scaledImpacts[[#Headers],[row_id]] )</f>
        <v>2765</v>
      </c>
      <c r="B2766" s="32" t="s">
        <v>372</v>
      </c>
      <c r="C2766" s="33" t="s">
        <v>40</v>
      </c>
      <c r="D2766" s="34"/>
      <c r="E2766" s="33"/>
      <c r="F2766" s="32" t="s">
        <v>373</v>
      </c>
      <c r="G2766" s="33">
        <v>5</v>
      </c>
      <c r="H2766" s="104"/>
      <c r="I2766" s="104"/>
      <c r="J2766" s="139"/>
      <c r="K2766" s="104"/>
      <c r="L2766" s="104"/>
      <c r="M2766" s="104"/>
    </row>
    <row r="2767" spans="1:13" hidden="1" x14ac:dyDescent="0.35">
      <c r="A2767" s="2">
        <f xml:space="preserve"> ROW( data_scaledImpacts[[#This Row],[row_id]] ) - ROW( data_scaledImpacts[[#Headers],[row_id]] )</f>
        <v>2766</v>
      </c>
      <c r="B2767" s="32" t="s">
        <v>372</v>
      </c>
      <c r="C2767" s="33" t="s">
        <v>40</v>
      </c>
      <c r="D2767" s="34"/>
      <c r="E2767" s="33"/>
      <c r="F2767" s="32" t="s">
        <v>374</v>
      </c>
      <c r="G2767" s="33">
        <v>6</v>
      </c>
      <c r="H2767" s="104"/>
      <c r="I2767" s="104"/>
      <c r="J2767" s="139"/>
      <c r="K2767" s="104"/>
      <c r="L2767" s="104"/>
      <c r="M2767" s="104"/>
    </row>
    <row r="2768" spans="1:13" hidden="1" x14ac:dyDescent="0.35">
      <c r="A2768" s="2">
        <f xml:space="preserve"> ROW( data_scaledImpacts[[#This Row],[row_id]] ) - ROW( data_scaledImpacts[[#Headers],[row_id]] )</f>
        <v>2767</v>
      </c>
      <c r="B2768" s="32" t="s">
        <v>372</v>
      </c>
      <c r="C2768" s="33" t="s">
        <v>40</v>
      </c>
      <c r="D2768" s="34"/>
      <c r="E2768" s="33"/>
      <c r="F2768" s="32" t="s">
        <v>374</v>
      </c>
      <c r="G2768" s="33">
        <v>7</v>
      </c>
      <c r="H2768" s="104"/>
      <c r="I2768" s="104"/>
      <c r="J2768" s="139"/>
      <c r="K2768" s="104"/>
      <c r="L2768" s="104"/>
      <c r="M2768" s="104"/>
    </row>
    <row r="2769" spans="1:14" hidden="1"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hidden="1"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hidden="1"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hidden="1"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hidden="1"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hidden="1"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hidden="1"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hidden="1"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hidden="1"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hidden="1"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hidden="1"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hidden="1"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hidden="1"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hidden="1"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hidden="1"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hidden="1"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hidden="1"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hidden="1"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hidden="1"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hidden="1"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hidden="1"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hidden="1"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hidden="1"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hidden="1"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hidden="1"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hidden="1"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hidden="1"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hidden="1"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hidden="1"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hidden="1"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hidden="1"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hidden="1"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hidden="1"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hidden="1"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hidden="1"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hidden="1"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hidden="1"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hidden="1"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hidden="1"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hidden="1"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hidden="1"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hidden="1"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hidden="1"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hidden="1"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hidden="1"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hidden="1"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hidden="1"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hidden="1"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hidden="1"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hidden="1"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hidden="1"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hidden="1"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hidden="1"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hidden="1"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hidden="1"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hidden="1"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hidden="1"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hidden="1"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hidden="1"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hidden="1"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hidden="1"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hidden="1"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hidden="1"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hidden="1"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hidden="1"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hidden="1"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hidden="1"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hidden="1"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hidden="1"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hidden="1"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hidden="1"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hidden="1"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hidden="1"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hidden="1"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hidden="1"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hidden="1"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hidden="1"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hidden="1"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hidden="1"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hidden="1"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hidden="1"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hidden="1"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hidden="1"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hidden="1"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hidden="1"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hidden="1"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hidden="1"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hidden="1"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hidden="1"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hidden="1"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hidden="1"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hidden="1"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hidden="1"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hidden="1"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hidden="1"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hidden="1"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hidden="1"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hidden="1"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hidden="1"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hidden="1"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hidden="1"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hidden="1"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hidden="1"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hidden="1"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hidden="1"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hidden="1"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hidden="1"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hidden="1"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hidden="1"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hidden="1"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hidden="1"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hidden="1"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hidden="1"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hidden="1"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hidden="1"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hidden="1"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hidden="1"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hidden="1"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hidden="1"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hidden="1"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hidden="1"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hidden="1"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hidden="1"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hidden="1"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hidden="1"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hidden="1"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hidden="1"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hidden="1"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hidden="1"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hidden="1"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hidden="1"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hidden="1"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hidden="1"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hidden="1"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hidden="1"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hidden="1"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hidden="1"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hidden="1"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hidden="1"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hidden="1"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hidden="1"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hidden="1"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hidden="1"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hidden="1"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hidden="1"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hidden="1"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hidden="1"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hidden="1"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hidden="1"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hidden="1"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hidden="1"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hidden="1"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hidden="1"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hidden="1"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hidden="1"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hidden="1"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hidden="1"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hidden="1"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hidden="1"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hidden="1"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hidden="1"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hidden="1"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hidden="1"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hidden="1"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hidden="1"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hidden="1"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hidden="1"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hidden="1"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hidden="1"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hidden="1"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hidden="1"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hidden="1"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hidden="1"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hidden="1"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hidden="1"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hidden="1"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hidden="1"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hidden="1"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hidden="1"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hidden="1"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hidden="1"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hidden="1"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hidden="1"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hidden="1"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hidden="1"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hidden="1"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hidden="1"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hidden="1"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hidden="1"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hidden="1"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hidden="1"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hidden="1"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hidden="1"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hidden="1"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hidden="1"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hidden="1"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hidden="1"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hidden="1"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hidden="1"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hidden="1"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hidden="1"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hidden="1"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hidden="1"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hidden="1"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hidden="1"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hidden="1"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hidden="1"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hidden="1"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hidden="1"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hidden="1"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hidden="1"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hidden="1"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hidden="1"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hidden="1"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hidden="1"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hidden="1"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hidden="1"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hidden="1"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hidden="1"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hidden="1"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hidden="1"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hidden="1"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hidden="1"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hidden="1"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hidden="1"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hidden="1"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hidden="1"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hidden="1"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hidden="1"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hidden="1"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hidden="1"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hidden="1"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hidden="1"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hidden="1"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hidden="1"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hidden="1"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hidden="1"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hidden="1"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hidden="1"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hidden="1"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hidden="1"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hidden="1"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hidden="1"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hidden="1"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hidden="1"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hidden="1"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hidden="1"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hidden="1"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hidden="1"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hidden="1"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hidden="1"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hidden="1"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hidden="1"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hidden="1"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hidden="1"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hidden="1"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hidden="1"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hidden="1"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hidden="1"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hidden="1"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hidden="1"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hidden="1"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hidden="1"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hidden="1"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hidden="1"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hidden="1"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hidden="1"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hidden="1"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hidden="1"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hidden="1"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hidden="1"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hidden="1"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hidden="1"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hidden="1"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hidden="1"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hidden="1"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hidden="1"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hidden="1"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hidden="1"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hidden="1"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hidden="1"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hidden="1"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hidden="1"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hidden="1"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hidden="1"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hidden="1"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hidden="1"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hidden="1"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hidden="1"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hidden="1"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hidden="1"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hidden="1"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hidden="1"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hidden="1"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127</v>
      </c>
      <c r="B1" t="s">
        <v>70</v>
      </c>
      <c r="C1" t="s">
        <v>384</v>
      </c>
      <c r="D1" t="s">
        <v>385</v>
      </c>
      <c r="E1" t="s">
        <v>386</v>
      </c>
      <c r="F1" t="s">
        <v>387</v>
      </c>
      <c r="G1" t="s">
        <v>388</v>
      </c>
      <c r="H1" t="s">
        <v>389</v>
      </c>
      <c r="I1" t="s">
        <v>390</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127</v>
      </c>
      <c r="B1" s="95" t="s">
        <v>70</v>
      </c>
      <c r="C1" s="95" t="s">
        <v>212</v>
      </c>
      <c r="D1" s="95" t="s">
        <v>473</v>
      </c>
      <c r="E1" s="95" t="s">
        <v>221</v>
      </c>
      <c r="F1" s="95" t="s">
        <v>213</v>
      </c>
      <c r="G1" s="95" t="s">
        <v>391</v>
      </c>
      <c r="H1" s="95" t="s">
        <v>392</v>
      </c>
      <c r="I1" s="95" t="s">
        <v>393</v>
      </c>
      <c r="J1" s="95" t="s">
        <v>394</v>
      </c>
      <c r="K1" s="95" t="s">
        <v>395</v>
      </c>
      <c r="L1" s="95" t="s">
        <v>396</v>
      </c>
      <c r="M1" s="95" t="s">
        <v>397</v>
      </c>
      <c r="N1" s="95" t="s">
        <v>398</v>
      </c>
      <c r="O1" s="95" t="s">
        <v>399</v>
      </c>
      <c r="P1" s="95" t="s">
        <v>400</v>
      </c>
      <c r="Q1" s="95" t="s">
        <v>401</v>
      </c>
      <c r="R1" s="95" t="s">
        <v>402</v>
      </c>
      <c r="S1" s="95" t="s">
        <v>403</v>
      </c>
      <c r="T1" s="95" t="s">
        <v>404</v>
      </c>
      <c r="U1" s="95" t="s">
        <v>405</v>
      </c>
      <c r="V1" s="95" t="s">
        <v>406</v>
      </c>
      <c r="W1" s="95" t="s">
        <v>407</v>
      </c>
      <c r="X1" s="95" t="s">
        <v>408</v>
      </c>
      <c r="Y1" s="95" t="s">
        <v>409</v>
      </c>
      <c r="Z1" s="95" t="s">
        <v>410</v>
      </c>
      <c r="AA1" s="95" t="s">
        <v>411</v>
      </c>
      <c r="AB1" s="95" t="s">
        <v>412</v>
      </c>
      <c r="AC1" s="95" t="s">
        <v>413</v>
      </c>
      <c r="AD1" s="95" t="s">
        <v>414</v>
      </c>
      <c r="AE1" s="95" t="s">
        <v>415</v>
      </c>
      <c r="AF1" s="95" t="s">
        <v>416</v>
      </c>
      <c r="AG1" s="95" t="s">
        <v>417</v>
      </c>
      <c r="AH1" s="95" t="s">
        <v>418</v>
      </c>
      <c r="AI1" s="95" t="s">
        <v>419</v>
      </c>
      <c r="AJ1" s="95" t="s">
        <v>420</v>
      </c>
      <c r="AK1" s="95" t="s">
        <v>421</v>
      </c>
      <c r="AL1" s="95" t="s">
        <v>422</v>
      </c>
      <c r="AM1" s="95" t="s">
        <v>423</v>
      </c>
      <c r="AN1" s="95" t="s">
        <v>424</v>
      </c>
      <c r="AO1" s="95" t="s">
        <v>425</v>
      </c>
      <c r="AP1" s="95" t="s">
        <v>426</v>
      </c>
      <c r="AQ1" s="95" t="s">
        <v>427</v>
      </c>
      <c r="AR1" s="95" t="s">
        <v>428</v>
      </c>
      <c r="AS1" s="95" t="s">
        <v>429</v>
      </c>
      <c r="AT1" s="95" t="s">
        <v>430</v>
      </c>
      <c r="AU1" s="95" t="s">
        <v>431</v>
      </c>
      <c r="AV1" s="95" t="s">
        <v>432</v>
      </c>
    </row>
    <row r="2" spans="1:48" x14ac:dyDescent="0.35">
      <c r="A2" s="101">
        <f xml:space="preserve"> ROW( slrImpacts[[#This Row],[row_id]] ) - ROW( slrImpacts[[#Headers],[row_id]] )</f>
        <v>1</v>
      </c>
      <c r="B2" s="98">
        <v>2000</v>
      </c>
      <c r="C2" s="98" t="s">
        <v>23</v>
      </c>
      <c r="D2" s="98" t="s">
        <v>24</v>
      </c>
      <c r="E2" s="98" t="s">
        <v>219</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219</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219</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219</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219</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219</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219</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219</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219</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219</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219</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219</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219</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219</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219</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219</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219</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219</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219</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219</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219</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219</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219</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219</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219</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219</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219</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219</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219</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219</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219</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219</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219</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219</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219</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219</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219</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219</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219</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219</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219</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219</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219</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219</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219</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219</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219</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219</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219</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219</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219</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219</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219</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219</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219</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219</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219</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219</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219</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219</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219</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219</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219</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219</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219</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219</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219</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219</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219</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219</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219</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219</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219</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219</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219</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219</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219</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219</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219</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219</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219</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219</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219</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219</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219</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219</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219</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219</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219</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219</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219</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219</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219</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219</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219</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219</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219</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219</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219</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219</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219</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219</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219</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219</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219</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219</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219</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219</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219</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219</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219</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219</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219</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219</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219</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219</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219</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219</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219</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219</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219</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219</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219</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219</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219</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219</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219</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219</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219</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219</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219</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219</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219</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219</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219</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219</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219</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219</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219</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219</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219</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219</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219</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219</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219</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219</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219</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219</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219</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219</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219</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219</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219</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219</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219</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219</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219</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219</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219</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219</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219</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219</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219</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219</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219</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219</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219</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219</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219</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219</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219</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219</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219</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219</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219</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219</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219</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219</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219</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219</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219</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219</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219</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219</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219</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219</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219</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219</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219</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219</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219</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219</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219</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219</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219</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219</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219</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219</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219</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219</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219</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219</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219</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219</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219</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219</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219</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219</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219</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219</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219</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219</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219</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219</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219</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219</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219</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219</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219</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219</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219</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219</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219</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219</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219</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219</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219</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219</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219</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219</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219</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219</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219</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219</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219</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219</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219</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219</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219</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219</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219</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219</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219</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219</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219</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219</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219</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219</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219</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219</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219</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219</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219</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219</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219</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219</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219</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219</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219</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219</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219</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219</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219</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219</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219</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219</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219</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219</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219</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219</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219</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219</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219</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219</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219</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219</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219</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219</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219</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219</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219</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219</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219</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219</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219</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219</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219</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219</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219</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219</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219</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219</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219</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219</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219</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219</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219</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219</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219</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219</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219</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219</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219</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219</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219</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219</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219</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219</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219</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219</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219</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219</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219</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219</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219</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219</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219</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219</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219</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219</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219</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219</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219</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219</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219</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219</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219</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219</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219</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219</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219</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219</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219</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219</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219</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219</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219</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219</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219</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219</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219</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219</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219</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219</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219</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219</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219</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219</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219</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219</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219</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219</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219</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219</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219</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219</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219</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219</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219</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219</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219</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219</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219</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219</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219</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219</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219</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219</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219</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219</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219</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219</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219</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219</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219</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219</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219</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219</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219</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219</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219</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219</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219</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219</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219</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219</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219</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219</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219</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219</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219</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219</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219</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219</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219</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219</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219</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219</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219</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219</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219</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219</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219</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219</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219</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219</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219</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219</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219</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219</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219</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219</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219</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219</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219</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219</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219</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219</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219</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219</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219</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219</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219</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219</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219</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219</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219</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219</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219</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219</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219</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219</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219</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219</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219</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219</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219</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219</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219</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219</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219</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219</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219</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219</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219</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219</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219</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219</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219</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219</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219</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219</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219</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219</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219</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219</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219</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219</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219</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219</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219</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219</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219</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219</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219</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219</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219</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219</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219</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219</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219</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219</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219</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219</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219</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219</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219</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219</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219</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219</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219</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219</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219</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219</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219</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219</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219</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219</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219</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219</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219</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219</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219</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219</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219</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219</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219</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219</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219</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219</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219</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219</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219</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219</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219</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219</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219</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219</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219</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219</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219</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219</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219</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219</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219</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219</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219</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219</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219</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219</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219</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219</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219</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219</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219</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219</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219</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219</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219</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219</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219</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219</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219</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219</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219</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219</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219</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219</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219</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219</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219</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219</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219</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219</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219</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219</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219</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219</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219</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219</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219</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219</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219</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219</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219</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219</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219</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219</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219</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219</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219</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219</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219</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219</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219</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219</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219</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219</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219</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219</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219</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219</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219</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219</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219</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219</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219</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219</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219</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219</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219</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219</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219</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219</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219</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219</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219</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219</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219</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219</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219</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219</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219</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219</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219</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219</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219</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219</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219</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219</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219</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219</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219</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219</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219</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219</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2024-03-20T14:27:26Z</dcterms:modified>
</cp:coreProperties>
</file>