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updateLinks="never" codeName="ThisWorkbook" defaultThemeVersion="166925"/>
  <xr:revisionPtr revIDLastSave="0" documentId="13_ncr:1_{B8EEA8A1-9D0A-4166-BB7A-7B44B889E828}" xr6:coauthVersionLast="47" xr6:coauthVersionMax="47" xr10:uidLastSave="{00000000-0000-0000-0000-000000000000}"/>
  <bookViews>
    <workbookView xWindow="-110" yWindow="-110" windowWidth="19420" windowHeight="10300" tabRatio="764"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77" i="44" l="1"/>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J20" i="43" a="1"/>
  <c r="H20" i="43"/>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32" i="24"/>
  <c r="I22" i="24"/>
  <c r="I24" i="24"/>
  <c r="K18" i="43" a="1"/>
  <c r="H8" i="43"/>
  <c r="K19" i="43" a="1"/>
  <c r="K8" i="43" a="1"/>
  <c r="G18" i="43" a="1"/>
  <c r="G19" i="43" a="1"/>
  <c r="M32" i="24" l="1" a="1"/>
  <c r="M32" i="24" s="1"/>
  <c r="G19" i="43"/>
  <c r="K19" i="43"/>
  <c r="G18" i="43"/>
  <c r="K18" i="43"/>
  <c r="K8" i="43"/>
  <c r="H18" i="43"/>
  <c r="J19" i="43" a="1"/>
  <c r="H19" i="43"/>
  <c r="J8" i="43" a="1"/>
  <c r="J18" i="43" a="1"/>
  <c r="G8" i="43" a="1"/>
  <c r="J8" i="43" l="1"/>
  <c r="L8" i="43" s="1"/>
  <c r="I18" i="43"/>
  <c r="I19" i="43"/>
  <c r="G8" i="43"/>
  <c r="I8" i="43" s="1"/>
  <c r="J19" i="43"/>
  <c r="L19" i="43" s="1"/>
  <c r="J18" i="43"/>
  <c r="L18" i="43" s="1"/>
  <c r="O42" i="24" a="1"/>
  <c r="O42" i="24" s="1"/>
  <c r="L42" i="24" a="1"/>
  <c r="L42" i="24" s="1"/>
  <c r="K42" i="24" a="1"/>
  <c r="K42" i="24" s="1"/>
  <c r="B238" i="24"/>
  <c r="E238" i="24"/>
  <c r="F238"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8"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9" i="24"/>
  <c r="E239" i="24"/>
  <c r="F239"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9" i="24" l="1"/>
  <c r="F263" i="24" l="1"/>
  <c r="F264" i="24"/>
  <c r="F265" i="24"/>
  <c r="F266" i="24"/>
  <c r="G263" i="24"/>
  <c r="G264" i="24"/>
  <c r="G265" i="24"/>
  <c r="G266" i="24"/>
  <c r="B17" i="43"/>
  <c r="F17" i="43"/>
  <c r="J263" i="24"/>
  <c r="J264" i="24"/>
  <c r="J265" i="24"/>
  <c r="J266" i="24"/>
  <c r="B266" i="24"/>
  <c r="B265" i="24"/>
  <c r="B264" i="24"/>
  <c r="B263" i="24"/>
  <c r="C12" i="24"/>
  <c r="C8" i="24"/>
  <c r="C10" i="24"/>
  <c r="C6" i="24"/>
  <c r="C11" i="24"/>
  <c r="C3" i="24"/>
  <c r="C9" i="24"/>
  <c r="C7" i="24"/>
  <c r="K17" i="43" a="1"/>
  <c r="G17" i="43" a="1"/>
  <c r="K17" i="43" l="1"/>
  <c r="G17" i="43"/>
  <c r="C2" i="24"/>
  <c r="J17" i="43" a="1"/>
  <c r="H17" i="43"/>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5" i="24" l="1" a="1"/>
  <c r="N225" i="24" s="1"/>
  <c r="N226" i="24" a="1"/>
  <c r="N226"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1" i="24"/>
  <c r="B210" i="24"/>
  <c r="B209" i="24"/>
  <c r="K15" i="43" a="1"/>
  <c r="J15" i="43" a="1"/>
  <c r="J15" i="43" l="1"/>
  <c r="M15" i="43" s="1"/>
  <c r="K15" i="43"/>
  <c r="B175" i="24"/>
  <c r="B191" i="24"/>
  <c r="B198" i="24"/>
  <c r="B184" i="24"/>
  <c r="H15" i="43"/>
  <c r="G15" i="43" a="1"/>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6" i="24"/>
  <c r="I43" i="24"/>
  <c r="I28" i="24"/>
  <c r="G14" i="43" a="1"/>
  <c r="I34" i="24"/>
  <c r="J13" i="43" a="1"/>
  <c r="I29" i="24"/>
  <c r="K13" i="43" a="1"/>
  <c r="C5" i="24"/>
  <c r="I26" i="24"/>
  <c r="I31" i="24"/>
  <c r="I41" i="24"/>
  <c r="I35" i="24"/>
  <c r="I27" i="24"/>
  <c r="I19" i="24"/>
  <c r="I37" i="24"/>
  <c r="K14" i="43" a="1"/>
  <c r="I25" i="24"/>
  <c r="I40" i="24"/>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40" i="24" a="1"/>
  <c r="H25" i="24" a="1"/>
  <c r="H26" i="24" a="1"/>
  <c r="H36" i="24" a="1"/>
  <c r="H33" i="24" a="1"/>
  <c r="H38" i="24" a="1"/>
  <c r="H23" i="24" a="1"/>
  <c r="H37" i="24" a="1"/>
  <c r="H19" i="24" a="1"/>
  <c r="H43" i="24" a="1"/>
  <c r="H24" i="24" a="1"/>
  <c r="H22" i="24" a="1"/>
  <c r="H32" i="24" a="1"/>
  <c r="H28" i="24" a="1"/>
  <c r="H39" i="24" a="1"/>
  <c r="H31" i="24" a="1"/>
  <c r="H29" i="24" a="1"/>
  <c r="H35" i="24" a="1"/>
  <c r="H42" i="24" a="1"/>
  <c r="H20" i="24" a="1"/>
  <c r="H30" i="24" a="1"/>
  <c r="H21" i="24" a="1"/>
  <c r="H27" i="24" a="1"/>
  <c r="H34" i="24" a="1"/>
  <c r="H41"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G12" i="43" a="1"/>
  <c r="K7" i="43" a="1"/>
  <c r="G7" i="43" a="1"/>
  <c r="K9" i="43" a="1"/>
  <c r="G11" i="43" a="1"/>
  <c r="G10" i="43" a="1"/>
  <c r="G4" i="43" a="1"/>
  <c r="G9" i="43" a="1"/>
  <c r="G6" i="43" a="1"/>
  <c r="K12" i="43" a="1"/>
  <c r="G5" i="43" a="1"/>
  <c r="K11" i="43" a="1"/>
  <c r="K10"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J11" i="43" a="1"/>
  <c r="J9" i="43" a="1"/>
  <c r="H7" i="43"/>
  <c r="J4" i="43" a="1"/>
  <c r="J7" i="43" a="1"/>
  <c r="J6" i="43" a="1"/>
  <c r="J12" i="43" a="1"/>
  <c r="J5"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3" i="24"/>
  <c r="H12" i="43"/>
  <c r="I12" i="43" l="1"/>
  <c r="B167" i="24" l="1"/>
  <c r="B165" i="24"/>
  <c r="B166" i="24"/>
  <c r="B149" i="24"/>
  <c r="B152" i="24"/>
  <c r="B148" i="24"/>
  <c r="B151" i="24"/>
  <c r="B150" i="24"/>
  <c r="B139" i="24"/>
  <c r="B140" i="24"/>
  <c r="E251" i="24"/>
  <c r="E252" i="24"/>
  <c r="E253" i="24"/>
  <c r="E254" i="24"/>
  <c r="E255" i="24"/>
  <c r="E256" i="24"/>
  <c r="E257" i="24"/>
  <c r="D251" i="24"/>
  <c r="D252" i="24"/>
  <c r="D253" i="24"/>
  <c r="D254" i="24"/>
  <c r="D255" i="24"/>
  <c r="D256" i="24"/>
  <c r="D257" i="24"/>
  <c r="J35" i="24" a="1"/>
  <c r="J41" i="24" a="1"/>
  <c r="J38" i="24" a="1"/>
  <c r="J32" i="24" a="1"/>
  <c r="J29" i="24" a="1"/>
  <c r="J33" i="24" a="1"/>
  <c r="J22" i="24" a="1"/>
  <c r="J39" i="24" a="1"/>
  <c r="J23" i="24" a="1"/>
  <c r="J34" i="24" a="1"/>
  <c r="J36" i="24" a="1"/>
  <c r="J24" i="24" a="1"/>
  <c r="J25" i="24" a="1"/>
  <c r="J42" i="24" a="1"/>
  <c r="J30" i="24" a="1"/>
  <c r="J31" i="24" a="1"/>
  <c r="J20" i="24" a="1"/>
  <c r="J26" i="24" a="1"/>
  <c r="J19" i="24" a="1"/>
  <c r="J28" i="24" a="1"/>
  <c r="J37" i="24" a="1"/>
  <c r="J27" i="24" a="1"/>
  <c r="H11" i="43"/>
  <c r="J43" i="24" a="1"/>
  <c r="J40"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H6" i="43"/>
  <c r="J21" i="24" a="1"/>
  <c r="K6" i="43" a="1"/>
  <c r="J21" i="24" l="1"/>
  <c r="I6" i="43"/>
  <c r="K6" i="43"/>
  <c r="L6" i="43" s="1"/>
  <c r="B4" i="43"/>
  <c r="K4" i="43" a="1"/>
  <c r="K4" i="43" l="1"/>
  <c r="L4" i="43" s="1"/>
  <c r="B48" i="24"/>
  <c r="B54" i="24"/>
  <c r="B55" i="24"/>
  <c r="B57" i="24"/>
  <c r="B225" i="24"/>
  <c r="B226" i="24"/>
  <c r="B232" i="24"/>
  <c r="B233" i="24"/>
  <c r="B234" i="24"/>
  <c r="B235" i="24"/>
  <c r="B236" i="24"/>
  <c r="B237" i="24"/>
  <c r="B251" i="24"/>
  <c r="B252" i="24"/>
  <c r="B253" i="24"/>
  <c r="B254" i="24"/>
  <c r="B255" i="24"/>
  <c r="B256" i="24"/>
  <c r="B257" i="24"/>
  <c r="H10" i="43"/>
  <c r="H4" i="43"/>
  <c r="H13" i="43"/>
  <c r="H16" i="43"/>
  <c r="H14"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<sst xmlns="http://schemas.openxmlformats.org/spreadsheetml/2006/main" count="20555" uniqueCount="1320">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</sst>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39">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Test change1.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5" dataDxfId="263" headerRowBorderDxfId="264" tableBorderDxfId="262" totalsRowBorderDxfId="261">
  <sortState xmlns:xlrd2="http://schemas.microsoft.com/office/spreadsheetml/2017/richdata2" ref="B19:P43">
    <sortCondition ref="D19:D43"/>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1" dataDxfId="200">
  <autoFilter ref="B47:F72" xr:uid="{965CD6B2-887D-46C8-9D98-6C6AECBC7B1A}"/>
  <sortState xmlns:xlrd2="http://schemas.microsoft.com/office/spreadsheetml/2017/richdata2" ref="B48:F72">
    <sortCondition ref="C48:C72"/>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3" totalsRowDxfId="192">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1" totalsRowDxfId="190">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89" dataDxfId="188">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3" totalsRowShown="0" headerRowDxfId="167" dataDxfId="166">
  <sortState xmlns:xlrd2="http://schemas.microsoft.com/office/spreadsheetml/2017/richdata2" ref="B173:K201">
    <sortCondition ref="E173:E201"/>
    <sortCondition ref="C173:C20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0" dataDxfId="149">
  <autoFilter ref="B78:K120" xr:uid="{2B645CB4-F641-4C38-A983-F38F00FA7B52}"/>
  <sortState xmlns:xlrd2="http://schemas.microsoft.com/office/spreadsheetml/2017/richdata2" ref="B79:K120">
    <sortCondition ref="C79:C120"/>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4" dataDxfId="83">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5">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tabSelected="1"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6" workbookViewId="0">
      <pane xSplit="2" topLeftCell="G1" activePane="topRight" state="frozen"/>
      <selection activeCell="B1" sqref="B1"/>
      <selection pane="topRight" activeCell="M24" sqref="M24"/>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31</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6" sqref="E6"/>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6"/>
  <sheetViews>
    <sheetView topLeftCell="A124" zoomScale="90" zoomScaleNormal="90" workbookViewId="0">
      <pane xSplit="3" topLeftCell="D1" activePane="topRight" state="frozen"/>
      <selection pane="topRight" activeCell="E107" sqref="E107"/>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ht="21"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42"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3">
      <c r="B33" s="122">
        <f xml:space="preserve"> ROW( co_sectors[[#This Row],[row_id]] ) - ROW( co_sectors[[#Headers],[row_id]] )</f>
        <v>15</v>
      </c>
      <c r="C33" s="124" t="s">
        <v>1312</v>
      </c>
      <c r="D33" s="54" t="s">
        <v>1313</v>
      </c>
      <c r="E33" s="28">
        <v>1</v>
      </c>
      <c r="F33" s="31"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31.5" x14ac:dyDescent="0.3">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31.5" x14ac:dyDescent="0.3">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42" x14ac:dyDescent="0.3">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3">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1" x14ac:dyDescent="0.3">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1" x14ac:dyDescent="0.3">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3">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1" x14ac:dyDescent="0.3">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3">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21" x14ac:dyDescent="0.3">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4.5" x14ac:dyDescent="0.3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3">
      <c r="B47" s="60" t="s">
        <v>780</v>
      </c>
      <c r="C47" s="60" t="s">
        <v>219</v>
      </c>
      <c r="D47" s="62" t="s">
        <v>201</v>
      </c>
      <c r="E47" s="31" t="s">
        <v>902</v>
      </c>
      <c r="F47" s="62" t="s">
        <v>903</v>
      </c>
    </row>
    <row r="48" spans="1:21" x14ac:dyDescent="0.3">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3">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3">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3">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3">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3">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3">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3">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3">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3">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3">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3">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3">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3">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3">
      <c r="B62" s="7">
        <f xml:space="preserve"> ROW( co_impactYears[[#This Row],[row_id]] ) - ROW(co_impactYears[[#Headers],[row_id]] )</f>
        <v>15</v>
      </c>
      <c r="C62" s="14" t="s">
        <v>1312</v>
      </c>
      <c r="D62" s="62" t="str" cm="1">
        <f t="array" ref="D62" xml:space="preserve"> IF( SUMPRODUCT( --( VALUE( controlTables!E$47 ) = data_scaledImpacts[impactYear] ), --( co_impactYears[[#This Row],[sector_id]] = data_scaledImpacts[sector] ) ) &gt; 0, "", controlTables!D$47  )</f>
        <v>N/A</v>
      </c>
      <c r="E62" s="31" t="str" cm="1">
        <f t="array" ref="E62" xml:space="preserve"> IF( SUMPRODUCT( --( VALUE( controlTables!E$47 ) = data_scaledImpacts[impactYear] ), --( co_impactYears[[#This Row],[sector_id]] = data_scaledImpacts[sector] ) ) &gt; 0, VALUE( controlTables!E$47 ), "" )</f>
        <v/>
      </c>
      <c r="F62" s="62" t="str" cm="1">
        <f t="array" ref="F62" xml:space="preserve"> IF( SUMPRODUCT( --( VALUE( controlTables!F$47 ) = data_scaledImpacts[impactYear] ), --( co_impactYears[[#This Row],[sector_id]] = data_scaledImpacts[sector] ) ) &gt; 0, VALUE( controlTables!F$47 ), "" )</f>
        <v/>
      </c>
    </row>
    <row r="63" spans="2:6" x14ac:dyDescent="0.3">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3">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3">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3">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3">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3">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3">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3">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3">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3">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4.5" x14ac:dyDescent="0.3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3">
      <c r="B75" s="5" t="s">
        <v>1239</v>
      </c>
      <c r="C75" s="5"/>
      <c r="D75" s="5"/>
      <c r="E75" s="22"/>
      <c r="F75" s="5"/>
      <c r="G75" s="5"/>
      <c r="H75" s="5"/>
      <c r="I75" s="5"/>
      <c r="J75" s="5"/>
      <c r="K75" s="5"/>
    </row>
    <row r="76" spans="1:21" x14ac:dyDescent="0.3">
      <c r="B76" s="5" t="s">
        <v>1240</v>
      </c>
      <c r="C76" s="5"/>
      <c r="D76" s="5"/>
      <c r="E76" s="22"/>
      <c r="F76" s="5"/>
      <c r="G76" s="5"/>
      <c r="H76" s="5"/>
      <c r="I76" s="5"/>
      <c r="J76" s="5"/>
      <c r="K76" s="5"/>
    </row>
    <row r="77" spans="1:21" x14ac:dyDescent="0.3">
      <c r="B77" s="5" t="s">
        <v>1241</v>
      </c>
      <c r="C77" s="5"/>
      <c r="D77" s="5"/>
      <c r="E77" s="22"/>
      <c r="F77" s="5"/>
      <c r="G77" s="5"/>
      <c r="H77" s="5"/>
      <c r="I77" s="5"/>
      <c r="J77" s="5"/>
      <c r="K77" s="5"/>
    </row>
    <row r="78" spans="1:21" ht="14.5" x14ac:dyDescent="0.3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4.5" x14ac:dyDescent="0.3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4.5" x14ac:dyDescent="0.3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13</v>
      </c>
      <c r="C91" s="14" t="s">
        <v>86</v>
      </c>
      <c r="D91" s="57" t="s">
        <v>1319</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17</v>
      </c>
      <c r="C95" s="14" t="s">
        <v>1002</v>
      </c>
      <c r="D95" s="57" t="s">
        <v>1319</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4.5" x14ac:dyDescent="0.35">
      <c r="B99" s="7">
        <f xml:space="preserve"> ROW( co_variants[[#This Row],[row_id]] ) - ROW( co_variants[[#Headers],[row_id]] )</f>
        <v>21</v>
      </c>
      <c r="C99" s="14" t="s">
        <v>17</v>
      </c>
      <c r="D99" s="57" t="s">
        <v>1319</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23</v>
      </c>
      <c r="C101" s="14" t="s">
        <v>221</v>
      </c>
      <c r="D101" s="57" t="s">
        <v>1319</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1" x14ac:dyDescent="0.3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28</v>
      </c>
      <c r="C106" s="14" t="s">
        <v>1312</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MH_popDemoAdj</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29</v>
      </c>
      <c r="C107" s="14" t="s">
        <v>209</v>
      </c>
      <c r="D107" s="57" t="s">
        <v>1319</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32</v>
      </c>
      <c r="C110" s="14" t="s">
        <v>216</v>
      </c>
      <c r="D110" s="57" t="s">
        <v>1319</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4.5" x14ac:dyDescent="0.3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4.5" x14ac:dyDescent="0.3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4.5" x14ac:dyDescent="0.3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4.5" x14ac:dyDescent="0.3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3">
      <c r="B123" s="5" t="s">
        <v>1222</v>
      </c>
    </row>
    <row r="124" spans="1:21" x14ac:dyDescent="0.3">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3">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1" x14ac:dyDescent="0.3">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1" x14ac:dyDescent="0.3">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21</v>
      </c>
      <c r="C145" s="14" t="s">
        <v>1312</v>
      </c>
      <c r="D145" s="59" t="s">
        <v>201</v>
      </c>
      <c r="E145" s="83" t="s">
        <v>927</v>
      </c>
      <c r="F145" s="115"/>
      <c r="G145" s="63" t="s">
        <v>1314</v>
      </c>
      <c r="H145" s="59" t="s">
        <v>1020</v>
      </c>
      <c r="I145" s="59" t="s">
        <v>251</v>
      </c>
      <c r="J145" s="59" t="s">
        <v>1317</v>
      </c>
      <c r="K145" s="59" t="s">
        <v>1315</v>
      </c>
      <c r="L145" s="59" t="s">
        <v>786</v>
      </c>
      <c r="M145" s="59" t="s">
        <v>257</v>
      </c>
      <c r="N145" s="58">
        <v>0</v>
      </c>
      <c r="O145" s="58">
        <v>1</v>
      </c>
      <c r="P145" s="58">
        <v>0.4</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1" x14ac:dyDescent="0.3">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21" x14ac:dyDescent="0.3">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33</v>
      </c>
      <c r="C157" s="14" t="s">
        <v>1306</v>
      </c>
      <c r="D157" s="59" t="s">
        <v>1307</v>
      </c>
      <c r="E157" s="83" t="s">
        <v>1309</v>
      </c>
      <c r="F157" s="115" t="s">
        <v>1309</v>
      </c>
      <c r="G157" s="63" t="s">
        <v>1307</v>
      </c>
      <c r="H157" s="59"/>
      <c r="I157" s="59" t="s">
        <v>256</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34</v>
      </c>
      <c r="C158" s="14" t="s">
        <v>1306</v>
      </c>
      <c r="D158" s="59" t="s">
        <v>1308</v>
      </c>
      <c r="E158" s="83" t="s">
        <v>1310</v>
      </c>
      <c r="F158" s="115" t="s">
        <v>1310</v>
      </c>
      <c r="G158" s="63" t="s">
        <v>1308</v>
      </c>
      <c r="H158" s="59"/>
      <c r="I158" s="59" t="s">
        <v>256</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35</v>
      </c>
      <c r="C159" s="14" t="s">
        <v>1306</v>
      </c>
      <c r="D159" s="59" t="s">
        <v>768</v>
      </c>
      <c r="E159" s="83" t="s">
        <v>768</v>
      </c>
      <c r="F159" s="115" t="s">
        <v>768</v>
      </c>
      <c r="G159" s="63" t="s">
        <v>768</v>
      </c>
      <c r="H159" s="59"/>
      <c r="I159" s="59" t="s">
        <v>256</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1" x14ac:dyDescent="0.3">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4.5" x14ac:dyDescent="0.3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4.5" x14ac:dyDescent="0.3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1" x14ac:dyDescent="0.3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21" x14ac:dyDescent="0.3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4.5" x14ac:dyDescent="0.3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4.5" x14ac:dyDescent="0.3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2" x14ac:dyDescent="0.3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1.5" x14ac:dyDescent="0.3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3">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3">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3">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30</v>
      </c>
      <c r="C202" s="63" t="s">
        <v>1315</v>
      </c>
      <c r="D202" s="57" t="s">
        <v>1316</v>
      </c>
      <c r="E202" s="135" t="s">
        <v>815</v>
      </c>
      <c r="F202" s="135" t="s">
        <v>895</v>
      </c>
      <c r="G202" s="135" t="s">
        <v>894</v>
      </c>
      <c r="H202" s="137" t="s">
        <v>946</v>
      </c>
      <c r="I202" s="136"/>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31</v>
      </c>
      <c r="C203" s="63" t="s">
        <v>1317</v>
      </c>
      <c r="D203" s="57" t="s">
        <v>1318</v>
      </c>
      <c r="E203" s="135" t="s">
        <v>834</v>
      </c>
      <c r="F203" s="135" t="s">
        <v>895</v>
      </c>
      <c r="G203" s="135" t="s">
        <v>894</v>
      </c>
      <c r="H203" s="137" t="s">
        <v>946</v>
      </c>
      <c r="I203" s="136"/>
      <c r="J203" s="69"/>
      <c r="K203" s="69" cm="1">
        <f t="array" ref="K203" xml:space="preserve"> SUMPRODUCT( --( co_scalarInfo[[#This Row],[scalarName]] = scalarDataframe[scalarName] ) )</f>
        <v>196</v>
      </c>
    </row>
    <row r="206" spans="1:21" ht="14.5" x14ac:dyDescent="0.35">
      <c r="A206" s="47"/>
      <c r="B206" s="48" t="s">
        <v>1029</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917</v>
      </c>
      <c r="D208" s="60" t="s">
        <v>944</v>
      </c>
      <c r="E208" s="61" t="s">
        <v>817</v>
      </c>
    </row>
    <row r="209" spans="1:21" x14ac:dyDescent="0.3">
      <c r="B209" s="7">
        <f xml:space="preserve"> ROW( co_econMultipliers[[#This Row],[row_id]] ) - ROW( co_econMultipliers[[#Headers],[row_id]] )</f>
        <v>1</v>
      </c>
      <c r="C209" s="14" t="s">
        <v>904</v>
      </c>
      <c r="D209" s="79" t="s">
        <v>913</v>
      </c>
      <c r="E209" s="80">
        <v>2015</v>
      </c>
    </row>
    <row r="210" spans="1:21" x14ac:dyDescent="0.3">
      <c r="B210" s="7">
        <f xml:space="preserve"> ROW( co_econMultipliers[[#This Row],[row_id]] ) - ROW( co_econMultipliers[[#Headers],[row_id]] )</f>
        <v>2</v>
      </c>
      <c r="C210" s="14" t="s">
        <v>257</v>
      </c>
      <c r="D210" s="79" t="s">
        <v>914</v>
      </c>
      <c r="E210" s="80" t="s">
        <v>201</v>
      </c>
    </row>
    <row r="211" spans="1:21" x14ac:dyDescent="0.3">
      <c r="B211" s="7">
        <f xml:space="preserve"> ROW( co_econMultipliers[[#This Row],[row_id]] ) - ROW( co_econMultipliers[[#Headers],[row_id]] )</f>
        <v>3</v>
      </c>
      <c r="C211" s="14" t="s">
        <v>256</v>
      </c>
      <c r="D211" s="79" t="s">
        <v>915</v>
      </c>
      <c r="E211" s="80" t="s">
        <v>201</v>
      </c>
    </row>
    <row r="214" spans="1:21" ht="14.5" x14ac:dyDescent="0.35">
      <c r="A214" s="47"/>
      <c r="B214" s="48" t="s">
        <v>1030</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1027</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959</v>
      </c>
      <c r="D224" s="72" t="s">
        <v>960</v>
      </c>
      <c r="E224" s="73" t="s">
        <v>966</v>
      </c>
      <c r="F224" s="73" t="s">
        <v>968</v>
      </c>
      <c r="G224" s="74" t="s">
        <v>964</v>
      </c>
      <c r="H224" s="74" t="s">
        <v>965</v>
      </c>
      <c r="I224" s="70" t="s">
        <v>973</v>
      </c>
      <c r="J224" s="70" t="s">
        <v>979</v>
      </c>
      <c r="K224" s="70" t="s">
        <v>980</v>
      </c>
      <c r="L224" s="70" t="s">
        <v>974</v>
      </c>
      <c r="M224" s="71" t="s">
        <v>978</v>
      </c>
      <c r="N224" s="71" t="s">
        <v>977</v>
      </c>
    </row>
    <row r="225" spans="1:21" x14ac:dyDescent="0.3">
      <c r="B225" s="7">
        <f xml:space="preserve"> ROW( co_modelTypes[[#This Row],[row_id]] ) - ROW( co_modelTypes[[#Headers],[row_id]] )</f>
        <v>1</v>
      </c>
      <c r="C225" s="14" t="s">
        <v>819</v>
      </c>
      <c r="D225" s="14" t="s">
        <v>958</v>
      </c>
      <c r="E225" s="75" t="s">
        <v>967</v>
      </c>
      <c r="F225" s="75" t="s">
        <v>962</v>
      </c>
      <c r="G225" s="76" t="s">
        <v>956</v>
      </c>
      <c r="H225" s="76" t="s">
        <v>957</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961</v>
      </c>
      <c r="E226" s="75" t="s">
        <v>963</v>
      </c>
      <c r="F226" s="75" t="s">
        <v>963</v>
      </c>
      <c r="G226" s="76" t="s">
        <v>818</v>
      </c>
      <c r="H226" s="76" t="s">
        <v>1062</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1035</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905</v>
      </c>
      <c r="D231" s="60" t="s">
        <v>890</v>
      </c>
      <c r="E231" s="60" t="s">
        <v>906</v>
      </c>
      <c r="F231" s="61" t="s">
        <v>907</v>
      </c>
      <c r="G231" s="61" t="s">
        <v>955</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1089</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1087</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948</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949</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950</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951</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952</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953</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1044</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1045</v>
      </c>
      <c r="D262" s="60" t="s">
        <v>1049</v>
      </c>
      <c r="E262" s="60" t="s">
        <v>1055</v>
      </c>
      <c r="F262" s="60" t="s">
        <v>1070</v>
      </c>
      <c r="G262" s="60" t="s">
        <v>1069</v>
      </c>
      <c r="H262" s="62" t="s">
        <v>1052</v>
      </c>
      <c r="I262" s="62" t="s">
        <v>1060</v>
      </c>
      <c r="J262" s="62" t="s">
        <v>1061</v>
      </c>
      <c r="K262" s="62" t="s">
        <v>1063</v>
      </c>
      <c r="L262" s="62" t="s">
        <v>218</v>
      </c>
    </row>
    <row r="263" spans="1:21" x14ac:dyDescent="0.3">
      <c r="B263" s="7">
        <f xml:space="preserve"> ROW( co_inputScenarioInfo[[#This Row],[row_id]] ) - ROW( co_inputScenarioInfo[[#Headers],[row_id]] )</f>
        <v>1</v>
      </c>
      <c r="C263" s="14" t="s">
        <v>1046</v>
      </c>
      <c r="D263" s="79" t="s">
        <v>956</v>
      </c>
      <c r="E263" s="79" t="s">
        <v>1056</v>
      </c>
      <c r="F263" s="79" t="str">
        <f xml:space="preserve"> co_inputScenarioInfo[[#This Row],[inputName]] &amp; "file"</f>
        <v>tempfile</v>
      </c>
      <c r="G263" s="79" t="str">
        <f xml:space="preserve"> co_inputScenarioInfo[[#This Row],[inputName]] &amp; "Input"</f>
        <v>tempInput</v>
      </c>
      <c r="H263" s="62" t="s">
        <v>962</v>
      </c>
      <c r="I263" s="62">
        <v>0</v>
      </c>
      <c r="J263" s="62">
        <f xml:space="preserve"> IF( ISNA( MATCH( co_inputScenarioInfo[[#This Row],[inputType]], co_modelTypes[modelUnitType], 0 ) ), "", INDEX( co_modelTypes[modelMaxExtrap], MATCH( co_inputScenarioInfo[[#This Row],[inputType]], co_modelTypes[modelUnitType], 0 ) ) )</f>
        <v>30</v>
      </c>
      <c r="K263" s="62" t="s">
        <v>1064</v>
      </c>
      <c r="L263" s="62">
        <v>0</v>
      </c>
    </row>
    <row r="264" spans="1:21" x14ac:dyDescent="0.3">
      <c r="B264" s="7">
        <f xml:space="preserve"> ROW( co_inputScenarioInfo[[#This Row],[row_id]] ) - ROW( co_inputScenarioInfo[[#Headers],[row_id]] )</f>
        <v>2</v>
      </c>
      <c r="C264" s="14" t="s">
        <v>818</v>
      </c>
      <c r="D264" s="79" t="s">
        <v>961</v>
      </c>
      <c r="E264" s="79" t="s">
        <v>1057</v>
      </c>
      <c r="F264" s="79" t="str">
        <f xml:space="preserve"> co_inputScenarioInfo[[#This Row],[inputName]] &amp; "file"</f>
        <v>slrfile</v>
      </c>
      <c r="G264" s="79" t="str">
        <f xml:space="preserve"> co_inputScenarioInfo[[#This Row],[inputName]] &amp; "Input"</f>
        <v>slrInput</v>
      </c>
      <c r="H264" s="62" t="s">
        <v>963</v>
      </c>
      <c r="I264" s="62">
        <v>0</v>
      </c>
      <c r="J264" s="62">
        <f xml:space="preserve"> IF( ISNA( MATCH( co_inputScenarioInfo[[#This Row],[inputType]], co_modelTypes[modelUnitType], 0 ) ), "", INDEX( co_modelTypes[modelMaxExtrap], MATCH( co_inputScenarioInfo[[#This Row],[inputType]], co_modelTypes[modelUnitType], 0 ) ) )</f>
        <v>1000</v>
      </c>
      <c r="K264" s="62" t="s">
        <v>1065</v>
      </c>
      <c r="L264" s="62">
        <v>0</v>
      </c>
    </row>
    <row r="265" spans="1:21" x14ac:dyDescent="0.3">
      <c r="B265" s="7">
        <f xml:space="preserve"> ROW( co_inputScenarioInfo[[#This Row],[row_id]] ) - ROW( co_inputScenarioInfo[[#Headers],[row_id]] )</f>
        <v>3</v>
      </c>
      <c r="C265" s="14" t="s">
        <v>1047</v>
      </c>
      <c r="D265" s="79" t="s">
        <v>1050</v>
      </c>
      <c r="E265" s="79" t="s">
        <v>1058</v>
      </c>
      <c r="F265" s="79" t="str">
        <f xml:space="preserve"> co_inputScenarioInfo[[#This Row],[inputName]] &amp; "file"</f>
        <v>gdpfile</v>
      </c>
      <c r="G265" s="79" t="str">
        <f xml:space="preserve"> co_inputScenarioInfo[[#This Row],[inputName]] &amp; "Input"</f>
        <v>gdpInput</v>
      </c>
      <c r="H265" s="62" t="s">
        <v>1053</v>
      </c>
      <c r="I265" s="62">
        <v>0</v>
      </c>
      <c r="J265" s="62" t="str">
        <f xml:space="preserve"> IF( ISNA( MATCH( co_inputScenarioInfo[[#This Row],[inputType]], co_modelTypes[modelUnitType], 0 ) ), "", INDEX( co_modelTypes[modelMaxExtrap], MATCH( co_inputScenarioInfo[[#This Row],[inputType]], co_modelTypes[modelUnitType], 0 ) ) )</f>
        <v/>
      </c>
      <c r="K265" s="62" t="s">
        <v>904</v>
      </c>
      <c r="L265" s="62">
        <v>0</v>
      </c>
    </row>
    <row r="266" spans="1:21" x14ac:dyDescent="0.3">
      <c r="B266" s="7">
        <f xml:space="preserve"> ROW( co_inputScenarioInfo[[#This Row],[row_id]] ) - ROW( co_inputScenarioInfo[[#Headers],[row_id]] )</f>
        <v>4</v>
      </c>
      <c r="C266" s="14" t="s">
        <v>1048</v>
      </c>
      <c r="D266" s="79" t="s">
        <v>1051</v>
      </c>
      <c r="E266" s="79" t="s">
        <v>1059</v>
      </c>
      <c r="F266" s="79" t="str">
        <f xml:space="preserve"> co_inputScenarioInfo[[#This Row],[inputName]] &amp; "file"</f>
        <v>popfile</v>
      </c>
      <c r="G266" s="79" t="str">
        <f xml:space="preserve"> co_inputScenarioInfo[[#This Row],[inputName]] &amp; "Input"</f>
        <v>popInput</v>
      </c>
      <c r="H266" s="62" t="s">
        <v>1054</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sheetData>
  <phoneticPr fontId="10" type="noConversion"/>
  <conditionalFormatting sqref="J130:K130">
    <cfRule type="expression" dxfId="269" priority="5">
      <formula xml:space="preserve"> IF( $F130 = 1, 1, 0)</formula>
    </cfRule>
  </conditionalFormatting>
  <conditionalFormatting sqref="B19:F26 B28:F32 B34:F43 B33">
    <cfRule type="expression" dxfId="268" priority="7">
      <formula xml:space="preserve"> IF( $E19 = 1, 1, 0)</formula>
    </cfRule>
  </conditionalFormatting>
  <conditionalFormatting sqref="B27:F27">
    <cfRule type="expression" dxfId="267" priority="2">
      <formula xml:space="preserve"> IF( $E27 = 1, 1, 0)</formula>
    </cfRule>
  </conditionalFormatting>
  <conditionalFormatting sqref="C33:F33">
    <cfRule type="expression" dxfId="266"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87" activePane="bottomLeft" state="frozen"/>
      <selection pane="bottomLeft" activeCell="I1313" sqref="I131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2023-07-12T16:58:24Z</dcterms:modified>
</cp:coreProperties>
</file>