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updateLinks="never" codeName="ThisWorkbook" defaultThemeVersion="166925"/>
  <xr:revisionPtr revIDLastSave="0" documentId="13_ncr:1_{64B1F8E2-B3F7-4926-AC29-81F6DFA52323}"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l="1"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4" i="24"/>
  <c r="H21" i="43"/>
  <c r="J22" i="43" a="1"/>
  <c r="G22" i="43" a="1"/>
  <c r="K22" i="43" a="1"/>
  <c r="H22" i="43"/>
  <c r="C13" i="24"/>
  <c r="K21"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J35" i="24"/>
  <c r="G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0" i="43" a="1"/>
  <c r="H20" i="43"/>
  <c r="J23"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34" i="24"/>
  <c r="J24" i="24"/>
  <c r="K8" i="43" a="1"/>
  <c r="K19" i="43" a="1"/>
  <c r="G19" i="43" a="1"/>
  <c r="K18" i="43" a="1"/>
  <c r="G18" i="43" a="1"/>
  <c r="H8" i="43"/>
  <c r="J26" i="24"/>
  <c r="N34" i="24" l="1" a="1"/>
  <c r="N34" i="24" s="1"/>
  <c r="G19" i="43"/>
  <c r="K19" i="43"/>
  <c r="G18" i="43"/>
  <c r="K18" i="43"/>
  <c r="K8" i="43"/>
  <c r="J8" i="43" a="1"/>
  <c r="H18" i="43"/>
  <c r="J19" i="43" a="1"/>
  <c r="H19" i="43"/>
  <c r="J18" i="43" a="1"/>
  <c r="G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9" i="24"/>
  <c r="C6" i="24"/>
  <c r="K17" i="43" a="1"/>
  <c r="C7" i="24"/>
  <c r="C10" i="24"/>
  <c r="C12" i="24"/>
  <c r="G17" i="43" a="1"/>
  <c r="C11" i="24"/>
  <c r="C3" i="24"/>
  <c r="C8"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42" i="24"/>
  <c r="C5" i="24"/>
  <c r="K14" i="43" a="1"/>
  <c r="K13" i="43" a="1"/>
  <c r="J29" i="24"/>
  <c r="J37" i="24"/>
  <c r="J27" i="24"/>
  <c r="J43" i="24"/>
  <c r="J21" i="24"/>
  <c r="J33" i="24"/>
  <c r="G14" i="43" a="1"/>
  <c r="J31" i="24"/>
  <c r="J38" i="24"/>
  <c r="J39" i="24"/>
  <c r="J28" i="24"/>
  <c r="J30" i="24"/>
  <c r="J36" i="24"/>
  <c r="J45" i="24"/>
  <c r="J13"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9" i="24" a="1"/>
  <c r="I40" i="24" a="1"/>
  <c r="I35" i="24" a="1"/>
  <c r="I42" i="24" a="1"/>
  <c r="I38" i="24" a="1"/>
  <c r="I41" i="24" a="1"/>
  <c r="I33" i="24" a="1"/>
  <c r="I43" i="24" a="1"/>
  <c r="I21" i="24" a="1"/>
  <c r="I25" i="24" a="1"/>
  <c r="I23" i="24" a="1"/>
  <c r="I30" i="24" a="1"/>
  <c r="I27" i="24" a="1"/>
  <c r="I32" i="24" a="1"/>
  <c r="I29" i="24" a="1"/>
  <c r="I36" i="24" a="1"/>
  <c r="I31" i="24" a="1"/>
  <c r="I44" i="24" a="1"/>
  <c r="I22" i="24" a="1"/>
  <c r="I24" i="24" a="1"/>
  <c r="I26" i="24" a="1"/>
  <c r="I34" i="24" a="1"/>
  <c r="I28" i="24" a="1"/>
  <c r="I45" i="24" a="1"/>
  <c r="I37"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9" i="43" a="1"/>
  <c r="G7" i="43" a="1"/>
  <c r="K12" i="43" a="1"/>
  <c r="K11" i="43" a="1"/>
  <c r="G6" i="43" a="1"/>
  <c r="K9" i="43" a="1"/>
  <c r="G10" i="43" a="1"/>
  <c r="K7" i="43" a="1"/>
  <c r="K10" i="43" a="1"/>
  <c r="G12" i="43" a="1"/>
  <c r="G5" i="43" a="1"/>
  <c r="G4" i="43" a="1"/>
  <c r="G11"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4" i="43" a="1"/>
  <c r="H7" i="43"/>
  <c r="J7" i="43" a="1"/>
  <c r="J10" i="43" a="1"/>
  <c r="J11" i="43" a="1"/>
  <c r="J5" i="43" a="1"/>
  <c r="J9" i="43" a="1"/>
  <c r="J6"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8" i="24" a="1"/>
  <c r="H11" i="43"/>
  <c r="K40" i="24" a="1"/>
  <c r="K26" i="24" a="1"/>
  <c r="K24" i="24" a="1"/>
  <c r="K41" i="24" a="1"/>
  <c r="K30" i="24" a="1"/>
  <c r="K38" i="24" a="1"/>
  <c r="K22" i="24" a="1"/>
  <c r="K34" i="24" a="1"/>
  <c r="K33" i="24" a="1"/>
  <c r="K32" i="24" a="1"/>
  <c r="K42" i="24" a="1"/>
  <c r="K45" i="24" a="1"/>
  <c r="K29" i="24" a="1"/>
  <c r="K37" i="24" a="1"/>
  <c r="K25" i="24" a="1"/>
  <c r="K27" i="24" a="1"/>
  <c r="K36" i="24" a="1"/>
  <c r="K43" i="24" a="1"/>
  <c r="K21" i="24" a="1"/>
  <c r="K39" i="24" a="1"/>
  <c r="K44" i="24" a="1"/>
  <c r="K31"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4" i="43"/>
  <c r="H16" i="43"/>
  <c r="H4" i="43"/>
  <c r="H10" i="43"/>
  <c r="H13"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<sst xmlns="http://schemas.openxmlformats.org/spreadsheetml/2006/main" count="17471" uniqueCount="664">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</sst>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0" totalsRowDxfId="153">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2" totalsRowDxfId="15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9" dataDxfId="148">
  <tableColumns count="4">
    <tableColumn id="1" xr3:uid="{B5687CDE-96CA-4DF3-A45A-B2EDE1CC9A93}" name="row_id" dataDxfId="147">
      <calculatedColumnFormula xml:space="preserve"> ROW( co_econMultipliers[[#This Row],[row_id]] ) - ROW( co_econMultipliers[[#Headers],[row_id]] )</calculatedColumnFormula>
    </tableColumn>
    <tableColumn id="4" xr3:uid="{76AF9F40-EEBA-4ABF-82CC-7580151C94E2}" name="econMultiplierName" dataDxfId="146"/>
    <tableColumn id="3" xr3:uid="{BB4C0E23-5864-41DA-8215-7C526A80B49B}" name="econMultiplierDescription" dataDxfId="145"/>
    <tableColumn id="2" xr3:uid="{013806BA-C4E3-46FD-AD7B-D198CFA696CD}" name="valueYear" dataDxfId="1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3" dataDxfId="142">
  <tableColumns count="11">
    <tableColumn id="1" xr3:uid="{66AD6D28-7A41-4AD2-93FD-110433F1C5A5}" name="row_id" dataDxfId="141">
      <calculatedColumnFormula xml:space="preserve"> ROW( co_inputScenarioInfo[[#This Row],[row_id]] ) - ROW( co_inputScenarioInfo[[#Headers],[row_id]] )</calculatedColumnFormula>
    </tableColumn>
    <tableColumn id="4" xr3:uid="{45198473-3D48-41CD-B663-D0AF13813C66}" name="inputName" dataDxfId="140"/>
    <tableColumn id="3" xr3:uid="{E3847F4D-6384-49D5-8156-9EC8E8221B62}" name="inputType" dataDxfId="139"/>
    <tableColumn id="5" xr3:uid="{98CB64F8-23F0-4402-9CE1-03695A07036B}" name="inputDesc" dataDxfId="138"/>
    <tableColumn id="11" xr3:uid="{6767F0F8-BE35-4ED7-8CC4-4EC46910597F}" name="importArgName" dataDxfId="137">
      <calculatedColumnFormula xml:space="preserve"> co_inputScenarioInfo[[#This Row],[inputName]] &amp; "file"</calculatedColumnFormula>
    </tableColumn>
    <tableColumn id="10" xr3:uid="{1DA97935-2C19-401C-B17D-EF908498B36F}" name="tempBinListName" dataDxfId="136">
      <calculatedColumnFormula xml:space="preserve"> co_inputScenarioInfo[[#This Row],[inputName]] &amp; "Input"</calculatedColumnFormula>
    </tableColumn>
    <tableColumn id="2" xr3:uid="{F9249B62-F8E8-46B3-88F1-E8E0903FDD4A}" name="inputUnit" dataDxfId="135"/>
    <tableColumn id="6" xr3:uid="{48BBD66A-C5AD-477C-84C9-E5FFE0D43B87}" name="inputMin" dataDxfId="134"/>
    <tableColumn id="7" xr3:uid="{05D78FF1-5FB5-4CB5-AB55-8F3089B354DC}" name="inputMax" dataDxfId="13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2"/>
    <tableColumn id="9" xr3:uid="{AAA49909-67E1-4978-90ED-573C388A520B}" name="region" dataDxfId="13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0">
  <tableColumns count="5">
    <tableColumn id="1" xr3:uid="{B802A69B-2E07-40A2-ADE9-DCABCB2E04A6}" name="row_id" dataDxfId="129">
      <calculatedColumnFormula xml:space="preserve"> ROW( co_states[[#This Row],[row_id]] ) - ROW( co_states[[#Headers],[row_id]] )</calculatedColumnFormula>
    </tableColumn>
    <tableColumn id="2" xr3:uid="{5B715195-2EAE-439A-84CF-1C26F65065E0}" name="state" dataDxfId="128"/>
    <tableColumn id="3" xr3:uid="{42CA1BFA-BDCF-464B-91DB-4C9663461C1C}" name="postal" dataDxfId="127"/>
    <tableColumn id="4" xr3:uid="{F4F2D0D4-82EF-41DF-B43B-E23CB36CF080}" name="region" dataDxfId="126"/>
    <tableColumn id="5" xr3:uid="{5807F5A8-31A9-4CC5-8FA0-243CB9917CD4}" name="fips" dataDxfId="12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4" dataDxfId="123">
  <tableColumns count="9">
    <tableColumn id="1" xr3:uid="{39608CCF-EBE2-4EFA-BA66-990DD890C7D3}" name="row_id" dataDxfId="122">
      <calculatedColumnFormula xml:space="preserve"> ROW( co_slrScalars[[#This Row],[row_id]] ) - ROW( co_slrScalars[[#Headers],[row_id]] )</calculatedColumnFormula>
    </tableColumn>
    <tableColumn id="3" xr3:uid="{24491F20-89B9-4A6B-A87E-CDB3D398E1DA}" name="sector" dataDxfId="121"/>
    <tableColumn id="10" xr3:uid="{7CA3A6D3-6BD4-4ECC-97EA-654B9C9F8783}" name="byState" dataDxfId="120">
      <calculatedColumnFormula array="1" xml:space="preserve"> INDEX( co_sectors[byState], MATCH( 1, --( co_slrScalars[[#This Row],[sector]] = co_sectors[sector_id] ), 0 ) )</calculatedColumnFormula>
    </tableColumn>
    <tableColumn id="2" xr3:uid="{60DDD337-313C-431F-83CE-788A259B2B14}" name="physScalarName" dataDxfId="119"/>
    <tableColumn id="6" xr3:uid="{AB34CD40-6627-470D-9B2F-2360E9A41A63}" name="econMultiplierName" dataDxfId="118"/>
    <tableColumn id="7" xr3:uid="{774FF8C9-540D-4647-BB5C-0F27D92917EB}" name="c1" dataDxfId="117"/>
    <tableColumn id="8" xr3:uid="{6D77C177-ACD8-474A-9CEF-58627396E0D5}" name="exp0" dataDxfId="116"/>
    <tableColumn id="9" xr3:uid="{45D5B794-1A45-47DA-8A77-45C881CC1B29}" name="c2" dataDxfId="115"/>
    <tableColumn id="4" xr3:uid="{07C4CFF2-DEE6-4176-813C-12CE016805C3}" name="refYear" dataDxfId="11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3" dataDxfId="112" dataCellStyle="Comma">
  <tableColumns count="10">
    <tableColumn id="12" xr3:uid="{0A89CE4B-8BE5-43BC-A51C-BD6CBE39EF8F}" name="row_id" dataDxfId="111" dataCellStyle="Comma">
      <calculatedColumnFormula xml:space="preserve"> ROW( co_defaultScenario[[#This Row],[row_id]] ) - ROW( co_defaultScenario[[#Headers],[row_id]] )</calculatedColumnFormula>
    </tableColumn>
    <tableColumn id="1" xr3:uid="{7A7DBB26-4C96-4158-9520-0B868F638DE3}" name="year" dataDxfId="110"/>
    <tableColumn id="3" xr3:uid="{5D94A0B8-5B52-499B-B23D-0A2D5730D551}" name="gdp_usd" dataDxfId="109" dataCellStyle="Comma"/>
    <tableColumn id="5" xr3:uid="{659D6246-4041-4DBC-AAED-B31108854E59}" name="pop_Midwest" dataDxfId="108" dataCellStyle="Comma"/>
    <tableColumn id="6" xr3:uid="{BF3527D1-840B-4CB0-8FA1-F7702C9908AE}" name="pop_Northeast" dataDxfId="107" dataCellStyle="Comma"/>
    <tableColumn id="7" xr3:uid="{35DB272A-66EC-46CE-93A9-20F94779BAF3}" name="pop_Northern.Plains" dataDxfId="106" dataCellStyle="Comma"/>
    <tableColumn id="8" xr3:uid="{55BC306A-A00D-4EE4-9211-F6147BF5E330}" name="pop_Northwest" dataDxfId="105" dataCellStyle="Comma"/>
    <tableColumn id="9" xr3:uid="{EA9DDCB9-3C37-4492-BE49-198660067F46}" name="pop_Southeast" dataDxfId="104" dataCellStyle="Comma"/>
    <tableColumn id="10" xr3:uid="{502BAA2C-0C26-48E2-9897-F916C0768CFF}" name="pop_Southern.Plains" dataDxfId="103" dataCellStyle="Comma"/>
    <tableColumn id="11" xr3:uid="{6C7C02DD-C215-4B9C-8FA9-4B3C99468E87}" name="pop_Southwest" dataDxfId="102"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1" dataDxfId="100">
  <autoFilter ref="B22:D113" xr:uid="{C0179B68-B689-4953-B236-407D919FF6CA}"/>
  <tableColumns count="3">
    <tableColumn id="1" xr3:uid="{229C0172-6118-4531-8FC2-3A035D17EE27}" name="row_id" dataDxfId="99">
      <calculatedColumnFormula xml:space="preserve"> ROW( co_defaultTemps[[#This Row],[row_id]] ) - ROW( co_defaultTemps[[#Headers],[row_id]] )</calculatedColumnFormula>
    </tableColumn>
    <tableColumn id="2" xr3:uid="{FE9368F1-AE5E-44BC-8FFF-69FF82E02318}" name="year" dataDxfId="98"/>
    <tableColumn id="3" xr3:uid="{45630D5D-C977-4FC5-9F88-824121D0F964}" name="temp_C_global" dataDxfId="97"/>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6">
      <calculatedColumnFormula xml:space="preserve"> ROW( Readme_adaptations[[#This Row],[row_id]] ) - ROW( Readme_adaptations[[#Headers],[row_id]] )</calculatedColumnFormula>
    </tableColumn>
    <tableColumn id="4" xr3:uid="{8F8CD713-0ECF-4957-8E94-F3FC5C746031}" name="sector_id" dataDxfId="9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4" dataDxfId="93">
  <autoFilter ref="B3:F5" xr:uid="{58C7AF19-DB28-47F8-BE56-AE985DF1009B}"/>
  <tableColumns count="5">
    <tableColumn id="1" xr3:uid="{055BC283-B8DC-4F37-B787-CE15D79337AE}" name="row_id" dataDxfId="92">
      <calculatedColumnFormula xml:space="preserve"> ROW( Readme_sectors[[#This Row],[row_id]] ) - ROW( Readme_sectors[[#Headers],[row_id]] )</calculatedColumnFormula>
    </tableColumn>
    <tableColumn id="4" xr3:uid="{F1DE1E87-7416-4EC2-83F4-443E818D69E2}" name="sector_id" dataDxfId="91"/>
    <tableColumn id="2" xr3:uid="{69F42C58-EA29-416E-A03E-490DCD1DAC6F}" name="adapt_id" dataDxfId="90"/>
    <tableColumn id="3" xr3:uid="{995768DD-996C-4A25-A331-EA651CF80A08}" name="adapt_label" dataDxfId="89"/>
    <tableColumn id="5" xr3:uid="{B607221E-C635-413E-A992-7E4B369F50F2}" name="Description" dataDxfId="8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7" dataDxfId="86">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5">
      <calculatedColumnFormula xml:space="preserve"> ROW( scalarDataframe[[#This Row],[row_id]] ) - ROW( scalarDataframe[[#Headers],[row_id]] )</calculatedColumnFormula>
    </tableColumn>
    <tableColumn id="7" xr3:uid="{5629A03B-F5E7-4251-8BE0-29755F9DEEF4}" name="scalarType" dataDxfId="84">
      <calculatedColumnFormula xml:space="preserve"> INDEX( co_scalarInfo[scalarType], MATCH( scalarDataframe[[#This Row],[scalarName]], co_scalarInfo[scalarName], 0 ) )</calculatedColumnFormula>
    </tableColumn>
    <tableColumn id="6" xr3:uid="{EAB00170-C54B-4F2E-A83B-7CD2973B9217}" name="scalarLabel" dataDxfId="83">
      <calculatedColumnFormula xml:space="preserve"> INDEX( co_scalarInfo[scalarLabel], MATCH( scalarDataframe[[#This Row],[scalarName]], co_scalarInfo[scalarName], 0 ) )</calculatedColumnFormula>
    </tableColumn>
    <tableColumn id="1" xr3:uid="{BEF24C34-21C6-484B-99B8-4D2302D0D7DE}" name="scalarName" dataDxfId="82"/>
    <tableColumn id="5" xr3:uid="{FACDE178-C405-470C-9ED1-05FB40F80840}" name="region" dataDxfId="81"/>
    <tableColumn id="14" xr3:uid="{BCE95E2F-5B10-4D18-9633-30354597338F}" name="year" dataDxfId="80"/>
    <tableColumn id="9" xr3:uid="{DE2AE657-02B0-46A2-B4A9-F8887225A818}" name="value" dataDxfId="79"/>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8">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7">
      <calculatedColumnFormula xml:space="preserve"> ROW( data_scaledImpacts[[#This Row],[row_id]] ) - ROW( data_scaledImpacts[[#Headers],[row_id]] )</calculatedColumnFormula>
    </tableColumn>
    <tableColumn id="3" xr3:uid="{A07F71E0-9C40-47D4-89FF-270CA2449A8D}" name="sector" dataDxfId="76"/>
    <tableColumn id="7" xr3:uid="{6BC8264A-FD6A-4A74-A54E-E4BEFFC2FF0E}" name="variant" dataDxfId="75"/>
    <tableColumn id="8" xr3:uid="{35492AA1-EFA5-4FC6-9F20-F1C21885CFDF}" name="impactType" dataDxfId="74"/>
    <tableColumn id="6" xr3:uid="{E4181268-243D-4157-BBEA-8F6D73BCFDA4}" name="impactYear" dataDxfId="73"/>
    <tableColumn id="4" xr3:uid="{DA36AA1F-6D86-4CA8-8836-A83B43C67B05}" name="model" dataDxfId="72"/>
    <tableColumn id="5" xr3:uid="{EDD0DD68-817F-473E-B837-7D264DAF7650}" name="modelUnitValue" dataDxfId="71"/>
    <tableColumn id="10" xr3:uid="{122E93D1-4EA3-4143-97BA-B5275F944BBD}" name="Midwest" dataDxfId="70"/>
    <tableColumn id="11" xr3:uid="{418427BF-1380-45E4-AD6C-C5977A99F193}" name="Northeast" dataDxfId="69"/>
    <tableColumn id="12" xr3:uid="{9DEAAC4E-3E55-4B79-9BAD-D335847FE7D8}" name="Northern Plains" dataDxfId="68"/>
    <tableColumn id="13" xr3:uid="{D6C03439-E08A-406A-9A6A-F53A9BBCE9D2}" name="Northwest" dataDxfId="67"/>
    <tableColumn id="14" xr3:uid="{FF22C76C-80D3-41A5-A330-0813F552BE4C}" name="Southeast" dataDxfId="66"/>
    <tableColumn id="15" xr3:uid="{6C639293-A12E-4E73-9BF5-C4950AD60486}" name="Southern Plains" dataDxfId="65"/>
    <tableColumn id="16" xr3:uid="{FF5717EE-9829-4FC1-94B6-E37C39E8D565}" name="Southwest" dataDxfId="6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3">
      <calculatedColumnFormula xml:space="preserve"> ROW( slr_cm[[#This Row],[row_id]] ) - ROW( slr_cm[[#Headers],[row_id]] )</calculatedColumnFormula>
    </tableColumn>
    <tableColumn id="1" xr3:uid="{FA4EDD13-4E7E-45A3-BAE3-E9197F3C6F46}" name="year" dataDxfId="62"/>
    <tableColumn id="2" xr3:uid="{8C03079C-35A7-401C-8DAF-080D8590CAF6}" name="0_cm" dataDxfId="61"/>
    <tableColumn id="8" xr3:uid="{BF06645C-1E6B-49DC-BFF3-41DC055BA794}" name="30_cm" dataDxfId="60"/>
    <tableColumn id="7" xr3:uid="{A579CC42-A3A8-4F15-AA9F-71AF71D9FC92}" name="50_cm" dataDxfId="59"/>
    <tableColumn id="6" xr3:uid="{3B78BF10-85AF-4256-B6E0-8C448D28F844}" name="100_cm" dataDxfId="58"/>
    <tableColumn id="5" xr3:uid="{B9B22AB8-C0E3-43FA-8E5B-D07A4AB2C538}" name="150_cm" dataDxfId="57"/>
    <tableColumn id="4" xr3:uid="{763A0097-0CCB-4D1D-A0D6-FDF4FE810AFE}" name="200_cm" dataDxfId="56"/>
    <tableColumn id="3" xr3:uid="{FB0A96A9-E5BF-4003-9D05-D514A5B55CB9}" name="250_cm" dataDxfId="55"/>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4" dataDxfId="53">
  <autoFilter ref="A1:AV607" xr:uid="{1E2BDA83-F146-4F19-98EB-1C14987FA9A2}"/>
  <tableColumns count="48">
    <tableColumn id="1" xr3:uid="{1AF6ADF4-8505-4AE3-B9CF-7B2E19067C27}" name="row_id" dataDxfId="52">
      <calculatedColumnFormula xml:space="preserve"> ROW( slrImpacts[[#This Row],[row_id]] ) - ROW( slrImpacts[[#Headers],[row_id]] )</calculatedColumnFormula>
    </tableColumn>
    <tableColumn id="2" xr3:uid="{43959032-2245-415B-8ED2-21DB4CD1B12D}" name="year" dataDxfId="51"/>
    <tableColumn id="34" xr3:uid="{36F985FC-77EB-47D2-A1FE-2F2082E6D376}" name="sector" dataDxfId="50"/>
    <tableColumn id="33" xr3:uid="{2B5236CB-9F95-4A4C-87A0-3CE9BE2C7E73}" name="variant" dataDxfId="49"/>
    <tableColumn id="47" xr3:uid="{C72A8BD2-368D-4792-B823-AB419436D208}" name="impactType" dataDxfId="48"/>
    <tableColumn id="48" xr3:uid="{DFF477B8-9820-4C99-8CCB-2CCE11ECACF1}" name="impactYear" dataDxfId="47"/>
    <tableColumn id="40" xr3:uid="{59ABB601-B3FB-4C8C-9E90-0D4D313FAF3F}" name="Midwest_30" dataDxfId="46"/>
    <tableColumn id="39" xr3:uid="{F84FDD51-A91A-4DC6-816F-44511CF9870D}" name="Midwest_50" dataDxfId="45"/>
    <tableColumn id="38" xr3:uid="{193117A6-0076-4C6E-92F6-E195305CA75F}" name="Midwest_100" dataDxfId="44"/>
    <tableColumn id="37" xr3:uid="{E95A863E-DC23-49E3-8747-1140239EB542}" name="Midwest_150" dataDxfId="43"/>
    <tableColumn id="36" xr3:uid="{9DCAC172-4EFA-4F72-94A9-25FFCE6BABCB}" name="Midwest_200" dataDxfId="42"/>
    <tableColumn id="35" xr3:uid="{00596647-30A5-4FDE-A2C2-91C99C976DEE}" name="Midwest_250" dataDxfId="41"/>
    <tableColumn id="3" xr3:uid="{83D2C515-6A08-43C8-B8A0-3D6BA255FF7F}" name="Northeast_30" dataDxfId="40"/>
    <tableColumn id="4" xr3:uid="{74F081E1-9034-47BC-A276-9B7F094EE5A3}" name="Northeast_50" dataDxfId="39"/>
    <tableColumn id="5" xr3:uid="{8F3D127C-0F6E-43FB-B037-CC9DA3EAEA3F}" name="Northeast_100" dataDxfId="38"/>
    <tableColumn id="6" xr3:uid="{0B383C74-86B0-4E8A-845D-73DCE318AF7B}" name="Northeast_150" dataDxfId="37"/>
    <tableColumn id="7" xr3:uid="{E052B2E8-57BD-4F48-A568-09E673E2128C}" name="Northeast_200" dataDxfId="36"/>
    <tableColumn id="8" xr3:uid="{55B448A4-20D4-488F-A0A4-162F80E5057D}" name="Northeast_250" dataDxfId="35"/>
    <tableColumn id="46" xr3:uid="{ACCB58E3-4DBC-47FB-9071-3026A9D2CD18}" name="Northern Plains_30" dataDxfId="34"/>
    <tableColumn id="45" xr3:uid="{B443D41D-6370-4E34-9C3A-032FAA2D4EB9}" name="Northern Plains_50" dataDxfId="33"/>
    <tableColumn id="44" xr3:uid="{9B782C49-A9FB-4697-9075-383E342315C1}" name="Northern Plains_100" dataDxfId="32"/>
    <tableColumn id="43" xr3:uid="{00CE473E-B64A-42FF-BF91-E6528F343B44}" name="Northern Plains_150" dataDxfId="31"/>
    <tableColumn id="42" xr3:uid="{C209AAAD-9D09-45FE-97E8-3F06D9F9BD04}" name="Northern Plains_200" dataDxfId="30"/>
    <tableColumn id="41" xr3:uid="{610E1419-80D8-4CBA-BBE1-60989C94E642}" name="Northern Plains_250" dataDxfId="29"/>
    <tableColumn id="9" xr3:uid="{42F55640-6505-49F6-A864-7FE23725A39C}" name="Northwest_30" dataDxfId="28"/>
    <tableColumn id="10" xr3:uid="{6F6846C5-B6E4-4804-824A-32DB6379905F}" name="Northwest_50" dataDxfId="27"/>
    <tableColumn id="11" xr3:uid="{34152EE8-AA27-4972-A142-D7B0660F7ED4}" name="Northwest_100" dataDxfId="26"/>
    <tableColumn id="12" xr3:uid="{26DDDCE7-D1BE-4EBB-BB1B-67E6A1E6B729}" name="Northwest_150" dataDxfId="25"/>
    <tableColumn id="13" xr3:uid="{A5BC1F5E-D5B8-4EBB-8261-AD1947BA3A5E}" name="Northwest_200" dataDxfId="24"/>
    <tableColumn id="14" xr3:uid="{BF9A5867-33A2-4645-A46F-7B030AA78FAA}" name="Northwest_250" dataDxfId="23"/>
    <tableColumn id="15" xr3:uid="{DC131674-9A7E-4E00-B1F9-B404E865183F}" name="Southeast_30" dataDxfId="22"/>
    <tableColumn id="16" xr3:uid="{46332F35-94C5-424B-8B00-288002E867C6}" name="Southeast_50" dataDxfId="21"/>
    <tableColumn id="17" xr3:uid="{CCE5A40C-062C-4528-84C8-C057DBF195FF}" name="Southeast_100" dataDxfId="20"/>
    <tableColumn id="18" xr3:uid="{D9200857-AC1F-4DAE-A17A-C7DE6B22AD9A}" name="Southeast_150" dataDxfId="19"/>
    <tableColumn id="19" xr3:uid="{FFCB728A-6B07-4E7F-BD0B-F3FEDCF9EF70}" name="Southeast_200" dataDxfId="18"/>
    <tableColumn id="20" xr3:uid="{67E39E52-C626-4D35-B947-6885E61FCCF6}" name="Southeast_250" dataDxfId="17"/>
    <tableColumn id="27" xr3:uid="{989D7D26-3A17-4BEA-875A-F41C9D179548}" name="Southern Plains_30" dataDxfId="16"/>
    <tableColumn id="28" xr3:uid="{8212CD6D-3B08-45EC-A7DD-F3E879A4E433}" name="Southern Plains_50" dataDxfId="15"/>
    <tableColumn id="29" xr3:uid="{535F6147-6830-4343-88CD-EA49EB1C82ED}" name="Southern Plains_100" dataDxfId="14"/>
    <tableColumn id="30" xr3:uid="{64107A0B-DEF5-4093-BDD7-CCBF08CB819F}" name="Southern Plains_150" dataDxfId="13"/>
    <tableColumn id="31" xr3:uid="{DA051E0B-C5DA-4D3E-9988-13D784BC4003}" name="Southern Plains_200" dataDxfId="12"/>
    <tableColumn id="32" xr3:uid="{0DB15A09-B6D5-4A12-943F-EB86B7C8BFC9}" name="Southern Plains_250" dataDxfId="11"/>
    <tableColumn id="21" xr3:uid="{ABF1E75D-2BCB-4098-9306-ED4F6FF6E6D0}" name="Southwest_30" dataDxfId="10"/>
    <tableColumn id="22" xr3:uid="{00B9C446-629F-46C9-B629-9804A9A27C17}" name="Southwest_50" dataDxfId="9"/>
    <tableColumn id="23" xr3:uid="{E76D3773-0B2F-44FB-B02D-FC48DF45BD1C}" name="Southwest_100" dataDxfId="8"/>
    <tableColumn id="24" xr3:uid="{4C48D194-9727-43DD-9FE8-D0B8E5BD072C}" name="Southwest_150" dataDxfId="7"/>
    <tableColumn id="25" xr3:uid="{D22B7013-4A18-40D3-B394-33A65BA629A1}" name="Southwest_200" dataDxfId="6"/>
    <tableColumn id="26" xr3:uid="{A5E2AB4E-C94A-4C64-889A-1D0CEE4CF2F3}" name="Southwest_250" dataDxfId="5"/>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363</v>
      </c>
    </row>
    <row r="10" spans="2:3" ht="29.25" customHeight="1" x14ac:dyDescent="0.35">
      <c r="B10" s="122" t="s">
        <v>83</v>
      </c>
      <c r="C10" s="85" t="s">
        <v>366</v>
      </c>
    </row>
    <row r="11" spans="2:3" ht="32.25" customHeight="1" x14ac:dyDescent="0.35">
      <c r="B11" s="123" t="s">
        <v>264</v>
      </c>
      <c r="C11" s="121" t="s">
        <v>369</v>
      </c>
    </row>
    <row r="12" spans="2:3" ht="15" customHeight="1" collapsed="1" x14ac:dyDescent="0.35">
      <c r="B12" s="122" t="s">
        <v>176</v>
      </c>
      <c r="C12" s="85" t="s">
        <v>365</v>
      </c>
    </row>
    <row r="13" spans="2:3" ht="15" hidden="1" customHeight="1" outlineLevel="1" collapsed="1" x14ac:dyDescent="0.35">
      <c r="B13" s="122"/>
      <c r="C13" s="87" t="s">
        <v>364</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169</v>
      </c>
    </row>
    <row r="17" spans="2:3" ht="45" hidden="1" customHeight="1" outlineLevel="1" x14ac:dyDescent="0.35">
      <c r="B17" s="123"/>
      <c r="C17" t="s">
        <v>197</v>
      </c>
    </row>
    <row r="18" spans="2:3" ht="45" hidden="1" customHeight="1" outlineLevel="1" x14ac:dyDescent="0.35">
      <c r="B18" s="123"/>
      <c r="C18" s="84" t="s">
        <v>170</v>
      </c>
    </row>
    <row r="19" spans="2:3" ht="45" hidden="1" customHeight="1" outlineLevel="1" x14ac:dyDescent="0.35">
      <c r="B19" s="123"/>
      <c r="C19" t="s">
        <v>171</v>
      </c>
    </row>
    <row r="20" spans="2:3" ht="45" hidden="1" customHeight="1" outlineLevel="1" x14ac:dyDescent="0.35">
      <c r="B20" s="123"/>
      <c r="C20" s="84" t="s">
        <v>235</v>
      </c>
    </row>
    <row r="21" spans="2:3" ht="45" hidden="1" customHeight="1" outlineLevel="1" x14ac:dyDescent="0.35">
      <c r="B21" s="123"/>
      <c r="C21" t="s">
        <v>172</v>
      </c>
    </row>
    <row r="22" spans="2:3" ht="45" hidden="1" customHeight="1" outlineLevel="1" x14ac:dyDescent="0.35">
      <c r="B22" s="123"/>
      <c r="C22" s="84" t="s">
        <v>173</v>
      </c>
    </row>
    <row r="23" spans="2:3" ht="45" hidden="1" customHeight="1" outlineLevel="1" x14ac:dyDescent="0.35">
      <c r="B23" s="123"/>
      <c r="C23" t="s">
        <v>236</v>
      </c>
    </row>
    <row r="24" spans="2:3" ht="45" hidden="1" customHeight="1" outlineLevel="1" x14ac:dyDescent="0.35">
      <c r="B24" s="123"/>
      <c r="C24" s="84" t="s">
        <v>174</v>
      </c>
    </row>
    <row r="25" spans="2:3" ht="30.75" customHeight="1" collapsed="1" x14ac:dyDescent="0.35">
      <c r="B25" s="123" t="s">
        <v>182</v>
      </c>
      <c r="C25" s="19" t="s">
        <v>368</v>
      </c>
    </row>
    <row r="26" spans="2:3" ht="15" hidden="1" customHeight="1" outlineLevel="1" collapsed="1" x14ac:dyDescent="0.35">
      <c r="B26" s="123"/>
      <c r="C26" s="87" t="s">
        <v>364</v>
      </c>
    </row>
    <row r="27" spans="2:3" ht="15" hidden="1" customHeight="1" outlineLevel="1" x14ac:dyDescent="0.35">
      <c r="B27" s="123"/>
      <c r="C27" s="84" t="s">
        <v>127</v>
      </c>
    </row>
    <row r="28" spans="2:3" ht="15" hidden="1" customHeight="1" outlineLevel="1" x14ac:dyDescent="0.35">
      <c r="B28" s="123"/>
      <c r="C28" t="s">
        <v>160</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240</v>
      </c>
      <c r="C34" s="85" t="s">
        <v>367</v>
      </c>
    </row>
    <row r="35" spans="2:3" hidden="1" outlineLevel="1" collapsed="1" x14ac:dyDescent="0.35">
      <c r="B35" s="84"/>
      <c r="C35" s="87" t="s">
        <v>364</v>
      </c>
    </row>
    <row r="36" spans="2:3" hidden="1" outlineLevel="1" x14ac:dyDescent="0.35">
      <c r="C36" s="84" t="s">
        <v>127</v>
      </c>
    </row>
    <row r="37" spans="2:3" hidden="1" outlineLevel="1" x14ac:dyDescent="0.35">
      <c r="C37" t="s">
        <v>73</v>
      </c>
    </row>
    <row r="38" spans="2:3" hidden="1" outlineLevel="1" x14ac:dyDescent="0.35">
      <c r="C38" s="84" t="s">
        <v>213</v>
      </c>
    </row>
    <row r="39" spans="2:3" hidden="1" outlineLevel="1" x14ac:dyDescent="0.35">
      <c r="C39" t="s">
        <v>223</v>
      </c>
    </row>
    <row r="40" spans="2:3" hidden="1" outlineLevel="1" x14ac:dyDescent="0.35">
      <c r="C40" s="84" t="s">
        <v>265</v>
      </c>
    </row>
    <row r="41" spans="2:3" hidden="1" outlineLevel="1" x14ac:dyDescent="0.35">
      <c r="C41" t="s">
        <v>214</v>
      </c>
    </row>
    <row r="42" spans="2:3" hidden="1" outlineLevel="1" x14ac:dyDescent="0.35">
      <c r="C42" s="89" t="s">
        <v>215</v>
      </c>
    </row>
    <row r="43" spans="2:3" hidden="1" outlineLevel="1" x14ac:dyDescent="0.35">
      <c r="C43" t="s">
        <v>222</v>
      </c>
    </row>
    <row r="44" spans="2:3" hidden="1" outlineLevel="1" x14ac:dyDescent="0.35">
      <c r="C44" s="84" t="s">
        <v>216</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1" x14ac:dyDescent="0.3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464</v>
      </c>
    </row>
    <row r="5" spans="1:14" x14ac:dyDescent="0.3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3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35">
      <c r="B8" s="6">
        <f xml:space="preserve"> ROW( doc_tablesList[[#This Row],[ID]] ) - ROW(doc_tablesList[[#Headers],[ID]] )</f>
        <v>5</v>
      </c>
      <c r="C8" s="13" t="s">
        <v>435</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524</v>
      </c>
    </row>
    <row r="9" spans="1:14" x14ac:dyDescent="0.35">
      <c r="B9" s="6">
        <f xml:space="preserve"> ROW( doc_tablesList[[#This Row],[ID]] ) - ROW(doc_tablesList[[#Headers],[ID]] )</f>
        <v>6</v>
      </c>
      <c r="C9" s="13" t="s">
        <v>462</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463</v>
      </c>
    </row>
    <row r="10" spans="1:14" x14ac:dyDescent="0.3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3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3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3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3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3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3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35">
      <c r="B17" s="6">
        <f xml:space="preserve"> ROW( doc_tablesList[[#This Row],[ID]] ) - ROW(doc_tablesList[[#Headers],[ID]] )</f>
        <v>14</v>
      </c>
      <c r="C17" s="13" t="s">
        <v>358</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359</v>
      </c>
    </row>
    <row r="18" spans="2:14" x14ac:dyDescent="0.35">
      <c r="B18" s="6">
        <f xml:space="preserve"> ROW( doc_tablesList[[#This Row],[ID]] ) - ROW(doc_tablesList[[#Headers],[ID]] )</f>
        <v>15</v>
      </c>
      <c r="C18" s="13" t="s">
        <v>357</v>
      </c>
      <c r="D18" s="53">
        <v>1</v>
      </c>
      <c r="E18" s="13" t="s">
        <v>357</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522</v>
      </c>
    </row>
    <row r="19" spans="2:14" x14ac:dyDescent="0.35">
      <c r="B19" s="6">
        <f xml:space="preserve"> ROW( doc_tablesList[[#This Row],[ID]] ) - ROW(doc_tablesList[[#Headers],[ID]] )</f>
        <v>16</v>
      </c>
      <c r="C19" s="13" t="s">
        <v>436</v>
      </c>
      <c r="D19" s="53">
        <v>1</v>
      </c>
      <c r="E19" s="13" t="s">
        <v>436</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523</v>
      </c>
    </row>
    <row r="20" spans="2:14" x14ac:dyDescent="0.35">
      <c r="B20" s="6">
        <f xml:space="preserve"> ROW( doc_tablesList[[#This Row],[ID]] ) - ROW(doc_tablesList[[#Headers],[ID]] )</f>
        <v>17</v>
      </c>
      <c r="C20" s="13" t="s">
        <v>520</v>
      </c>
      <c r="D20" s="53">
        <v>1</v>
      </c>
      <c r="E20" s="13" t="s">
        <v>520</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521</v>
      </c>
    </row>
    <row r="21" spans="2:14" x14ac:dyDescent="0.35">
      <c r="B21" s="6">
        <f xml:space="preserve"> ROW( doc_tablesList[[#This Row],[ID]] ) - ROW(doc_tablesList[[#Headers],[ID]] )</f>
        <v>18</v>
      </c>
      <c r="C21" s="13" t="s">
        <v>639</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640</v>
      </c>
    </row>
    <row r="22" spans="2:14" x14ac:dyDescent="0.35">
      <c r="B22" s="6">
        <f xml:space="preserve"> ROW( doc_tablesList[[#This Row],[ID]] ) - ROW(doc_tablesList[[#Headers],[ID]] )</f>
        <v>19</v>
      </c>
      <c r="C22" s="13" t="s">
        <v>648</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488</v>
      </c>
      <c r="E3" s="11" t="s">
        <v>489</v>
      </c>
    </row>
    <row r="4" spans="1:5" x14ac:dyDescent="0.35">
      <c r="B4" s="6">
        <f xml:space="preserve"> ROW( testDev[[#This Row],[row_id]] ) - ROW(testDev[[#Headers],[row_id]] )</f>
        <v>1</v>
      </c>
      <c r="C4" s="13" t="s">
        <v>81</v>
      </c>
      <c r="D4" s="53" t="s">
        <v>490</v>
      </c>
      <c r="E4" s="77" t="s">
        <v>491</v>
      </c>
    </row>
    <row r="5" spans="1:5" ht="31.5" x14ac:dyDescent="0.35">
      <c r="B5" s="6">
        <f xml:space="preserve"> ROW( testDev[[#This Row],[row_id]] ) - ROW(testDev[[#Headers],[row_id]] )</f>
        <v>2</v>
      </c>
      <c r="C5" s="13" t="s">
        <v>183</v>
      </c>
      <c r="D5" s="53" t="s">
        <v>492</v>
      </c>
      <c r="E5" s="77" t="s">
        <v>493</v>
      </c>
    </row>
    <row r="6" spans="1:5" ht="42" x14ac:dyDescent="0.35">
      <c r="B6" s="6">
        <f xml:space="preserve"> ROW( testDev[[#This Row],[row_id]] ) - ROW(testDev[[#Headers],[row_id]] )</f>
        <v>3</v>
      </c>
      <c r="C6" s="13" t="s">
        <v>201</v>
      </c>
      <c r="D6" s="53" t="s">
        <v>490</v>
      </c>
      <c r="E6" s="77" t="s">
        <v>494</v>
      </c>
    </row>
    <row r="7" spans="1:5" x14ac:dyDescent="0.35">
      <c r="B7" s="6">
        <f xml:space="preserve"> ROW( testDev[[#This Row],[row_id]] ) - ROW(testDev[[#Headers],[row_id]] )</f>
        <v>4</v>
      </c>
      <c r="C7" s="13" t="s">
        <v>175</v>
      </c>
      <c r="D7" s="53" t="s">
        <v>495</v>
      </c>
      <c r="E7" s="77" t="s">
        <v>496</v>
      </c>
    </row>
    <row r="8" spans="1:5" x14ac:dyDescent="0.35">
      <c r="B8" s="6">
        <f xml:space="preserve"> ROW( testDev[[#This Row],[row_id]] ) - ROW(testDev[[#Headers],[row_id]] )</f>
        <v>5</v>
      </c>
      <c r="C8" s="13" t="s">
        <v>435</v>
      </c>
      <c r="D8" s="53" t="s">
        <v>495</v>
      </c>
      <c r="E8" s="77" t="s">
        <v>496</v>
      </c>
    </row>
    <row r="9" spans="1:5" x14ac:dyDescent="0.35">
      <c r="B9" s="6">
        <f xml:space="preserve"> ROW( testDev[[#This Row],[row_id]] ) - ROW(testDev[[#Headers],[row_id]] )</f>
        <v>6</v>
      </c>
      <c r="C9" s="13" t="s">
        <v>462</v>
      </c>
      <c r="D9" s="53" t="s">
        <v>490</v>
      </c>
      <c r="E9" s="77" t="s">
        <v>497</v>
      </c>
    </row>
    <row r="10" spans="1:5" x14ac:dyDescent="0.35">
      <c r="B10" s="6">
        <f xml:space="preserve"> ROW( testDev[[#This Row],[row_id]] ) - ROW(testDev[[#Headers],[row_id]] )</f>
        <v>7</v>
      </c>
      <c r="C10" s="13" t="s">
        <v>184</v>
      </c>
      <c r="D10" s="53" t="s">
        <v>490</v>
      </c>
      <c r="E10" s="77" t="s">
        <v>498</v>
      </c>
    </row>
    <row r="11" spans="1:5" ht="21" x14ac:dyDescent="0.35">
      <c r="B11" s="6">
        <f xml:space="preserve"> ROW( testDev[[#This Row],[row_id]] ) - ROW(testDev[[#Headers],[row_id]] )</f>
        <v>8</v>
      </c>
      <c r="C11" s="13" t="s">
        <v>185</v>
      </c>
      <c r="D11" s="53" t="s">
        <v>490</v>
      </c>
      <c r="E11" s="77" t="s">
        <v>499</v>
      </c>
    </row>
    <row r="12" spans="1:5" ht="21" x14ac:dyDescent="0.35">
      <c r="B12" s="6">
        <f xml:space="preserve"> ROW( testDev[[#This Row],[row_id]] ) - ROW(testDev[[#Headers],[row_id]] )</f>
        <v>9</v>
      </c>
      <c r="C12" s="13" t="s">
        <v>186</v>
      </c>
      <c r="D12" s="53" t="s">
        <v>492</v>
      </c>
      <c r="E12" s="77" t="s">
        <v>500</v>
      </c>
    </row>
    <row r="13" spans="1:5" x14ac:dyDescent="0.35">
      <c r="B13" s="6">
        <f xml:space="preserve"> ROW( testDev[[#This Row],[row_id]] ) - ROW(testDev[[#Headers],[row_id]] )</f>
        <v>10</v>
      </c>
      <c r="C13" s="13" t="s">
        <v>80</v>
      </c>
      <c r="D13" s="53" t="s">
        <v>495</v>
      </c>
      <c r="E13" s="77" t="s">
        <v>496</v>
      </c>
    </row>
    <row r="14" spans="1:5" x14ac:dyDescent="0.35">
      <c r="B14" s="6">
        <f xml:space="preserve"> ROW( testDev[[#This Row],[row_id]] ) - ROW(testDev[[#Headers],[row_id]] )</f>
        <v>11</v>
      </c>
      <c r="C14" s="13" t="s">
        <v>262</v>
      </c>
      <c r="D14" s="53" t="s">
        <v>492</v>
      </c>
      <c r="E14" s="77" t="s">
        <v>501</v>
      </c>
    </row>
    <row r="15" spans="1:5" ht="21" x14ac:dyDescent="0.35">
      <c r="B15" s="6">
        <f xml:space="preserve"> ROW( testDev[[#This Row],[row_id]] ) - ROW(testDev[[#Headers],[row_id]] )</f>
        <v>12</v>
      </c>
      <c r="C15" s="13" t="s">
        <v>211</v>
      </c>
      <c r="D15" s="53" t="s">
        <v>495</v>
      </c>
      <c r="E15" s="77" t="s">
        <v>502</v>
      </c>
    </row>
    <row r="16" spans="1:5" x14ac:dyDescent="0.35">
      <c r="B16" s="6">
        <f xml:space="preserve"> ROW( testDev[[#This Row],[row_id]] ) - ROW(testDev[[#Headers],[row_id]] )</f>
        <v>13</v>
      </c>
      <c r="C16" s="13" t="s">
        <v>263</v>
      </c>
      <c r="D16" s="53" t="s">
        <v>495</v>
      </c>
      <c r="E16" s="77" t="s">
        <v>503</v>
      </c>
    </row>
    <row r="17" spans="2:5" x14ac:dyDescent="0.35">
      <c r="B17" s="6">
        <f xml:space="preserve"> ROW( testDev[[#This Row],[row_id]] ) - ROW(testDev[[#Headers],[row_id]] )</f>
        <v>14</v>
      </c>
      <c r="C17" s="13" t="s">
        <v>358</v>
      </c>
      <c r="D17" s="53" t="s">
        <v>495</v>
      </c>
      <c r="E17" s="77" t="s">
        <v>496</v>
      </c>
    </row>
    <row r="18" spans="2:5" x14ac:dyDescent="0.35">
      <c r="B18" s="6">
        <f xml:space="preserve"> ROW( testDev[[#This Row],[row_id]] ) - ROW(testDev[[#Headers],[row_id]] )</f>
        <v>15</v>
      </c>
      <c r="C18" s="13" t="s">
        <v>357</v>
      </c>
      <c r="D18" s="53" t="s">
        <v>495</v>
      </c>
      <c r="E18" s="77" t="s">
        <v>504</v>
      </c>
    </row>
    <row r="19" spans="2:5" ht="42" x14ac:dyDescent="0.35">
      <c r="B19" s="6">
        <f xml:space="preserve"> ROW( testDev[[#This Row],[row_id]] ) - ROW(testDev[[#Headers],[row_id]] )</f>
        <v>16</v>
      </c>
      <c r="C19" s="13" t="s">
        <v>436</v>
      </c>
      <c r="D19" s="53" t="s">
        <v>492</v>
      </c>
      <c r="E19" s="77" t="s">
        <v>505</v>
      </c>
    </row>
    <row r="20" spans="2:5" x14ac:dyDescent="0.35">
      <c r="B20" s="6">
        <f xml:space="preserve"> ROW( testDev[[#This Row],[row_id]] ) - ROW(testDev[[#Headers],[row_id]] )</f>
        <v>17</v>
      </c>
      <c r="C20" s="13" t="s">
        <v>506</v>
      </c>
      <c r="D20" s="53" t="s">
        <v>490</v>
      </c>
      <c r="E20" s="77" t="s">
        <v>507</v>
      </c>
    </row>
    <row r="21" spans="2:5" ht="21" x14ac:dyDescent="0.35">
      <c r="B21" s="6">
        <f xml:space="preserve"> ROW( testDev[[#This Row],[row_id]] ) - ROW(testDev[[#Headers],[row_id]] )</f>
        <v>18</v>
      </c>
      <c r="C21" s="13" t="s">
        <v>508</v>
      </c>
      <c r="D21" s="53" t="s">
        <v>495</v>
      </c>
      <c r="E21" s="77" t="s">
        <v>509</v>
      </c>
    </row>
    <row r="22" spans="2:5" x14ac:dyDescent="0.35">
      <c r="B22" s="6">
        <f xml:space="preserve"> ROW( testDev[[#This Row],[row_id]] ) - ROW(testDev[[#Headers],[row_id]] )</f>
        <v>19</v>
      </c>
      <c r="C22" s="13" t="s">
        <v>510</v>
      </c>
      <c r="D22" s="53" t="s">
        <v>490</v>
      </c>
      <c r="E22" s="77" t="s">
        <v>511</v>
      </c>
    </row>
    <row r="23" spans="2:5" x14ac:dyDescent="0.35">
      <c r="B23" s="6">
        <f xml:space="preserve"> ROW( testDev[[#This Row],[row_id]] ) - ROW(testDev[[#Headers],[row_id]] )</f>
        <v>20</v>
      </c>
      <c r="C23" s="13" t="s">
        <v>512</v>
      </c>
      <c r="D23" s="53" t="s">
        <v>495</v>
      </c>
      <c r="E23" s="77" t="s">
        <v>496</v>
      </c>
    </row>
    <row r="24" spans="2:5" x14ac:dyDescent="0.35">
      <c r="B24" s="6">
        <f xml:space="preserve"> ROW( testDev[[#This Row],[row_id]] ) - ROW(testDev[[#Headers],[row_id]] )</f>
        <v>21</v>
      </c>
      <c r="C24" s="13" t="s">
        <v>513</v>
      </c>
      <c r="D24" s="53" t="s">
        <v>495</v>
      </c>
      <c r="E24" s="77" t="s">
        <v>496</v>
      </c>
    </row>
    <row r="25" spans="2:5" x14ac:dyDescent="0.35">
      <c r="B25" s="6">
        <f xml:space="preserve"> ROW( testDev[[#This Row],[row_id]] ) - ROW(testDev[[#Headers],[row_id]] )</f>
        <v>22</v>
      </c>
      <c r="C25" s="13" t="s">
        <v>514</v>
      </c>
      <c r="D25" s="53" t="s">
        <v>495</v>
      </c>
      <c r="E25" s="77" t="s">
        <v>496</v>
      </c>
    </row>
    <row r="26" spans="2:5" x14ac:dyDescent="0.35">
      <c r="B26" s="6">
        <f xml:space="preserve"> ROW( testDev[[#This Row],[row_id]] ) - ROW(testDev[[#Headers],[row_id]] )</f>
        <v>23</v>
      </c>
      <c r="C26" s="13" t="s">
        <v>515</v>
      </c>
      <c r="D26" s="53" t="s">
        <v>495</v>
      </c>
      <c r="E26" s="77" t="s">
        <v>496</v>
      </c>
    </row>
    <row r="27" spans="2:5" ht="42" x14ac:dyDescent="0.35">
      <c r="B27" s="6">
        <f xml:space="preserve"> ROW( testDev[[#This Row],[row_id]] ) - ROW(testDev[[#Headers],[row_id]] )</f>
        <v>24</v>
      </c>
      <c r="C27" s="13" t="s">
        <v>516</v>
      </c>
      <c r="D27" s="53" t="s">
        <v>492</v>
      </c>
      <c r="E27" s="77" t="s">
        <v>517</v>
      </c>
    </row>
    <row r="28" spans="2:5" ht="21" x14ac:dyDescent="0.35">
      <c r="B28" s="6">
        <f xml:space="preserve"> ROW( testDev[[#This Row],[row_id]] ) - ROW(testDev[[#Headers],[row_id]] )</f>
        <v>25</v>
      </c>
      <c r="C28" s="13" t="s">
        <v>518</v>
      </c>
      <c r="D28" s="53" t="s">
        <v>490</v>
      </c>
      <c r="E28" s="77" t="s">
        <v>519</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60" zoomScale="90" zoomScaleNormal="90" workbookViewId="0">
      <pane xSplit="3" topLeftCell="D1" activePane="topRight" state="frozen"/>
      <selection pane="topRight" activeCell="G69" sqref="G69"/>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21" width="18.54296875" style="3" customWidth="1"/>
    <col min="22" max="22" width="17" style="3" customWidth="1"/>
    <col min="23" max="16384" width="8.7265625" style="3"/>
  </cols>
  <sheetData>
    <row r="1" spans="1:21" ht="14.5" x14ac:dyDescent="0.35">
      <c r="A1" s="42"/>
      <c r="B1" s="43" t="s">
        <v>318</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329</v>
      </c>
    </row>
    <row r="3" spans="1:21" x14ac:dyDescent="0.3">
      <c r="C3" s="79" t="str">
        <f ca="1" xml:space="preserve"> OFFSET( INDIRECT( ADDRESS( ROW( co_impactYears[[#Headers],[row_id]] ), COLUMN( co_impactYears[[#Headers],[row_id]] ), , , ) ), -2, , 1, 1 )</f>
        <v>Impact Year Estimates</v>
      </c>
      <c r="D3" s="3" t="s">
        <v>330</v>
      </c>
    </row>
    <row r="4" spans="1:21" x14ac:dyDescent="0.3">
      <c r="C4" s="79" t="str">
        <f ca="1" xml:space="preserve"> OFFSET( INDIRECT( ADDRESS( ROW( co_variants[[#Headers],[row_id]] ), COLUMN( co_variants[[#Headers],[row_id]] ), , , ) ), -4, , 1, 1 )</f>
        <v>Variants Table</v>
      </c>
      <c r="D4" s="3" t="s">
        <v>331</v>
      </c>
    </row>
    <row r="5" spans="1:21" x14ac:dyDescent="0.3">
      <c r="C5" s="79" t="str">
        <f ca="1" xml:space="preserve"> OFFSET( INDIRECT( ADDRESS( ROW( co_impactTypes[[#Headers],[row_id]] ), COLUMN( co_impactTypes[[#Headers],[row_id]] ), , , ) ), -2, , 1, 1 )</f>
        <v>Impact Types</v>
      </c>
      <c r="D5" s="3" t="s">
        <v>332</v>
      </c>
    </row>
    <row r="6" spans="1:21" x14ac:dyDescent="0.3">
      <c r="C6" s="79" t="str">
        <f ca="1" xml:space="preserve"> OFFSET( INDIRECT( ADDRESS( ROW( co_scalarInfo[[#Headers],[row_id]] ), COLUMN( co_scalarInfo[[#Headers],[row_id]] ), , , ) ), -2, , 1, 1 )</f>
        <v>Scalar Information</v>
      </c>
      <c r="D6" s="3" t="s">
        <v>333</v>
      </c>
    </row>
    <row r="7" spans="1:21" x14ac:dyDescent="0.3">
      <c r="C7" s="79" t="str">
        <f ca="1" xml:space="preserve"> OFFSET( INDIRECT( ADDRESS( ROW( co_econMultipliers[[#Headers],[row_id]] ), COLUMN( co_econMultipliers[[#Headers],[row_id]] ), , , ) ), -2, , 1, 1 )</f>
        <v>Economic Multipliers</v>
      </c>
      <c r="D7" s="3" t="s">
        <v>334</v>
      </c>
    </row>
    <row r="8" spans="1:21" x14ac:dyDescent="0.3">
      <c r="C8" s="79" t="str">
        <f ca="1" xml:space="preserve"> OFFSET( INDIRECT( ADDRESS( ROW( co_constants[[#Headers],[row_id]] ), COLUMN( co_constants[[#Headers],[row_id]] ), , , ) ), -2, , 1, 1 )</f>
        <v>Constants</v>
      </c>
      <c r="D8" s="3" t="s">
        <v>324</v>
      </c>
    </row>
    <row r="9" spans="1:21" x14ac:dyDescent="0.3">
      <c r="C9" s="79" t="str">
        <f ca="1" xml:space="preserve"> OFFSET( INDIRECT( ADDRESS( ROW( co_modelTypes[[#Headers],[row_id]] ), COLUMN( co_modelTypes[[#Headers],[row_id]] ), , , ) ), -2, , 1, 1 )</f>
        <v>Model Types</v>
      </c>
      <c r="D9" s="3" t="s">
        <v>325</v>
      </c>
    </row>
    <row r="10" spans="1:21" x14ac:dyDescent="0.3">
      <c r="C10" s="79" t="str">
        <f ca="1" xml:space="preserve"> OFFSET( INDIRECT( ADDRESS( ROW( co_models[[#Headers],[row_id]] ), COLUMN( co_models[[#Headers],[row_id]] ), , , ) ), -2, , 1, 1 )</f>
        <v>Binning Models</v>
      </c>
      <c r="D10" s="3" t="s">
        <v>326</v>
      </c>
    </row>
    <row r="11" spans="1:21" x14ac:dyDescent="0.3">
      <c r="C11" s="79" t="str">
        <f ca="1" xml:space="preserve"> OFFSET( INDIRECT( ADDRESS( ROW( co_regions[[#Headers],[row_id]] ), COLUMN( co_regions[[#Headers],[row_id]] ), , , ) ), -2, , 1, 1 )</f>
        <v>Regions</v>
      </c>
      <c r="D11" s="3" t="s">
        <v>335</v>
      </c>
    </row>
    <row r="12" spans="1:21" x14ac:dyDescent="0.3">
      <c r="C12" s="79" t="str">
        <f ca="1" xml:space="preserve"> OFFSET( INDIRECT( ADDRESS( ROW( co_inputScenarioInfo[[#Headers],[row_id]] ), COLUMN( co_inputScenarioInfo[[#Headers],[row_id]] ), , , ) ), -2, , 1, 1 )</f>
        <v>Input Scenario Information</v>
      </c>
      <c r="D12" s="3" t="s">
        <v>360</v>
      </c>
    </row>
    <row r="13" spans="1:21" x14ac:dyDescent="0.3">
      <c r="C13" s="79" t="str">
        <f ca="1" xml:space="preserve"> OFFSET( INDIRECT( ADDRESS( ROW( co_states[[#Headers],[row_id]] ), COLUMN( co_states[[#Headers],[row_id]] ), , , ) ), -2, , 1, 1 )</f>
        <v>States</v>
      </c>
      <c r="D13" s="3" t="s">
        <v>638</v>
      </c>
    </row>
    <row r="14" spans="1:21" x14ac:dyDescent="0.3">
      <c r="C14" s="79" t="str">
        <f ca="1" xml:space="preserve"> OFFSET( INDIRECT( ADDRESS( ROW( co_slrScalars[[#Headers],[row_id]] ), COLUMN( co_slrScalars[[#Headers],[row_id]] ), , , ) ), -3, , 1, 1 )</f>
        <v>SLR Scalars</v>
      </c>
      <c r="D14" s="3" t="s">
        <v>647</v>
      </c>
    </row>
    <row r="16" spans="1:21" ht="21" x14ac:dyDescent="0.3">
      <c r="C16" s="83" t="s">
        <v>317</v>
      </c>
      <c r="D16" s="80" t="s">
        <v>323</v>
      </c>
      <c r="E16" s="81" t="s">
        <v>309</v>
      </c>
      <c r="F16" s="82" t="s">
        <v>316</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187</v>
      </c>
      <c r="G20" s="46" t="s">
        <v>641</v>
      </c>
      <c r="H20" s="46" t="s">
        <v>328</v>
      </c>
      <c r="I20" s="46" t="s">
        <v>472</v>
      </c>
      <c r="J20" s="46" t="s">
        <v>178</v>
      </c>
      <c r="K20" s="46" t="s">
        <v>179</v>
      </c>
      <c r="L20" s="46" t="s">
        <v>473</v>
      </c>
      <c r="M20" s="46" t="s">
        <v>268</v>
      </c>
      <c r="N20" s="46" t="s">
        <v>269</v>
      </c>
      <c r="O20" s="46" t="s">
        <v>270</v>
      </c>
      <c r="P20" s="46" t="s">
        <v>271</v>
      </c>
      <c r="Q20" s="46" t="s">
        <v>315</v>
      </c>
    </row>
    <row r="21" spans="1:21" ht="21" x14ac:dyDescent="0.3">
      <c r="B21" s="112">
        <f xml:space="preserve"> ROW( co_sectors[[#This Row],[row_id]] ) - ROW( co_sectors[[#Headers],[row_id]] )</f>
        <v>1</v>
      </c>
      <c r="C21" s="113" t="s">
        <v>103</v>
      </c>
      <c r="D21" s="49" t="s">
        <v>656</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298</v>
      </c>
      <c r="D22" s="50" t="s">
        <v>300</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1.5" x14ac:dyDescent="0.3">
      <c r="B23" s="116">
        <f xml:space="preserve"> ROW( co_sectors[[#This Row],[row_id]] ) - ROW( co_sectors[[#Headers],[row_id]] )</f>
        <v>3</v>
      </c>
      <c r="C23" s="113" t="s">
        <v>650</v>
      </c>
      <c r="D23" s="49" t="s">
        <v>653</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456</v>
      </c>
      <c r="D24" s="49" t="s">
        <v>458</v>
      </c>
      <c r="E24" s="26">
        <v>1</v>
      </c>
      <c r="F24" s="30" t="s">
        <v>166</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457</v>
      </c>
      <c r="D25" s="49" t="s">
        <v>459</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1.5" x14ac:dyDescent="0.3">
      <c r="B26" s="116">
        <f xml:space="preserve"> ROW( co_sectors[[#This Row],[row_id]] ) - ROW( co_sectors[[#Headers],[row_id]] )</f>
        <v>6</v>
      </c>
      <c r="C26" s="117" t="s">
        <v>651</v>
      </c>
      <c r="D26" s="107" t="s">
        <v>654</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31.5" x14ac:dyDescent="0.3">
      <c r="B27" s="116">
        <f xml:space="preserve"> ROW( co_sectors[[#This Row],[row_id]] ) - ROW( co_sectors[[#Headers],[row_id]] )</f>
        <v>7</v>
      </c>
      <c r="C27" s="113" t="s">
        <v>23</v>
      </c>
      <c r="D27" s="49" t="s">
        <v>37</v>
      </c>
      <c r="E27" s="26">
        <v>1</v>
      </c>
      <c r="F27" s="30" t="s">
        <v>165</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297</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31.5" x14ac:dyDescent="0.3">
      <c r="B29" s="116">
        <f xml:space="preserve"> ROW( co_sectors[[#This Row],[row_id]] ) - ROW( co_sectors[[#Headers],[row_id]] )</f>
        <v>9</v>
      </c>
      <c r="C29" s="118" t="s">
        <v>295</v>
      </c>
      <c r="D29" s="49" t="s">
        <v>294</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1" x14ac:dyDescent="0.3">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2" x14ac:dyDescent="0.3">
      <c r="B31" s="116">
        <f xml:space="preserve"> ROW( co_sectors[[#This Row],[row_id]] ) - ROW( co_sectors[[#Headers],[row_id]] )</f>
        <v>11</v>
      </c>
      <c r="C31" s="113" t="s">
        <v>60</v>
      </c>
      <c r="D31" s="49" t="s">
        <v>655</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370</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438</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652</v>
      </c>
      <c r="D35" s="49" t="s">
        <v>652</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31.5" x14ac:dyDescent="0.3">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31.5" x14ac:dyDescent="0.3">
      <c r="B37" s="116">
        <f xml:space="preserve"> ROW( co_sectors[[#This Row],[row_id]] ) - ROW( co_sectors[[#Headers],[row_id]] )</f>
        <v>17</v>
      </c>
      <c r="C37" s="113" t="s">
        <v>55</v>
      </c>
      <c r="D37" s="49" t="s">
        <v>55</v>
      </c>
      <c r="E37" s="28">
        <v>1</v>
      </c>
      <c r="F37" s="29" t="s">
        <v>166</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276</v>
      </c>
      <c r="D40" s="50" t="s">
        <v>277</v>
      </c>
      <c r="E40" s="28">
        <v>1</v>
      </c>
      <c r="F40" s="30" t="s">
        <v>166</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525</v>
      </c>
      <c r="D41" s="49" t="s">
        <v>657</v>
      </c>
      <c r="E41" s="27">
        <v>1</v>
      </c>
      <c r="F41" s="30" t="s">
        <v>166</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373</v>
      </c>
      <c r="D44" s="49" t="s">
        <v>376</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320</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195</v>
      </c>
      <c r="F49" s="57" t="s">
        <v>196</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650</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456</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457</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651</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652</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525</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373</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465</v>
      </c>
      <c r="C76" s="43"/>
      <c r="D76" s="43"/>
      <c r="E76" s="43"/>
      <c r="F76" s="43"/>
      <c r="G76" s="43"/>
      <c r="H76" s="43"/>
      <c r="I76" s="43"/>
      <c r="J76" s="43"/>
      <c r="K76" s="43"/>
      <c r="L76" s="43"/>
      <c r="M76" s="43"/>
      <c r="N76" s="43"/>
      <c r="O76" s="43"/>
      <c r="P76" s="43"/>
      <c r="Q76" s="43"/>
      <c r="R76" s="43"/>
      <c r="S76" s="43"/>
      <c r="T76" s="43"/>
      <c r="U76" s="43"/>
    </row>
    <row r="77" spans="1:21" x14ac:dyDescent="0.3">
      <c r="B77" s="4" t="s">
        <v>466</v>
      </c>
      <c r="C77" s="4"/>
      <c r="D77" s="4"/>
      <c r="E77" s="21"/>
      <c r="F77" s="4"/>
      <c r="G77" s="4"/>
      <c r="H77" s="4"/>
      <c r="I77" s="4"/>
      <c r="J77" s="4"/>
      <c r="K77" s="4"/>
    </row>
    <row r="78" spans="1:21" x14ac:dyDescent="0.3">
      <c r="B78" s="4" t="s">
        <v>467</v>
      </c>
      <c r="C78" s="4"/>
      <c r="D78" s="4"/>
      <c r="E78" s="21"/>
      <c r="F78" s="4"/>
      <c r="G78" s="4"/>
      <c r="H78" s="4"/>
      <c r="I78" s="4"/>
      <c r="J78" s="4"/>
      <c r="K78" s="4"/>
    </row>
    <row r="79" spans="1:21" x14ac:dyDescent="0.3">
      <c r="B79" s="4" t="s">
        <v>468</v>
      </c>
      <c r="C79" s="4"/>
      <c r="D79" s="4"/>
      <c r="E79" s="21"/>
      <c r="F79" s="4"/>
      <c r="G79" s="4"/>
      <c r="H79" s="4"/>
      <c r="I79" s="4"/>
      <c r="J79" s="4"/>
      <c r="K79" s="4"/>
    </row>
    <row r="80" spans="1:21" ht="14.5" x14ac:dyDescent="0.35">
      <c r="B80" s="72" t="s">
        <v>127</v>
      </c>
      <c r="C80" s="72" t="s">
        <v>58</v>
      </c>
      <c r="D80" s="72" t="s">
        <v>469</v>
      </c>
      <c r="E80" s="72" t="s">
        <v>470</v>
      </c>
      <c r="F80" s="75" t="s">
        <v>471</v>
      </c>
      <c r="G80" s="57" t="s">
        <v>310</v>
      </c>
      <c r="H80" s="57" t="s">
        <v>311</v>
      </c>
      <c r="I80" s="55" t="s">
        <v>143</v>
      </c>
      <c r="J80" s="57" t="s">
        <v>212</v>
      </c>
      <c r="K80" s="55" t="s">
        <v>482</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650</v>
      </c>
      <c r="D84" s="52" t="s">
        <v>479</v>
      </c>
      <c r="E84" s="77" t="s">
        <v>475</v>
      </c>
      <c r="F84" s="106" t="s">
        <v>475</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650</v>
      </c>
      <c r="D85" s="52" t="s">
        <v>480</v>
      </c>
      <c r="E85" s="77" t="s">
        <v>486</v>
      </c>
      <c r="F85" s="106" t="s">
        <v>477</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650</v>
      </c>
      <c r="D86" s="52" t="s">
        <v>481</v>
      </c>
      <c r="E86" s="77" t="s">
        <v>487</v>
      </c>
      <c r="F86" s="106" t="s">
        <v>478</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456</v>
      </c>
      <c r="D87" s="77" t="s">
        <v>441</v>
      </c>
      <c r="E87" s="77" t="s">
        <v>447</v>
      </c>
      <c r="F87" s="77" t="s">
        <v>441</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456</v>
      </c>
      <c r="D88" s="77" t="s">
        <v>440</v>
      </c>
      <c r="E88" s="77" t="s">
        <v>448</v>
      </c>
      <c r="F88" s="77" t="s">
        <v>440</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457</v>
      </c>
      <c r="D89" s="52" t="s">
        <v>40</v>
      </c>
      <c r="E89" s="77" t="s">
        <v>220</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651</v>
      </c>
      <c r="D90" s="52" t="s">
        <v>484</v>
      </c>
      <c r="E90" s="77" t="s">
        <v>483</v>
      </c>
      <c r="F90" s="77" t="s">
        <v>483</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651</v>
      </c>
      <c r="D91" s="52" t="s">
        <v>480</v>
      </c>
      <c r="E91" s="77" t="s">
        <v>486</v>
      </c>
      <c r="F91" s="77" t="s">
        <v>477</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651</v>
      </c>
      <c r="D92" s="52" t="s">
        <v>481</v>
      </c>
      <c r="E92" s="77" t="s">
        <v>487</v>
      </c>
      <c r="F92" s="77" t="s">
        <v>478</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536</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295</v>
      </c>
      <c r="D97" s="52" t="s">
        <v>536</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536</v>
      </c>
      <c r="E101" s="77" t="s">
        <v>24</v>
      </c>
      <c r="F101" s="106" t="s">
        <v>123</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536</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652</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536</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536</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525</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373</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449</v>
      </c>
    </row>
    <row r="126" spans="1:21" x14ac:dyDescent="0.3">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3">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298</v>
      </c>
      <c r="D129" s="54" t="s">
        <v>40</v>
      </c>
      <c r="E129" s="77" t="s">
        <v>220</v>
      </c>
      <c r="F129" s="109"/>
      <c r="G129" s="58" t="s">
        <v>299</v>
      </c>
      <c r="H129" s="54" t="s">
        <v>658</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650</v>
      </c>
      <c r="D130" s="54" t="s">
        <v>40</v>
      </c>
      <c r="E130" s="77" t="s">
        <v>220</v>
      </c>
      <c r="F130" s="109"/>
      <c r="G130" s="58" t="s">
        <v>485</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456</v>
      </c>
      <c r="D131" s="54" t="s">
        <v>442</v>
      </c>
      <c r="E131" s="54" t="s">
        <v>442</v>
      </c>
      <c r="F131" s="54" t="s">
        <v>442</v>
      </c>
      <c r="G131" s="58" t="s">
        <v>446</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456</v>
      </c>
      <c r="D132" s="54" t="s">
        <v>443</v>
      </c>
      <c r="E132" s="54" t="s">
        <v>443</v>
      </c>
      <c r="F132" s="54" t="s">
        <v>443</v>
      </c>
      <c r="G132" s="58" t="s">
        <v>446</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456</v>
      </c>
      <c r="D133" s="54" t="s">
        <v>444</v>
      </c>
      <c r="E133" s="54" t="s">
        <v>444</v>
      </c>
      <c r="F133" s="54" t="s">
        <v>444</v>
      </c>
      <c r="G133" s="58" t="s">
        <v>446</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456</v>
      </c>
      <c r="D134" s="54" t="s">
        <v>445</v>
      </c>
      <c r="E134" s="54" t="s">
        <v>445</v>
      </c>
      <c r="F134" s="54" t="s">
        <v>445</v>
      </c>
      <c r="G134" s="58" t="s">
        <v>446</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457</v>
      </c>
      <c r="D135" s="54" t="s">
        <v>450</v>
      </c>
      <c r="E135" s="58" t="s">
        <v>450</v>
      </c>
      <c r="F135" s="109" t="s">
        <v>450</v>
      </c>
      <c r="G135" s="58" t="s">
        <v>460</v>
      </c>
      <c r="H135" s="54" t="s">
        <v>461</v>
      </c>
      <c r="I135" s="54" t="s">
        <v>94</v>
      </c>
      <c r="J135" s="54" t="s">
        <v>94</v>
      </c>
      <c r="K135" s="54" t="s">
        <v>94</v>
      </c>
      <c r="L135" s="54" t="s">
        <v>452</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457</v>
      </c>
      <c r="D136" s="54" t="s">
        <v>451</v>
      </c>
      <c r="E136" s="58" t="s">
        <v>451</v>
      </c>
      <c r="F136" s="109" t="s">
        <v>451</v>
      </c>
      <c r="G136" s="58" t="s">
        <v>460</v>
      </c>
      <c r="H136" s="54" t="s">
        <v>461</v>
      </c>
      <c r="I136" s="54" t="s">
        <v>94</v>
      </c>
      <c r="J136" s="54" t="s">
        <v>94</v>
      </c>
      <c r="K136" s="54" t="s">
        <v>94</v>
      </c>
      <c r="L136" s="54" t="s">
        <v>454</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651</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220</v>
      </c>
      <c r="F144" s="109"/>
      <c r="G144" s="58" t="s">
        <v>371</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151</v>
      </c>
      <c r="F145" s="109"/>
      <c r="G145" s="58" t="s">
        <v>154</v>
      </c>
      <c r="H145" s="54" t="s">
        <v>659</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220</v>
      </c>
      <c r="F146" s="109"/>
      <c r="G146" s="58" t="s">
        <v>439</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652</v>
      </c>
      <c r="D147" s="54" t="s">
        <v>40</v>
      </c>
      <c r="E147" s="77" t="s">
        <v>220</v>
      </c>
      <c r="F147" s="109"/>
      <c r="G147" s="58" t="s">
        <v>531</v>
      </c>
      <c r="H147" s="54" t="s">
        <v>313</v>
      </c>
      <c r="I147" s="54" t="s">
        <v>89</v>
      </c>
      <c r="J147" s="54" t="s">
        <v>534</v>
      </c>
      <c r="K147" s="54" t="s">
        <v>532</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220</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220</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275</v>
      </c>
      <c r="E150" s="77" t="s">
        <v>34</v>
      </c>
      <c r="F150" s="109" t="s">
        <v>34</v>
      </c>
      <c r="G150" s="58" t="s">
        <v>53</v>
      </c>
      <c r="H150" s="54" t="s">
        <v>660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660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660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156</v>
      </c>
      <c r="H154" s="54" t="s">
        <v>661</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276</v>
      </c>
      <c r="D156" s="54" t="s">
        <v>287</v>
      </c>
      <c r="E156" s="77" t="s">
        <v>151</v>
      </c>
      <c r="F156" s="109" t="s">
        <v>287</v>
      </c>
      <c r="G156" s="58" t="s">
        <v>287</v>
      </c>
      <c r="H156" s="54" t="s">
        <v>662</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276</v>
      </c>
      <c r="D157" s="54" t="s">
        <v>116</v>
      </c>
      <c r="E157" s="109" t="s">
        <v>116</v>
      </c>
      <c r="F157" s="109" t="s">
        <v>116</v>
      </c>
      <c r="G157" s="58" t="s">
        <v>116</v>
      </c>
      <c r="H157" s="54" t="s">
        <v>663</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525</v>
      </c>
      <c r="D159" s="54" t="s">
        <v>526</v>
      </c>
      <c r="E159" s="77" t="s">
        <v>528</v>
      </c>
      <c r="F159" s="109" t="s">
        <v>528</v>
      </c>
      <c r="G159" s="58" t="s">
        <v>526</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525</v>
      </c>
      <c r="D160" s="54" t="s">
        <v>527</v>
      </c>
      <c r="E160" s="77" t="s">
        <v>529</v>
      </c>
      <c r="F160" s="109" t="s">
        <v>529</v>
      </c>
      <c r="G160" s="58" t="s">
        <v>527</v>
      </c>
      <c r="H160" s="54" t="s">
        <v>662</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525</v>
      </c>
      <c r="D161" s="54" t="s">
        <v>115</v>
      </c>
      <c r="E161" s="77" t="s">
        <v>115</v>
      </c>
      <c r="F161" s="109" t="s">
        <v>115</v>
      </c>
      <c r="G161" s="58" t="s">
        <v>115</v>
      </c>
      <c r="H161" s="54" t="s">
        <v>313</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663</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373</v>
      </c>
      <c r="D166" s="54" t="s">
        <v>40</v>
      </c>
      <c r="E166" s="77" t="s">
        <v>220</v>
      </c>
      <c r="F166" s="109"/>
      <c r="G166" s="58" t="s">
        <v>377</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437</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1" x14ac:dyDescent="0.3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2" x14ac:dyDescent="0.3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4.5" x14ac:dyDescent="0.3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4.5" x14ac:dyDescent="0.3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1" x14ac:dyDescent="0.3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1" x14ac:dyDescent="0.3">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1" x14ac:dyDescent="0.3">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3">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3">
      <c r="B186" s="11">
        <f xml:space="preserve"> ROW( co_scalarInfo[[#This Row],[row_id]] ) - ROW( co_scalarInfo[[#Headers],[row_id]] )</f>
        <v>12</v>
      </c>
      <c r="C186" s="58" t="s">
        <v>452</v>
      </c>
      <c r="D186" s="52" t="s">
        <v>453</v>
      </c>
      <c r="E186" s="128" t="s">
        <v>161</v>
      </c>
      <c r="F186" s="128" t="s">
        <v>132</v>
      </c>
      <c r="G186" s="128" t="s">
        <v>191</v>
      </c>
      <c r="H186" s="130">
        <v>2015</v>
      </c>
      <c r="I186" s="129"/>
      <c r="J186" s="63"/>
      <c r="K186" s="63" cm="1">
        <f t="array" ref="K186" xml:space="preserve"> SUMPRODUCT( --( co_scalarInfo[[#This Row],[scalarName]] = scalarDataframe[scalarName] ) )</f>
        <v>7</v>
      </c>
    </row>
    <row r="187" spans="2:20" ht="21" x14ac:dyDescent="0.3">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454</v>
      </c>
      <c r="D188" s="52" t="s">
        <v>455</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3">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3">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3">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3">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3">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1" x14ac:dyDescent="0.3">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1" x14ac:dyDescent="0.3">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1" x14ac:dyDescent="0.3">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3">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3">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3">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3">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3">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3">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1" x14ac:dyDescent="0.3">
      <c r="B203" s="11">
        <f xml:space="preserve"> ROW( co_scalarInfo[[#This Row],[row_id]] ) - ROW( co_scalarInfo[[#Headers],[row_id]] )</f>
        <v>29</v>
      </c>
      <c r="C203" s="58" t="s">
        <v>532</v>
      </c>
      <c r="D203" s="52" t="s">
        <v>533</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21" x14ac:dyDescent="0.3">
      <c r="B204" s="11">
        <f xml:space="preserve"> ROW( co_scalarInfo[[#This Row],[row_id]] ) - ROW( co_scalarInfo[[#Headers],[row_id]] )</f>
        <v>30</v>
      </c>
      <c r="C204" s="58" t="s">
        <v>534</v>
      </c>
      <c r="D204" s="52" t="s">
        <v>535</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4.5" x14ac:dyDescent="0.35">
      <c r="A207" s="42"/>
      <c r="B207" s="43" t="s">
        <v>321</v>
      </c>
      <c r="C207" s="43"/>
      <c r="D207" s="43"/>
      <c r="E207" s="43"/>
      <c r="F207" s="43"/>
      <c r="G207" s="43"/>
      <c r="H207" s="43"/>
      <c r="I207" s="43"/>
      <c r="J207" s="43"/>
      <c r="K207" s="43"/>
      <c r="L207" s="43"/>
      <c r="M207" s="43"/>
      <c r="N207" s="43"/>
      <c r="O207" s="43"/>
      <c r="P207" s="43"/>
      <c r="Q207" s="43"/>
      <c r="R207" s="43"/>
      <c r="S207" s="43"/>
      <c r="T207" s="43"/>
      <c r="U207" s="43"/>
    </row>
    <row r="209" spans="1:21" x14ac:dyDescent="0.3">
      <c r="B209" s="55" t="s">
        <v>127</v>
      </c>
      <c r="C209" s="55" t="s">
        <v>210</v>
      </c>
      <c r="D209" s="55" t="s">
        <v>237</v>
      </c>
      <c r="E209" s="56" t="s">
        <v>164</v>
      </c>
    </row>
    <row r="210" spans="1:21" x14ac:dyDescent="0.3">
      <c r="B210" s="6">
        <f xml:space="preserve"> ROW( co_econMultipliers[[#This Row],[row_id]] ) - ROW( co_econMultipliers[[#Headers],[row_id]] )</f>
        <v>1</v>
      </c>
      <c r="C210" s="13" t="s">
        <v>197</v>
      </c>
      <c r="D210" s="73" t="s">
        <v>206</v>
      </c>
      <c r="E210" s="74">
        <v>2015</v>
      </c>
    </row>
    <row r="211" spans="1:21" x14ac:dyDescent="0.3">
      <c r="B211" s="6">
        <f xml:space="preserve"> ROW( co_econMultipliers[[#This Row],[row_id]] ) - ROW( co_econMultipliers[[#Headers],[row_id]] )</f>
        <v>2</v>
      </c>
      <c r="C211" s="13" t="s">
        <v>95</v>
      </c>
      <c r="D211" s="73" t="s">
        <v>207</v>
      </c>
      <c r="E211" s="74" t="s">
        <v>40</v>
      </c>
    </row>
    <row r="212" spans="1:21" x14ac:dyDescent="0.3">
      <c r="B212" s="6">
        <f xml:space="preserve"> ROW( co_econMultipliers[[#This Row],[row_id]] ) - ROW( co_econMultipliers[[#Headers],[row_id]] )</f>
        <v>3</v>
      </c>
      <c r="C212" s="13" t="s">
        <v>94</v>
      </c>
      <c r="D212" s="73" t="s">
        <v>208</v>
      </c>
      <c r="E212" s="74" t="s">
        <v>40</v>
      </c>
    </row>
    <row r="215" spans="1:21" ht="14.5" x14ac:dyDescent="0.35">
      <c r="A215" s="42"/>
      <c r="B215" s="43" t="s">
        <v>322</v>
      </c>
      <c r="C215" s="43"/>
      <c r="D215" s="43"/>
      <c r="E215" s="43"/>
      <c r="F215" s="43"/>
      <c r="G215" s="43"/>
      <c r="H215" s="43"/>
      <c r="I215" s="43"/>
      <c r="J215" s="43"/>
      <c r="K215" s="43"/>
      <c r="L215" s="43"/>
      <c r="M215" s="43"/>
      <c r="N215" s="43"/>
      <c r="O215" s="43"/>
      <c r="P215" s="43"/>
      <c r="Q215" s="43"/>
      <c r="R215" s="43"/>
      <c r="S215" s="43"/>
      <c r="T215" s="43"/>
      <c r="U215" s="43"/>
    </row>
    <row r="217" spans="1:21" x14ac:dyDescent="0.3">
      <c r="B217" s="55" t="s">
        <v>127</v>
      </c>
      <c r="C217" s="55" t="s">
        <v>132</v>
      </c>
      <c r="D217" s="55" t="s">
        <v>93</v>
      </c>
    </row>
    <row r="218" spans="1:21" x14ac:dyDescent="0.3">
      <c r="B218" s="6">
        <f xml:space="preserve"> ROW( co_constants[[#This Row],[row_id]] ) - ROW( co_constants[[#Headers],[row_id]] )</f>
        <v>1</v>
      </c>
      <c r="C218" s="13" t="s">
        <v>129</v>
      </c>
      <c r="D218" s="134">
        <f xml:space="preserve"> 10^9</f>
        <v>1000000000</v>
      </c>
    </row>
    <row r="219" spans="1:21" x14ac:dyDescent="0.3">
      <c r="B219" s="6">
        <f xml:space="preserve"> ROW( co_constants[[#This Row],[row_id]] ) - ROW( co_constants[[#Headers],[row_id]] )</f>
        <v>2</v>
      </c>
      <c r="C219" s="13" t="s">
        <v>130</v>
      </c>
      <c r="D219" s="134">
        <f xml:space="preserve"> 10^6</f>
        <v>1000000</v>
      </c>
    </row>
    <row r="220" spans="1:21" x14ac:dyDescent="0.3">
      <c r="B220" s="6">
        <f xml:space="preserve"> ROW( co_constants[[#This Row],[row_id]] ) - ROW( co_constants[[#Headers],[row_id]] )</f>
        <v>3</v>
      </c>
      <c r="C220" s="13" t="s">
        <v>131</v>
      </c>
      <c r="D220" s="134">
        <v>1000</v>
      </c>
    </row>
    <row r="223" spans="1:21" ht="14.5" x14ac:dyDescent="0.35">
      <c r="A223" s="42"/>
      <c r="B223" s="43" t="s">
        <v>319</v>
      </c>
      <c r="C223" s="43"/>
      <c r="D223" s="43"/>
      <c r="E223" s="43"/>
      <c r="F223" s="43"/>
      <c r="G223" s="43"/>
      <c r="H223" s="43"/>
      <c r="I223" s="43"/>
      <c r="J223" s="43"/>
      <c r="K223" s="43"/>
      <c r="L223" s="43"/>
      <c r="M223" s="43"/>
      <c r="N223" s="43"/>
      <c r="O223" s="43"/>
      <c r="P223" s="43"/>
      <c r="Q223" s="43"/>
      <c r="R223" s="43"/>
      <c r="S223" s="43"/>
      <c r="T223" s="43"/>
      <c r="U223" s="43"/>
    </row>
    <row r="225" spans="1:21" x14ac:dyDescent="0.3">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3">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3">
      <c r="B227" s="6">
        <f xml:space="preserve"> ROW( co_modelTypes[[#This Row],[row_id]] ) - ROW( co_modelTypes[[#Headers],[row_id]] )</f>
        <v>2</v>
      </c>
      <c r="C227" s="13" t="s">
        <v>165</v>
      </c>
      <c r="D227" s="13" t="s">
        <v>254</v>
      </c>
      <c r="E227" s="69" t="s">
        <v>256</v>
      </c>
      <c r="F227" s="69" t="s">
        <v>256</v>
      </c>
      <c r="G227" s="70" t="s">
        <v>165</v>
      </c>
      <c r="H227" s="70" t="s">
        <v>354</v>
      </c>
      <c r="I227" s="71">
        <v>2000</v>
      </c>
      <c r="J227" s="71">
        <v>250</v>
      </c>
      <c r="K227" s="71">
        <v>1000</v>
      </c>
      <c r="L227" s="71">
        <v>25</v>
      </c>
      <c r="M227" s="31">
        <v>6</v>
      </c>
      <c r="N227" s="31" cm="1">
        <f t="array" ref="N227" xml:space="preserve"> SUMPRODUCT( --( co_models[modelType] = co_modelTypes[[#This Row],[modelType_id]] ) )</f>
        <v>6</v>
      </c>
    </row>
    <row r="230" spans="1:21" ht="14.5" x14ac:dyDescent="0.35">
      <c r="A230" s="42"/>
      <c r="B230" s="43" t="s">
        <v>327</v>
      </c>
      <c r="C230" s="43"/>
      <c r="D230" s="43"/>
      <c r="E230" s="43"/>
      <c r="F230" s="43"/>
      <c r="G230" s="43"/>
      <c r="H230" s="43"/>
      <c r="I230" s="43"/>
      <c r="J230" s="43"/>
      <c r="K230" s="43"/>
      <c r="L230" s="43"/>
      <c r="M230" s="43"/>
      <c r="N230" s="43"/>
      <c r="O230" s="43"/>
      <c r="P230" s="43"/>
      <c r="Q230" s="43"/>
      <c r="R230" s="43"/>
      <c r="S230" s="43"/>
      <c r="T230" s="43"/>
      <c r="U230" s="43"/>
    </row>
    <row r="232" spans="1:21" x14ac:dyDescent="0.3">
      <c r="B232" s="72" t="s">
        <v>127</v>
      </c>
      <c r="C232" s="55" t="s">
        <v>198</v>
      </c>
      <c r="D232" s="55" t="s">
        <v>642</v>
      </c>
      <c r="E232" s="55" t="s">
        <v>187</v>
      </c>
      <c r="F232" s="55" t="s">
        <v>199</v>
      </c>
      <c r="G232" s="56" t="s">
        <v>200</v>
      </c>
      <c r="H232" s="56" t="s">
        <v>248</v>
      </c>
    </row>
    <row r="233" spans="1:21" x14ac:dyDescent="0.3">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3">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3">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3">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3">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3">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3">
      <c r="B239" s="6">
        <f xml:space="preserve"> ROW( co_models[[#This Row],[row_id]] ) - ROW( co_models[[#Headers],[row_id]] )</f>
        <v>7</v>
      </c>
      <c r="C239" s="73" t="s">
        <v>374</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3">
      <c r="B240" s="6">
        <f xml:space="preserve"> ROW( co_models[[#This Row],[row_id]] ) - ROW( co_models[[#Headers],[row_id]] )</f>
        <v>8</v>
      </c>
      <c r="C240" s="73" t="s">
        <v>372</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3">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3">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3">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3">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3">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3">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4.5" x14ac:dyDescent="0.3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3">
      <c r="B251" s="72" t="s">
        <v>127</v>
      </c>
      <c r="C251" s="55" t="s">
        <v>72</v>
      </c>
      <c r="D251" s="55" t="s">
        <v>167</v>
      </c>
      <c r="E251" s="56" t="s">
        <v>168</v>
      </c>
    </row>
    <row r="252" spans="1:21" x14ac:dyDescent="0.3">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3">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3">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3">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3">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3">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3">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4.5" x14ac:dyDescent="0.35">
      <c r="A261" s="42"/>
      <c r="B261" s="43" t="s">
        <v>336</v>
      </c>
      <c r="C261" s="43"/>
      <c r="D261" s="43"/>
      <c r="E261" s="43"/>
      <c r="F261" s="43"/>
      <c r="G261" s="43"/>
      <c r="H261" s="43"/>
      <c r="I261" s="43"/>
      <c r="J261" s="43"/>
      <c r="K261" s="43"/>
      <c r="L261" s="43"/>
      <c r="M261" s="43"/>
      <c r="N261" s="43"/>
      <c r="O261" s="43"/>
      <c r="P261" s="43"/>
      <c r="Q261" s="43"/>
      <c r="R261" s="43"/>
      <c r="S261" s="43"/>
      <c r="T261" s="43"/>
      <c r="U261" s="43"/>
    </row>
    <row r="263" spans="1:21" x14ac:dyDescent="0.3">
      <c r="B263" s="55" t="s">
        <v>127</v>
      </c>
      <c r="C263" s="55" t="s">
        <v>337</v>
      </c>
      <c r="D263" s="55" t="s">
        <v>341</v>
      </c>
      <c r="E263" s="55" t="s">
        <v>347</v>
      </c>
      <c r="F263" s="55" t="s">
        <v>362</v>
      </c>
      <c r="G263" s="55" t="s">
        <v>361</v>
      </c>
      <c r="H263" s="57" t="s">
        <v>344</v>
      </c>
      <c r="I263" s="57" t="s">
        <v>352</v>
      </c>
      <c r="J263" s="57" t="s">
        <v>353</v>
      </c>
      <c r="K263" s="57" t="s">
        <v>355</v>
      </c>
      <c r="L263" s="57" t="s">
        <v>57</v>
      </c>
    </row>
    <row r="264" spans="1:21" x14ac:dyDescent="0.3">
      <c r="B264" s="6">
        <f xml:space="preserve"> ROW( co_inputScenarioInfo[[#This Row],[row_id]] ) - ROW( co_inputScenarioInfo[[#Headers],[row_id]] )</f>
        <v>1</v>
      </c>
      <c r="C264" s="13" t="s">
        <v>338</v>
      </c>
      <c r="D264" s="73" t="s">
        <v>249</v>
      </c>
      <c r="E264" s="73" t="s">
        <v>348</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356</v>
      </c>
      <c r="L264" s="57">
        <v>0</v>
      </c>
    </row>
    <row r="265" spans="1:21" x14ac:dyDescent="0.3">
      <c r="B265" s="6">
        <f xml:space="preserve"> ROW( co_inputScenarioInfo[[#This Row],[row_id]] ) - ROW( co_inputScenarioInfo[[#Headers],[row_id]] )</f>
        <v>2</v>
      </c>
      <c r="C265" s="13" t="s">
        <v>165</v>
      </c>
      <c r="D265" s="73" t="s">
        <v>254</v>
      </c>
      <c r="E265" s="73" t="s">
        <v>349</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357</v>
      </c>
      <c r="L265" s="57">
        <v>0</v>
      </c>
    </row>
    <row r="266" spans="1:21" x14ac:dyDescent="0.3">
      <c r="B266" s="6">
        <f xml:space="preserve"> ROW( co_inputScenarioInfo[[#This Row],[row_id]] ) - ROW( co_inputScenarioInfo[[#Headers],[row_id]] )</f>
        <v>3</v>
      </c>
      <c r="C266" s="13" t="s">
        <v>339</v>
      </c>
      <c r="D266" s="73" t="s">
        <v>342</v>
      </c>
      <c r="E266" s="73" t="s">
        <v>350</v>
      </c>
      <c r="F266" s="73" t="str">
        <f xml:space="preserve"> co_inputScenarioInfo[[#This Row],[inputName]] &amp; "file"</f>
        <v>gdpfile</v>
      </c>
      <c r="G266" s="73" t="str">
        <f xml:space="preserve"> co_inputScenarioInfo[[#This Row],[inputName]] &amp; "Input"</f>
        <v>gdpInput</v>
      </c>
      <c r="H266" s="57" t="s">
        <v>345</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3">
      <c r="B267" s="6">
        <f xml:space="preserve"> ROW( co_inputScenarioInfo[[#This Row],[row_id]] ) - ROW( co_inputScenarioInfo[[#Headers],[row_id]] )</f>
        <v>4</v>
      </c>
      <c r="C267" s="13" t="s">
        <v>340</v>
      </c>
      <c r="D267" s="73" t="s">
        <v>343</v>
      </c>
      <c r="E267" s="73" t="s">
        <v>351</v>
      </c>
      <c r="F267" s="73" t="str">
        <f xml:space="preserve"> co_inputScenarioInfo[[#This Row],[inputName]] &amp; "file"</f>
        <v>popfile</v>
      </c>
      <c r="G267" s="73" t="str">
        <f xml:space="preserve"> co_inputScenarioInfo[[#This Row],[inputName]] &amp; "Input"</f>
        <v>popInput</v>
      </c>
      <c r="H267" s="57" t="s">
        <v>346</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4.5" x14ac:dyDescent="0.35">
      <c r="A270" s="42"/>
      <c r="B270" s="43" t="s">
        <v>537</v>
      </c>
      <c r="C270" s="43"/>
      <c r="D270" s="43"/>
      <c r="E270" s="43"/>
      <c r="F270" s="43"/>
      <c r="G270" s="43"/>
      <c r="H270" s="43"/>
      <c r="I270" s="43"/>
      <c r="J270" s="43"/>
      <c r="K270" s="43"/>
      <c r="L270" s="43"/>
      <c r="M270" s="43"/>
      <c r="N270" s="43"/>
      <c r="O270" s="43"/>
      <c r="P270" s="43"/>
      <c r="Q270" s="43"/>
      <c r="R270" s="43"/>
      <c r="S270" s="43"/>
      <c r="T270" s="43"/>
      <c r="U270" s="43"/>
    </row>
    <row r="272" spans="1:21" x14ac:dyDescent="0.3">
      <c r="B272" s="3" t="s">
        <v>127</v>
      </c>
      <c r="C272" s="3" t="s">
        <v>538</v>
      </c>
      <c r="D272" s="3" t="s">
        <v>539</v>
      </c>
      <c r="E272" s="3" t="s">
        <v>57</v>
      </c>
      <c r="F272" s="20" t="s">
        <v>540</v>
      </c>
    </row>
    <row r="273" spans="2:6" x14ac:dyDescent="0.3">
      <c r="B273" s="3">
        <f xml:space="preserve"> ROW( co_states[[#This Row],[row_id]] ) - ROW( co_states[[#Headers],[row_id]] )</f>
        <v>1</v>
      </c>
      <c r="C273" s="132" t="s">
        <v>541</v>
      </c>
      <c r="D273" s="132" t="s">
        <v>542</v>
      </c>
      <c r="E273" s="132" t="s">
        <v>10</v>
      </c>
      <c r="F273" s="133">
        <v>1</v>
      </c>
    </row>
    <row r="274" spans="2:6" x14ac:dyDescent="0.3">
      <c r="B274" s="3">
        <f xml:space="preserve"> ROW( co_states[[#This Row],[row_id]] ) - ROW( co_states[[#Headers],[row_id]] )</f>
        <v>2</v>
      </c>
      <c r="C274" s="132" t="s">
        <v>543</v>
      </c>
      <c r="D274" s="132" t="s">
        <v>544</v>
      </c>
      <c r="E274" s="132" t="s">
        <v>12</v>
      </c>
      <c r="F274" s="133">
        <v>4</v>
      </c>
    </row>
    <row r="275" spans="2:6" x14ac:dyDescent="0.3">
      <c r="B275" s="3">
        <f xml:space="preserve"> ROW( co_states[[#This Row],[row_id]] ) - ROW( co_states[[#Headers],[row_id]] )</f>
        <v>3</v>
      </c>
      <c r="C275" s="132" t="s">
        <v>545</v>
      </c>
      <c r="D275" s="132" t="s">
        <v>546</v>
      </c>
      <c r="E275" s="132" t="s">
        <v>10</v>
      </c>
      <c r="F275" s="133">
        <v>5</v>
      </c>
    </row>
    <row r="276" spans="2:6" x14ac:dyDescent="0.3">
      <c r="B276" s="3">
        <f xml:space="preserve"> ROW( co_states[[#This Row],[row_id]] ) - ROW( co_states[[#Headers],[row_id]] )</f>
        <v>4</v>
      </c>
      <c r="C276" s="132" t="s">
        <v>547</v>
      </c>
      <c r="D276" s="132" t="s">
        <v>548</v>
      </c>
      <c r="E276" s="132" t="s">
        <v>12</v>
      </c>
      <c r="F276" s="133">
        <v>6</v>
      </c>
    </row>
    <row r="277" spans="2:6" x14ac:dyDescent="0.3">
      <c r="B277" s="3">
        <f xml:space="preserve"> ROW( co_states[[#This Row],[row_id]] ) - ROW( co_states[[#Headers],[row_id]] )</f>
        <v>5</v>
      </c>
      <c r="C277" s="132" t="s">
        <v>549</v>
      </c>
      <c r="D277" s="132" t="s">
        <v>550</v>
      </c>
      <c r="E277" s="132" t="s">
        <v>12</v>
      </c>
      <c r="F277" s="133">
        <v>8</v>
      </c>
    </row>
    <row r="278" spans="2:6" x14ac:dyDescent="0.3">
      <c r="B278" s="3">
        <f xml:space="preserve"> ROW( co_states[[#This Row],[row_id]] ) - ROW( co_states[[#Headers],[row_id]] )</f>
        <v>6</v>
      </c>
      <c r="C278" s="132" t="s">
        <v>551</v>
      </c>
      <c r="D278" s="132" t="s">
        <v>552</v>
      </c>
      <c r="E278" s="132" t="s">
        <v>7</v>
      </c>
      <c r="F278" s="133">
        <v>9</v>
      </c>
    </row>
    <row r="279" spans="2:6" x14ac:dyDescent="0.3">
      <c r="B279" s="3">
        <f xml:space="preserve"> ROW( co_states[[#This Row],[row_id]] ) - ROW( co_states[[#Headers],[row_id]] )</f>
        <v>7</v>
      </c>
      <c r="C279" s="132" t="s">
        <v>553</v>
      </c>
      <c r="D279" s="132" t="s">
        <v>554</v>
      </c>
      <c r="E279" s="132" t="s">
        <v>7</v>
      </c>
      <c r="F279" s="133">
        <v>10</v>
      </c>
    </row>
    <row r="280" spans="2:6" x14ac:dyDescent="0.3">
      <c r="B280" s="3">
        <f xml:space="preserve"> ROW( co_states[[#This Row],[row_id]] ) - ROW( co_states[[#Headers],[row_id]] )</f>
        <v>8</v>
      </c>
      <c r="C280" s="132" t="s">
        <v>555</v>
      </c>
      <c r="D280" s="132" t="s">
        <v>556</v>
      </c>
      <c r="E280" s="132" t="s">
        <v>7</v>
      </c>
      <c r="F280" s="133">
        <v>11</v>
      </c>
    </row>
    <row r="281" spans="2:6" x14ac:dyDescent="0.3">
      <c r="B281" s="3">
        <f xml:space="preserve"> ROW( co_states[[#This Row],[row_id]] ) - ROW( co_states[[#Headers],[row_id]] )</f>
        <v>9</v>
      </c>
      <c r="C281" s="132" t="s">
        <v>557</v>
      </c>
      <c r="D281" s="132" t="s">
        <v>558</v>
      </c>
      <c r="E281" s="132" t="s">
        <v>10</v>
      </c>
      <c r="F281" s="133">
        <v>12</v>
      </c>
    </row>
    <row r="282" spans="2:6" x14ac:dyDescent="0.3">
      <c r="B282" s="3">
        <f xml:space="preserve"> ROW( co_states[[#This Row],[row_id]] ) - ROW( co_states[[#Headers],[row_id]] )</f>
        <v>10</v>
      </c>
      <c r="C282" s="132" t="s">
        <v>559</v>
      </c>
      <c r="D282" s="132" t="s">
        <v>560</v>
      </c>
      <c r="E282" s="132" t="s">
        <v>10</v>
      </c>
      <c r="F282" s="133">
        <v>13</v>
      </c>
    </row>
    <row r="283" spans="2:6" x14ac:dyDescent="0.3">
      <c r="B283" s="3">
        <f xml:space="preserve"> ROW( co_states[[#This Row],[row_id]] ) - ROW( co_states[[#Headers],[row_id]] )</f>
        <v>11</v>
      </c>
      <c r="C283" s="132" t="s">
        <v>561</v>
      </c>
      <c r="D283" s="132" t="s">
        <v>49</v>
      </c>
      <c r="E283" s="132" t="s">
        <v>9</v>
      </c>
      <c r="F283" s="133">
        <v>16</v>
      </c>
    </row>
    <row r="284" spans="2:6" x14ac:dyDescent="0.3">
      <c r="B284" s="3">
        <f xml:space="preserve"> ROW( co_states[[#This Row],[row_id]] ) - ROW( co_states[[#Headers],[row_id]] )</f>
        <v>12</v>
      </c>
      <c r="C284" s="132" t="s">
        <v>562</v>
      </c>
      <c r="D284" s="132" t="s">
        <v>563</v>
      </c>
      <c r="E284" s="132" t="s">
        <v>6</v>
      </c>
      <c r="F284" s="133">
        <v>17</v>
      </c>
    </row>
    <row r="285" spans="2:6" x14ac:dyDescent="0.3">
      <c r="B285" s="3">
        <f xml:space="preserve"> ROW( co_states[[#This Row],[row_id]] ) - ROW( co_states[[#Headers],[row_id]] )</f>
        <v>13</v>
      </c>
      <c r="C285" s="132" t="s">
        <v>564</v>
      </c>
      <c r="D285" s="132" t="s">
        <v>565</v>
      </c>
      <c r="E285" s="132" t="s">
        <v>6</v>
      </c>
      <c r="F285" s="133">
        <v>18</v>
      </c>
    </row>
    <row r="286" spans="2:6" x14ac:dyDescent="0.3">
      <c r="B286" s="3">
        <f xml:space="preserve"> ROW( co_states[[#This Row],[row_id]] ) - ROW( co_states[[#Headers],[row_id]] )</f>
        <v>14</v>
      </c>
      <c r="C286" s="132" t="s">
        <v>566</v>
      </c>
      <c r="D286" s="132" t="s">
        <v>567</v>
      </c>
      <c r="E286" s="132" t="s">
        <v>6</v>
      </c>
      <c r="F286" s="133">
        <v>19</v>
      </c>
    </row>
    <row r="287" spans="2:6" x14ac:dyDescent="0.3">
      <c r="B287" s="3">
        <f xml:space="preserve"> ROW( co_states[[#This Row],[row_id]] ) - ROW( co_states[[#Headers],[row_id]] )</f>
        <v>15</v>
      </c>
      <c r="C287" s="132" t="s">
        <v>568</v>
      </c>
      <c r="D287" s="132" t="s">
        <v>569</v>
      </c>
      <c r="E287" s="132" t="s">
        <v>11</v>
      </c>
      <c r="F287" s="133">
        <v>20</v>
      </c>
    </row>
    <row r="288" spans="2:6" x14ac:dyDescent="0.3">
      <c r="B288" s="3">
        <f xml:space="preserve"> ROW( co_states[[#This Row],[row_id]] ) - ROW( co_states[[#Headers],[row_id]] )</f>
        <v>16</v>
      </c>
      <c r="C288" s="132" t="s">
        <v>570</v>
      </c>
      <c r="D288" s="132" t="s">
        <v>571</v>
      </c>
      <c r="E288" s="132" t="s">
        <v>10</v>
      </c>
      <c r="F288" s="133">
        <v>21</v>
      </c>
    </row>
    <row r="289" spans="2:6" x14ac:dyDescent="0.3">
      <c r="B289" s="3">
        <f xml:space="preserve"> ROW( co_states[[#This Row],[row_id]] ) - ROW( co_states[[#Headers],[row_id]] )</f>
        <v>17</v>
      </c>
      <c r="C289" s="132" t="s">
        <v>572</v>
      </c>
      <c r="D289" s="132" t="s">
        <v>573</v>
      </c>
      <c r="E289" s="132" t="s">
        <v>10</v>
      </c>
      <c r="F289" s="133">
        <v>22</v>
      </c>
    </row>
    <row r="290" spans="2:6" x14ac:dyDescent="0.3">
      <c r="B290" s="3">
        <f xml:space="preserve"> ROW( co_states[[#This Row],[row_id]] ) - ROW( co_states[[#Headers],[row_id]] )</f>
        <v>18</v>
      </c>
      <c r="C290" s="132" t="s">
        <v>574</v>
      </c>
      <c r="D290" s="132" t="s">
        <v>575</v>
      </c>
      <c r="E290" s="132" t="s">
        <v>7</v>
      </c>
      <c r="F290" s="133">
        <v>23</v>
      </c>
    </row>
    <row r="291" spans="2:6" x14ac:dyDescent="0.3">
      <c r="B291" s="3">
        <f xml:space="preserve"> ROW( co_states[[#This Row],[row_id]] ) - ROW( co_states[[#Headers],[row_id]] )</f>
        <v>19</v>
      </c>
      <c r="C291" s="132" t="s">
        <v>576</v>
      </c>
      <c r="D291" s="132" t="s">
        <v>577</v>
      </c>
      <c r="E291" s="132" t="s">
        <v>7</v>
      </c>
      <c r="F291" s="133">
        <v>24</v>
      </c>
    </row>
    <row r="292" spans="2:6" x14ac:dyDescent="0.3">
      <c r="B292" s="3">
        <f xml:space="preserve"> ROW( co_states[[#This Row],[row_id]] ) - ROW( co_states[[#Headers],[row_id]] )</f>
        <v>20</v>
      </c>
      <c r="C292" s="132" t="s">
        <v>578</v>
      </c>
      <c r="D292" s="132" t="s">
        <v>579</v>
      </c>
      <c r="E292" s="132" t="s">
        <v>7</v>
      </c>
      <c r="F292" s="133">
        <v>25</v>
      </c>
    </row>
    <row r="293" spans="2:6" x14ac:dyDescent="0.3">
      <c r="B293" s="3">
        <f xml:space="preserve"> ROW( co_states[[#This Row],[row_id]] ) - ROW( co_states[[#Headers],[row_id]] )</f>
        <v>21</v>
      </c>
      <c r="C293" s="132" t="s">
        <v>580</v>
      </c>
      <c r="D293" s="132" t="s">
        <v>581</v>
      </c>
      <c r="E293" s="132" t="s">
        <v>6</v>
      </c>
      <c r="F293" s="133">
        <v>26</v>
      </c>
    </row>
    <row r="294" spans="2:6" x14ac:dyDescent="0.3">
      <c r="B294" s="3">
        <f xml:space="preserve"> ROW( co_states[[#This Row],[row_id]] ) - ROW( co_states[[#Headers],[row_id]] )</f>
        <v>22</v>
      </c>
      <c r="C294" s="132" t="s">
        <v>582</v>
      </c>
      <c r="D294" s="132" t="s">
        <v>583</v>
      </c>
      <c r="E294" s="132" t="s">
        <v>6</v>
      </c>
      <c r="F294" s="133">
        <v>27</v>
      </c>
    </row>
    <row r="295" spans="2:6" x14ac:dyDescent="0.3">
      <c r="B295" s="3">
        <f xml:space="preserve"> ROW( co_states[[#This Row],[row_id]] ) - ROW( co_states[[#Headers],[row_id]] )</f>
        <v>23</v>
      </c>
      <c r="C295" s="132" t="s">
        <v>584</v>
      </c>
      <c r="D295" s="132" t="s">
        <v>585</v>
      </c>
      <c r="E295" s="132" t="s">
        <v>10</v>
      </c>
      <c r="F295" s="133">
        <v>28</v>
      </c>
    </row>
    <row r="296" spans="2:6" x14ac:dyDescent="0.3">
      <c r="B296" s="3">
        <f xml:space="preserve"> ROW( co_states[[#This Row],[row_id]] ) - ROW( co_states[[#Headers],[row_id]] )</f>
        <v>24</v>
      </c>
      <c r="C296" s="132" t="s">
        <v>586</v>
      </c>
      <c r="D296" s="132" t="s">
        <v>587</v>
      </c>
      <c r="E296" s="132" t="s">
        <v>6</v>
      </c>
      <c r="F296" s="133">
        <v>29</v>
      </c>
    </row>
    <row r="297" spans="2:6" x14ac:dyDescent="0.3">
      <c r="B297" s="3">
        <f xml:space="preserve"> ROW( co_states[[#This Row],[row_id]] ) - ROW( co_states[[#Headers],[row_id]] )</f>
        <v>25</v>
      </c>
      <c r="C297" s="132" t="s">
        <v>588</v>
      </c>
      <c r="D297" s="132" t="s">
        <v>589</v>
      </c>
      <c r="E297" s="132" t="s">
        <v>8</v>
      </c>
      <c r="F297" s="133">
        <v>30</v>
      </c>
    </row>
    <row r="298" spans="2:6" x14ac:dyDescent="0.3">
      <c r="B298" s="3">
        <f xml:space="preserve"> ROW( co_states[[#This Row],[row_id]] ) - ROW( co_states[[#Headers],[row_id]] )</f>
        <v>26</v>
      </c>
      <c r="C298" s="132" t="s">
        <v>590</v>
      </c>
      <c r="D298" s="132" t="s">
        <v>591</v>
      </c>
      <c r="E298" s="132" t="s">
        <v>8</v>
      </c>
      <c r="F298" s="133">
        <v>31</v>
      </c>
    </row>
    <row r="299" spans="2:6" x14ac:dyDescent="0.3">
      <c r="B299" s="3">
        <f xml:space="preserve"> ROW( co_states[[#This Row],[row_id]] ) - ROW( co_states[[#Headers],[row_id]] )</f>
        <v>27</v>
      </c>
      <c r="C299" s="132" t="s">
        <v>592</v>
      </c>
      <c r="D299" s="132" t="s">
        <v>593</v>
      </c>
      <c r="E299" s="132" t="s">
        <v>12</v>
      </c>
      <c r="F299" s="133">
        <v>32</v>
      </c>
    </row>
    <row r="300" spans="2:6" x14ac:dyDescent="0.3">
      <c r="B300" s="3">
        <f xml:space="preserve"> ROW( co_states[[#This Row],[row_id]] ) - ROW( co_states[[#Headers],[row_id]] )</f>
        <v>28</v>
      </c>
      <c r="C300" s="132" t="s">
        <v>594</v>
      </c>
      <c r="D300" s="132" t="s">
        <v>595</v>
      </c>
      <c r="E300" s="132" t="s">
        <v>7</v>
      </c>
      <c r="F300" s="133">
        <v>33</v>
      </c>
    </row>
    <row r="301" spans="2:6" x14ac:dyDescent="0.3">
      <c r="B301" s="3">
        <f xml:space="preserve"> ROW( co_states[[#This Row],[row_id]] ) - ROW( co_states[[#Headers],[row_id]] )</f>
        <v>29</v>
      </c>
      <c r="C301" s="132" t="s">
        <v>596</v>
      </c>
      <c r="D301" s="132" t="s">
        <v>597</v>
      </c>
      <c r="E301" s="132" t="s">
        <v>7</v>
      </c>
      <c r="F301" s="133">
        <v>34</v>
      </c>
    </row>
    <row r="302" spans="2:6" x14ac:dyDescent="0.3">
      <c r="B302" s="3">
        <f xml:space="preserve"> ROW( co_states[[#This Row],[row_id]] ) - ROW( co_states[[#Headers],[row_id]] )</f>
        <v>30</v>
      </c>
      <c r="C302" s="132" t="s">
        <v>598</v>
      </c>
      <c r="D302" s="132" t="s">
        <v>599</v>
      </c>
      <c r="E302" s="132" t="s">
        <v>12</v>
      </c>
      <c r="F302" s="133">
        <v>35</v>
      </c>
    </row>
    <row r="303" spans="2:6" x14ac:dyDescent="0.3">
      <c r="B303" s="3">
        <f xml:space="preserve"> ROW( co_states[[#This Row],[row_id]] ) - ROW( co_states[[#Headers],[row_id]] )</f>
        <v>31</v>
      </c>
      <c r="C303" s="132" t="s">
        <v>600</v>
      </c>
      <c r="D303" s="132" t="s">
        <v>601</v>
      </c>
      <c r="E303" s="132" t="s">
        <v>7</v>
      </c>
      <c r="F303" s="133">
        <v>36</v>
      </c>
    </row>
    <row r="304" spans="2:6" x14ac:dyDescent="0.3">
      <c r="B304" s="3">
        <f xml:space="preserve"> ROW( co_states[[#This Row],[row_id]] ) - ROW( co_states[[#Headers],[row_id]] )</f>
        <v>32</v>
      </c>
      <c r="C304" s="132" t="s">
        <v>602</v>
      </c>
      <c r="D304" s="132" t="s">
        <v>603</v>
      </c>
      <c r="E304" s="132" t="s">
        <v>10</v>
      </c>
      <c r="F304" s="133">
        <v>37</v>
      </c>
    </row>
    <row r="305" spans="2:6" x14ac:dyDescent="0.3">
      <c r="B305" s="3">
        <f xml:space="preserve"> ROW( co_states[[#This Row],[row_id]] ) - ROW( co_states[[#Headers],[row_id]] )</f>
        <v>33</v>
      </c>
      <c r="C305" s="132" t="s">
        <v>604</v>
      </c>
      <c r="D305" s="132" t="s">
        <v>605</v>
      </c>
      <c r="E305" s="132" t="s">
        <v>8</v>
      </c>
      <c r="F305" s="133">
        <v>38</v>
      </c>
    </row>
    <row r="306" spans="2:6" x14ac:dyDescent="0.3">
      <c r="B306" s="3">
        <f xml:space="preserve"> ROW( co_states[[#This Row],[row_id]] ) - ROW( co_states[[#Headers],[row_id]] )</f>
        <v>34</v>
      </c>
      <c r="C306" s="132" t="s">
        <v>606</v>
      </c>
      <c r="D306" s="132" t="s">
        <v>607</v>
      </c>
      <c r="E306" s="132" t="s">
        <v>6</v>
      </c>
      <c r="F306" s="133">
        <v>39</v>
      </c>
    </row>
    <row r="307" spans="2:6" x14ac:dyDescent="0.3">
      <c r="B307" s="3">
        <f xml:space="preserve"> ROW( co_states[[#This Row],[row_id]] ) - ROW( co_states[[#Headers],[row_id]] )</f>
        <v>35</v>
      </c>
      <c r="C307" s="132" t="s">
        <v>608</v>
      </c>
      <c r="D307" s="132" t="s">
        <v>609</v>
      </c>
      <c r="E307" s="132" t="s">
        <v>11</v>
      </c>
      <c r="F307" s="133">
        <v>40</v>
      </c>
    </row>
    <row r="308" spans="2:6" x14ac:dyDescent="0.3">
      <c r="B308" s="3">
        <f xml:space="preserve"> ROW( co_states[[#This Row],[row_id]] ) - ROW( co_states[[#Headers],[row_id]] )</f>
        <v>36</v>
      </c>
      <c r="C308" s="132" t="s">
        <v>610</v>
      </c>
      <c r="D308" s="132" t="s">
        <v>611</v>
      </c>
      <c r="E308" s="132" t="s">
        <v>9</v>
      </c>
      <c r="F308" s="133">
        <v>41</v>
      </c>
    </row>
    <row r="309" spans="2:6" x14ac:dyDescent="0.3">
      <c r="B309" s="3">
        <f xml:space="preserve"> ROW( co_states[[#This Row],[row_id]] ) - ROW( co_states[[#Headers],[row_id]] )</f>
        <v>37</v>
      </c>
      <c r="C309" s="132" t="s">
        <v>612</v>
      </c>
      <c r="D309" s="132" t="s">
        <v>613</v>
      </c>
      <c r="E309" s="132" t="s">
        <v>7</v>
      </c>
      <c r="F309" s="133">
        <v>42</v>
      </c>
    </row>
    <row r="310" spans="2:6" x14ac:dyDescent="0.3">
      <c r="B310" s="3">
        <f xml:space="preserve"> ROW( co_states[[#This Row],[row_id]] ) - ROW( co_states[[#Headers],[row_id]] )</f>
        <v>38</v>
      </c>
      <c r="C310" s="132" t="s">
        <v>614</v>
      </c>
      <c r="D310" s="132" t="s">
        <v>615</v>
      </c>
      <c r="E310" s="132" t="s">
        <v>7</v>
      </c>
      <c r="F310" s="133">
        <v>44</v>
      </c>
    </row>
    <row r="311" spans="2:6" x14ac:dyDescent="0.3">
      <c r="B311" s="3">
        <f xml:space="preserve"> ROW( co_states[[#This Row],[row_id]] ) - ROW( co_states[[#Headers],[row_id]] )</f>
        <v>39</v>
      </c>
      <c r="C311" s="132" t="s">
        <v>616</v>
      </c>
      <c r="D311" s="132" t="s">
        <v>617</v>
      </c>
      <c r="E311" s="132" t="s">
        <v>10</v>
      </c>
      <c r="F311" s="133">
        <v>45</v>
      </c>
    </row>
    <row r="312" spans="2:6" x14ac:dyDescent="0.3">
      <c r="B312" s="3">
        <f xml:space="preserve"> ROW( co_states[[#This Row],[row_id]] ) - ROW( co_states[[#Headers],[row_id]] )</f>
        <v>40</v>
      </c>
      <c r="C312" s="132" t="s">
        <v>618</v>
      </c>
      <c r="D312" s="132" t="s">
        <v>619</v>
      </c>
      <c r="E312" s="132" t="s">
        <v>8</v>
      </c>
      <c r="F312" s="133">
        <v>46</v>
      </c>
    </row>
    <row r="313" spans="2:6" x14ac:dyDescent="0.3">
      <c r="B313" s="3">
        <f xml:space="preserve"> ROW( co_states[[#This Row],[row_id]] ) - ROW( co_states[[#Headers],[row_id]] )</f>
        <v>41</v>
      </c>
      <c r="C313" s="132" t="s">
        <v>620</v>
      </c>
      <c r="D313" s="132" t="s">
        <v>621</v>
      </c>
      <c r="E313" s="132" t="s">
        <v>10</v>
      </c>
      <c r="F313" s="133">
        <v>47</v>
      </c>
    </row>
    <row r="314" spans="2:6" x14ac:dyDescent="0.3">
      <c r="B314" s="3">
        <f xml:space="preserve"> ROW( co_states[[#This Row],[row_id]] ) - ROW( co_states[[#Headers],[row_id]] )</f>
        <v>42</v>
      </c>
      <c r="C314" s="132" t="s">
        <v>622</v>
      </c>
      <c r="D314" s="132" t="s">
        <v>623</v>
      </c>
      <c r="E314" s="132" t="s">
        <v>11</v>
      </c>
      <c r="F314" s="133">
        <v>48</v>
      </c>
    </row>
    <row r="315" spans="2:6" x14ac:dyDescent="0.3">
      <c r="B315" s="3">
        <f xml:space="preserve"> ROW( co_states[[#This Row],[row_id]] ) - ROW( co_states[[#Headers],[row_id]] )</f>
        <v>43</v>
      </c>
      <c r="C315" s="132" t="s">
        <v>624</v>
      </c>
      <c r="D315" s="132" t="s">
        <v>625</v>
      </c>
      <c r="E315" s="132" t="s">
        <v>12</v>
      </c>
      <c r="F315" s="133">
        <v>49</v>
      </c>
    </row>
    <row r="316" spans="2:6" x14ac:dyDescent="0.3">
      <c r="B316" s="3">
        <f xml:space="preserve"> ROW( co_states[[#This Row],[row_id]] ) - ROW( co_states[[#Headers],[row_id]] )</f>
        <v>44</v>
      </c>
      <c r="C316" s="132" t="s">
        <v>626</v>
      </c>
      <c r="D316" s="132" t="s">
        <v>627</v>
      </c>
      <c r="E316" s="132" t="s">
        <v>7</v>
      </c>
      <c r="F316" s="133">
        <v>50</v>
      </c>
    </row>
    <row r="317" spans="2:6" x14ac:dyDescent="0.3">
      <c r="B317" s="3">
        <f xml:space="preserve"> ROW( co_states[[#This Row],[row_id]] ) - ROW( co_states[[#Headers],[row_id]] )</f>
        <v>45</v>
      </c>
      <c r="C317" s="132" t="s">
        <v>628</v>
      </c>
      <c r="D317" s="132" t="s">
        <v>629</v>
      </c>
      <c r="E317" s="132" t="s">
        <v>10</v>
      </c>
      <c r="F317" s="133">
        <v>51</v>
      </c>
    </row>
    <row r="318" spans="2:6" x14ac:dyDescent="0.3">
      <c r="B318" s="3">
        <f xml:space="preserve"> ROW( co_states[[#This Row],[row_id]] ) - ROW( co_states[[#Headers],[row_id]] )</f>
        <v>46</v>
      </c>
      <c r="C318" s="132" t="s">
        <v>630</v>
      </c>
      <c r="D318" s="132" t="s">
        <v>631</v>
      </c>
      <c r="E318" s="132" t="s">
        <v>9</v>
      </c>
      <c r="F318" s="133">
        <v>53</v>
      </c>
    </row>
    <row r="319" spans="2:6" x14ac:dyDescent="0.3">
      <c r="B319" s="3">
        <f xml:space="preserve"> ROW( co_states[[#This Row],[row_id]] ) - ROW( co_states[[#Headers],[row_id]] )</f>
        <v>47</v>
      </c>
      <c r="C319" s="132" t="s">
        <v>632</v>
      </c>
      <c r="D319" s="132" t="s">
        <v>633</v>
      </c>
      <c r="E319" s="132" t="s">
        <v>7</v>
      </c>
      <c r="F319" s="133">
        <v>54</v>
      </c>
    </row>
    <row r="320" spans="2:6" x14ac:dyDescent="0.3">
      <c r="B320" s="3">
        <f xml:space="preserve"> ROW( co_states[[#This Row],[row_id]] ) - ROW( co_states[[#Headers],[row_id]] )</f>
        <v>48</v>
      </c>
      <c r="C320" s="132" t="s">
        <v>634</v>
      </c>
      <c r="D320" s="132" t="s">
        <v>635</v>
      </c>
      <c r="E320" s="132" t="s">
        <v>6</v>
      </c>
      <c r="F320" s="133">
        <v>55</v>
      </c>
    </row>
    <row r="321" spans="1:21" x14ac:dyDescent="0.3">
      <c r="B321" s="3">
        <f xml:space="preserve"> ROW( co_states[[#This Row],[row_id]] ) - ROW( co_states[[#Headers],[row_id]] )</f>
        <v>49</v>
      </c>
      <c r="C321" s="132" t="s">
        <v>636</v>
      </c>
      <c r="D321" s="132" t="s">
        <v>637</v>
      </c>
      <c r="E321" s="132" t="s">
        <v>8</v>
      </c>
      <c r="F321" s="133">
        <v>56</v>
      </c>
    </row>
    <row r="324" spans="1:21" ht="14.5" x14ac:dyDescent="0.35">
      <c r="A324" s="42"/>
      <c r="B324" s="43" t="s">
        <v>643</v>
      </c>
      <c r="C324" s="43"/>
      <c r="D324" s="43"/>
      <c r="E324" s="43"/>
      <c r="F324" s="43"/>
      <c r="G324" s="43"/>
      <c r="H324" s="43"/>
      <c r="I324" s="43"/>
      <c r="J324" s="43"/>
      <c r="K324" s="43"/>
      <c r="L324" s="43"/>
      <c r="M324" s="43"/>
      <c r="N324" s="43"/>
      <c r="O324" s="43"/>
      <c r="P324" s="43"/>
      <c r="Q324" s="43"/>
      <c r="R324" s="43"/>
      <c r="S324" s="43"/>
      <c r="T324" s="43"/>
      <c r="U324" s="43"/>
    </row>
    <row r="325" spans="1:21" x14ac:dyDescent="0.3">
      <c r="B325" s="3" t="s">
        <v>644</v>
      </c>
    </row>
    <row r="327" spans="1:21" x14ac:dyDescent="0.3">
      <c r="B327" s="72" t="s">
        <v>127</v>
      </c>
      <c r="C327" s="55" t="s">
        <v>213</v>
      </c>
      <c r="D327" s="55" t="s">
        <v>641</v>
      </c>
      <c r="E327" s="55" t="s">
        <v>139</v>
      </c>
      <c r="F327" s="55" t="s">
        <v>210</v>
      </c>
      <c r="G327" s="55" t="s">
        <v>111</v>
      </c>
      <c r="H327" s="55" t="s">
        <v>112</v>
      </c>
      <c r="I327" s="55" t="s">
        <v>645</v>
      </c>
      <c r="J327" s="55" t="s">
        <v>646</v>
      </c>
    </row>
    <row r="328" spans="1:21" x14ac:dyDescent="0.3">
      <c r="B328" s="6">
        <f xml:space="preserve"> ROW( co_slrScalars[[#This Row],[row_id]] ) - ROW( co_slrScalars[[#Headers],[row_id]] )</f>
        <v>1</v>
      </c>
      <c r="C328" s="73" t="s">
        <v>23</v>
      </c>
      <c r="D328" s="53" cm="1">
        <f t="array" ref="D328" xml:space="preserve"> INDEX( co_sectors[byState], MATCH( 1, --( co_slrScalars[[#This Row],[sector]] = co_sectors[sector_id] ), 0 ) )</f>
        <v>1</v>
      </c>
      <c r="E328" s="73" t="s">
        <v>89</v>
      </c>
      <c r="F328" s="73" t="s">
        <v>95</v>
      </c>
      <c r="G328" s="73">
        <v>1</v>
      </c>
      <c r="H328" s="73">
        <v>0.45</v>
      </c>
      <c r="I328" s="73">
        <v>0</v>
      </c>
      <c r="J328" s="73">
        <v>2100</v>
      </c>
    </row>
    <row r="329" spans="1:21" x14ac:dyDescent="0.3">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4" priority="2">
      <formula xml:space="preserve"> IF( $E21 = 1, 1, 0)</formula>
    </cfRule>
  </conditionalFormatting>
  <conditionalFormatting sqref="C35:F35">
    <cfRule type="expression" dxfId="3" priority="1">
      <formula xml:space="preserve"> IF( $E35 = 1, 1, 0)</formula>
    </cfRule>
  </conditionalFormatting>
  <conditionalFormatting sqref="G21:G45 B35 B36:F45">
    <cfRule type="expression" dxfId="2" priority="7">
      <formula xml:space="preserve"> IF( $E21 = 1, 1, 0)</formula>
    </cfRule>
  </conditionalFormatting>
  <conditionalFormatting sqref="J132:K132">
    <cfRule type="expression" dxfId="1"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378</v>
      </c>
    </row>
    <row r="3" spans="2:11" x14ac:dyDescent="0.35">
      <c r="B3" s="9" t="s">
        <v>127</v>
      </c>
      <c r="C3" s="9" t="s">
        <v>70</v>
      </c>
      <c r="D3" s="9" t="s">
        <v>197</v>
      </c>
      <c r="E3" s="9" t="s">
        <v>170</v>
      </c>
      <c r="F3" s="9" t="s">
        <v>171</v>
      </c>
      <c r="G3" s="9" t="s">
        <v>235</v>
      </c>
      <c r="H3" s="9" t="s">
        <v>172</v>
      </c>
      <c r="I3" s="9" t="s">
        <v>173</v>
      </c>
      <c r="J3" s="9" t="s">
        <v>236</v>
      </c>
      <c r="K3" s="9" t="s">
        <v>174</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434</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379</v>
      </c>
    </row>
    <row r="3" spans="2:6" x14ac:dyDescent="0.35">
      <c r="B3" s="92" t="s">
        <v>127</v>
      </c>
      <c r="C3" s="92" t="s">
        <v>58</v>
      </c>
      <c r="D3" s="92" t="s">
        <v>380</v>
      </c>
      <c r="E3" s="92" t="s">
        <v>381</v>
      </c>
      <c r="F3" s="92" t="s">
        <v>363</v>
      </c>
    </row>
    <row r="4" spans="2:6" ht="58" x14ac:dyDescent="0.35">
      <c r="B4" s="93">
        <f xml:space="preserve"> ROW( Readme_sectors[[#This Row],[row_id]] ) - ROW( Readme_sectors[[#Headers],[row_id]] )</f>
        <v>1</v>
      </c>
      <c r="C4" s="92" t="s">
        <v>23</v>
      </c>
      <c r="D4" s="92" t="s">
        <v>24</v>
      </c>
      <c r="E4" s="92" t="s">
        <v>123</v>
      </c>
      <c r="F4" s="94" t="s">
        <v>382</v>
      </c>
    </row>
    <row r="5" spans="2:6" ht="43.5" x14ac:dyDescent="0.35">
      <c r="B5" s="93">
        <f xml:space="preserve"> ROW( Readme_sectors[[#This Row],[row_id]] ) - ROW( Readme_sectors[[#Headers],[row_id]] )</f>
        <v>2</v>
      </c>
      <c r="C5" s="93" t="s">
        <v>60</v>
      </c>
      <c r="D5" s="92" t="s">
        <v>24</v>
      </c>
      <c r="E5" s="92" t="s">
        <v>123</v>
      </c>
      <c r="F5" s="94" t="s">
        <v>383</v>
      </c>
    </row>
    <row r="8" spans="2:6" x14ac:dyDescent="0.35">
      <c r="B8" t="s">
        <v>384</v>
      </c>
    </row>
    <row r="9" spans="2:6" x14ac:dyDescent="0.35">
      <c r="B9" t="s">
        <v>127</v>
      </c>
      <c r="C9" t="s">
        <v>58</v>
      </c>
      <c r="D9" t="s">
        <v>380</v>
      </c>
      <c r="E9" t="s">
        <v>381</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160</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452</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452</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452</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452</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452</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452</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452</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454</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454</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454</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454</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454</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454</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454</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532</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532</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532</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532</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532</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532</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532</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532</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532</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532</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532</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532</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532</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532</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532</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532</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532</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532</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532</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532</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532</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532</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532</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532</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532</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532</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532</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532</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532</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532</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532</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532</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532</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532</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532</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532</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532</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532</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532</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532</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532</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532</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532</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532</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532</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532</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532</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532</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532</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532</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532</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532</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532</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532</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532</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532</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532</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532</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532</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532</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532</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532</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532</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532</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532</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532</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532</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532</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532</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532</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532</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532</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532</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532</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532</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532</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532</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532</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532</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532</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532</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532</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532</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532</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532</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532</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532</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532</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532</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532</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532</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532</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532</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532</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532</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532</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532</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532</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532</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532</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532</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532</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532</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532</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532</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532</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532</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532</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532</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532</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532</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532</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532</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532</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532</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532</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532</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532</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532</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532</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532</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532</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532</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532</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532</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532</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532</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532</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532</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532</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532</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532</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532</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532</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532</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532</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532</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532</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532</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532</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532</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532</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532</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532</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532</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532</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532</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532</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532</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532</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532</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532</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532</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532</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532</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532</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532</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532</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532</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532</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532</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532</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532</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532</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532</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532</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532</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532</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532</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532</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532</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532</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532</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532</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532</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532</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532</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532</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532</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532</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532</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532</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532</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532</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532</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532</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532</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532</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532</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532</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532</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532</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532</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532</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532</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532</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534</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534</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534</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534</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534</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534</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534</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534</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534</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534</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534</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534</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534</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534</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534</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534</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534</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534</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534</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534</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534</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534</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534</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534</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534</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534</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534</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534</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534</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534</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534</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534</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534</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534</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534</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534</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534</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534</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534</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534</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534</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534</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534</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534</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534</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534</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534</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534</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534</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534</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534</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534</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534</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534</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534</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534</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534</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534</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534</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534</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534</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534</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534</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534</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534</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534</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534</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534</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534</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534</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534</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534</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534</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534</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534</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534</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534</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534</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534</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534</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534</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534</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534</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534</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534</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534</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534</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534</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534</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534</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534</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534</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534</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534</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534</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534</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534</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534</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534</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534</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534</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534</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534</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534</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534</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534</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534</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534</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534</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534</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534</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534</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534</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534</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534</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534</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534</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534</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534</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534</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534</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534</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534</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534</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534</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534</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534</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534</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534</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534</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534</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534</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534</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534</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534</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534</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534</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534</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534</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534</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534</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534</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534</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534</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534</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534</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534</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534</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534</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534</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534</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534</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534</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534</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534</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534</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534</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534</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534</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534</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534</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534</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534</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534</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534</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534</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534</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534</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534</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534</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534</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534</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534</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534</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534</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534</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534</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534</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534</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534</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534</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534</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534</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534</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534</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534</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534</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534</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534</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534</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534</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534</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534</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534</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534</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534</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213</v>
      </c>
      <c r="C1" s="7" t="s">
        <v>474</v>
      </c>
      <c r="D1" s="7" t="s">
        <v>222</v>
      </c>
      <c r="E1" s="7" t="s">
        <v>214</v>
      </c>
      <c r="F1" s="22" t="s">
        <v>223</v>
      </c>
      <c r="G1" s="7" t="s">
        <v>265</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650</v>
      </c>
      <c r="C247" s="33" t="s">
        <v>478</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650</v>
      </c>
      <c r="C248" s="33" t="s">
        <v>478</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650</v>
      </c>
      <c r="C249" s="33" t="s">
        <v>478</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650</v>
      </c>
      <c r="C250" s="33" t="s">
        <v>478</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650</v>
      </c>
      <c r="C251" s="33" t="s">
        <v>478</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650</v>
      </c>
      <c r="C252" s="33" t="s">
        <v>478</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650</v>
      </c>
      <c r="C253" s="33" t="s">
        <v>478</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650</v>
      </c>
      <c r="C254" s="33" t="s">
        <v>478</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650</v>
      </c>
      <c r="C255" s="33" t="s">
        <v>478</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650</v>
      </c>
      <c r="C256" s="33" t="s">
        <v>478</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650</v>
      </c>
      <c r="C257" s="33" t="s">
        <v>478</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650</v>
      </c>
      <c r="C258" s="33" t="s">
        <v>478</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650</v>
      </c>
      <c r="C259" s="33" t="s">
        <v>478</v>
      </c>
      <c r="D259" s="34"/>
      <c r="E259" s="33"/>
      <c r="F259" s="32" t="s">
        <v>476</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650</v>
      </c>
      <c r="C260" s="33" t="s">
        <v>478</v>
      </c>
      <c r="D260" s="34"/>
      <c r="E260" s="33"/>
      <c r="F260" s="32" t="s">
        <v>476</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650</v>
      </c>
      <c r="C261" s="33" t="s">
        <v>478</v>
      </c>
      <c r="D261" s="34"/>
      <c r="E261" s="33"/>
      <c r="F261" s="32" t="s">
        <v>476</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650</v>
      </c>
      <c r="C262" s="33" t="s">
        <v>478</v>
      </c>
      <c r="D262" s="34"/>
      <c r="E262" s="33"/>
      <c r="F262" s="32" t="s">
        <v>476</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650</v>
      </c>
      <c r="C263" s="33" t="s">
        <v>478</v>
      </c>
      <c r="D263" s="34"/>
      <c r="E263" s="33"/>
      <c r="F263" s="32" t="s">
        <v>476</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650</v>
      </c>
      <c r="C264" s="33" t="s">
        <v>478</v>
      </c>
      <c r="D264" s="34"/>
      <c r="E264" s="33"/>
      <c r="F264" s="32" t="s">
        <v>476</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650</v>
      </c>
      <c r="C265" s="33" t="s">
        <v>478</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650</v>
      </c>
      <c r="C266" s="33" t="s">
        <v>478</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650</v>
      </c>
      <c r="C267" s="33" t="s">
        <v>478</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650</v>
      </c>
      <c r="C268" s="33" t="s">
        <v>478</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650</v>
      </c>
      <c r="C269" s="33" t="s">
        <v>478</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650</v>
      </c>
      <c r="C270" s="33" t="s">
        <v>478</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650</v>
      </c>
      <c r="C271" s="33" t="s">
        <v>478</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650</v>
      </c>
      <c r="C272" s="33" t="s">
        <v>478</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650</v>
      </c>
      <c r="C273" s="33" t="s">
        <v>478</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650</v>
      </c>
      <c r="C274" s="33" t="s">
        <v>478</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650</v>
      </c>
      <c r="C275" s="33" t="s">
        <v>478</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650</v>
      </c>
      <c r="C276" s="33" t="s">
        <v>478</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650</v>
      </c>
      <c r="C277" s="33" t="s">
        <v>478</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650</v>
      </c>
      <c r="C278" s="33" t="s">
        <v>478</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650</v>
      </c>
      <c r="C279" s="33" t="s">
        <v>478</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650</v>
      </c>
      <c r="C280" s="33" t="s">
        <v>478</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650</v>
      </c>
      <c r="C281" s="33" t="s">
        <v>478</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650</v>
      </c>
      <c r="C282" s="33" t="s">
        <v>478</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650</v>
      </c>
      <c r="C283" s="33" t="s">
        <v>478</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650</v>
      </c>
      <c r="C284" s="33" t="s">
        <v>478</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650</v>
      </c>
      <c r="C285" s="33" t="s">
        <v>478</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650</v>
      </c>
      <c r="C286" s="33" t="s">
        <v>478</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650</v>
      </c>
      <c r="C287" s="33" t="s">
        <v>478</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650</v>
      </c>
      <c r="C288" s="33" t="s">
        <v>478</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650</v>
      </c>
      <c r="C289" s="33" t="s">
        <v>477</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650</v>
      </c>
      <c r="C290" s="33" t="s">
        <v>477</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650</v>
      </c>
      <c r="C291" s="33" t="s">
        <v>477</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650</v>
      </c>
      <c r="C292" s="33" t="s">
        <v>477</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650</v>
      </c>
      <c r="C293" s="33" t="s">
        <v>477</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650</v>
      </c>
      <c r="C294" s="33" t="s">
        <v>477</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650</v>
      </c>
      <c r="C295" s="33" t="s">
        <v>477</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650</v>
      </c>
      <c r="C296" s="33" t="s">
        <v>477</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650</v>
      </c>
      <c r="C297" s="33" t="s">
        <v>477</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650</v>
      </c>
      <c r="C298" s="33" t="s">
        <v>477</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650</v>
      </c>
      <c r="C299" s="33" t="s">
        <v>477</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650</v>
      </c>
      <c r="C300" s="33" t="s">
        <v>477</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650</v>
      </c>
      <c r="C301" s="33" t="s">
        <v>477</v>
      </c>
      <c r="D301" s="34"/>
      <c r="E301" s="33"/>
      <c r="F301" s="32" t="s">
        <v>476</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650</v>
      </c>
      <c r="C302" s="33" t="s">
        <v>477</v>
      </c>
      <c r="D302" s="34"/>
      <c r="E302" s="33"/>
      <c r="F302" s="32" t="s">
        <v>476</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650</v>
      </c>
      <c r="C303" s="33" t="s">
        <v>477</v>
      </c>
      <c r="D303" s="34"/>
      <c r="E303" s="33"/>
      <c r="F303" s="32" t="s">
        <v>476</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650</v>
      </c>
      <c r="C304" s="33" t="s">
        <v>477</v>
      </c>
      <c r="D304" s="34"/>
      <c r="E304" s="33"/>
      <c r="F304" s="32" t="s">
        <v>476</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650</v>
      </c>
      <c r="C305" s="33" t="s">
        <v>477</v>
      </c>
      <c r="D305" s="34"/>
      <c r="E305" s="33"/>
      <c r="F305" s="32" t="s">
        <v>476</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650</v>
      </c>
      <c r="C306" s="33" t="s">
        <v>477</v>
      </c>
      <c r="D306" s="34"/>
      <c r="E306" s="33"/>
      <c r="F306" s="32" t="s">
        <v>476</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650</v>
      </c>
      <c r="C307" s="33" t="s">
        <v>477</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650</v>
      </c>
      <c r="C308" s="33" t="s">
        <v>477</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650</v>
      </c>
      <c r="C309" s="33" t="s">
        <v>477</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650</v>
      </c>
      <c r="C310" s="33" t="s">
        <v>477</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650</v>
      </c>
      <c r="C311" s="33" t="s">
        <v>477</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650</v>
      </c>
      <c r="C312" s="33" t="s">
        <v>477</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650</v>
      </c>
      <c r="C313" s="33" t="s">
        <v>477</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650</v>
      </c>
      <c r="C314" s="33" t="s">
        <v>477</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650</v>
      </c>
      <c r="C315" s="33" t="s">
        <v>477</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650</v>
      </c>
      <c r="C316" s="33" t="s">
        <v>477</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650</v>
      </c>
      <c r="C317" s="33" t="s">
        <v>477</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650</v>
      </c>
      <c r="C318" s="33" t="s">
        <v>477</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650</v>
      </c>
      <c r="C319" s="33" t="s">
        <v>477</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650</v>
      </c>
      <c r="C320" s="33" t="s">
        <v>477</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650</v>
      </c>
      <c r="C321" s="33" t="s">
        <v>477</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650</v>
      </c>
      <c r="C322" s="33" t="s">
        <v>477</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650</v>
      </c>
      <c r="C323" s="33" t="s">
        <v>477</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650</v>
      </c>
      <c r="C324" s="33" t="s">
        <v>477</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650</v>
      </c>
      <c r="C325" s="33" t="s">
        <v>477</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650</v>
      </c>
      <c r="C326" s="33" t="s">
        <v>477</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650</v>
      </c>
      <c r="C327" s="33" t="s">
        <v>477</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650</v>
      </c>
      <c r="C328" s="33" t="s">
        <v>477</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650</v>
      </c>
      <c r="C329" s="33" t="s">
        <v>477</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650</v>
      </c>
      <c r="C330" s="33" t="s">
        <v>477</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650</v>
      </c>
      <c r="C331" s="33" t="s">
        <v>475</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650</v>
      </c>
      <c r="C332" s="33" t="s">
        <v>475</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650</v>
      </c>
      <c r="C333" s="33" t="s">
        <v>475</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650</v>
      </c>
      <c r="C334" s="33" t="s">
        <v>475</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650</v>
      </c>
      <c r="C335" s="33" t="s">
        <v>475</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650</v>
      </c>
      <c r="C336" s="33" t="s">
        <v>475</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650</v>
      </c>
      <c r="C337" s="33" t="s">
        <v>475</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650</v>
      </c>
      <c r="C338" s="33" t="s">
        <v>475</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650</v>
      </c>
      <c r="C339" s="33" t="s">
        <v>475</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650</v>
      </c>
      <c r="C340" s="33" t="s">
        <v>475</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650</v>
      </c>
      <c r="C341" s="33" t="s">
        <v>475</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650</v>
      </c>
      <c r="C342" s="33" t="s">
        <v>475</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650</v>
      </c>
      <c r="C343" s="33" t="s">
        <v>475</v>
      </c>
      <c r="D343" s="34"/>
      <c r="E343" s="33"/>
      <c r="F343" s="32" t="s">
        <v>476</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650</v>
      </c>
      <c r="C344" s="33" t="s">
        <v>475</v>
      </c>
      <c r="D344" s="34"/>
      <c r="E344" s="33"/>
      <c r="F344" s="32" t="s">
        <v>476</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650</v>
      </c>
      <c r="C345" s="33" t="s">
        <v>475</v>
      </c>
      <c r="D345" s="34"/>
      <c r="E345" s="33"/>
      <c r="F345" s="32" t="s">
        <v>476</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650</v>
      </c>
      <c r="C346" s="33" t="s">
        <v>475</v>
      </c>
      <c r="D346" s="34"/>
      <c r="E346" s="33"/>
      <c r="F346" s="32" t="s">
        <v>476</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650</v>
      </c>
      <c r="C347" s="33" t="s">
        <v>475</v>
      </c>
      <c r="D347" s="34"/>
      <c r="E347" s="33"/>
      <c r="F347" s="32" t="s">
        <v>476</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650</v>
      </c>
      <c r="C348" s="33" t="s">
        <v>475</v>
      </c>
      <c r="D348" s="34"/>
      <c r="E348" s="33"/>
      <c r="F348" s="32" t="s">
        <v>476</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650</v>
      </c>
      <c r="C349" s="33" t="s">
        <v>475</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650</v>
      </c>
      <c r="C350" s="33" t="s">
        <v>475</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650</v>
      </c>
      <c r="C351" s="33" t="s">
        <v>475</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650</v>
      </c>
      <c r="C352" s="33" t="s">
        <v>475</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650</v>
      </c>
      <c r="C353" s="33" t="s">
        <v>475</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650</v>
      </c>
      <c r="C354" s="33" t="s">
        <v>475</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650</v>
      </c>
      <c r="C355" s="33" t="s">
        <v>475</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650</v>
      </c>
      <c r="C356" s="33" t="s">
        <v>475</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650</v>
      </c>
      <c r="C357" s="33" t="s">
        <v>475</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650</v>
      </c>
      <c r="C358" s="33" t="s">
        <v>475</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650</v>
      </c>
      <c r="C359" s="33" t="s">
        <v>475</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650</v>
      </c>
      <c r="C360" s="33" t="s">
        <v>475</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650</v>
      </c>
      <c r="C361" s="33" t="s">
        <v>475</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650</v>
      </c>
      <c r="C362" s="33" t="s">
        <v>475</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650</v>
      </c>
      <c r="C363" s="33" t="s">
        <v>475</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650</v>
      </c>
      <c r="C364" s="33" t="s">
        <v>475</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650</v>
      </c>
      <c r="C365" s="33" t="s">
        <v>475</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650</v>
      </c>
      <c r="C366" s="33" t="s">
        <v>475</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650</v>
      </c>
      <c r="C367" s="33" t="s">
        <v>475</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650</v>
      </c>
      <c r="C368" s="33" t="s">
        <v>475</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650</v>
      </c>
      <c r="C369" s="33" t="s">
        <v>475</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650</v>
      </c>
      <c r="C370" s="33" t="s">
        <v>475</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650</v>
      </c>
      <c r="C371" s="33" t="s">
        <v>475</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650</v>
      </c>
      <c r="C372" s="33" t="s">
        <v>475</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456</v>
      </c>
      <c r="C373" s="33" t="s">
        <v>441</v>
      </c>
      <c r="D373" t="s">
        <v>442</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456</v>
      </c>
      <c r="C374" s="33" t="s">
        <v>441</v>
      </c>
      <c r="D374" t="s">
        <v>442</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456</v>
      </c>
      <c r="C375" s="33" t="s">
        <v>441</v>
      </c>
      <c r="D375" t="s">
        <v>442</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456</v>
      </c>
      <c r="C376" s="33" t="s">
        <v>441</v>
      </c>
      <c r="D376" t="s">
        <v>442</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456</v>
      </c>
      <c r="C377" s="33" t="s">
        <v>441</v>
      </c>
      <c r="D377" t="s">
        <v>442</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456</v>
      </c>
      <c r="C378" s="33" t="s">
        <v>441</v>
      </c>
      <c r="D378" t="s">
        <v>442</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456</v>
      </c>
      <c r="C379" s="33" t="s">
        <v>441</v>
      </c>
      <c r="D379" t="s">
        <v>442</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456</v>
      </c>
      <c r="C380" s="33" t="s">
        <v>441</v>
      </c>
      <c r="D380" t="s">
        <v>442</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456</v>
      </c>
      <c r="C381" s="33" t="s">
        <v>441</v>
      </c>
      <c r="D381" t="s">
        <v>442</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456</v>
      </c>
      <c r="C382" s="33" t="s">
        <v>441</v>
      </c>
      <c r="D382" t="s">
        <v>442</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456</v>
      </c>
      <c r="C383" s="33" t="s">
        <v>441</v>
      </c>
      <c r="D383" t="s">
        <v>442</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456</v>
      </c>
      <c r="C384" s="33" t="s">
        <v>441</v>
      </c>
      <c r="D384" t="s">
        <v>442</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456</v>
      </c>
      <c r="C385" s="33" t="s">
        <v>441</v>
      </c>
      <c r="D385" t="s">
        <v>442</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456</v>
      </c>
      <c r="C386" s="33" t="s">
        <v>441</v>
      </c>
      <c r="D386" t="s">
        <v>442</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456</v>
      </c>
      <c r="C387" s="33" t="s">
        <v>441</v>
      </c>
      <c r="D387" t="s">
        <v>442</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456</v>
      </c>
      <c r="C388" s="33" t="s">
        <v>441</v>
      </c>
      <c r="D388" t="s">
        <v>442</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456</v>
      </c>
      <c r="C389" s="33" t="s">
        <v>441</v>
      </c>
      <c r="D389" t="s">
        <v>442</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456</v>
      </c>
      <c r="C390" s="33" t="s">
        <v>441</v>
      </c>
      <c r="D390" t="s">
        <v>442</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456</v>
      </c>
      <c r="C391" s="33" t="s">
        <v>441</v>
      </c>
      <c r="D391" t="s">
        <v>442</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456</v>
      </c>
      <c r="C392" s="33" t="s">
        <v>441</v>
      </c>
      <c r="D392" t="s">
        <v>442</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456</v>
      </c>
      <c r="C393" s="33" t="s">
        <v>441</v>
      </c>
      <c r="D393" t="s">
        <v>442</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456</v>
      </c>
      <c r="C394" s="33" t="s">
        <v>441</v>
      </c>
      <c r="D394" t="s">
        <v>442</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456</v>
      </c>
      <c r="C395" s="33" t="s">
        <v>441</v>
      </c>
      <c r="D395" t="s">
        <v>442</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456</v>
      </c>
      <c r="C396" s="33" t="s">
        <v>441</v>
      </c>
      <c r="D396" t="s">
        <v>442</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456</v>
      </c>
      <c r="C397" s="33" t="s">
        <v>441</v>
      </c>
      <c r="D397" t="s">
        <v>442</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456</v>
      </c>
      <c r="C398" s="33" t="s">
        <v>441</v>
      </c>
      <c r="D398" t="s">
        <v>442</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456</v>
      </c>
      <c r="C399" s="33" t="s">
        <v>441</v>
      </c>
      <c r="D399" t="s">
        <v>442</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456</v>
      </c>
      <c r="C400" s="33" t="s">
        <v>441</v>
      </c>
      <c r="D400" t="s">
        <v>442</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456</v>
      </c>
      <c r="C401" s="33" t="s">
        <v>441</v>
      </c>
      <c r="D401" t="s">
        <v>442</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456</v>
      </c>
      <c r="C402" s="33" t="s">
        <v>441</v>
      </c>
      <c r="D402" t="s">
        <v>442</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456</v>
      </c>
      <c r="C403" s="33" t="s">
        <v>441</v>
      </c>
      <c r="D403" t="s">
        <v>442</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456</v>
      </c>
      <c r="C404" s="33" t="s">
        <v>441</v>
      </c>
      <c r="D404" t="s">
        <v>443</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456</v>
      </c>
      <c r="C405" s="33" t="s">
        <v>441</v>
      </c>
      <c r="D405" t="s">
        <v>443</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456</v>
      </c>
      <c r="C406" s="33" t="s">
        <v>441</v>
      </c>
      <c r="D406" t="s">
        <v>443</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456</v>
      </c>
      <c r="C407" s="33" t="s">
        <v>441</v>
      </c>
      <c r="D407" t="s">
        <v>443</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456</v>
      </c>
      <c r="C408" s="33" t="s">
        <v>441</v>
      </c>
      <c r="D408" t="s">
        <v>443</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456</v>
      </c>
      <c r="C409" s="33" t="s">
        <v>441</v>
      </c>
      <c r="D409" t="s">
        <v>443</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456</v>
      </c>
      <c r="C410" s="33" t="s">
        <v>441</v>
      </c>
      <c r="D410" t="s">
        <v>443</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456</v>
      </c>
      <c r="C411" s="33" t="s">
        <v>441</v>
      </c>
      <c r="D411" t="s">
        <v>443</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456</v>
      </c>
      <c r="C412" s="33" t="s">
        <v>441</v>
      </c>
      <c r="D412" t="s">
        <v>443</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456</v>
      </c>
      <c r="C413" s="33" t="s">
        <v>441</v>
      </c>
      <c r="D413" t="s">
        <v>443</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456</v>
      </c>
      <c r="C414" s="33" t="s">
        <v>441</v>
      </c>
      <c r="D414" t="s">
        <v>443</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456</v>
      </c>
      <c r="C415" s="33" t="s">
        <v>441</v>
      </c>
      <c r="D415" t="s">
        <v>443</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456</v>
      </c>
      <c r="C416" s="33" t="s">
        <v>441</v>
      </c>
      <c r="D416" t="s">
        <v>443</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456</v>
      </c>
      <c r="C417" s="33" t="s">
        <v>441</v>
      </c>
      <c r="D417" t="s">
        <v>443</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456</v>
      </c>
      <c r="C418" s="33" t="s">
        <v>441</v>
      </c>
      <c r="D418" t="s">
        <v>443</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456</v>
      </c>
      <c r="C419" s="33" t="s">
        <v>441</v>
      </c>
      <c r="D419" t="s">
        <v>443</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456</v>
      </c>
      <c r="C420" s="33" t="s">
        <v>441</v>
      </c>
      <c r="D420" t="s">
        <v>443</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456</v>
      </c>
      <c r="C421" s="33" t="s">
        <v>441</v>
      </c>
      <c r="D421" t="s">
        <v>443</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456</v>
      </c>
      <c r="C422" s="33" t="s">
        <v>441</v>
      </c>
      <c r="D422" t="s">
        <v>443</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456</v>
      </c>
      <c r="C423" s="33" t="s">
        <v>441</v>
      </c>
      <c r="D423" t="s">
        <v>443</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456</v>
      </c>
      <c r="C424" s="33" t="s">
        <v>441</v>
      </c>
      <c r="D424" t="s">
        <v>443</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456</v>
      </c>
      <c r="C425" s="33" t="s">
        <v>441</v>
      </c>
      <c r="D425" t="s">
        <v>443</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456</v>
      </c>
      <c r="C426" s="33" t="s">
        <v>441</v>
      </c>
      <c r="D426" t="s">
        <v>443</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456</v>
      </c>
      <c r="C427" s="33" t="s">
        <v>441</v>
      </c>
      <c r="D427" t="s">
        <v>443</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456</v>
      </c>
      <c r="C428" s="33" t="s">
        <v>441</v>
      </c>
      <c r="D428" t="s">
        <v>443</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456</v>
      </c>
      <c r="C429" s="33" t="s">
        <v>441</v>
      </c>
      <c r="D429" t="s">
        <v>443</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456</v>
      </c>
      <c r="C430" s="33" t="s">
        <v>441</v>
      </c>
      <c r="D430" t="s">
        <v>443</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456</v>
      </c>
      <c r="C431" s="33" t="s">
        <v>441</v>
      </c>
      <c r="D431" t="s">
        <v>443</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456</v>
      </c>
      <c r="C432" s="33" t="s">
        <v>441</v>
      </c>
      <c r="D432" t="s">
        <v>443</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456</v>
      </c>
      <c r="C433" s="33" t="s">
        <v>441</v>
      </c>
      <c r="D433" t="s">
        <v>443</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456</v>
      </c>
      <c r="C434" s="33" t="s">
        <v>441</v>
      </c>
      <c r="D434" t="s">
        <v>443</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456</v>
      </c>
      <c r="C435" s="33" t="s">
        <v>441</v>
      </c>
      <c r="D435" t="s">
        <v>444</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456</v>
      </c>
      <c r="C436" s="33" t="s">
        <v>441</v>
      </c>
      <c r="D436" t="s">
        <v>444</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456</v>
      </c>
      <c r="C437" s="33" t="s">
        <v>441</v>
      </c>
      <c r="D437" t="s">
        <v>444</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456</v>
      </c>
      <c r="C438" s="33" t="s">
        <v>441</v>
      </c>
      <c r="D438" t="s">
        <v>444</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456</v>
      </c>
      <c r="C439" s="33" t="s">
        <v>441</v>
      </c>
      <c r="D439" t="s">
        <v>444</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456</v>
      </c>
      <c r="C440" s="33" t="s">
        <v>441</v>
      </c>
      <c r="D440" t="s">
        <v>444</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456</v>
      </c>
      <c r="C441" s="33" t="s">
        <v>441</v>
      </c>
      <c r="D441" t="s">
        <v>444</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456</v>
      </c>
      <c r="C442" s="33" t="s">
        <v>441</v>
      </c>
      <c r="D442" t="s">
        <v>444</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456</v>
      </c>
      <c r="C443" s="33" t="s">
        <v>441</v>
      </c>
      <c r="D443" t="s">
        <v>444</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456</v>
      </c>
      <c r="C444" s="33" t="s">
        <v>441</v>
      </c>
      <c r="D444" t="s">
        <v>444</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456</v>
      </c>
      <c r="C445" s="33" t="s">
        <v>441</v>
      </c>
      <c r="D445" t="s">
        <v>444</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456</v>
      </c>
      <c r="C446" s="33" t="s">
        <v>441</v>
      </c>
      <c r="D446" t="s">
        <v>444</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456</v>
      </c>
      <c r="C447" s="33" t="s">
        <v>441</v>
      </c>
      <c r="D447" t="s">
        <v>444</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456</v>
      </c>
      <c r="C448" s="33" t="s">
        <v>441</v>
      </c>
      <c r="D448" t="s">
        <v>444</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456</v>
      </c>
      <c r="C449" s="33" t="s">
        <v>441</v>
      </c>
      <c r="D449" t="s">
        <v>444</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456</v>
      </c>
      <c r="C450" s="33" t="s">
        <v>441</v>
      </c>
      <c r="D450" t="s">
        <v>444</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456</v>
      </c>
      <c r="C451" s="33" t="s">
        <v>441</v>
      </c>
      <c r="D451" t="s">
        <v>444</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456</v>
      </c>
      <c r="C452" s="33" t="s">
        <v>441</v>
      </c>
      <c r="D452" t="s">
        <v>444</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456</v>
      </c>
      <c r="C453" s="33" t="s">
        <v>441</v>
      </c>
      <c r="D453" t="s">
        <v>444</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456</v>
      </c>
      <c r="C454" s="33" t="s">
        <v>441</v>
      </c>
      <c r="D454" t="s">
        <v>444</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456</v>
      </c>
      <c r="C455" s="33" t="s">
        <v>441</v>
      </c>
      <c r="D455" t="s">
        <v>444</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456</v>
      </c>
      <c r="C456" s="33" t="s">
        <v>441</v>
      </c>
      <c r="D456" t="s">
        <v>444</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456</v>
      </c>
      <c r="C457" s="33" t="s">
        <v>441</v>
      </c>
      <c r="D457" t="s">
        <v>444</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456</v>
      </c>
      <c r="C458" s="33" t="s">
        <v>441</v>
      </c>
      <c r="D458" t="s">
        <v>444</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456</v>
      </c>
      <c r="C459" s="33" t="s">
        <v>441</v>
      </c>
      <c r="D459" t="s">
        <v>444</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456</v>
      </c>
      <c r="C460" s="33" t="s">
        <v>441</v>
      </c>
      <c r="D460" t="s">
        <v>444</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456</v>
      </c>
      <c r="C461" s="33" t="s">
        <v>441</v>
      </c>
      <c r="D461" t="s">
        <v>444</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456</v>
      </c>
      <c r="C462" s="33" t="s">
        <v>441</v>
      </c>
      <c r="D462" t="s">
        <v>444</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456</v>
      </c>
      <c r="C463" s="33" t="s">
        <v>441</v>
      </c>
      <c r="D463" t="s">
        <v>444</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456</v>
      </c>
      <c r="C464" s="33" t="s">
        <v>441</v>
      </c>
      <c r="D464" t="s">
        <v>444</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456</v>
      </c>
      <c r="C465" s="33" t="s">
        <v>441</v>
      </c>
      <c r="D465" t="s">
        <v>444</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456</v>
      </c>
      <c r="C466" s="33" t="s">
        <v>441</v>
      </c>
      <c r="D466" t="s">
        <v>445</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456</v>
      </c>
      <c r="C467" s="33" t="s">
        <v>441</v>
      </c>
      <c r="D467" t="s">
        <v>445</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456</v>
      </c>
      <c r="C468" s="33" t="s">
        <v>441</v>
      </c>
      <c r="D468" t="s">
        <v>445</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456</v>
      </c>
      <c r="C469" s="33" t="s">
        <v>441</v>
      </c>
      <c r="D469" t="s">
        <v>445</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456</v>
      </c>
      <c r="C470" s="33" t="s">
        <v>441</v>
      </c>
      <c r="D470" t="s">
        <v>445</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456</v>
      </c>
      <c r="C471" s="33" t="s">
        <v>441</v>
      </c>
      <c r="D471" t="s">
        <v>445</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456</v>
      </c>
      <c r="C472" s="33" t="s">
        <v>441</v>
      </c>
      <c r="D472" t="s">
        <v>445</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456</v>
      </c>
      <c r="C473" s="33" t="s">
        <v>441</v>
      </c>
      <c r="D473" t="s">
        <v>445</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456</v>
      </c>
      <c r="C474" s="33" t="s">
        <v>441</v>
      </c>
      <c r="D474" t="s">
        <v>445</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456</v>
      </c>
      <c r="C475" s="33" t="s">
        <v>441</v>
      </c>
      <c r="D475" t="s">
        <v>445</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456</v>
      </c>
      <c r="C476" s="33" t="s">
        <v>441</v>
      </c>
      <c r="D476" t="s">
        <v>445</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456</v>
      </c>
      <c r="C477" s="33" t="s">
        <v>441</v>
      </c>
      <c r="D477" t="s">
        <v>445</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456</v>
      </c>
      <c r="C478" s="33" t="s">
        <v>441</v>
      </c>
      <c r="D478" t="s">
        <v>445</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456</v>
      </c>
      <c r="C479" s="33" t="s">
        <v>441</v>
      </c>
      <c r="D479" t="s">
        <v>445</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456</v>
      </c>
      <c r="C480" s="33" t="s">
        <v>441</v>
      </c>
      <c r="D480" t="s">
        <v>445</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456</v>
      </c>
      <c r="C481" s="33" t="s">
        <v>441</v>
      </c>
      <c r="D481" t="s">
        <v>445</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456</v>
      </c>
      <c r="C482" s="33" t="s">
        <v>441</v>
      </c>
      <c r="D482" t="s">
        <v>445</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456</v>
      </c>
      <c r="C483" s="33" t="s">
        <v>441</v>
      </c>
      <c r="D483" t="s">
        <v>445</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456</v>
      </c>
      <c r="C484" s="33" t="s">
        <v>441</v>
      </c>
      <c r="D484" t="s">
        <v>445</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456</v>
      </c>
      <c r="C485" s="33" t="s">
        <v>441</v>
      </c>
      <c r="D485" t="s">
        <v>445</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456</v>
      </c>
      <c r="C486" s="33" t="s">
        <v>441</v>
      </c>
      <c r="D486" t="s">
        <v>445</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456</v>
      </c>
      <c r="C487" s="33" t="s">
        <v>441</v>
      </c>
      <c r="D487" t="s">
        <v>445</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456</v>
      </c>
      <c r="C488" s="33" t="s">
        <v>441</v>
      </c>
      <c r="D488" t="s">
        <v>445</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456</v>
      </c>
      <c r="C489" s="33" t="s">
        <v>441</v>
      </c>
      <c r="D489" t="s">
        <v>445</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456</v>
      </c>
      <c r="C490" s="33" t="s">
        <v>441</v>
      </c>
      <c r="D490" t="s">
        <v>445</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456</v>
      </c>
      <c r="C491" s="33" t="s">
        <v>441</v>
      </c>
      <c r="D491" t="s">
        <v>445</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456</v>
      </c>
      <c r="C492" s="33" t="s">
        <v>441</v>
      </c>
      <c r="D492" t="s">
        <v>445</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456</v>
      </c>
      <c r="C493" s="33" t="s">
        <v>441</v>
      </c>
      <c r="D493" t="s">
        <v>445</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456</v>
      </c>
      <c r="C494" s="33" t="s">
        <v>441</v>
      </c>
      <c r="D494" t="s">
        <v>445</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456</v>
      </c>
      <c r="C495" s="33" t="s">
        <v>441</v>
      </c>
      <c r="D495" t="s">
        <v>445</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456</v>
      </c>
      <c r="C496" s="33" t="s">
        <v>441</v>
      </c>
      <c r="D496" t="s">
        <v>445</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456</v>
      </c>
      <c r="C497" s="33" t="s">
        <v>440</v>
      </c>
      <c r="D497" t="s">
        <v>442</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456</v>
      </c>
      <c r="C498" s="33" t="s">
        <v>440</v>
      </c>
      <c r="D498" t="s">
        <v>442</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456</v>
      </c>
      <c r="C499" s="33" t="s">
        <v>440</v>
      </c>
      <c r="D499" t="s">
        <v>442</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456</v>
      </c>
      <c r="C500" s="33" t="s">
        <v>440</v>
      </c>
      <c r="D500" t="s">
        <v>442</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456</v>
      </c>
      <c r="C501" s="33" t="s">
        <v>440</v>
      </c>
      <c r="D501" t="s">
        <v>442</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456</v>
      </c>
      <c r="C502" s="33" t="s">
        <v>440</v>
      </c>
      <c r="D502" t="s">
        <v>442</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456</v>
      </c>
      <c r="C503" s="33" t="s">
        <v>440</v>
      </c>
      <c r="D503" t="s">
        <v>442</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456</v>
      </c>
      <c r="C504" s="33" t="s">
        <v>440</v>
      </c>
      <c r="D504" t="s">
        <v>442</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456</v>
      </c>
      <c r="C505" s="33" t="s">
        <v>440</v>
      </c>
      <c r="D505" t="s">
        <v>442</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456</v>
      </c>
      <c r="C506" s="33" t="s">
        <v>440</v>
      </c>
      <c r="D506" t="s">
        <v>442</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456</v>
      </c>
      <c r="C507" s="33" t="s">
        <v>440</v>
      </c>
      <c r="D507" t="s">
        <v>442</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456</v>
      </c>
      <c r="C508" s="33" t="s">
        <v>440</v>
      </c>
      <c r="D508" t="s">
        <v>442</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456</v>
      </c>
      <c r="C509" s="33" t="s">
        <v>440</v>
      </c>
      <c r="D509" t="s">
        <v>442</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456</v>
      </c>
      <c r="C510" s="33" t="s">
        <v>440</v>
      </c>
      <c r="D510" t="s">
        <v>442</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456</v>
      </c>
      <c r="C511" s="33" t="s">
        <v>440</v>
      </c>
      <c r="D511" t="s">
        <v>442</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456</v>
      </c>
      <c r="C512" s="33" t="s">
        <v>440</v>
      </c>
      <c r="D512" t="s">
        <v>442</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456</v>
      </c>
      <c r="C513" s="33" t="s">
        <v>440</v>
      </c>
      <c r="D513" t="s">
        <v>442</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456</v>
      </c>
      <c r="C514" s="33" t="s">
        <v>440</v>
      </c>
      <c r="D514" t="s">
        <v>442</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456</v>
      </c>
      <c r="C515" s="33" t="s">
        <v>440</v>
      </c>
      <c r="D515" t="s">
        <v>442</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456</v>
      </c>
      <c r="C516" s="33" t="s">
        <v>440</v>
      </c>
      <c r="D516" t="s">
        <v>442</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456</v>
      </c>
      <c r="C517" s="33" t="s">
        <v>440</v>
      </c>
      <c r="D517" t="s">
        <v>442</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456</v>
      </c>
      <c r="C518" s="33" t="s">
        <v>440</v>
      </c>
      <c r="D518" t="s">
        <v>442</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456</v>
      </c>
      <c r="C519" s="33" t="s">
        <v>440</v>
      </c>
      <c r="D519" t="s">
        <v>442</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456</v>
      </c>
      <c r="C520" s="33" t="s">
        <v>440</v>
      </c>
      <c r="D520" t="s">
        <v>442</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456</v>
      </c>
      <c r="C521" s="33" t="s">
        <v>440</v>
      </c>
      <c r="D521" t="s">
        <v>442</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456</v>
      </c>
      <c r="C522" s="33" t="s">
        <v>440</v>
      </c>
      <c r="D522" t="s">
        <v>442</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456</v>
      </c>
      <c r="C523" s="33" t="s">
        <v>440</v>
      </c>
      <c r="D523" t="s">
        <v>442</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456</v>
      </c>
      <c r="C524" s="33" t="s">
        <v>440</v>
      </c>
      <c r="D524" t="s">
        <v>442</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456</v>
      </c>
      <c r="C525" s="33" t="s">
        <v>440</v>
      </c>
      <c r="D525" t="s">
        <v>442</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456</v>
      </c>
      <c r="C526" s="33" t="s">
        <v>440</v>
      </c>
      <c r="D526" t="s">
        <v>442</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456</v>
      </c>
      <c r="C527" s="33" t="s">
        <v>440</v>
      </c>
      <c r="D527" t="s">
        <v>442</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456</v>
      </c>
      <c r="C528" s="33" t="s">
        <v>440</v>
      </c>
      <c r="D528" t="s">
        <v>443</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456</v>
      </c>
      <c r="C529" s="33" t="s">
        <v>440</v>
      </c>
      <c r="D529" t="s">
        <v>443</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456</v>
      </c>
      <c r="C530" s="33" t="s">
        <v>440</v>
      </c>
      <c r="D530" t="s">
        <v>443</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456</v>
      </c>
      <c r="C531" s="33" t="s">
        <v>440</v>
      </c>
      <c r="D531" t="s">
        <v>443</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456</v>
      </c>
      <c r="C532" s="33" t="s">
        <v>440</v>
      </c>
      <c r="D532" t="s">
        <v>443</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456</v>
      </c>
      <c r="C533" s="33" t="s">
        <v>440</v>
      </c>
      <c r="D533" t="s">
        <v>443</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456</v>
      </c>
      <c r="C534" s="33" t="s">
        <v>440</v>
      </c>
      <c r="D534" t="s">
        <v>443</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456</v>
      </c>
      <c r="C535" s="33" t="s">
        <v>440</v>
      </c>
      <c r="D535" t="s">
        <v>443</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456</v>
      </c>
      <c r="C536" s="33" t="s">
        <v>440</v>
      </c>
      <c r="D536" t="s">
        <v>443</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456</v>
      </c>
      <c r="C537" s="33" t="s">
        <v>440</v>
      </c>
      <c r="D537" t="s">
        <v>443</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456</v>
      </c>
      <c r="C538" s="33" t="s">
        <v>440</v>
      </c>
      <c r="D538" t="s">
        <v>443</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456</v>
      </c>
      <c r="C539" s="33" t="s">
        <v>440</v>
      </c>
      <c r="D539" t="s">
        <v>443</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456</v>
      </c>
      <c r="C540" s="33" t="s">
        <v>440</v>
      </c>
      <c r="D540" t="s">
        <v>443</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456</v>
      </c>
      <c r="C541" s="33" t="s">
        <v>440</v>
      </c>
      <c r="D541" t="s">
        <v>443</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456</v>
      </c>
      <c r="C542" s="33" t="s">
        <v>440</v>
      </c>
      <c r="D542" t="s">
        <v>443</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456</v>
      </c>
      <c r="C543" s="33" t="s">
        <v>440</v>
      </c>
      <c r="D543" t="s">
        <v>443</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456</v>
      </c>
      <c r="C544" s="33" t="s">
        <v>440</v>
      </c>
      <c r="D544" t="s">
        <v>443</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456</v>
      </c>
      <c r="C545" s="33" t="s">
        <v>440</v>
      </c>
      <c r="D545" t="s">
        <v>443</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456</v>
      </c>
      <c r="C546" s="33" t="s">
        <v>440</v>
      </c>
      <c r="D546" t="s">
        <v>443</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456</v>
      </c>
      <c r="C547" s="33" t="s">
        <v>440</v>
      </c>
      <c r="D547" t="s">
        <v>443</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456</v>
      </c>
      <c r="C548" s="33" t="s">
        <v>440</v>
      </c>
      <c r="D548" t="s">
        <v>443</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456</v>
      </c>
      <c r="C549" s="33" t="s">
        <v>440</v>
      </c>
      <c r="D549" t="s">
        <v>443</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456</v>
      </c>
      <c r="C550" s="33" t="s">
        <v>440</v>
      </c>
      <c r="D550" t="s">
        <v>443</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456</v>
      </c>
      <c r="C551" s="33" t="s">
        <v>440</v>
      </c>
      <c r="D551" t="s">
        <v>443</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456</v>
      </c>
      <c r="C552" s="33" t="s">
        <v>440</v>
      </c>
      <c r="D552" t="s">
        <v>443</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456</v>
      </c>
      <c r="C553" s="33" t="s">
        <v>440</v>
      </c>
      <c r="D553" t="s">
        <v>443</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456</v>
      </c>
      <c r="C554" s="33" t="s">
        <v>440</v>
      </c>
      <c r="D554" t="s">
        <v>443</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456</v>
      </c>
      <c r="C555" s="33" t="s">
        <v>440</v>
      </c>
      <c r="D555" t="s">
        <v>443</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456</v>
      </c>
      <c r="C556" s="33" t="s">
        <v>440</v>
      </c>
      <c r="D556" t="s">
        <v>443</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456</v>
      </c>
      <c r="C557" s="33" t="s">
        <v>440</v>
      </c>
      <c r="D557" t="s">
        <v>443</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456</v>
      </c>
      <c r="C558" s="33" t="s">
        <v>440</v>
      </c>
      <c r="D558" t="s">
        <v>443</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456</v>
      </c>
      <c r="C559" s="33" t="s">
        <v>440</v>
      </c>
      <c r="D559" t="s">
        <v>444</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456</v>
      </c>
      <c r="C560" s="33" t="s">
        <v>440</v>
      </c>
      <c r="D560" t="s">
        <v>444</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456</v>
      </c>
      <c r="C561" s="33" t="s">
        <v>440</v>
      </c>
      <c r="D561" t="s">
        <v>444</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456</v>
      </c>
      <c r="C562" s="33" t="s">
        <v>440</v>
      </c>
      <c r="D562" t="s">
        <v>444</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456</v>
      </c>
      <c r="C563" s="33" t="s">
        <v>440</v>
      </c>
      <c r="D563" t="s">
        <v>444</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456</v>
      </c>
      <c r="C564" s="33" t="s">
        <v>440</v>
      </c>
      <c r="D564" t="s">
        <v>444</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456</v>
      </c>
      <c r="C565" s="33" t="s">
        <v>440</v>
      </c>
      <c r="D565" t="s">
        <v>444</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456</v>
      </c>
      <c r="C566" s="33" t="s">
        <v>440</v>
      </c>
      <c r="D566" t="s">
        <v>444</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456</v>
      </c>
      <c r="C567" s="33" t="s">
        <v>440</v>
      </c>
      <c r="D567" t="s">
        <v>444</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456</v>
      </c>
      <c r="C568" s="33" t="s">
        <v>440</v>
      </c>
      <c r="D568" t="s">
        <v>444</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456</v>
      </c>
      <c r="C569" s="33" t="s">
        <v>440</v>
      </c>
      <c r="D569" t="s">
        <v>444</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456</v>
      </c>
      <c r="C570" s="33" t="s">
        <v>440</v>
      </c>
      <c r="D570" t="s">
        <v>444</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456</v>
      </c>
      <c r="C571" s="33" t="s">
        <v>440</v>
      </c>
      <c r="D571" t="s">
        <v>444</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456</v>
      </c>
      <c r="C572" s="33" t="s">
        <v>440</v>
      </c>
      <c r="D572" t="s">
        <v>444</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456</v>
      </c>
      <c r="C573" s="33" t="s">
        <v>440</v>
      </c>
      <c r="D573" t="s">
        <v>444</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456</v>
      </c>
      <c r="C574" s="33" t="s">
        <v>440</v>
      </c>
      <c r="D574" t="s">
        <v>444</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456</v>
      </c>
      <c r="C575" s="33" t="s">
        <v>440</v>
      </c>
      <c r="D575" t="s">
        <v>444</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456</v>
      </c>
      <c r="C576" s="33" t="s">
        <v>440</v>
      </c>
      <c r="D576" t="s">
        <v>444</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456</v>
      </c>
      <c r="C577" s="33" t="s">
        <v>440</v>
      </c>
      <c r="D577" t="s">
        <v>444</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456</v>
      </c>
      <c r="C578" s="33" t="s">
        <v>440</v>
      </c>
      <c r="D578" t="s">
        <v>444</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456</v>
      </c>
      <c r="C579" s="33" t="s">
        <v>440</v>
      </c>
      <c r="D579" t="s">
        <v>444</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456</v>
      </c>
      <c r="C580" s="33" t="s">
        <v>440</v>
      </c>
      <c r="D580" t="s">
        <v>444</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456</v>
      </c>
      <c r="C581" s="33" t="s">
        <v>440</v>
      </c>
      <c r="D581" t="s">
        <v>444</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456</v>
      </c>
      <c r="C582" s="33" t="s">
        <v>440</v>
      </c>
      <c r="D582" t="s">
        <v>444</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456</v>
      </c>
      <c r="C583" s="33" t="s">
        <v>440</v>
      </c>
      <c r="D583" t="s">
        <v>444</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456</v>
      </c>
      <c r="C584" s="33" t="s">
        <v>440</v>
      </c>
      <c r="D584" t="s">
        <v>444</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456</v>
      </c>
      <c r="C585" s="33" t="s">
        <v>440</v>
      </c>
      <c r="D585" t="s">
        <v>444</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456</v>
      </c>
      <c r="C586" s="33" t="s">
        <v>440</v>
      </c>
      <c r="D586" t="s">
        <v>444</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456</v>
      </c>
      <c r="C587" s="33" t="s">
        <v>440</v>
      </c>
      <c r="D587" t="s">
        <v>444</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456</v>
      </c>
      <c r="C588" s="33" t="s">
        <v>440</v>
      </c>
      <c r="D588" t="s">
        <v>444</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456</v>
      </c>
      <c r="C589" s="33" t="s">
        <v>440</v>
      </c>
      <c r="D589" t="s">
        <v>444</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456</v>
      </c>
      <c r="C590" s="33" t="s">
        <v>440</v>
      </c>
      <c r="D590" t="s">
        <v>445</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456</v>
      </c>
      <c r="C591" s="33" t="s">
        <v>440</v>
      </c>
      <c r="D591" t="s">
        <v>445</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456</v>
      </c>
      <c r="C592" s="33" t="s">
        <v>440</v>
      </c>
      <c r="D592" t="s">
        <v>445</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456</v>
      </c>
      <c r="C593" s="33" t="s">
        <v>440</v>
      </c>
      <c r="D593" t="s">
        <v>445</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456</v>
      </c>
      <c r="C594" s="33" t="s">
        <v>440</v>
      </c>
      <c r="D594" t="s">
        <v>445</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456</v>
      </c>
      <c r="C595" s="33" t="s">
        <v>440</v>
      </c>
      <c r="D595" t="s">
        <v>445</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456</v>
      </c>
      <c r="C596" s="33" t="s">
        <v>440</v>
      </c>
      <c r="D596" t="s">
        <v>445</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456</v>
      </c>
      <c r="C597" s="33" t="s">
        <v>440</v>
      </c>
      <c r="D597" t="s">
        <v>445</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456</v>
      </c>
      <c r="C598" s="33" t="s">
        <v>440</v>
      </c>
      <c r="D598" t="s">
        <v>445</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456</v>
      </c>
      <c r="C599" s="33" t="s">
        <v>440</v>
      </c>
      <c r="D599" t="s">
        <v>445</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456</v>
      </c>
      <c r="C600" s="33" t="s">
        <v>440</v>
      </c>
      <c r="D600" t="s">
        <v>445</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456</v>
      </c>
      <c r="C601" s="33" t="s">
        <v>440</v>
      </c>
      <c r="D601" t="s">
        <v>445</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456</v>
      </c>
      <c r="C602" s="33" t="s">
        <v>440</v>
      </c>
      <c r="D602" t="s">
        <v>445</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456</v>
      </c>
      <c r="C603" s="33" t="s">
        <v>440</v>
      </c>
      <c r="D603" t="s">
        <v>445</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456</v>
      </c>
      <c r="C604" s="33" t="s">
        <v>440</v>
      </c>
      <c r="D604" t="s">
        <v>445</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456</v>
      </c>
      <c r="C605" s="33" t="s">
        <v>440</v>
      </c>
      <c r="D605" t="s">
        <v>445</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456</v>
      </c>
      <c r="C606" s="33" t="s">
        <v>440</v>
      </c>
      <c r="D606" t="s">
        <v>445</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456</v>
      </c>
      <c r="C607" s="33" t="s">
        <v>440</v>
      </c>
      <c r="D607" t="s">
        <v>445</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456</v>
      </c>
      <c r="C608" s="33" t="s">
        <v>440</v>
      </c>
      <c r="D608" t="s">
        <v>445</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456</v>
      </c>
      <c r="C609" s="33" t="s">
        <v>440</v>
      </c>
      <c r="D609" t="s">
        <v>445</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456</v>
      </c>
      <c r="C610" s="33" t="s">
        <v>440</v>
      </c>
      <c r="D610" t="s">
        <v>445</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456</v>
      </c>
      <c r="C611" s="33" t="s">
        <v>440</v>
      </c>
      <c r="D611" t="s">
        <v>445</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456</v>
      </c>
      <c r="C612" s="33" t="s">
        <v>440</v>
      </c>
      <c r="D612" t="s">
        <v>445</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456</v>
      </c>
      <c r="C613" s="33" t="s">
        <v>440</v>
      </c>
      <c r="D613" t="s">
        <v>445</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456</v>
      </c>
      <c r="C614" s="33" t="s">
        <v>440</v>
      </c>
      <c r="D614" t="s">
        <v>445</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456</v>
      </c>
      <c r="C615" s="33" t="s">
        <v>440</v>
      </c>
      <c r="D615" t="s">
        <v>445</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456</v>
      </c>
      <c r="C616" s="33" t="s">
        <v>440</v>
      </c>
      <c r="D616" t="s">
        <v>445</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456</v>
      </c>
      <c r="C617" s="33" t="s">
        <v>440</v>
      </c>
      <c r="D617" t="s">
        <v>445</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456</v>
      </c>
      <c r="C618" s="33" t="s">
        <v>440</v>
      </c>
      <c r="D618" t="s">
        <v>445</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456</v>
      </c>
      <c r="C619" s="33" t="s">
        <v>440</v>
      </c>
      <c r="D619" t="s">
        <v>445</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456</v>
      </c>
      <c r="C620" s="33" t="s">
        <v>440</v>
      </c>
      <c r="D620" t="s">
        <v>445</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457</v>
      </c>
      <c r="C621" s="33" t="s">
        <v>40</v>
      </c>
      <c r="D621" t="s">
        <v>450</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457</v>
      </c>
      <c r="C622" s="33" t="s">
        <v>40</v>
      </c>
      <c r="D622" t="s">
        <v>450</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457</v>
      </c>
      <c r="C623" s="33" t="s">
        <v>40</v>
      </c>
      <c r="D623" t="s">
        <v>450</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457</v>
      </c>
      <c r="C624" s="33" t="s">
        <v>40</v>
      </c>
      <c r="D624" t="s">
        <v>450</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457</v>
      </c>
      <c r="C625" s="33" t="s">
        <v>40</v>
      </c>
      <c r="D625" t="s">
        <v>450</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457</v>
      </c>
      <c r="C626" s="33" t="s">
        <v>40</v>
      </c>
      <c r="D626" t="s">
        <v>450</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457</v>
      </c>
      <c r="C627" s="33" t="s">
        <v>40</v>
      </c>
      <c r="D627" t="s">
        <v>450</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457</v>
      </c>
      <c r="C628" s="33" t="s">
        <v>40</v>
      </c>
      <c r="D628" t="s">
        <v>450</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457</v>
      </c>
      <c r="C629" s="33" t="s">
        <v>40</v>
      </c>
      <c r="D629" t="s">
        <v>450</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457</v>
      </c>
      <c r="C630" s="33" t="s">
        <v>40</v>
      </c>
      <c r="D630" t="s">
        <v>450</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457</v>
      </c>
      <c r="C631" s="33" t="s">
        <v>40</v>
      </c>
      <c r="D631" t="s">
        <v>450</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457</v>
      </c>
      <c r="C632" s="33" t="s">
        <v>40</v>
      </c>
      <c r="D632" t="s">
        <v>450</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457</v>
      </c>
      <c r="C633" s="33" t="s">
        <v>40</v>
      </c>
      <c r="D633" t="s">
        <v>450</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457</v>
      </c>
      <c r="C634" s="33" t="s">
        <v>40</v>
      </c>
      <c r="D634" t="s">
        <v>450</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457</v>
      </c>
      <c r="C635" s="33" t="s">
        <v>40</v>
      </c>
      <c r="D635" t="s">
        <v>450</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457</v>
      </c>
      <c r="C636" s="33" t="s">
        <v>40</v>
      </c>
      <c r="D636" t="s">
        <v>450</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457</v>
      </c>
      <c r="C637" s="33" t="s">
        <v>40</v>
      </c>
      <c r="D637" t="s">
        <v>450</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457</v>
      </c>
      <c r="C638" s="33" t="s">
        <v>40</v>
      </c>
      <c r="D638" t="s">
        <v>450</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457</v>
      </c>
      <c r="C639" s="33" t="s">
        <v>40</v>
      </c>
      <c r="D639" t="s">
        <v>450</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457</v>
      </c>
      <c r="C640" s="33" t="s">
        <v>40</v>
      </c>
      <c r="D640" t="s">
        <v>450</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457</v>
      </c>
      <c r="C641" s="33" t="s">
        <v>40</v>
      </c>
      <c r="D641" t="s">
        <v>450</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457</v>
      </c>
      <c r="C642" s="33" t="s">
        <v>40</v>
      </c>
      <c r="D642" t="s">
        <v>450</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457</v>
      </c>
      <c r="C643" s="33" t="s">
        <v>40</v>
      </c>
      <c r="D643" t="s">
        <v>450</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457</v>
      </c>
      <c r="C644" s="33" t="s">
        <v>40</v>
      </c>
      <c r="D644" t="s">
        <v>450</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457</v>
      </c>
      <c r="C645" s="33" t="s">
        <v>40</v>
      </c>
      <c r="D645" t="s">
        <v>450</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457</v>
      </c>
      <c r="C646" s="33" t="s">
        <v>40</v>
      </c>
      <c r="D646" t="s">
        <v>450</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457</v>
      </c>
      <c r="C647" s="33" t="s">
        <v>40</v>
      </c>
      <c r="D647" t="s">
        <v>450</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457</v>
      </c>
      <c r="C648" s="33" t="s">
        <v>40</v>
      </c>
      <c r="D648" t="s">
        <v>450</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457</v>
      </c>
      <c r="C649" s="33" t="s">
        <v>40</v>
      </c>
      <c r="D649" t="s">
        <v>450</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457</v>
      </c>
      <c r="C650" s="33" t="s">
        <v>40</v>
      </c>
      <c r="D650" t="s">
        <v>450</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457</v>
      </c>
      <c r="C651" s="33" t="s">
        <v>40</v>
      </c>
      <c r="D651" t="s">
        <v>450</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457</v>
      </c>
      <c r="C652" s="33" t="s">
        <v>40</v>
      </c>
      <c r="D652" t="s">
        <v>451</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457</v>
      </c>
      <c r="C653" s="33" t="s">
        <v>40</v>
      </c>
      <c r="D653" t="s">
        <v>451</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457</v>
      </c>
      <c r="C654" s="33" t="s">
        <v>40</v>
      </c>
      <c r="D654" t="s">
        <v>451</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457</v>
      </c>
      <c r="C655" s="33" t="s">
        <v>40</v>
      </c>
      <c r="D655" t="s">
        <v>451</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457</v>
      </c>
      <c r="C656" s="33" t="s">
        <v>40</v>
      </c>
      <c r="D656" t="s">
        <v>451</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457</v>
      </c>
      <c r="C657" s="33" t="s">
        <v>40</v>
      </c>
      <c r="D657" t="s">
        <v>451</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457</v>
      </c>
      <c r="C658" s="33" t="s">
        <v>40</v>
      </c>
      <c r="D658" t="s">
        <v>451</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457</v>
      </c>
      <c r="C659" s="33" t="s">
        <v>40</v>
      </c>
      <c r="D659" t="s">
        <v>451</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457</v>
      </c>
      <c r="C660" s="33" t="s">
        <v>40</v>
      </c>
      <c r="D660" t="s">
        <v>451</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457</v>
      </c>
      <c r="C661" s="33" t="s">
        <v>40</v>
      </c>
      <c r="D661" t="s">
        <v>451</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457</v>
      </c>
      <c r="C662" s="33" t="s">
        <v>40</v>
      </c>
      <c r="D662" t="s">
        <v>451</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457</v>
      </c>
      <c r="C663" s="33" t="s">
        <v>40</v>
      </c>
      <c r="D663" t="s">
        <v>451</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457</v>
      </c>
      <c r="C664" s="33" t="s">
        <v>40</v>
      </c>
      <c r="D664" t="s">
        <v>451</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457</v>
      </c>
      <c r="C665" s="33" t="s">
        <v>40</v>
      </c>
      <c r="D665" t="s">
        <v>451</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457</v>
      </c>
      <c r="C666" s="33" t="s">
        <v>40</v>
      </c>
      <c r="D666" t="s">
        <v>451</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457</v>
      </c>
      <c r="C667" s="33" t="s">
        <v>40</v>
      </c>
      <c r="D667" t="s">
        <v>451</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457</v>
      </c>
      <c r="C668" s="33" t="s">
        <v>40</v>
      </c>
      <c r="D668" t="s">
        <v>451</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457</v>
      </c>
      <c r="C669" s="33" t="s">
        <v>40</v>
      </c>
      <c r="D669" t="s">
        <v>451</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457</v>
      </c>
      <c r="C670" s="33" t="s">
        <v>40</v>
      </c>
      <c r="D670" t="s">
        <v>451</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457</v>
      </c>
      <c r="C671" s="33" t="s">
        <v>40</v>
      </c>
      <c r="D671" t="s">
        <v>451</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457</v>
      </c>
      <c r="C672" s="33" t="s">
        <v>40</v>
      </c>
      <c r="D672" t="s">
        <v>451</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457</v>
      </c>
      <c r="C673" s="33" t="s">
        <v>40</v>
      </c>
      <c r="D673" t="s">
        <v>451</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457</v>
      </c>
      <c r="C674" s="33" t="s">
        <v>40</v>
      </c>
      <c r="D674" t="s">
        <v>451</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457</v>
      </c>
      <c r="C675" s="33" t="s">
        <v>40</v>
      </c>
      <c r="D675" t="s">
        <v>451</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457</v>
      </c>
      <c r="C676" s="33" t="s">
        <v>40</v>
      </c>
      <c r="D676" t="s">
        <v>451</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457</v>
      </c>
      <c r="C677" s="33" t="s">
        <v>40</v>
      </c>
      <c r="D677" t="s">
        <v>451</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457</v>
      </c>
      <c r="C678" s="33" t="s">
        <v>40</v>
      </c>
      <c r="D678" t="s">
        <v>451</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457</v>
      </c>
      <c r="C679" s="33" t="s">
        <v>40</v>
      </c>
      <c r="D679" t="s">
        <v>451</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457</v>
      </c>
      <c r="C680" s="33" t="s">
        <v>40</v>
      </c>
      <c r="D680" t="s">
        <v>451</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457</v>
      </c>
      <c r="C681" s="33" t="s">
        <v>40</v>
      </c>
      <c r="D681" t="s">
        <v>451</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457</v>
      </c>
      <c r="C682" s="33" t="s">
        <v>40</v>
      </c>
      <c r="D682" t="s">
        <v>451</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651</v>
      </c>
      <c r="C683" s="33" t="s">
        <v>478</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651</v>
      </c>
      <c r="C684" s="33" t="s">
        <v>478</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651</v>
      </c>
      <c r="C685" s="33" t="s">
        <v>478</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651</v>
      </c>
      <c r="C686" s="33" t="s">
        <v>478</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651</v>
      </c>
      <c r="C687" s="33" t="s">
        <v>478</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651</v>
      </c>
      <c r="C688" s="33" t="s">
        <v>478</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651</v>
      </c>
      <c r="C689" s="33" t="s">
        <v>478</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651</v>
      </c>
      <c r="C690" s="33" t="s">
        <v>478</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651</v>
      </c>
      <c r="C691" s="33" t="s">
        <v>478</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651</v>
      </c>
      <c r="C692" s="33" t="s">
        <v>478</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651</v>
      </c>
      <c r="C693" s="33" t="s">
        <v>478</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651</v>
      </c>
      <c r="C694" s="33" t="s">
        <v>478</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651</v>
      </c>
      <c r="C695" s="33" t="s">
        <v>478</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651</v>
      </c>
      <c r="C696" s="33" t="s">
        <v>478</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651</v>
      </c>
      <c r="C697" s="33" t="s">
        <v>478</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651</v>
      </c>
      <c r="C698" s="33" t="s">
        <v>478</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651</v>
      </c>
      <c r="C699" s="33" t="s">
        <v>478</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651</v>
      </c>
      <c r="C700" s="33" t="s">
        <v>478</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651</v>
      </c>
      <c r="C701" s="33" t="s">
        <v>478</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651</v>
      </c>
      <c r="C702" s="33" t="s">
        <v>478</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651</v>
      </c>
      <c r="C703" s="33" t="s">
        <v>478</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651</v>
      </c>
      <c r="C704" s="33" t="s">
        <v>478</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651</v>
      </c>
      <c r="C705" s="33" t="s">
        <v>478</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651</v>
      </c>
      <c r="C706" s="33" t="s">
        <v>478</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651</v>
      </c>
      <c r="C707" s="33" t="s">
        <v>478</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651</v>
      </c>
      <c r="C708" s="33" t="s">
        <v>478</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651</v>
      </c>
      <c r="C709" s="33" t="s">
        <v>478</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651</v>
      </c>
      <c r="C710" s="33" t="s">
        <v>478</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651</v>
      </c>
      <c r="C711" s="33" t="s">
        <v>478</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651</v>
      </c>
      <c r="C712" s="33" t="s">
        <v>478</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651</v>
      </c>
      <c r="C713" s="33" t="s">
        <v>478</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651</v>
      </c>
      <c r="C714" s="33" t="s">
        <v>477</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651</v>
      </c>
      <c r="C715" s="33" t="s">
        <v>477</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651</v>
      </c>
      <c r="C716" s="33" t="s">
        <v>477</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651</v>
      </c>
      <c r="C717" s="33" t="s">
        <v>477</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651</v>
      </c>
      <c r="C718" s="33" t="s">
        <v>477</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651</v>
      </c>
      <c r="C719" s="33" t="s">
        <v>477</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651</v>
      </c>
      <c r="C720" s="33" t="s">
        <v>477</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651</v>
      </c>
      <c r="C721" s="33" t="s">
        <v>477</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651</v>
      </c>
      <c r="C722" s="33" t="s">
        <v>477</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651</v>
      </c>
      <c r="C723" s="33" t="s">
        <v>477</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651</v>
      </c>
      <c r="C724" s="33" t="s">
        <v>477</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651</v>
      </c>
      <c r="C725" s="33" t="s">
        <v>477</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651</v>
      </c>
      <c r="C726" s="33" t="s">
        <v>477</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651</v>
      </c>
      <c r="C727" s="33" t="s">
        <v>477</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651</v>
      </c>
      <c r="C728" s="33" t="s">
        <v>477</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651</v>
      </c>
      <c r="C729" s="33" t="s">
        <v>477</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651</v>
      </c>
      <c r="C730" s="33" t="s">
        <v>477</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651</v>
      </c>
      <c r="C731" s="33" t="s">
        <v>477</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651</v>
      </c>
      <c r="C732" s="33" t="s">
        <v>477</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651</v>
      </c>
      <c r="C733" s="33" t="s">
        <v>477</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651</v>
      </c>
      <c r="C734" s="33" t="s">
        <v>477</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651</v>
      </c>
      <c r="C735" s="33" t="s">
        <v>477</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651</v>
      </c>
      <c r="C736" s="33" t="s">
        <v>477</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651</v>
      </c>
      <c r="C737" s="33" t="s">
        <v>477</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651</v>
      </c>
      <c r="C738" s="33" t="s">
        <v>477</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651</v>
      </c>
      <c r="C739" s="33" t="s">
        <v>477</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651</v>
      </c>
      <c r="C740" s="33" t="s">
        <v>477</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651</v>
      </c>
      <c r="C741" s="33" t="s">
        <v>477</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651</v>
      </c>
      <c r="C742" s="33" t="s">
        <v>477</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651</v>
      </c>
      <c r="C743" s="33" t="s">
        <v>477</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651</v>
      </c>
      <c r="C744" s="33" t="s">
        <v>477</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651</v>
      </c>
      <c r="C745" s="33" t="s">
        <v>483</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651</v>
      </c>
      <c r="C746" s="33" t="s">
        <v>483</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651</v>
      </c>
      <c r="C747" s="33" t="s">
        <v>483</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651</v>
      </c>
      <c r="C748" s="33" t="s">
        <v>483</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651</v>
      </c>
      <c r="C749" s="33" t="s">
        <v>483</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651</v>
      </c>
      <c r="C750" s="33" t="s">
        <v>483</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651</v>
      </c>
      <c r="C751" s="33" t="s">
        <v>483</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651</v>
      </c>
      <c r="C752" s="33" t="s">
        <v>483</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651</v>
      </c>
      <c r="C753" s="33" t="s">
        <v>483</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651</v>
      </c>
      <c r="C754" s="33" t="s">
        <v>483</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651</v>
      </c>
      <c r="C755" s="33" t="s">
        <v>483</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651</v>
      </c>
      <c r="C756" s="33" t="s">
        <v>483</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651</v>
      </c>
      <c r="C757" s="33" t="s">
        <v>483</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651</v>
      </c>
      <c r="C758" s="33" t="s">
        <v>483</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651</v>
      </c>
      <c r="C759" s="33" t="s">
        <v>483</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651</v>
      </c>
      <c r="C760" s="33" t="s">
        <v>483</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651</v>
      </c>
      <c r="C761" s="33" t="s">
        <v>483</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651</v>
      </c>
      <c r="C762" s="33" t="s">
        <v>483</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651</v>
      </c>
      <c r="C763" s="33" t="s">
        <v>483</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651</v>
      </c>
      <c r="C764" s="33" t="s">
        <v>483</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651</v>
      </c>
      <c r="C765" s="33" t="s">
        <v>483</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651</v>
      </c>
      <c r="C766" s="33" t="s">
        <v>483</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651</v>
      </c>
      <c r="C767" s="33" t="s">
        <v>483</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651</v>
      </c>
      <c r="C768" s="33" t="s">
        <v>483</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651</v>
      </c>
      <c r="C769" s="33" t="s">
        <v>483</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651</v>
      </c>
      <c r="C770" s="33" t="s">
        <v>483</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651</v>
      </c>
      <c r="C771" s="33" t="s">
        <v>483</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651</v>
      </c>
      <c r="C772" s="33" t="s">
        <v>483</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651</v>
      </c>
      <c r="C773" s="33" t="s">
        <v>483</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651</v>
      </c>
      <c r="C774" s="33" t="s">
        <v>483</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651</v>
      </c>
      <c r="C775" s="33" t="s">
        <v>483</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372</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372</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372</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372</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372</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372</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372</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652</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652</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652</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652</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652</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652</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652</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652</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652</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652</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652</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652</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652</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652</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652</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652</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652</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652</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652</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652</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652</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652</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652</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652</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652</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652</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652</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652</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652</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652</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652</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525</v>
      </c>
      <c r="C2480" s="33" t="s">
        <v>40</v>
      </c>
      <c r="D2480" s="34" t="s">
        <v>528</v>
      </c>
      <c r="E2480" s="33" t="s">
        <v>530</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525</v>
      </c>
      <c r="C2481" s="33" t="s">
        <v>40</v>
      </c>
      <c r="D2481" s="34" t="s">
        <v>528</v>
      </c>
      <c r="E2481" s="33" t="s">
        <v>530</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525</v>
      </c>
      <c r="C2482" s="33" t="s">
        <v>40</v>
      </c>
      <c r="D2482" s="34" t="s">
        <v>528</v>
      </c>
      <c r="E2482" s="33" t="s">
        <v>530</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525</v>
      </c>
      <c r="C2483" s="33" t="s">
        <v>40</v>
      </c>
      <c r="D2483" s="34" t="s">
        <v>528</v>
      </c>
      <c r="E2483" s="33" t="s">
        <v>530</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525</v>
      </c>
      <c r="C2484" s="33" t="s">
        <v>40</v>
      </c>
      <c r="D2484" s="34" t="s">
        <v>528</v>
      </c>
      <c r="E2484" s="33" t="s">
        <v>530</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525</v>
      </c>
      <c r="C2485" s="33" t="s">
        <v>40</v>
      </c>
      <c r="D2485" s="34" t="s">
        <v>528</v>
      </c>
      <c r="E2485" s="33" t="s">
        <v>530</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525</v>
      </c>
      <c r="C2486" s="33" t="s">
        <v>40</v>
      </c>
      <c r="D2486" s="34" t="s">
        <v>528</v>
      </c>
      <c r="E2486" s="33" t="s">
        <v>530</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525</v>
      </c>
      <c r="C2487" s="33" t="s">
        <v>40</v>
      </c>
      <c r="D2487" s="34" t="s">
        <v>528</v>
      </c>
      <c r="E2487" s="33" t="s">
        <v>530</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525</v>
      </c>
      <c r="C2488" s="33" t="s">
        <v>40</v>
      </c>
      <c r="D2488" s="34" t="s">
        <v>528</v>
      </c>
      <c r="E2488" s="33" t="s">
        <v>530</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525</v>
      </c>
      <c r="C2489" s="33" t="s">
        <v>40</v>
      </c>
      <c r="D2489" s="34" t="s">
        <v>528</v>
      </c>
      <c r="E2489" s="33" t="s">
        <v>530</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525</v>
      </c>
      <c r="C2490" s="33" t="s">
        <v>40</v>
      </c>
      <c r="D2490" s="34" t="s">
        <v>528</v>
      </c>
      <c r="E2490" s="33" t="s">
        <v>530</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525</v>
      </c>
      <c r="C2491" s="33" t="s">
        <v>40</v>
      </c>
      <c r="D2491" s="34" t="s">
        <v>528</v>
      </c>
      <c r="E2491" s="33" t="s">
        <v>530</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525</v>
      </c>
      <c r="C2492" s="33" t="s">
        <v>40</v>
      </c>
      <c r="D2492" s="34" t="s">
        <v>528</v>
      </c>
      <c r="E2492" s="33" t="s">
        <v>530</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525</v>
      </c>
      <c r="C2493" s="33" t="s">
        <v>40</v>
      </c>
      <c r="D2493" s="34" t="s">
        <v>528</v>
      </c>
      <c r="E2493" s="33" t="s">
        <v>530</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525</v>
      </c>
      <c r="C2494" s="33" t="s">
        <v>40</v>
      </c>
      <c r="D2494" s="34" t="s">
        <v>528</v>
      </c>
      <c r="E2494" s="33" t="s">
        <v>530</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525</v>
      </c>
      <c r="C2495" s="33" t="s">
        <v>40</v>
      </c>
      <c r="D2495" s="34" t="s">
        <v>528</v>
      </c>
      <c r="E2495" s="33" t="s">
        <v>530</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525</v>
      </c>
      <c r="C2496" s="33" t="s">
        <v>40</v>
      </c>
      <c r="D2496" s="34" t="s">
        <v>528</v>
      </c>
      <c r="E2496" s="33" t="s">
        <v>530</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525</v>
      </c>
      <c r="C2497" s="33" t="s">
        <v>40</v>
      </c>
      <c r="D2497" s="34" t="s">
        <v>528</v>
      </c>
      <c r="E2497" s="33" t="s">
        <v>530</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525</v>
      </c>
      <c r="C2498" s="33" t="s">
        <v>40</v>
      </c>
      <c r="D2498" s="34" t="s">
        <v>528</v>
      </c>
      <c r="E2498" s="33" t="s">
        <v>530</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525</v>
      </c>
      <c r="C2499" s="33" t="s">
        <v>40</v>
      </c>
      <c r="D2499" s="34" t="s">
        <v>528</v>
      </c>
      <c r="E2499" s="33" t="s">
        <v>530</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525</v>
      </c>
      <c r="C2500" s="33" t="s">
        <v>40</v>
      </c>
      <c r="D2500" s="34" t="s">
        <v>528</v>
      </c>
      <c r="E2500" s="33" t="s">
        <v>530</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525</v>
      </c>
      <c r="C2501" s="33" t="s">
        <v>40</v>
      </c>
      <c r="D2501" s="34" t="s">
        <v>528</v>
      </c>
      <c r="E2501" s="33" t="s">
        <v>530</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525</v>
      </c>
      <c r="C2502" s="33" t="s">
        <v>40</v>
      </c>
      <c r="D2502" s="34" t="s">
        <v>528</v>
      </c>
      <c r="E2502" s="33" t="s">
        <v>530</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525</v>
      </c>
      <c r="C2503" s="33" t="s">
        <v>40</v>
      </c>
      <c r="D2503" s="34" t="s">
        <v>528</v>
      </c>
      <c r="E2503" s="33" t="s">
        <v>530</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525</v>
      </c>
      <c r="C2504" s="33" t="s">
        <v>40</v>
      </c>
      <c r="D2504" s="34" t="s">
        <v>528</v>
      </c>
      <c r="E2504" s="33" t="s">
        <v>530</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525</v>
      </c>
      <c r="C2505" s="33" t="s">
        <v>40</v>
      </c>
      <c r="D2505" s="34" t="s">
        <v>528</v>
      </c>
      <c r="E2505" s="33" t="s">
        <v>530</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525</v>
      </c>
      <c r="C2506" s="33" t="s">
        <v>40</v>
      </c>
      <c r="D2506" s="34" t="s">
        <v>528</v>
      </c>
      <c r="E2506" s="33" t="s">
        <v>530</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525</v>
      </c>
      <c r="C2507" s="33" t="s">
        <v>40</v>
      </c>
      <c r="D2507" s="34" t="s">
        <v>528</v>
      </c>
      <c r="E2507" s="33" t="s">
        <v>530</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525</v>
      </c>
      <c r="C2508" s="33" t="s">
        <v>40</v>
      </c>
      <c r="D2508" s="34" t="s">
        <v>528</v>
      </c>
      <c r="E2508" s="33" t="s">
        <v>530</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525</v>
      </c>
      <c r="C2509" s="33" t="s">
        <v>40</v>
      </c>
      <c r="D2509" s="34" t="s">
        <v>528</v>
      </c>
      <c r="E2509" s="33" t="s">
        <v>530</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525</v>
      </c>
      <c r="C2510" s="33" t="s">
        <v>40</v>
      </c>
      <c r="D2510" s="34" t="s">
        <v>528</v>
      </c>
      <c r="E2510" s="33" t="s">
        <v>530</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525</v>
      </c>
      <c r="C2511" s="33" t="s">
        <v>40</v>
      </c>
      <c r="D2511" s="34" t="s">
        <v>529</v>
      </c>
      <c r="E2511" s="33" t="s">
        <v>530</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525</v>
      </c>
      <c r="C2512" s="33" t="s">
        <v>40</v>
      </c>
      <c r="D2512" s="34" t="s">
        <v>529</v>
      </c>
      <c r="E2512" s="33" t="s">
        <v>530</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525</v>
      </c>
      <c r="C2513" s="33" t="s">
        <v>40</v>
      </c>
      <c r="D2513" s="34" t="s">
        <v>529</v>
      </c>
      <c r="E2513" s="33" t="s">
        <v>530</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525</v>
      </c>
      <c r="C2514" s="33" t="s">
        <v>40</v>
      </c>
      <c r="D2514" s="34" t="s">
        <v>529</v>
      </c>
      <c r="E2514" s="33" t="s">
        <v>530</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525</v>
      </c>
      <c r="C2515" s="33" t="s">
        <v>40</v>
      </c>
      <c r="D2515" s="34" t="s">
        <v>529</v>
      </c>
      <c r="E2515" s="33" t="s">
        <v>530</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525</v>
      </c>
      <c r="C2516" s="33" t="s">
        <v>40</v>
      </c>
      <c r="D2516" s="34" t="s">
        <v>529</v>
      </c>
      <c r="E2516" s="33" t="s">
        <v>530</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525</v>
      </c>
      <c r="C2517" s="33" t="s">
        <v>40</v>
      </c>
      <c r="D2517" s="34" t="s">
        <v>529</v>
      </c>
      <c r="E2517" s="33" t="s">
        <v>530</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525</v>
      </c>
      <c r="C2518" s="33" t="s">
        <v>40</v>
      </c>
      <c r="D2518" s="34" t="s">
        <v>529</v>
      </c>
      <c r="E2518" s="33" t="s">
        <v>530</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525</v>
      </c>
      <c r="C2519" s="33" t="s">
        <v>40</v>
      </c>
      <c r="D2519" s="34" t="s">
        <v>529</v>
      </c>
      <c r="E2519" s="33" t="s">
        <v>530</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525</v>
      </c>
      <c r="C2520" s="33" t="s">
        <v>40</v>
      </c>
      <c r="D2520" s="34" t="s">
        <v>529</v>
      </c>
      <c r="E2520" s="33" t="s">
        <v>530</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525</v>
      </c>
      <c r="C2521" s="33" t="s">
        <v>40</v>
      </c>
      <c r="D2521" s="34" t="s">
        <v>529</v>
      </c>
      <c r="E2521" s="33" t="s">
        <v>530</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525</v>
      </c>
      <c r="C2522" s="33" t="s">
        <v>40</v>
      </c>
      <c r="D2522" s="34" t="s">
        <v>529</v>
      </c>
      <c r="E2522" s="33" t="s">
        <v>530</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525</v>
      </c>
      <c r="C2523" s="33" t="s">
        <v>40</v>
      </c>
      <c r="D2523" s="34" t="s">
        <v>529</v>
      </c>
      <c r="E2523" s="33" t="s">
        <v>530</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525</v>
      </c>
      <c r="C2524" s="33" t="s">
        <v>40</v>
      </c>
      <c r="D2524" s="34" t="s">
        <v>529</v>
      </c>
      <c r="E2524" s="33" t="s">
        <v>530</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525</v>
      </c>
      <c r="C2525" s="33" t="s">
        <v>40</v>
      </c>
      <c r="D2525" s="34" t="s">
        <v>529</v>
      </c>
      <c r="E2525" s="33" t="s">
        <v>530</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525</v>
      </c>
      <c r="C2526" s="33" t="s">
        <v>40</v>
      </c>
      <c r="D2526" s="34" t="s">
        <v>529</v>
      </c>
      <c r="E2526" s="33" t="s">
        <v>530</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525</v>
      </c>
      <c r="C2527" s="33" t="s">
        <v>40</v>
      </c>
      <c r="D2527" s="34" t="s">
        <v>529</v>
      </c>
      <c r="E2527" s="33" t="s">
        <v>530</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525</v>
      </c>
      <c r="C2528" s="33" t="s">
        <v>40</v>
      </c>
      <c r="D2528" s="34" t="s">
        <v>529</v>
      </c>
      <c r="E2528" s="33" t="s">
        <v>530</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525</v>
      </c>
      <c r="C2529" s="33" t="s">
        <v>40</v>
      </c>
      <c r="D2529" s="34" t="s">
        <v>529</v>
      </c>
      <c r="E2529" s="33" t="s">
        <v>530</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525</v>
      </c>
      <c r="C2530" s="33" t="s">
        <v>40</v>
      </c>
      <c r="D2530" s="34" t="s">
        <v>529</v>
      </c>
      <c r="E2530" s="33" t="s">
        <v>530</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525</v>
      </c>
      <c r="C2531" s="33" t="s">
        <v>40</v>
      </c>
      <c r="D2531" s="34" t="s">
        <v>529</v>
      </c>
      <c r="E2531" s="33" t="s">
        <v>530</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525</v>
      </c>
      <c r="C2532" s="33" t="s">
        <v>40</v>
      </c>
      <c r="D2532" s="34" t="s">
        <v>529</v>
      </c>
      <c r="E2532" s="33" t="s">
        <v>530</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525</v>
      </c>
      <c r="C2533" s="33" t="s">
        <v>40</v>
      </c>
      <c r="D2533" s="34" t="s">
        <v>529</v>
      </c>
      <c r="E2533" s="33" t="s">
        <v>530</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525</v>
      </c>
      <c r="C2534" s="33" t="s">
        <v>40</v>
      </c>
      <c r="D2534" s="34" t="s">
        <v>529</v>
      </c>
      <c r="E2534" s="33" t="s">
        <v>530</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525</v>
      </c>
      <c r="C2535" s="33" t="s">
        <v>40</v>
      </c>
      <c r="D2535" s="34" t="s">
        <v>529</v>
      </c>
      <c r="E2535" s="33" t="s">
        <v>530</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525</v>
      </c>
      <c r="C2536" s="33" t="s">
        <v>40</v>
      </c>
      <c r="D2536" s="34" t="s">
        <v>529</v>
      </c>
      <c r="E2536" s="33" t="s">
        <v>530</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525</v>
      </c>
      <c r="C2537" s="33" t="s">
        <v>40</v>
      </c>
      <c r="D2537" s="34" t="s">
        <v>529</v>
      </c>
      <c r="E2537" s="33" t="s">
        <v>530</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525</v>
      </c>
      <c r="C2538" s="33" t="s">
        <v>40</v>
      </c>
      <c r="D2538" s="34" t="s">
        <v>529</v>
      </c>
      <c r="E2538" s="33" t="s">
        <v>530</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525</v>
      </c>
      <c r="C2539" s="33" t="s">
        <v>40</v>
      </c>
      <c r="D2539" s="34" t="s">
        <v>529</v>
      </c>
      <c r="E2539" s="33" t="s">
        <v>530</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525</v>
      </c>
      <c r="C2540" s="33" t="s">
        <v>40</v>
      </c>
      <c r="D2540" s="34" t="s">
        <v>529</v>
      </c>
      <c r="E2540" s="33" t="s">
        <v>530</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525</v>
      </c>
      <c r="C2541" s="33" t="s">
        <v>40</v>
      </c>
      <c r="D2541" s="34" t="s">
        <v>529</v>
      </c>
      <c r="E2541" s="33" t="s">
        <v>530</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525</v>
      </c>
      <c r="C2542" s="33" t="s">
        <v>40</v>
      </c>
      <c r="D2542" s="34" t="s">
        <v>115</v>
      </c>
      <c r="E2542" s="33" t="s">
        <v>530</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525</v>
      </c>
      <c r="C2543" s="33" t="s">
        <v>40</v>
      </c>
      <c r="D2543" s="34" t="s">
        <v>115</v>
      </c>
      <c r="E2543" s="33" t="s">
        <v>530</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525</v>
      </c>
      <c r="C2544" s="33" t="s">
        <v>40</v>
      </c>
      <c r="D2544" s="34" t="s">
        <v>115</v>
      </c>
      <c r="E2544" s="33" t="s">
        <v>530</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525</v>
      </c>
      <c r="C2545" s="33" t="s">
        <v>40</v>
      </c>
      <c r="D2545" s="34" t="s">
        <v>115</v>
      </c>
      <c r="E2545" s="33" t="s">
        <v>530</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525</v>
      </c>
      <c r="C2546" s="33" t="s">
        <v>40</v>
      </c>
      <c r="D2546" s="34" t="s">
        <v>115</v>
      </c>
      <c r="E2546" s="33" t="s">
        <v>530</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525</v>
      </c>
      <c r="C2547" s="33" t="s">
        <v>40</v>
      </c>
      <c r="D2547" s="34" t="s">
        <v>115</v>
      </c>
      <c r="E2547" s="33" t="s">
        <v>530</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525</v>
      </c>
      <c r="C2548" s="33" t="s">
        <v>40</v>
      </c>
      <c r="D2548" s="34" t="s">
        <v>115</v>
      </c>
      <c r="E2548" s="33" t="s">
        <v>530</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525</v>
      </c>
      <c r="C2549" s="33" t="s">
        <v>40</v>
      </c>
      <c r="D2549" s="34" t="s">
        <v>115</v>
      </c>
      <c r="E2549" s="33" t="s">
        <v>530</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525</v>
      </c>
      <c r="C2550" s="33" t="s">
        <v>40</v>
      </c>
      <c r="D2550" s="34" t="s">
        <v>115</v>
      </c>
      <c r="E2550" s="33" t="s">
        <v>530</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525</v>
      </c>
      <c r="C2551" s="33" t="s">
        <v>40</v>
      </c>
      <c r="D2551" s="34" t="s">
        <v>115</v>
      </c>
      <c r="E2551" s="33" t="s">
        <v>530</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525</v>
      </c>
      <c r="C2552" s="33" t="s">
        <v>40</v>
      </c>
      <c r="D2552" s="34" t="s">
        <v>115</v>
      </c>
      <c r="E2552" s="33" t="s">
        <v>530</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525</v>
      </c>
      <c r="C2553" s="33" t="s">
        <v>40</v>
      </c>
      <c r="D2553" s="34" t="s">
        <v>115</v>
      </c>
      <c r="E2553" s="33" t="s">
        <v>530</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525</v>
      </c>
      <c r="C2554" s="33" t="s">
        <v>40</v>
      </c>
      <c r="D2554" s="34" t="s">
        <v>115</v>
      </c>
      <c r="E2554" s="33" t="s">
        <v>530</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525</v>
      </c>
      <c r="C2555" s="33" t="s">
        <v>40</v>
      </c>
      <c r="D2555" s="34" t="s">
        <v>115</v>
      </c>
      <c r="E2555" s="33" t="s">
        <v>530</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525</v>
      </c>
      <c r="C2556" s="33" t="s">
        <v>40</v>
      </c>
      <c r="D2556" s="34" t="s">
        <v>115</v>
      </c>
      <c r="E2556" s="33" t="s">
        <v>530</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525</v>
      </c>
      <c r="C2557" s="33" t="s">
        <v>40</v>
      </c>
      <c r="D2557" s="34" t="s">
        <v>115</v>
      </c>
      <c r="E2557" s="33" t="s">
        <v>530</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525</v>
      </c>
      <c r="C2558" s="33" t="s">
        <v>40</v>
      </c>
      <c r="D2558" s="34" t="s">
        <v>115</v>
      </c>
      <c r="E2558" s="33" t="s">
        <v>530</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525</v>
      </c>
      <c r="C2559" s="33" t="s">
        <v>40</v>
      </c>
      <c r="D2559" s="34" t="s">
        <v>115</v>
      </c>
      <c r="E2559" s="33" t="s">
        <v>530</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525</v>
      </c>
      <c r="C2560" s="33" t="s">
        <v>40</v>
      </c>
      <c r="D2560" s="34" t="s">
        <v>115</v>
      </c>
      <c r="E2560" s="33" t="s">
        <v>530</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525</v>
      </c>
      <c r="C2561" s="33" t="s">
        <v>40</v>
      </c>
      <c r="D2561" s="34" t="s">
        <v>115</v>
      </c>
      <c r="E2561" s="33" t="s">
        <v>530</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525</v>
      </c>
      <c r="C2562" s="33" t="s">
        <v>40</v>
      </c>
      <c r="D2562" s="34" t="s">
        <v>115</v>
      </c>
      <c r="E2562" s="33" t="s">
        <v>530</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525</v>
      </c>
      <c r="C2563" s="33" t="s">
        <v>40</v>
      </c>
      <c r="D2563" s="34" t="s">
        <v>115</v>
      </c>
      <c r="E2563" s="33" t="s">
        <v>530</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525</v>
      </c>
      <c r="C2564" s="33" t="s">
        <v>40</v>
      </c>
      <c r="D2564" s="34" t="s">
        <v>115</v>
      </c>
      <c r="E2564" s="33" t="s">
        <v>530</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525</v>
      </c>
      <c r="C2565" s="33" t="s">
        <v>40</v>
      </c>
      <c r="D2565" s="34" t="s">
        <v>115</v>
      </c>
      <c r="E2565" s="33" t="s">
        <v>530</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525</v>
      </c>
      <c r="C2566" s="33" t="s">
        <v>40</v>
      </c>
      <c r="D2566" s="34" t="s">
        <v>115</v>
      </c>
      <c r="E2566" s="33" t="s">
        <v>530</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525</v>
      </c>
      <c r="C2567" s="33" t="s">
        <v>40</v>
      </c>
      <c r="D2567" s="34" t="s">
        <v>115</v>
      </c>
      <c r="E2567" s="33" t="s">
        <v>530</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525</v>
      </c>
      <c r="C2568" s="33" t="s">
        <v>40</v>
      </c>
      <c r="D2568" s="34" t="s">
        <v>115</v>
      </c>
      <c r="E2568" s="33" t="s">
        <v>530</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525</v>
      </c>
      <c r="C2569" s="33" t="s">
        <v>40</v>
      </c>
      <c r="D2569" s="34" t="s">
        <v>115</v>
      </c>
      <c r="E2569" s="33" t="s">
        <v>530</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525</v>
      </c>
      <c r="C2570" s="33" t="s">
        <v>40</v>
      </c>
      <c r="D2570" s="34" t="s">
        <v>115</v>
      </c>
      <c r="E2570" s="33" t="s">
        <v>530</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525</v>
      </c>
      <c r="C2571" s="33" t="s">
        <v>40</v>
      </c>
      <c r="D2571" s="34" t="s">
        <v>115</v>
      </c>
      <c r="E2571" s="33" t="s">
        <v>530</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525</v>
      </c>
      <c r="C2572" s="33" t="s">
        <v>40</v>
      </c>
      <c r="D2572" s="34" t="s">
        <v>115</v>
      </c>
      <c r="E2572" s="33" t="s">
        <v>530</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373</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373</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373</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373</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373</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373</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373</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373</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373</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373</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373</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373</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373</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373</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373</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373</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373</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373</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373</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373</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373</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373</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373</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373</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373</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373</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373</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373</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373</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373</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373</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373</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373</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373</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373</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373</v>
      </c>
      <c r="C2762" s="33" t="s">
        <v>40</v>
      </c>
      <c r="D2762" s="34"/>
      <c r="E2762" s="33"/>
      <c r="F2762" s="32" t="s">
        <v>374</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373</v>
      </c>
      <c r="C2763" s="33" t="s">
        <v>40</v>
      </c>
      <c r="D2763" s="34"/>
      <c r="E2763" s="33"/>
      <c r="F2763" s="32" t="s">
        <v>374</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373</v>
      </c>
      <c r="C2764" s="33" t="s">
        <v>40</v>
      </c>
      <c r="D2764" s="34"/>
      <c r="E2764" s="33"/>
      <c r="F2764" s="32" t="s">
        <v>374</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373</v>
      </c>
      <c r="C2765" s="33" t="s">
        <v>40</v>
      </c>
      <c r="D2765" s="34"/>
      <c r="E2765" s="33"/>
      <c r="F2765" s="32" t="s">
        <v>374</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373</v>
      </c>
      <c r="C2766" s="33" t="s">
        <v>40</v>
      </c>
      <c r="D2766" s="34"/>
      <c r="E2766" s="33"/>
      <c r="F2766" s="32" t="s">
        <v>374</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373</v>
      </c>
      <c r="C2767" s="33" t="s">
        <v>40</v>
      </c>
      <c r="D2767" s="34"/>
      <c r="E2767" s="33"/>
      <c r="F2767" s="32" t="s">
        <v>375</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373</v>
      </c>
      <c r="C2768" s="33" t="s">
        <v>40</v>
      </c>
      <c r="D2768" s="34"/>
      <c r="E2768" s="33"/>
      <c r="F2768" s="32" t="s">
        <v>375</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385</v>
      </c>
      <c r="D1" t="s">
        <v>386</v>
      </c>
      <c r="E1" t="s">
        <v>387</v>
      </c>
      <c r="F1" t="s">
        <v>388</v>
      </c>
      <c r="G1" t="s">
        <v>389</v>
      </c>
      <c r="H1" t="s">
        <v>390</v>
      </c>
      <c r="I1" t="s">
        <v>391</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213</v>
      </c>
      <c r="D1" s="95" t="s">
        <v>474</v>
      </c>
      <c r="E1" s="95" t="s">
        <v>222</v>
      </c>
      <c r="F1" s="95" t="s">
        <v>214</v>
      </c>
      <c r="G1" s="95" t="s">
        <v>392</v>
      </c>
      <c r="H1" s="95" t="s">
        <v>393</v>
      </c>
      <c r="I1" s="95" t="s">
        <v>394</v>
      </c>
      <c r="J1" s="95" t="s">
        <v>395</v>
      </c>
      <c r="K1" s="95" t="s">
        <v>396</v>
      </c>
      <c r="L1" s="95" t="s">
        <v>397</v>
      </c>
      <c r="M1" s="95" t="s">
        <v>398</v>
      </c>
      <c r="N1" s="95" t="s">
        <v>399</v>
      </c>
      <c r="O1" s="95" t="s">
        <v>400</v>
      </c>
      <c r="P1" s="95" t="s">
        <v>401</v>
      </c>
      <c r="Q1" s="95" t="s">
        <v>402</v>
      </c>
      <c r="R1" s="95" t="s">
        <v>403</v>
      </c>
      <c r="S1" s="95" t="s">
        <v>404</v>
      </c>
      <c r="T1" s="95" t="s">
        <v>405</v>
      </c>
      <c r="U1" s="95" t="s">
        <v>406</v>
      </c>
      <c r="V1" s="95" t="s">
        <v>407</v>
      </c>
      <c r="W1" s="95" t="s">
        <v>408</v>
      </c>
      <c r="X1" s="95" t="s">
        <v>409</v>
      </c>
      <c r="Y1" s="95" t="s">
        <v>410</v>
      </c>
      <c r="Z1" s="95" t="s">
        <v>411</v>
      </c>
      <c r="AA1" s="95" t="s">
        <v>412</v>
      </c>
      <c r="AB1" s="95" t="s">
        <v>413</v>
      </c>
      <c r="AC1" s="95" t="s">
        <v>414</v>
      </c>
      <c r="AD1" s="95" t="s">
        <v>415</v>
      </c>
      <c r="AE1" s="95" t="s">
        <v>416</v>
      </c>
      <c r="AF1" s="95" t="s">
        <v>417</v>
      </c>
      <c r="AG1" s="95" t="s">
        <v>418</v>
      </c>
      <c r="AH1" s="95" t="s">
        <v>419</v>
      </c>
      <c r="AI1" s="95" t="s">
        <v>420</v>
      </c>
      <c r="AJ1" s="95" t="s">
        <v>421</v>
      </c>
      <c r="AK1" s="95" t="s">
        <v>422</v>
      </c>
      <c r="AL1" s="95" t="s">
        <v>423</v>
      </c>
      <c r="AM1" s="95" t="s">
        <v>424</v>
      </c>
      <c r="AN1" s="95" t="s">
        <v>425</v>
      </c>
      <c r="AO1" s="95" t="s">
        <v>426</v>
      </c>
      <c r="AP1" s="95" t="s">
        <v>427</v>
      </c>
      <c r="AQ1" s="95" t="s">
        <v>428</v>
      </c>
      <c r="AR1" s="95" t="s">
        <v>429</v>
      </c>
      <c r="AS1" s="95" t="s">
        <v>430</v>
      </c>
      <c r="AT1" s="95" t="s">
        <v>431</v>
      </c>
      <c r="AU1" s="95" t="s">
        <v>432</v>
      </c>
      <c r="AV1" s="95" t="s">
        <v>433</v>
      </c>
    </row>
    <row r="2" spans="1:48" x14ac:dyDescent="0.3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2024-03-06T14:55:09Z</dcterms:modified>
</cp:coreProperties>
</file>