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sepa-my.sharepoint.com/personal/osborne_richard_epa_gov/Documents/Profile/Documents/ACESD/"/>
    </mc:Choice>
  </mc:AlternateContent>
  <xr:revisionPtr revIDLastSave="0" documentId="8_{938B4EB6-943B-4ED6-80CE-6E9967ECFE64}" xr6:coauthVersionLast="46" xr6:coauthVersionMax="46" xr10:uidLastSave="{00000000-0000-0000-0000-000000000000}"/>
  <bookViews>
    <workbookView xWindow="-28920" yWindow="-1290" windowWidth="29040" windowHeight="15840" xr2:uid="{00000000-000D-0000-FFFF-FFFF00000000}"/>
  </bookViews>
  <sheets>
    <sheet name="Chlorophyll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4" l="1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7" i="4"/>
  <c r="D25" i="4"/>
  <c r="D26" i="4"/>
  <c r="F26" i="4" s="1"/>
  <c r="D23" i="4"/>
  <c r="D24" i="4"/>
  <c r="F23" i="4" l="1"/>
  <c r="J15" i="4" s="1"/>
  <c r="F24" i="4"/>
  <c r="F25" i="4"/>
  <c r="J16" i="4" s="1"/>
  <c r="D8" i="4"/>
  <c r="G23" i="4" l="1"/>
  <c r="G25" i="4"/>
  <c r="D15" i="4"/>
  <c r="D9" i="4"/>
  <c r="F9" i="4" l="1"/>
  <c r="F15" i="4"/>
  <c r="D22" i="4"/>
  <c r="D21" i="4"/>
  <c r="D20" i="4"/>
  <c r="D19" i="4"/>
  <c r="D18" i="4"/>
  <c r="D17" i="4"/>
  <c r="D16" i="4"/>
  <c r="D14" i="4"/>
  <c r="D13" i="4"/>
  <c r="D12" i="4"/>
  <c r="D11" i="4"/>
  <c r="D10" i="4"/>
  <c r="D7" i="4"/>
  <c r="F7" i="4" s="1"/>
  <c r="F17" i="4" l="1"/>
  <c r="F18" i="4"/>
  <c r="F22" i="4"/>
  <c r="F14" i="4"/>
  <c r="F19" i="4"/>
  <c r="F12" i="4"/>
  <c r="F21" i="4"/>
  <c r="F13" i="4"/>
  <c r="F8" i="4"/>
  <c r="J7" i="4" s="1"/>
  <c r="F10" i="4"/>
  <c r="J8" i="4" s="1"/>
  <c r="F11" i="4"/>
  <c r="F16" i="4"/>
  <c r="J11" i="4" s="1"/>
  <c r="F20" i="4"/>
  <c r="J14" i="4" l="1"/>
  <c r="G7" i="4"/>
  <c r="G17" i="4"/>
  <c r="G15" i="4"/>
  <c r="J10" i="4"/>
  <c r="J13" i="4"/>
  <c r="J12" i="4"/>
  <c r="J9" i="4"/>
  <c r="G19" i="4"/>
  <c r="G21" i="4"/>
  <c r="G11" i="4"/>
  <c r="G13" i="4"/>
  <c r="G9" i="4"/>
  <c r="G29" i="4" l="1"/>
  <c r="G28" i="4"/>
  <c r="G2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newuser</author>
  </authors>
  <commentList>
    <comment ref="C6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newuser:</t>
        </r>
        <r>
          <rPr>
            <sz val="8"/>
            <color indexed="81"/>
            <rFont val="Tahoma"/>
            <family val="2"/>
          </rPr>
          <t xml:space="preserve">
This is the value that we read off of the fluorometer.</t>
        </r>
      </text>
    </comment>
    <comment ref="D6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newuser:</t>
        </r>
        <r>
          <rPr>
            <sz val="8"/>
            <color indexed="81"/>
            <rFont val="Tahoma"/>
            <family val="2"/>
          </rPr>
          <t xml:space="preserve">
Fluoresence value (column D) - blank value (in cell C4)</t>
        </r>
      </text>
    </comment>
    <comment ref="E6" authorId="0" shapeId="0" xr:uid="{00000000-0006-0000-0000-000003000000}">
      <text>
        <r>
          <rPr>
            <b/>
            <sz val="10"/>
            <color indexed="81"/>
            <rFont val="Tahoma"/>
            <family val="2"/>
          </rPr>
          <t>newuser:</t>
        </r>
        <r>
          <rPr>
            <sz val="10"/>
            <color indexed="81"/>
            <rFont val="Tahoma"/>
            <family val="2"/>
          </rPr>
          <t xml:space="preserve">
mg chl per liter acetone. We use 10 ml of acetone for extractions</t>
        </r>
      </text>
    </comment>
    <comment ref="F6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newuser:</t>
        </r>
        <r>
          <rPr>
            <sz val="8"/>
            <color indexed="81"/>
            <rFont val="Tahoma"/>
            <family val="2"/>
          </rPr>
          <t xml:space="preserve">
concentration of seawater. We typically filter 100 ml of seawater.</t>
        </r>
      </text>
    </comment>
  </commentList>
</comments>
</file>

<file path=xl/sharedStrings.xml><?xml version="1.0" encoding="utf-8"?>
<sst xmlns="http://schemas.openxmlformats.org/spreadsheetml/2006/main" count="13" uniqueCount="13">
  <si>
    <t>Sample #</t>
  </si>
  <si>
    <t>Station</t>
  </si>
  <si>
    <t>Blank</t>
  </si>
  <si>
    <t>Flouresence</t>
  </si>
  <si>
    <t>Blank Corrected</t>
  </si>
  <si>
    <t>Acetone</t>
  </si>
  <si>
    <t>Value</t>
  </si>
  <si>
    <t>Sample Date:</t>
  </si>
  <si>
    <t>Std 1</t>
  </si>
  <si>
    <t>Std 2</t>
  </si>
  <si>
    <t>conc. (ug/l)</t>
  </si>
  <si>
    <t>FINAL conc. (ug/l)</t>
  </si>
  <si>
    <t>Slope of 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</si>
</sst>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1" fillId="0" borderId="0" xfId="0" applyFont="1"/>
    <xf numFmtId="0" fontId="0" fillId="0" borderId="6" xfId="0" applyFill="1" applyBorder="1"/>
    <xf numFmtId="14" fontId="0" fillId="0" borderId="0" xfId="0" applyNumberFormat="1" applyFill="1"/>
    <xf numFmtId="0" fontId="0" fillId="0" borderId="4" xfId="0" applyFill="1" applyBorder="1"/>
    <xf numFmtId="0" fontId="0" fillId="0" borderId="0" xfId="0" applyFill="1"/>
    <xf numFmtId="2" fontId="0" fillId="0" borderId="0" xfId="0" applyNumberFormat="1"/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workbookViewId="0">
      <selection activeCell="C6" sqref="C6"/>
    </sheetView>
  </sheetViews>
  <sheetFormatPr defaultRowHeight="15" x14ac:dyDescent="0.25"/>
  <cols>
    <col min="1" max="1" width="10.5703125" bestFit="1" customWidth="1"/>
    <col min="3" max="3" width="11.85546875" bestFit="1" customWidth="1"/>
    <col min="4" max="4" width="15.140625" bestFit="1" customWidth="1"/>
    <col min="5" max="5" width="11" bestFit="1" customWidth="1"/>
    <col min="6" max="6" width="16.5703125" bestFit="1" customWidth="1"/>
    <col min="7" max="7" width="9.140625" style="13"/>
  </cols>
  <sheetData>
    <row r="1" spans="1:10" x14ac:dyDescent="0.25">
      <c r="A1" s="7" t="s">
        <v>7</v>
      </c>
      <c r="C1" s="3"/>
      <c r="D1" s="4" t="s">
        <v>6</v>
      </c>
      <c r="F1" t="s">
        <v>12</v>
      </c>
    </row>
    <row r="2" spans="1:10" x14ac:dyDescent="0.25">
      <c r="A2" s="9">
        <v>44515</v>
      </c>
      <c r="C2" s="5" t="s">
        <v>8</v>
      </c>
      <c r="D2" s="10">
        <v>228.77</v>
      </c>
      <c r="E2" s="11"/>
      <c r="F2" s="11">
        <v>0.16689999999999999</v>
      </c>
    </row>
    <row r="3" spans="1:10" x14ac:dyDescent="0.25">
      <c r="A3" s="9"/>
      <c r="C3" s="5" t="s">
        <v>9</v>
      </c>
      <c r="D3" s="10">
        <v>223.19</v>
      </c>
      <c r="E3" s="11"/>
      <c r="F3" s="11"/>
    </row>
    <row r="4" spans="1:10" x14ac:dyDescent="0.25">
      <c r="C4" s="6" t="s">
        <v>2</v>
      </c>
      <c r="D4" s="8">
        <v>0.2</v>
      </c>
    </row>
    <row r="5" spans="1:10" x14ac:dyDescent="0.25">
      <c r="E5" t="s">
        <v>5</v>
      </c>
    </row>
    <row r="6" spans="1:10" x14ac:dyDescent="0.25">
      <c r="A6" t="s">
        <v>0</v>
      </c>
      <c r="B6" t="s">
        <v>1</v>
      </c>
      <c r="C6" t="s">
        <v>3</v>
      </c>
      <c r="D6" t="s">
        <v>4</v>
      </c>
      <c r="E6" s="1" t="s">
        <v>10</v>
      </c>
      <c r="F6" s="1" t="s">
        <v>11</v>
      </c>
    </row>
    <row r="7" spans="1:10" x14ac:dyDescent="0.25">
      <c r="A7">
        <v>1</v>
      </c>
      <c r="B7">
        <v>1</v>
      </c>
      <c r="C7">
        <v>70.040000000000006</v>
      </c>
      <c r="D7">
        <f>C7-$D$4</f>
        <v>69.84</v>
      </c>
      <c r="E7" s="2">
        <f>(D7*$F$2)</f>
        <v>11.656295999999999</v>
      </c>
      <c r="F7" s="2">
        <f>E7*(10/100)</f>
        <v>1.1656295999999999</v>
      </c>
      <c r="G7" s="13">
        <f>STDEV(F7:F8)/AVERAGE(F7:F8)</f>
        <v>0.10250442282556831</v>
      </c>
      <c r="H7">
        <v>1</v>
      </c>
      <c r="I7">
        <v>20211115</v>
      </c>
      <c r="J7" s="12">
        <f>AVERAGE(F7:F8)</f>
        <v>1.0868528</v>
      </c>
    </row>
    <row r="8" spans="1:10" x14ac:dyDescent="0.25">
      <c r="A8">
        <v>2</v>
      </c>
      <c r="B8">
        <v>1</v>
      </c>
      <c r="C8">
        <v>60.6</v>
      </c>
      <c r="D8">
        <f>C8-$D$4</f>
        <v>60.4</v>
      </c>
      <c r="E8" s="2">
        <f t="shared" ref="E8:E26" si="0">(D8*$F$2)</f>
        <v>10.08076</v>
      </c>
      <c r="F8" s="2">
        <f t="shared" ref="F8:F22" si="1">E8*(10/100)</f>
        <v>1.008076</v>
      </c>
      <c r="H8">
        <v>2</v>
      </c>
      <c r="I8">
        <v>20211115</v>
      </c>
      <c r="J8" s="12">
        <f>AVERAGE(F9,F10)</f>
        <v>1.1490230499999998</v>
      </c>
    </row>
    <row r="9" spans="1:10" x14ac:dyDescent="0.25">
      <c r="A9">
        <v>3</v>
      </c>
      <c r="B9">
        <v>2</v>
      </c>
      <c r="C9">
        <v>84.88</v>
      </c>
      <c r="D9">
        <f t="shared" ref="D9:D22" si="2">C9-$D$4</f>
        <v>84.679999999999993</v>
      </c>
      <c r="E9" s="2">
        <f t="shared" si="0"/>
        <v>14.133091999999998</v>
      </c>
      <c r="F9" s="2">
        <f t="shared" si="1"/>
        <v>1.4133091999999998</v>
      </c>
      <c r="G9" s="13">
        <f>STDEV(F9:F10)/AVERAGE(F9:F10)</f>
        <v>0.3252824716417746</v>
      </c>
      <c r="H9">
        <v>3</v>
      </c>
      <c r="I9">
        <v>20211115</v>
      </c>
      <c r="J9" s="12">
        <f>AVERAGE(F11,F12)</f>
        <v>1.1429312</v>
      </c>
    </row>
    <row r="10" spans="1:10" x14ac:dyDescent="0.25">
      <c r="A10">
        <v>4</v>
      </c>
      <c r="B10">
        <v>2</v>
      </c>
      <c r="C10">
        <v>53.21</v>
      </c>
      <c r="D10">
        <f t="shared" si="2"/>
        <v>53.01</v>
      </c>
      <c r="E10" s="2">
        <f t="shared" si="0"/>
        <v>8.8473689999999987</v>
      </c>
      <c r="F10" s="2">
        <f t="shared" si="1"/>
        <v>0.88473689999999994</v>
      </c>
      <c r="H10">
        <v>4</v>
      </c>
      <c r="I10">
        <v>20211115</v>
      </c>
      <c r="J10" s="12">
        <f>AVERAGE(F13,F14)</f>
        <v>1.1181465500000001</v>
      </c>
    </row>
    <row r="11" spans="1:10" x14ac:dyDescent="0.25">
      <c r="A11">
        <v>5</v>
      </c>
      <c r="B11">
        <v>3</v>
      </c>
      <c r="C11">
        <v>72.08</v>
      </c>
      <c r="D11">
        <f t="shared" si="2"/>
        <v>71.88</v>
      </c>
      <c r="E11" s="2">
        <f t="shared" si="0"/>
        <v>11.996771999999998</v>
      </c>
      <c r="F11" s="2">
        <f t="shared" si="1"/>
        <v>1.1996772</v>
      </c>
      <c r="G11" s="13">
        <f>STDEV(F11:F12)/AVERAGE(F11:F12)</f>
        <v>7.0215042524365195E-2</v>
      </c>
      <c r="H11">
        <v>5</v>
      </c>
      <c r="I11">
        <v>20211115</v>
      </c>
      <c r="J11" s="12">
        <f>AVERAGE(F15,F16)</f>
        <v>2.5817761000000004</v>
      </c>
    </row>
    <row r="12" spans="1:10" x14ac:dyDescent="0.25">
      <c r="A12">
        <v>6</v>
      </c>
      <c r="B12">
        <v>3</v>
      </c>
      <c r="C12">
        <v>65.28</v>
      </c>
      <c r="D12">
        <f t="shared" si="2"/>
        <v>65.08</v>
      </c>
      <c r="E12" s="2">
        <f t="shared" si="0"/>
        <v>10.861851999999999</v>
      </c>
      <c r="F12" s="2">
        <f t="shared" si="1"/>
        <v>1.0861851999999999</v>
      </c>
      <c r="H12">
        <v>6</v>
      </c>
      <c r="I12">
        <v>20211115</v>
      </c>
      <c r="J12" s="12">
        <f>AVERAGE(F17,F18)</f>
        <v>2.5941267000000003</v>
      </c>
    </row>
    <row r="13" spans="1:10" x14ac:dyDescent="0.25">
      <c r="A13">
        <v>7</v>
      </c>
      <c r="B13">
        <v>4</v>
      </c>
      <c r="C13">
        <v>64.180000000000007</v>
      </c>
      <c r="D13">
        <f t="shared" si="2"/>
        <v>63.980000000000004</v>
      </c>
      <c r="E13" s="2">
        <f t="shared" si="0"/>
        <v>10.678262</v>
      </c>
      <c r="F13" s="2">
        <f t="shared" si="1"/>
        <v>1.0678262000000001</v>
      </c>
      <c r="G13" s="13">
        <f>STDEV(F13:F14)/AVERAGE(F13:F14)</f>
        <v>6.3644359885885113E-2</v>
      </c>
      <c r="H13">
        <v>7</v>
      </c>
      <c r="I13">
        <v>20211115</v>
      </c>
      <c r="J13" s="12">
        <f>AVERAGE(F19:F20)</f>
        <v>1.49567435</v>
      </c>
    </row>
    <row r="14" spans="1:10" x14ac:dyDescent="0.25">
      <c r="A14">
        <v>8</v>
      </c>
      <c r="B14">
        <v>4</v>
      </c>
      <c r="C14">
        <v>70.209999999999994</v>
      </c>
      <c r="D14">
        <f t="shared" si="2"/>
        <v>70.009999999999991</v>
      </c>
      <c r="E14" s="2">
        <f t="shared" si="0"/>
        <v>11.684668999999998</v>
      </c>
      <c r="F14" s="2">
        <f t="shared" si="1"/>
        <v>1.1684668999999999</v>
      </c>
      <c r="H14">
        <v>8</v>
      </c>
      <c r="I14">
        <v>20211115</v>
      </c>
      <c r="J14" s="12">
        <f>AVERAGE(F21,F22)</f>
        <v>1.08510035</v>
      </c>
    </row>
    <row r="15" spans="1:10" x14ac:dyDescent="0.25">
      <c r="A15">
        <v>9</v>
      </c>
      <c r="B15">
        <v>5</v>
      </c>
      <c r="C15">
        <v>110.68</v>
      </c>
      <c r="D15">
        <f t="shared" si="2"/>
        <v>110.48</v>
      </c>
      <c r="E15" s="2">
        <f t="shared" si="0"/>
        <v>18.439112000000002</v>
      </c>
      <c r="F15" s="2">
        <f t="shared" si="1"/>
        <v>1.8439112000000002</v>
      </c>
      <c r="G15" s="13">
        <f>STDEV(F15:F16)/AVERAGE(F15:F16)</f>
        <v>0.40417856094456323</v>
      </c>
      <c r="H15">
        <v>9</v>
      </c>
      <c r="I15">
        <v>20211115</v>
      </c>
      <c r="J15" s="12">
        <f>AVERAGE(F23,F24)</f>
        <v>0.92116282499999991</v>
      </c>
    </row>
    <row r="16" spans="1:10" x14ac:dyDescent="0.25">
      <c r="A16">
        <v>10</v>
      </c>
      <c r="B16">
        <v>5</v>
      </c>
      <c r="C16">
        <v>199.1</v>
      </c>
      <c r="D16">
        <f t="shared" si="2"/>
        <v>198.9</v>
      </c>
      <c r="E16" s="2">
        <f t="shared" si="0"/>
        <v>33.19641</v>
      </c>
      <c r="F16" s="2">
        <f t="shared" si="1"/>
        <v>3.3196410000000003</v>
      </c>
      <c r="H16">
        <v>10</v>
      </c>
      <c r="I16">
        <v>20211115</v>
      </c>
      <c r="J16" s="12">
        <f>AVERAGE(F25,F26)</f>
        <v>1.05973155</v>
      </c>
    </row>
    <row r="17" spans="1:7" x14ac:dyDescent="0.25">
      <c r="A17">
        <v>11</v>
      </c>
      <c r="B17">
        <v>6</v>
      </c>
      <c r="C17">
        <v>151.09</v>
      </c>
      <c r="D17">
        <f t="shared" si="2"/>
        <v>150.89000000000001</v>
      </c>
      <c r="E17" s="2">
        <f t="shared" si="0"/>
        <v>25.183541000000002</v>
      </c>
      <c r="F17" s="2">
        <f t="shared" si="1"/>
        <v>2.5183541000000003</v>
      </c>
      <c r="G17" s="13">
        <f>STDEV(F17:F18)/AVERAGE(F17:F18)</f>
        <v>4.1308174568447778E-2</v>
      </c>
    </row>
    <row r="18" spans="1:7" x14ac:dyDescent="0.25">
      <c r="A18">
        <v>12</v>
      </c>
      <c r="B18">
        <v>6</v>
      </c>
      <c r="C18">
        <v>160.16999999999999</v>
      </c>
      <c r="D18">
        <f t="shared" si="2"/>
        <v>159.97</v>
      </c>
      <c r="E18" s="2">
        <f t="shared" si="0"/>
        <v>26.698992999999998</v>
      </c>
      <c r="F18" s="2">
        <f t="shared" si="1"/>
        <v>2.6698993</v>
      </c>
    </row>
    <row r="19" spans="1:7" x14ac:dyDescent="0.25">
      <c r="A19">
        <v>13</v>
      </c>
      <c r="B19">
        <v>7</v>
      </c>
      <c r="C19">
        <v>112.05</v>
      </c>
      <c r="D19">
        <f t="shared" si="2"/>
        <v>111.85</v>
      </c>
      <c r="E19" s="2">
        <f t="shared" si="0"/>
        <v>18.667764999999999</v>
      </c>
      <c r="F19" s="2">
        <f t="shared" si="1"/>
        <v>1.8667765000000001</v>
      </c>
      <c r="G19" s="13">
        <f>STDEV(F19:F20)/AVERAGE(F19:F20)</f>
        <v>0.35089034826051219</v>
      </c>
    </row>
    <row r="20" spans="1:7" x14ac:dyDescent="0.25">
      <c r="A20">
        <v>14</v>
      </c>
      <c r="B20">
        <v>7</v>
      </c>
      <c r="C20">
        <v>67.58</v>
      </c>
      <c r="D20">
        <f t="shared" si="2"/>
        <v>67.38</v>
      </c>
      <c r="E20" s="2">
        <f t="shared" si="0"/>
        <v>11.245721999999999</v>
      </c>
      <c r="F20" s="2">
        <f t="shared" si="1"/>
        <v>1.1245722</v>
      </c>
    </row>
    <row r="21" spans="1:7" x14ac:dyDescent="0.25">
      <c r="A21">
        <v>15</v>
      </c>
      <c r="B21">
        <v>8</v>
      </c>
      <c r="C21">
        <v>52.32</v>
      </c>
      <c r="D21">
        <f t="shared" si="2"/>
        <v>52.12</v>
      </c>
      <c r="E21" s="2">
        <f t="shared" si="0"/>
        <v>8.6988279999999989</v>
      </c>
      <c r="F21" s="2">
        <f t="shared" si="1"/>
        <v>0.86988279999999996</v>
      </c>
      <c r="G21" s="13">
        <f>STDEV(F21:F22)/AVERAGE(F21:F22)</f>
        <v>0.28049348437746741</v>
      </c>
    </row>
    <row r="22" spans="1:7" x14ac:dyDescent="0.25">
      <c r="A22">
        <v>16</v>
      </c>
      <c r="B22">
        <v>8</v>
      </c>
      <c r="C22">
        <v>78.11</v>
      </c>
      <c r="D22">
        <f t="shared" si="2"/>
        <v>77.91</v>
      </c>
      <c r="E22" s="2">
        <f t="shared" si="0"/>
        <v>13.003178999999999</v>
      </c>
      <c r="F22" s="2">
        <f t="shared" si="1"/>
        <v>1.3003179</v>
      </c>
    </row>
    <row r="23" spans="1:7" x14ac:dyDescent="0.25">
      <c r="A23">
        <v>17</v>
      </c>
      <c r="B23">
        <v>9</v>
      </c>
      <c r="C23">
        <v>124.1</v>
      </c>
      <c r="D23">
        <f t="shared" ref="D23:D24" si="3">C23-$D$4</f>
        <v>123.89999999999999</v>
      </c>
      <c r="E23" s="2">
        <f t="shared" si="0"/>
        <v>20.678909999999998</v>
      </c>
      <c r="F23" s="2">
        <f>E23*(5/100)</f>
        <v>1.0339455</v>
      </c>
      <c r="G23" s="13">
        <f>STDEV(F23:F24)/AVERAGE(F23:F24)</f>
        <v>0.17314939797501819</v>
      </c>
    </row>
    <row r="24" spans="1:7" x14ac:dyDescent="0.25">
      <c r="A24">
        <v>18</v>
      </c>
      <c r="B24">
        <v>9</v>
      </c>
      <c r="C24">
        <v>97.07</v>
      </c>
      <c r="D24">
        <f t="shared" si="3"/>
        <v>96.86999999999999</v>
      </c>
      <c r="E24" s="2">
        <f t="shared" si="0"/>
        <v>16.167602999999996</v>
      </c>
      <c r="F24" s="2">
        <f>E24*(5/100)</f>
        <v>0.80838014999999985</v>
      </c>
    </row>
    <row r="25" spans="1:7" x14ac:dyDescent="0.25">
      <c r="A25">
        <v>19</v>
      </c>
      <c r="B25">
        <v>10</v>
      </c>
      <c r="C25">
        <v>72.13</v>
      </c>
      <c r="D25">
        <f t="shared" ref="D25:D26" si="4">C25-$D$4</f>
        <v>71.929999999999993</v>
      </c>
      <c r="E25" s="2">
        <f t="shared" si="0"/>
        <v>12.005116999999998</v>
      </c>
      <c r="F25" s="2">
        <f t="shared" ref="F25:F26" si="5">E25*(10/100)</f>
        <v>1.2005116999999998</v>
      </c>
      <c r="G25" s="13">
        <f>STDEV(F25:F26)/AVERAGE(F25:F26)</f>
        <v>0.18787135047825826</v>
      </c>
    </row>
    <row r="26" spans="1:7" x14ac:dyDescent="0.25">
      <c r="A26">
        <v>20</v>
      </c>
      <c r="B26">
        <v>10</v>
      </c>
      <c r="C26">
        <v>55.26</v>
      </c>
      <c r="D26">
        <f t="shared" si="4"/>
        <v>55.059999999999995</v>
      </c>
      <c r="E26" s="2">
        <f t="shared" si="0"/>
        <v>9.1895139999999991</v>
      </c>
      <c r="F26" s="2">
        <f t="shared" si="5"/>
        <v>0.91895139999999997</v>
      </c>
    </row>
    <row r="27" spans="1:7" x14ac:dyDescent="0.25">
      <c r="E27" s="2"/>
      <c r="G27" s="14">
        <f>AVERAGE(G7:G26)</f>
        <v>0.19995376134818604</v>
      </c>
    </row>
    <row r="28" spans="1:7" x14ac:dyDescent="0.25">
      <c r="G28" s="14">
        <f>MIN(G8:G26)</f>
        <v>4.1308174568447778E-2</v>
      </c>
    </row>
    <row r="29" spans="1:7" x14ac:dyDescent="0.25">
      <c r="G29" s="14">
        <f>MAX(G9:G26)</f>
        <v>0.40417856094456323</v>
      </c>
    </row>
    <row r="30" spans="1:7" x14ac:dyDescent="0.25">
      <c r="G30" s="14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Chlorophyll</vt:lpstr>
    </vt:vector>
  </TitlesOfParts>
  <Company>US-EPA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newuser</dc:creator>
  <cp:lastModifiedBy>Osborne, Richard</cp:lastModifiedBy>
  <dcterms:created xsi:type="dcterms:W3CDTF">2014-01-21T14:16:08Z</dcterms:created>
  <dcterms:modified xsi:type="dcterms:W3CDTF">2021-11-30T14:28:27Z</dcterms:modified>
</cp:coreProperties>
</file>