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E9B12D38-72A2-4530-8821-B8A2AB44DA64}" xr6:coauthVersionLast="46" xr6:coauthVersionMax="46" xr10:uidLastSave="{00000000-0000-0000-0000-000000000000}"/>
  <bookViews>
    <workbookView xWindow="-110" yWindow="-110" windowWidth="19420" windowHeight="10420" tabRatio="734" firstSheet="2" activeTab="4" xr2:uid="{00000000-000D-0000-FFFF-FFFF00000000}"/>
  </bookViews>
  <sheets>
    <sheet name="Cover Sheet" sheetId="3" r:id="rId1"/>
    <sheet name="Hep Clearance Calcs" sheetId="4" r:id="rId2"/>
    <sheet name="Hep Data for Prism" sheetId="5" r:id="rId3"/>
    <sheet name="Assay Summary" sheetId="6" r:id="rId4"/>
    <sheet name="Data063021" sheetId="1" r:id="rId5"/>
    <sheet name="Data071421" sheetId="8" r:id="rId6"/>
    <sheet name="745_stability" sheetId="12" r:id="rId7"/>
    <sheet name="MDL _949" sheetId="9" r:id="rId8"/>
    <sheet name="MDL_Ametryn" sheetId="10" r:id="rId9"/>
    <sheet name="MDL_745" sheetId="7" r:id="rId10"/>
    <sheet name="ValueList_Helper" sheetId="2" state="hidden" r:id="rId11"/>
  </sheets>
  <definedNames>
    <definedName name="_xlnm.Print_Area" localSheetId="1">'Hep Clearance Calcs'!$D$1:$H$23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3" i="5" l="1"/>
  <c r="H40" i="5" l="1"/>
  <c r="H39" i="5"/>
  <c r="H38" i="5"/>
  <c r="H29" i="5"/>
  <c r="U7" i="4"/>
  <c r="E69" i="3"/>
  <c r="D69" i="3"/>
  <c r="T5" i="12"/>
  <c r="W8" i="12" s="1"/>
  <c r="U5" i="12"/>
  <c r="T8" i="12"/>
  <c r="U8" i="12"/>
  <c r="T11" i="12"/>
  <c r="U11" i="12"/>
  <c r="T14" i="12"/>
  <c r="U14" i="12"/>
  <c r="T17" i="12"/>
  <c r="U17" i="12"/>
  <c r="W18" i="12"/>
  <c r="AC19" i="12" s="1"/>
  <c r="T20" i="12"/>
  <c r="U20" i="12"/>
  <c r="W21" i="12"/>
  <c r="AC20" i="12" s="1"/>
  <c r="X8" i="12" l="1"/>
  <c r="AB16" i="12"/>
  <c r="W19" i="12"/>
  <c r="AD19" i="12" s="1"/>
  <c r="W16" i="12"/>
  <c r="AD18" i="12" s="1"/>
  <c r="W7" i="12"/>
  <c r="AD15" i="12" s="1"/>
  <c r="W10" i="12"/>
  <c r="AD16" i="12" s="1"/>
  <c r="W6" i="12"/>
  <c r="AC15" i="12" s="1"/>
  <c r="W11" i="12"/>
  <c r="W14" i="12"/>
  <c r="W20" i="12"/>
  <c r="W17" i="12"/>
  <c r="W13" i="12"/>
  <c r="AD17" i="12" s="1"/>
  <c r="W9" i="12"/>
  <c r="AC16" i="12" s="1"/>
  <c r="W22" i="12"/>
  <c r="AD20" i="12" s="1"/>
  <c r="W12" i="12"/>
  <c r="AC17" i="12" s="1"/>
  <c r="W15" i="12"/>
  <c r="AC18" i="12" s="1"/>
  <c r="W5" i="12"/>
  <c r="X11" i="12" l="1"/>
  <c r="Y11" i="12"/>
  <c r="AB17" i="12"/>
  <c r="AB19" i="12"/>
  <c r="X17" i="12"/>
  <c r="Y17" i="12"/>
  <c r="AB20" i="12"/>
  <c r="X20" i="12"/>
  <c r="Y20" i="12"/>
  <c r="X5" i="12"/>
  <c r="AB15" i="12"/>
  <c r="Y5" i="12"/>
  <c r="Y14" i="12"/>
  <c r="AB18" i="12"/>
  <c r="X14" i="12"/>
  <c r="Y8" i="12"/>
  <c r="D76" i="3" l="1"/>
  <c r="D75" i="3"/>
  <c r="G8" i="4"/>
  <c r="G7" i="4"/>
  <c r="F8" i="4"/>
  <c r="F7" i="4"/>
  <c r="F97" i="5"/>
  <c r="F96" i="5"/>
  <c r="F95" i="5"/>
  <c r="T7" i="4" l="1"/>
  <c r="J14" i="10"/>
  <c r="J15" i="10" s="1"/>
  <c r="J14" i="9"/>
  <c r="J15" i="9" s="1"/>
  <c r="J14" i="7"/>
  <c r="J15" i="7" s="1"/>
  <c r="G5" i="5"/>
  <c r="I5" i="5"/>
  <c r="J5" i="5" s="1"/>
  <c r="G6" i="5"/>
  <c r="N6" i="5"/>
  <c r="O6" i="5"/>
  <c r="P6" i="5"/>
  <c r="G7" i="5"/>
  <c r="N7" i="5"/>
  <c r="O7" i="5"/>
  <c r="P7" i="5"/>
  <c r="G8" i="5"/>
  <c r="I8" i="5"/>
  <c r="J8" i="5" s="1"/>
  <c r="N8" i="5"/>
  <c r="O8" i="5"/>
  <c r="P8" i="5"/>
  <c r="G9" i="5"/>
  <c r="N9" i="5"/>
  <c r="O9" i="5"/>
  <c r="P9" i="5"/>
  <c r="G10" i="5"/>
  <c r="N10" i="5"/>
  <c r="O10" i="5"/>
  <c r="P10" i="5"/>
  <c r="G11" i="5"/>
  <c r="I11" i="5"/>
  <c r="J11" i="5" s="1"/>
  <c r="N11" i="5"/>
  <c r="O11" i="5"/>
  <c r="P11" i="5"/>
  <c r="G12" i="5"/>
  <c r="G13" i="5"/>
  <c r="G14" i="5"/>
  <c r="I14" i="5"/>
  <c r="J14" i="5" s="1"/>
  <c r="G15" i="5"/>
  <c r="G16" i="5"/>
  <c r="G17" i="5"/>
  <c r="I17" i="5"/>
  <c r="J17" i="5" s="1"/>
  <c r="G18" i="5"/>
  <c r="G19" i="5"/>
  <c r="G20" i="5"/>
  <c r="I20" i="5"/>
  <c r="J20" i="5" s="1"/>
  <c r="G21" i="5"/>
  <c r="G22" i="5"/>
  <c r="G26" i="5"/>
  <c r="I26" i="5"/>
  <c r="J26" i="5" s="1"/>
  <c r="G27" i="5"/>
  <c r="G28" i="5"/>
  <c r="N28" i="5"/>
  <c r="O28" i="5"/>
  <c r="P28" i="5"/>
  <c r="G29" i="5"/>
  <c r="I29" i="5"/>
  <c r="J29" i="5" s="1"/>
  <c r="N29" i="5"/>
  <c r="O29" i="5"/>
  <c r="P29" i="5"/>
  <c r="G30" i="5"/>
  <c r="G31" i="5"/>
  <c r="G32" i="5"/>
  <c r="I32" i="5"/>
  <c r="J32" i="5" s="1"/>
  <c r="G33" i="5"/>
  <c r="N33" i="5"/>
  <c r="O33" i="5"/>
  <c r="P33" i="5"/>
  <c r="G34" i="5"/>
  <c r="N34" i="5"/>
  <c r="O34" i="5"/>
  <c r="P34" i="5"/>
  <c r="G35" i="5"/>
  <c r="H35" i="5"/>
  <c r="I35" i="5"/>
  <c r="J35" i="5" s="1"/>
  <c r="G36" i="5"/>
  <c r="H36" i="5"/>
  <c r="G37" i="5"/>
  <c r="H37" i="5"/>
  <c r="G42" i="5"/>
  <c r="I42" i="5"/>
  <c r="J42" i="5" s="1"/>
  <c r="G43" i="5"/>
  <c r="N43" i="5"/>
  <c r="O43" i="5"/>
  <c r="P43" i="5"/>
  <c r="G44" i="5"/>
  <c r="N44" i="5"/>
  <c r="O44" i="5"/>
  <c r="P44" i="5"/>
  <c r="G45" i="5"/>
  <c r="I45" i="5"/>
  <c r="J45" i="5" s="1"/>
  <c r="N45" i="5"/>
  <c r="O45" i="5"/>
  <c r="P45" i="5"/>
  <c r="G46" i="5"/>
  <c r="N46" i="5"/>
  <c r="O46" i="5"/>
  <c r="P46" i="5"/>
  <c r="G47" i="5"/>
  <c r="N47" i="5"/>
  <c r="O47" i="5"/>
  <c r="P47" i="5"/>
  <c r="G48" i="5"/>
  <c r="I48" i="5"/>
  <c r="J48" i="5" s="1"/>
  <c r="P48" i="5"/>
  <c r="G49" i="5"/>
  <c r="G50" i="5"/>
  <c r="G51" i="5"/>
  <c r="I51" i="5"/>
  <c r="J51" i="5" s="1"/>
  <c r="G52" i="5"/>
  <c r="G53" i="5"/>
  <c r="G54" i="5"/>
  <c r="I54" i="5"/>
  <c r="J54" i="5" s="1"/>
  <c r="G55" i="5"/>
  <c r="G56" i="5"/>
  <c r="N48" i="5"/>
  <c r="O48" i="5"/>
  <c r="G58" i="5"/>
  <c r="G59" i="5"/>
  <c r="G63" i="5"/>
  <c r="I63" i="5"/>
  <c r="J63" i="5" s="1"/>
  <c r="G64" i="5"/>
  <c r="G65" i="5"/>
  <c r="N65" i="5"/>
  <c r="O65" i="5"/>
  <c r="P65" i="5"/>
  <c r="G66" i="5"/>
  <c r="I66" i="5"/>
  <c r="J66" i="5" s="1"/>
  <c r="N66" i="5"/>
  <c r="O66" i="5"/>
  <c r="P66" i="5"/>
  <c r="G67" i="5"/>
  <c r="G68" i="5"/>
  <c r="G69" i="5"/>
  <c r="I69" i="5"/>
  <c r="J69" i="5" s="1"/>
  <c r="G70" i="5"/>
  <c r="N70" i="5"/>
  <c r="O70" i="5"/>
  <c r="P70" i="5"/>
  <c r="G71" i="5"/>
  <c r="N71" i="5"/>
  <c r="O71" i="5"/>
  <c r="P71" i="5"/>
  <c r="G72" i="5"/>
  <c r="H72" i="5"/>
  <c r="I72" i="5"/>
  <c r="J72" i="5"/>
  <c r="G73" i="5"/>
  <c r="H73" i="5"/>
  <c r="G74" i="5"/>
  <c r="H74" i="5"/>
  <c r="G80" i="5"/>
  <c r="I80" i="5"/>
  <c r="J80" i="5"/>
  <c r="G81" i="5"/>
  <c r="N81" i="5"/>
  <c r="O81" i="5"/>
  <c r="P81" i="5"/>
  <c r="G82" i="5"/>
  <c r="N82" i="5"/>
  <c r="O82" i="5"/>
  <c r="P82" i="5"/>
  <c r="G83" i="5"/>
  <c r="I83" i="5"/>
  <c r="J83" i="5" s="1"/>
  <c r="N83" i="5"/>
  <c r="O83" i="5"/>
  <c r="P83" i="5"/>
  <c r="G84" i="5"/>
  <c r="N84" i="5"/>
  <c r="O84" i="5"/>
  <c r="P84" i="5"/>
  <c r="G85" i="5"/>
  <c r="N85" i="5"/>
  <c r="O85" i="5"/>
  <c r="P85" i="5"/>
  <c r="G86" i="5"/>
  <c r="I86" i="5"/>
  <c r="J86" i="5" s="1"/>
  <c r="N86" i="5"/>
  <c r="O86" i="5"/>
  <c r="P86" i="5"/>
  <c r="G87" i="5"/>
  <c r="G88" i="5"/>
  <c r="G89" i="5"/>
  <c r="I89" i="5"/>
  <c r="J89" i="5" s="1"/>
  <c r="G90" i="5"/>
  <c r="G91" i="5"/>
  <c r="G92" i="5"/>
  <c r="I92" i="5"/>
  <c r="J92" i="5" s="1"/>
  <c r="G93" i="5"/>
  <c r="G94" i="5"/>
  <c r="G95" i="5"/>
  <c r="I95" i="5"/>
  <c r="J95" i="5" s="1"/>
  <c r="G96" i="5"/>
  <c r="G97" i="5"/>
  <c r="G101" i="5"/>
  <c r="I101" i="5"/>
  <c r="J101" i="5"/>
  <c r="G102" i="5"/>
  <c r="G103" i="5"/>
  <c r="N103" i="5"/>
  <c r="O103" i="5"/>
  <c r="P103" i="5"/>
  <c r="G104" i="5"/>
  <c r="I104" i="5"/>
  <c r="J104" i="5"/>
  <c r="N104" i="5"/>
  <c r="O104" i="5"/>
  <c r="P104" i="5"/>
  <c r="G105" i="5"/>
  <c r="G106" i="5"/>
  <c r="G107" i="5"/>
  <c r="I107" i="5"/>
  <c r="J107" i="5"/>
  <c r="G108" i="5"/>
  <c r="N108" i="5"/>
  <c r="O108" i="5"/>
  <c r="P108" i="5"/>
  <c r="G109" i="5"/>
  <c r="N109" i="5"/>
  <c r="O109" i="5"/>
  <c r="P109" i="5"/>
  <c r="G110" i="5"/>
  <c r="H110" i="5"/>
  <c r="I110" i="5"/>
  <c r="J110" i="5" s="1"/>
  <c r="G111" i="5"/>
  <c r="H111" i="5"/>
  <c r="N111" i="5"/>
  <c r="P111" i="5"/>
  <c r="G112" i="5"/>
  <c r="H112" i="5"/>
  <c r="I117" i="5"/>
  <c r="J117" i="5"/>
  <c r="N118" i="5"/>
  <c r="O118" i="5"/>
  <c r="P118" i="5"/>
  <c r="N119" i="5"/>
  <c r="O119" i="5"/>
  <c r="P119" i="5"/>
  <c r="I120" i="5"/>
  <c r="J120" i="5"/>
  <c r="N120" i="5"/>
  <c r="O120" i="5"/>
  <c r="P120" i="5"/>
  <c r="N121" i="5"/>
  <c r="O121" i="5"/>
  <c r="P121" i="5"/>
  <c r="N122" i="5"/>
  <c r="O122" i="5"/>
  <c r="P122" i="5"/>
  <c r="I123" i="5"/>
  <c r="J123" i="5"/>
  <c r="N123" i="5"/>
  <c r="O123" i="5"/>
  <c r="P123" i="5"/>
  <c r="I126" i="5"/>
  <c r="J126" i="5"/>
  <c r="I129" i="5"/>
  <c r="J129" i="5"/>
  <c r="I132" i="5"/>
  <c r="J132" i="5"/>
  <c r="I138" i="5"/>
  <c r="J138" i="5"/>
  <c r="N140" i="5"/>
  <c r="O140" i="5"/>
  <c r="P140" i="5"/>
  <c r="I141" i="5"/>
  <c r="J141" i="5"/>
  <c r="N141" i="5"/>
  <c r="O141" i="5"/>
  <c r="P141" i="5"/>
  <c r="G143" i="5"/>
  <c r="I144" i="5"/>
  <c r="J144" i="5" s="1"/>
  <c r="N145" i="5"/>
  <c r="O145" i="5"/>
  <c r="P145" i="5"/>
  <c r="N146" i="5"/>
  <c r="O146" i="5"/>
  <c r="P146" i="5"/>
  <c r="H147" i="5"/>
  <c r="P148" i="5" s="1"/>
  <c r="I147" i="5"/>
  <c r="J147" i="5"/>
  <c r="H148" i="5"/>
  <c r="N148" i="5"/>
  <c r="H149" i="5"/>
  <c r="P7" i="4"/>
  <c r="Q7" i="4" s="1"/>
  <c r="Z7" i="4" s="1"/>
  <c r="F64" i="3" s="1"/>
  <c r="P8" i="4"/>
  <c r="Q8" i="4" s="1"/>
  <c r="X8" i="4"/>
  <c r="Y8" i="4" s="1"/>
  <c r="H63" i="4"/>
  <c r="Z8" i="4" l="1"/>
  <c r="F65" i="3" s="1"/>
  <c r="P73" i="5"/>
  <c r="N36" i="5"/>
  <c r="P36" i="5"/>
  <c r="I57" i="5"/>
  <c r="J57" i="5" s="1"/>
  <c r="G57" i="5"/>
</calcChain>
</file>

<file path=xl/sharedStrings.xml><?xml version="1.0" encoding="utf-8"?>
<sst xmlns="http://schemas.openxmlformats.org/spreadsheetml/2006/main" count="2055" uniqueCount="731">
  <si>
    <t>G5-959 Hep602221 Inactive T240c</t>
  </si>
  <si>
    <t>7010_1_062921130.D</t>
  </si>
  <si>
    <t>Accuracy</t>
  </si>
  <si>
    <t>G5-745 Hep062221 T60b</t>
  </si>
  <si>
    <t>DoubleBlank</t>
  </si>
  <si>
    <t>7010_1_062921043.D</t>
  </si>
  <si>
    <t>7010_1_062921004.D</t>
  </si>
  <si>
    <t>G5-959 Hep602221 Media T0a</t>
  </si>
  <si>
    <t>7010_1_062921116.D</t>
  </si>
  <si>
    <t>MFOET (ISTD) Results</t>
  </si>
  <si>
    <t>HC_G5 CC 1</t>
  </si>
  <si>
    <t>G5-Ametryn Hep062221 T15a</t>
  </si>
  <si>
    <t>RT</t>
  </si>
  <si>
    <t>G5-Ametryn Hep062221 Media T240a</t>
  </si>
  <si>
    <t>7010_1_062921024.D</t>
  </si>
  <si>
    <t>HC_G5 QCCC 5</t>
  </si>
  <si>
    <t>7010_1_062921098.D</t>
  </si>
  <si>
    <t>7010_1_062921113.D</t>
  </si>
  <si>
    <t>7010_1_062921016.D</t>
  </si>
  <si>
    <t>G5-Ametryn Hep062221 T60a</t>
  </si>
  <si>
    <t>G5-959 Hep602221 Inactive T0a</t>
  </si>
  <si>
    <t>HC_G5 CC 13</t>
  </si>
  <si>
    <t>7010_1_062921078.D</t>
  </si>
  <si>
    <t>7010_1_062921034.D</t>
  </si>
  <si>
    <t>7010_1_062921019.D</t>
  </si>
  <si>
    <t>7010_1_062921131.D</t>
  </si>
  <si>
    <t>7010_1_062921041.D</t>
  </si>
  <si>
    <t>7010_1_062921128.D</t>
  </si>
  <si>
    <t>G5-Ametryn Hep062221 Media T240c</t>
  </si>
  <si>
    <t>Blank</t>
  </si>
  <si>
    <t>7010_1_062921063.D</t>
  </si>
  <si>
    <t>7010_1_062921054.D</t>
  </si>
  <si>
    <t>HC_G5 CC 10</t>
  </si>
  <si>
    <t>G5-745 Hep062221 Media T0c</t>
  </si>
  <si>
    <t>G5-949 Hep602221 Inactive T240b</t>
  </si>
  <si>
    <t>7010_1_062921149.D</t>
  </si>
  <si>
    <t>7010_1_062921100.D</t>
  </si>
  <si>
    <t>Exp. Conc.</t>
  </si>
  <si>
    <t>HC_G5 QCCC 8</t>
  </si>
  <si>
    <t>G5-949 Hep602221 Media T240b</t>
  </si>
  <si>
    <t>G5-745 Hep062221 Inactive T240a</t>
  </si>
  <si>
    <t>959 Results</t>
  </si>
  <si>
    <t>7010_1_062921114.D</t>
  </si>
  <si>
    <t>Final Conc.</t>
  </si>
  <si>
    <t>7010_1_062921071.D</t>
  </si>
  <si>
    <t>G5-745 Hep062221 T0b</t>
  </si>
  <si>
    <t>G5-Ametryn Hep062221 Media T0c</t>
  </si>
  <si>
    <t>7010_1_062921102.D</t>
  </si>
  <si>
    <t>7010_1_062921106.D</t>
  </si>
  <si>
    <t>G5-745 Hep062221 Media T0b</t>
  </si>
  <si>
    <t>2</t>
  </si>
  <si>
    <t>7010_1_062921035.D</t>
  </si>
  <si>
    <t>G5-959 Hep602221 T240c</t>
  </si>
  <si>
    <t>7010_1_062921032.D</t>
  </si>
  <si>
    <t>G5-949 Hep062221 T0b</t>
  </si>
  <si>
    <t>7010_1_062921033.D</t>
  </si>
  <si>
    <t>G5-959 Hep602221 Media T240b</t>
  </si>
  <si>
    <t>Sample</t>
  </si>
  <si>
    <t>Level</t>
  </si>
  <si>
    <t>7010_1_062921097.D</t>
  </si>
  <si>
    <t>G5-Ametryn Hep062221 Inactive T240c</t>
  </si>
  <si>
    <t>QC</t>
  </si>
  <si>
    <t>G5-745 Hep062221 Inactive T0c</t>
  </si>
  <si>
    <t>G5-745 Hep062221 T120b</t>
  </si>
  <si>
    <t>482</t>
  </si>
  <si>
    <t>7010_1_062921021.D</t>
  </si>
  <si>
    <t>G5-959 Hep602221 Media T240c</t>
  </si>
  <si>
    <t>G5-949 Hep062221 T0a</t>
  </si>
  <si>
    <t>7010_1_062921055.D</t>
  </si>
  <si>
    <t>G5-949 Hep602221 Inactive T0c</t>
  </si>
  <si>
    <t>7010_1_062921124.D</t>
  </si>
  <si>
    <t>G5-Ametryn Hep062221 T120a</t>
  </si>
  <si>
    <t>G5-949 Hep062221 T0c</t>
  </si>
  <si>
    <t>G5-Ametryn Hep062221 Inactive T240a</t>
  </si>
  <si>
    <t>G5-949 Hep602221 T240b</t>
  </si>
  <si>
    <t>G5-Ametryn Hep062221 T0b</t>
  </si>
  <si>
    <t>G5-Ametryn Hep062221 Inactive T240b</t>
  </si>
  <si>
    <t>MatrixSpikeDup</t>
  </si>
  <si>
    <t>HC_G5 CC 6</t>
  </si>
  <si>
    <t>7010_1_062921150.D</t>
  </si>
  <si>
    <t>7010_1_062921067.D</t>
  </si>
  <si>
    <t>7010_1_062921062.D</t>
  </si>
  <si>
    <t>7010_1_062921007.D</t>
  </si>
  <si>
    <t>HC_G5 CC 11</t>
  </si>
  <si>
    <t>G5-959 Hep602221 Inactive T240a</t>
  </si>
  <si>
    <t>MFHET (ISTD) Results</t>
  </si>
  <si>
    <t>G5-Ametryn Hep062221 Inactive T0b</t>
  </si>
  <si>
    <t>7010_1_062921027.D</t>
  </si>
  <si>
    <t>7010_1_062921046.D</t>
  </si>
  <si>
    <t>7010_1_062921013.D</t>
  </si>
  <si>
    <t>7010_1_062921117.D</t>
  </si>
  <si>
    <t>7010_1_062921119.D</t>
  </si>
  <si>
    <t>7010_1_062921123.D</t>
  </si>
  <si>
    <t>HC_G5 CC 2</t>
  </si>
  <si>
    <t>7010_1_062921068.D</t>
  </si>
  <si>
    <t>G5-959 Hep602221 T240a</t>
  </si>
  <si>
    <t>Comment</t>
  </si>
  <si>
    <t>7010_1_062921039.D</t>
  </si>
  <si>
    <t>7010_1_062921099.D</t>
  </si>
  <si>
    <t>10</t>
  </si>
  <si>
    <t>7010_1_062921051.D</t>
  </si>
  <si>
    <t>G5-745 Hep062221 T30a</t>
  </si>
  <si>
    <t>G5-Ametryn Hep062221 T240a</t>
  </si>
  <si>
    <t>7010_1_062921003.D</t>
  </si>
  <si>
    <t>7010_1_062921129.D</t>
  </si>
  <si>
    <t>G5-745 Hep062221 T30b</t>
  </si>
  <si>
    <t>Cal</t>
  </si>
  <si>
    <t>13</t>
  </si>
  <si>
    <t>G5-745 Hep062221 Media T240c</t>
  </si>
  <si>
    <t>7010_1_062921132.D</t>
  </si>
  <si>
    <t>745 Results</t>
  </si>
  <si>
    <t>HC_G5 QCCC 11</t>
  </si>
  <si>
    <t>949 Results</t>
  </si>
  <si>
    <t>G5-Ametryn Hep062221 Media T0b</t>
  </si>
  <si>
    <t>7010_1_062921031.D</t>
  </si>
  <si>
    <t>7010_1_062921050.D</t>
  </si>
  <si>
    <t>HC_G5 CC 15</t>
  </si>
  <si>
    <t>7010_1_062921108.D</t>
  </si>
  <si>
    <t>G5-745 Hep062221 T30c</t>
  </si>
  <si>
    <t>MatrixSpike</t>
  </si>
  <si>
    <t>G5-Ametryn Hep062221 T15b</t>
  </si>
  <si>
    <t>Data File</t>
  </si>
  <si>
    <t>7010_1_062921133.D</t>
  </si>
  <si>
    <t>7010_1_062921040.D</t>
  </si>
  <si>
    <t>G5-745 Hep062221 T120c</t>
  </si>
  <si>
    <t>G5-745 Hep062221 T15b</t>
  </si>
  <si>
    <t>7010_1_062921080.D</t>
  </si>
  <si>
    <t>G5-Ametryn Hep062221 T120b</t>
  </si>
  <si>
    <t>G5-745 Hep062221 T120a</t>
  </si>
  <si>
    <t>G5-Ametryn Hep062221 T120c</t>
  </si>
  <si>
    <t>G5-949 Hep602221 Inactive T240a</t>
  </si>
  <si>
    <t>G5-959 Hep602221 Media T0b</t>
  </si>
  <si>
    <t>7010_1_062921012.D</t>
  </si>
  <si>
    <t>3</t>
  </si>
  <si>
    <t>7010_1_062921148.D</t>
  </si>
  <si>
    <t>7010_1_062921011.D</t>
  </si>
  <si>
    <t>G5-745 Hep062221 Inactive T0b</t>
  </si>
  <si>
    <t>7010_1_062921053.D</t>
  </si>
  <si>
    <t>Name</t>
  </si>
  <si>
    <t>7010_1_062921065.D</t>
  </si>
  <si>
    <t>7010_1_062921045.D</t>
  </si>
  <si>
    <t>7010_1_062921103.D</t>
  </si>
  <si>
    <t>7010_1_062921091.D</t>
  </si>
  <si>
    <t>7010_1_062921081.D</t>
  </si>
  <si>
    <t>7010_1_062921084.D</t>
  </si>
  <si>
    <t>G5-745 Hep062221 T0a</t>
  </si>
  <si>
    <t>G5-745 Hep062221 Inactive T240b</t>
  </si>
  <si>
    <t>7010_1_062921073.D</t>
  </si>
  <si>
    <t>7010_1_062921079.D</t>
  </si>
  <si>
    <t>Type</t>
  </si>
  <si>
    <t>7010_1_062921030.D</t>
  </si>
  <si>
    <t>8</t>
  </si>
  <si>
    <t>949 Method</t>
  </si>
  <si>
    <t>7010_1_062921025.D</t>
  </si>
  <si>
    <t>7010_1_062921074.D</t>
  </si>
  <si>
    <t>7010_1_062921127.D</t>
  </si>
  <si>
    <t>7010_1_062921015.D</t>
  </si>
  <si>
    <t>Acq. Date-Time</t>
  </si>
  <si>
    <t>G5-745 Hep062221 T60c</t>
  </si>
  <si>
    <t>7010_1_062921092.D</t>
  </si>
  <si>
    <t>HC_G5 CC 8</t>
  </si>
  <si>
    <t>7010_1_062921038.D</t>
  </si>
  <si>
    <t>7010_1_062921093.D</t>
  </si>
  <si>
    <t>G5-949 Hep602221 Media T0b</t>
  </si>
  <si>
    <t>G5-949 Hep602221 T240a</t>
  </si>
  <si>
    <t>7010_1_062921026.D</t>
  </si>
  <si>
    <t>Area</t>
  </si>
  <si>
    <t>7010_1_062921047.D</t>
  </si>
  <si>
    <t>G5-745 Hep062221 Media T240b</t>
  </si>
  <si>
    <t>G5-745 Hep062221 Inactive T0a</t>
  </si>
  <si>
    <t>7010_1_062921082.D</t>
  </si>
  <si>
    <t>7010_1_062921105.D</t>
  </si>
  <si>
    <t>G5-Ametryn Hep062221 T30b</t>
  </si>
  <si>
    <t>G5-Ametryn Hep062221 Media T240b</t>
  </si>
  <si>
    <t>G5-949 Hep602221 Media T240c</t>
  </si>
  <si>
    <t>7010_1_062921070.D</t>
  </si>
  <si>
    <t>G5-949 Hep602221 T240c</t>
  </si>
  <si>
    <t>G5-959 Hep062221 T0c</t>
  </si>
  <si>
    <t>G5-959 Hep602221 Inactive T0b</t>
  </si>
  <si>
    <t>7010_1_062921044.D</t>
  </si>
  <si>
    <t>7010_1_062921008.D</t>
  </si>
  <si>
    <t>G5-745 Hep062221 Media T0a</t>
  </si>
  <si>
    <t>G5-745 Hep062221 T0c</t>
  </si>
  <si>
    <t>7010_1_062921076.D</t>
  </si>
  <si>
    <t>7010_1_062921115.D</t>
  </si>
  <si>
    <t>271</t>
  </si>
  <si>
    <t>7010_1_062921089.D</t>
  </si>
  <si>
    <t>G5-Ametryn Hep062221 T0c</t>
  </si>
  <si>
    <t>G5-959 Hep602221 T240b</t>
  </si>
  <si>
    <t>G5-Ametryn Hep062221 T60c</t>
  </si>
  <si>
    <t>7010_1_062921151.D</t>
  </si>
  <si>
    <t>HC_G5 CC 12</t>
  </si>
  <si>
    <t>7010_1_062921088.D</t>
  </si>
  <si>
    <t>7010_1_062921069.D</t>
  </si>
  <si>
    <t>G5-Ametryn Hep062221 T60b</t>
  </si>
  <si>
    <t>G5-959 Hep062221 T0b</t>
  </si>
  <si>
    <t>7010_1_062921112.D</t>
  </si>
  <si>
    <t>7010_1_062921022.D</t>
  </si>
  <si>
    <t>G5-Ametryn Hep062221 T15c</t>
  </si>
  <si>
    <t>G5-959 Hep602221 Media T0c</t>
  </si>
  <si>
    <t>7010_1_062921077.D</t>
  </si>
  <si>
    <t>7010_1_062921120.D</t>
  </si>
  <si>
    <t>7010_1_062921083.D</t>
  </si>
  <si>
    <t>ResponseCheck</t>
  </si>
  <si>
    <t>HC_G5 CC 4</t>
  </si>
  <si>
    <t>1</t>
  </si>
  <si>
    <t>7010_1_062921104.D</t>
  </si>
  <si>
    <t>Info.</t>
  </si>
  <si>
    <t>7010_1_062921009.D</t>
  </si>
  <si>
    <t>HC_G5 CC 9</t>
  </si>
  <si>
    <t>7010_1_062921049.D</t>
  </si>
  <si>
    <t>7010_1_062921052.D</t>
  </si>
  <si>
    <t>7010_1_062921125.D</t>
  </si>
  <si>
    <t>7010_1_062921006.D</t>
  </si>
  <si>
    <t>G5-Ametryn Hep062221 Inactive T0a</t>
  </si>
  <si>
    <t>7010_1_062921122.D</t>
  </si>
  <si>
    <t>HC_G5 CC 5</t>
  </si>
  <si>
    <t>G5-Ametryn Hep062221 T0a</t>
  </si>
  <si>
    <t>7010_1_062921056.D</t>
  </si>
  <si>
    <t>7010_1_062921042.D</t>
  </si>
  <si>
    <t>907</t>
  </si>
  <si>
    <t>G5-745 Hep062221 T240a</t>
  </si>
  <si>
    <t>11</t>
  </si>
  <si>
    <t>7010_1_062921020.D</t>
  </si>
  <si>
    <t>9</t>
  </si>
  <si>
    <t>G5-949 Hep602221 Media T0a</t>
  </si>
  <si>
    <t>G5-949 Hep602221 Inactive T240c</t>
  </si>
  <si>
    <t>MFBET (ISTD) Results</t>
  </si>
  <si>
    <t>7010_1_062921085.D</t>
  </si>
  <si>
    <t>G5-949 Hep602221 Media T240a</t>
  </si>
  <si>
    <t>7010_1_062921101.D</t>
  </si>
  <si>
    <t>745 Method</t>
  </si>
  <si>
    <t>G5-949 Hep602221 Inactive T0b</t>
  </si>
  <si>
    <t>7010_1_062921087.D</t>
  </si>
  <si>
    <t>HC_G5 CC 7</t>
  </si>
  <si>
    <t>7010_1_062921072.D</t>
  </si>
  <si>
    <t>TuneCheck</t>
  </si>
  <si>
    <t>G5-Ametryn Hep062221 T30c</t>
  </si>
  <si>
    <t>G5-959 Hep062221 T0a</t>
  </si>
  <si>
    <t>7010_1_062921005.D</t>
  </si>
  <si>
    <t>7010_1_062921064.D</t>
  </si>
  <si>
    <t>HC_G5 CC 14</t>
  </si>
  <si>
    <t>7010_1_062921002.D</t>
  </si>
  <si>
    <t>CC</t>
  </si>
  <si>
    <t>7010_1_062921010.D</t>
  </si>
  <si>
    <t>7010_1_062921061.D</t>
  </si>
  <si>
    <t>Resp.</t>
  </si>
  <si>
    <t>7010_1_062921118.D</t>
  </si>
  <si>
    <t/>
  </si>
  <si>
    <t>G5-745 Hep062221 Media T240a</t>
  </si>
  <si>
    <t>G5-745 Hep062221 Inactive T240c</t>
  </si>
  <si>
    <t>7010_1_062921048.D</t>
  </si>
  <si>
    <t>G5-745 Hep062221 T15c</t>
  </si>
  <si>
    <t>G5-Ametryn Hep062221 T240c</t>
  </si>
  <si>
    <t>G5-745 Hep062221 T60a</t>
  </si>
  <si>
    <t>G5-Ametryn Hep062221 T30a</t>
  </si>
  <si>
    <t>7010_1_062921110.D</t>
  </si>
  <si>
    <t>7010_1_062921029.D</t>
  </si>
  <si>
    <t>G5-Ametryn Hep062221 Media T0a</t>
  </si>
  <si>
    <t>4</t>
  </si>
  <si>
    <t>7</t>
  </si>
  <si>
    <t>7010_1_062921075.D</t>
  </si>
  <si>
    <t>7010_1_062921107.D</t>
  </si>
  <si>
    <t>G5-949 Hep602221 Media T0c</t>
  </si>
  <si>
    <t>G5-Ametryn Hep062221 Inactive T0c</t>
  </si>
  <si>
    <t>6</t>
  </si>
  <si>
    <t>7010_1_062921060.D</t>
  </si>
  <si>
    <t>7010_1_062921018.D</t>
  </si>
  <si>
    <t>7010_1_062921066.D</t>
  </si>
  <si>
    <t>7010_1_062921028.D</t>
  </si>
  <si>
    <t>7010_1_062921121.D</t>
  </si>
  <si>
    <t>G5-959 Hep602221 Inactive T240b</t>
  </si>
  <si>
    <t>959 Method</t>
  </si>
  <si>
    <t>G5-949 Hep602221 Inactive T0a</t>
  </si>
  <si>
    <t>G5-745 Hep062221 T240b</t>
  </si>
  <si>
    <t>G5-Ametryn Hep062221 T240b</t>
  </si>
  <si>
    <t>7010_1_062921059.D</t>
  </si>
  <si>
    <t>7010_1_062921014.D</t>
  </si>
  <si>
    <t>MatrixBlank</t>
  </si>
  <si>
    <t>7010_1_062921109.D</t>
  </si>
  <si>
    <t>7010_1_062921111.D</t>
  </si>
  <si>
    <t>7010_1_062921058.D</t>
  </si>
  <si>
    <t>7010_1_062921017.D</t>
  </si>
  <si>
    <t>7010_1_062921037.D</t>
  </si>
  <si>
    <t>5</t>
  </si>
  <si>
    <t>7010_1_062921023.D</t>
  </si>
  <si>
    <t>7010_1_062921036.D</t>
  </si>
  <si>
    <t>7010_1_062921096.D</t>
  </si>
  <si>
    <t>15</t>
  </si>
  <si>
    <t>G5-959 Hep602221 Inactive T0c</t>
  </si>
  <si>
    <t>7010_1_062921090.D</t>
  </si>
  <si>
    <t>G5-959 Hep602221 Media T240a</t>
  </si>
  <si>
    <t>7010_1_062921001.D</t>
  </si>
  <si>
    <t>HC_G5 CC 3</t>
  </si>
  <si>
    <t>14</t>
  </si>
  <si>
    <t>12</t>
  </si>
  <si>
    <t>7010_1_062921057.D</t>
  </si>
  <si>
    <t>G5-745 Hep062221 T240c</t>
  </si>
  <si>
    <t>G5-745 Hep062221 T15a</t>
  </si>
  <si>
    <t>7010_1_062921086.D</t>
  </si>
  <si>
    <t>Method Spike</t>
  </si>
  <si>
    <t>7010_1_062921095.D</t>
  </si>
  <si>
    <t>7010_1_062921094.D</t>
  </si>
  <si>
    <t>7010_1_062921126.D</t>
  </si>
  <si>
    <t>eLOQ (nM)</t>
  </si>
  <si>
    <t>MDL (nM)</t>
  </si>
  <si>
    <t>Sample ID</t>
  </si>
  <si>
    <t>DTXSID</t>
  </si>
  <si>
    <t>Quantitative Limits</t>
  </si>
  <si>
    <t>Flags</t>
  </si>
  <si>
    <t>Compound</t>
  </si>
  <si>
    <t>MS Date</t>
  </si>
  <si>
    <t>Assay Date</t>
  </si>
  <si>
    <t>Stability in Williams' Media</t>
  </si>
  <si>
    <t>Human</t>
  </si>
  <si>
    <t>Conc. (nM)</t>
  </si>
  <si>
    <t>Species</t>
  </si>
  <si>
    <t xml:space="preserve">Bkgd-Sub Clearance (µL/min/106 hepatocytes) </t>
  </si>
  <si>
    <t>Hepatic Clearance</t>
  </si>
  <si>
    <t xml:space="preserve">Subtraction of background, abiotic clearance was performed using the “No cell” negative controls. Heat inactivated hepatocytes were included in the assay but the resulting data indicates that, despite only 1% viability, metabolism was still occurring. </t>
  </si>
  <si>
    <t>Concentrations listed are pre-crash concentrations in the assay</t>
  </si>
  <si>
    <t>Notes</t>
  </si>
  <si>
    <t>ALK</t>
  </si>
  <si>
    <t>MSC</t>
  </si>
  <si>
    <t>Action</t>
  </si>
  <si>
    <t>Person</t>
  </si>
  <si>
    <t>Review of Data Timeline</t>
  </si>
  <si>
    <t>Heat-treated Inactivated</t>
  </si>
  <si>
    <t>HT</t>
  </si>
  <si>
    <t>Quality Check</t>
  </si>
  <si>
    <t>Calibration Curve</t>
  </si>
  <si>
    <t>Sample ID Key</t>
  </si>
  <si>
    <t>*Preliminary method optimization work on these amides displayed similar clearance rates as seen here. Moreover, this hepatocyte lot has displayed high reproducibility across other assay runs</t>
  </si>
  <si>
    <t>Avg. MW</t>
  </si>
  <si>
    <t>Reference Compound</t>
  </si>
  <si>
    <t>IS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</si>
  <si>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</si>
  <si>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</si>
  <si>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</si>
  <si>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</si>
  <si>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</si>
  <si>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</si>
  <si>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</si>
  <si>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</si>
  <si>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</si>
  <si>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</si>
  <si>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</si>
  <si>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</si>
  <si>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</si>
  <si>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</si>
  <si>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</si>
  <si>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</si>
  <si>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75-125 %</t>
  </si>
  <si>
    <t>2-3 samples per run</t>
  </si>
  <si>
    <t>Curve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</si>
  <si>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</si>
  <si>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</si>
  <si>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</si>
  <si>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</si>
  <si>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</si>
  <si>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</si>
  <si>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</si>
  <si>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</si>
  <si>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</si>
  <si>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</si>
  <si>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</si>
  <si>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</si>
  <si>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</si>
  <si>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</si>
  <si>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</si>
  <si>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</si>
  <si>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</si>
  <si>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</si>
  <si>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</si>
  <si>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</si>
  <si>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</si>
  <si>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</si>
  <si>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</si>
  <si>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 Calculation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</si>
  <si>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</si>
  <si>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</si>
  <si>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</si>
  <si>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</si>
  <si>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</si>
  <si>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</si>
  <si>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t>Dates of MS Run:</t>
  </si>
  <si>
    <t>HepCl_CC</t>
  </si>
  <si>
    <t>Dates Prepared:</t>
  </si>
  <si>
    <t>HepCl</t>
  </si>
  <si>
    <t>PFAS</t>
  </si>
  <si>
    <t>DTXSID2060965, DTXSID60400587, DTXSID70366226, DTXSID80310730</t>
  </si>
  <si>
    <t>Analytes:</t>
  </si>
  <si>
    <t>*Hepatic clearance assay of PFAS acids</t>
  </si>
  <si>
    <t>2020_PFAS_HepCl_AMIDES_ALK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</si>
  <si>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</si>
  <si>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</si>
  <si>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</si>
  <si>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</si>
  <si>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k</t>
  </si>
  <si>
    <t>Clint calcs:</t>
  </si>
  <si>
    <t>NS</t>
  </si>
  <si>
    <t>&lt;0.0001</t>
  </si>
  <si>
    <t>Clearance</t>
  </si>
  <si>
    <t>Half Life</t>
  </si>
  <si>
    <t>Slope</t>
  </si>
  <si>
    <t>T-test pvalue</t>
  </si>
  <si>
    <t>P value</t>
  </si>
  <si>
    <t>DFd</t>
  </si>
  <si>
    <t>DFn</t>
  </si>
  <si>
    <t>F</t>
  </si>
  <si>
    <t>Sy.x</t>
  </si>
  <si>
    <t>r2</t>
  </si>
  <si>
    <t>(Mean +/- SD)</t>
  </si>
  <si>
    <t>HT BkgdCl</t>
  </si>
  <si>
    <t>No Cells BkgdCl</t>
  </si>
  <si>
    <t>Best-Fit Values</t>
  </si>
  <si>
    <t>Concentration (nM)</t>
  </si>
  <si>
    <t>% Abiotic Loss StDev</t>
  </si>
  <si>
    <t>% Abiotic Loss</t>
  </si>
  <si>
    <t>Linear Regression Results</t>
  </si>
  <si>
    <t>Hepatocyte metabolic stabilty assay - Time course data and Clint calculations from Prism</t>
  </si>
  <si>
    <t>T=240 Media</t>
  </si>
  <si>
    <t>T=240 Inac</t>
  </si>
  <si>
    <t>Y3</t>
  </si>
  <si>
    <t>Y2</t>
  </si>
  <si>
    <t>Y1</t>
  </si>
  <si>
    <t>1 uM</t>
  </si>
  <si>
    <t>Media</t>
  </si>
  <si>
    <t>T=0 Media</t>
  </si>
  <si>
    <t>T=0 Inac</t>
  </si>
  <si>
    <t>Heat Inac</t>
  </si>
  <si>
    <t>RSD</t>
  </si>
  <si>
    <t>Avg Conc. (nM)</t>
  </si>
  <si>
    <t>T=240 act</t>
  </si>
  <si>
    <t>T=120 act</t>
  </si>
  <si>
    <t>T=60 act</t>
  </si>
  <si>
    <t>T=30 act</t>
  </si>
  <si>
    <t>T=15 act</t>
  </si>
  <si>
    <t>T=0 act</t>
  </si>
  <si>
    <t xml:space="preserve"> </t>
  </si>
  <si>
    <t>%Abiotic Loss</t>
  </si>
  <si>
    <t>indicates &lt;LOQ, so LOD/sqrt(2) used</t>
  </si>
  <si>
    <t>1uM</t>
  </si>
  <si>
    <t>ln Transformed for Prism Entry- Clint Calcs on Hep Clear Data Tab</t>
  </si>
  <si>
    <t>Calcs</t>
  </si>
  <si>
    <t>3/23/20 LC Runs of 3/4/20 &amp; 3/6/20 Hepatocytes</t>
  </si>
  <si>
    <t>https://www.epa.gov/sites/production/files/2016-12/documents/mdl-procedure_rev2_12-13-2016.pdf</t>
  </si>
  <si>
    <t>Student's t-value at 6 degrees of freedom (0.99 confidence interval)</t>
  </si>
  <si>
    <t>sd</t>
  </si>
  <si>
    <t>7010_1_062921140.D</t>
  </si>
  <si>
    <t>7010_1_062921139.D</t>
  </si>
  <si>
    <t>7010_1_062921138.D</t>
  </si>
  <si>
    <t>7010_1_062921137.D</t>
  </si>
  <si>
    <t>7010_1_062921136.D</t>
  </si>
  <si>
    <t>7010_1_062921135.D</t>
  </si>
  <si>
    <t>7010_1_062921134.D</t>
  </si>
  <si>
    <t>7010_1_071421177.D</t>
  </si>
  <si>
    <t>7010_1_071421162.D</t>
  </si>
  <si>
    <t>949 Hep062221 Media T240c</t>
  </si>
  <si>
    <t>7010_1_071421161.D</t>
  </si>
  <si>
    <t>949 Hep062221 Media T240b</t>
  </si>
  <si>
    <t>7010_1_071421160.D</t>
  </si>
  <si>
    <t>949 Hep062221 Media T240a</t>
  </si>
  <si>
    <t>7010_1_071421159.D</t>
  </si>
  <si>
    <t>HC_0622 CC 4</t>
  </si>
  <si>
    <t>7010_1_071421158.D</t>
  </si>
  <si>
    <t>949 Hep062221 Inactive T240c</t>
  </si>
  <si>
    <t>7010_1_071421157.D</t>
  </si>
  <si>
    <t>949 Hep062221 Inactive T240b</t>
  </si>
  <si>
    <t>7010_1_071421156.D</t>
  </si>
  <si>
    <t>949 Hep062221 Inactive T240a</t>
  </si>
  <si>
    <t>7010_1_071421155.D</t>
  </si>
  <si>
    <t>949 Hep062221 T240c</t>
  </si>
  <si>
    <t>7010_1_071421154.D</t>
  </si>
  <si>
    <t>949 Hep062221 T240b</t>
  </si>
  <si>
    <t>7010_1_071421153.D</t>
  </si>
  <si>
    <t>949 Hep062221 T240a</t>
  </si>
  <si>
    <t>7010_1_071421152.D</t>
  </si>
  <si>
    <t>949 Hep062221 T120c</t>
  </si>
  <si>
    <t>7010_1_071421151.D</t>
  </si>
  <si>
    <t>949 Hep062221 T120b</t>
  </si>
  <si>
    <t>7010_1_071421150.D</t>
  </si>
  <si>
    <t>949 Hep062221 T120a</t>
  </si>
  <si>
    <t>7010_1_071421148.D</t>
  </si>
  <si>
    <t>HC_0622 CC 11</t>
  </si>
  <si>
    <t>7010_1_071421147.D</t>
  </si>
  <si>
    <t>949 Hep062221 T60c</t>
  </si>
  <si>
    <t>7010_1_071421146.D</t>
  </si>
  <si>
    <t>949 Hep062221 T60b</t>
  </si>
  <si>
    <t>7010_1_071421145.D</t>
  </si>
  <si>
    <t>949 Hep062221 T60a</t>
  </si>
  <si>
    <t>7010_1_071421144.D</t>
  </si>
  <si>
    <t>949 Hep062221 T30c</t>
  </si>
  <si>
    <t>7010_1_071421143.D</t>
  </si>
  <si>
    <t>949 Hep062221 T30b</t>
  </si>
  <si>
    <t>7010_1_071421142.D</t>
  </si>
  <si>
    <t>949 Hep062221 T30a</t>
  </si>
  <si>
    <t>7010_1_071421141.D</t>
  </si>
  <si>
    <t>949 Hep062221 T15c</t>
  </si>
  <si>
    <t>7010_1_071421140.D</t>
  </si>
  <si>
    <t>949 Hep062221 T15b</t>
  </si>
  <si>
    <t>7010_1_071421139.D</t>
  </si>
  <si>
    <t>949 Hep062221 T15a</t>
  </si>
  <si>
    <t>7010_1_071421138.D</t>
  </si>
  <si>
    <t>HC_0622 CC 6</t>
  </si>
  <si>
    <t>7010_1_071421136.D</t>
  </si>
  <si>
    <t>949 Hep062221 Media T0c</t>
  </si>
  <si>
    <t>7010_1_071421135.D</t>
  </si>
  <si>
    <t>949 Hep062221 Media T0b</t>
  </si>
  <si>
    <t>7010_1_071421134.D</t>
  </si>
  <si>
    <t>949 Hep062221 Media T0a</t>
  </si>
  <si>
    <t>7010_1_071421133.D</t>
  </si>
  <si>
    <t>949 Hep062221 Inactive T0c</t>
  </si>
  <si>
    <t>7010_1_071421132.D</t>
  </si>
  <si>
    <t>949 Hep062221 Inactive T0b</t>
  </si>
  <si>
    <t>7010_1_071421131.D</t>
  </si>
  <si>
    <t>949 Hep062221 Inactive T0a</t>
  </si>
  <si>
    <t>7010_1_071421130.D</t>
  </si>
  <si>
    <t>949 Hep062221 T0c</t>
  </si>
  <si>
    <t>7010_1_071421129.D</t>
  </si>
  <si>
    <t>949 Hep062221 T0b</t>
  </si>
  <si>
    <t>7010_1_071421128.D</t>
  </si>
  <si>
    <t>949 Hep062221 T0a</t>
  </si>
  <si>
    <t>7010_1_071421127.D</t>
  </si>
  <si>
    <t>HC_0622 QCCC 3</t>
  </si>
  <si>
    <t>7010_1_071421126.D</t>
  </si>
  <si>
    <t>HC_0622 CC 1</t>
  </si>
  <si>
    <t>7010_1_071421125.D</t>
  </si>
  <si>
    <t>HC_0622 CC 2</t>
  </si>
  <si>
    <t>7010_1_071421124.D</t>
  </si>
  <si>
    <t>HC_0622 CC 3</t>
  </si>
  <si>
    <t>7010_1_071421123.D</t>
  </si>
  <si>
    <t>7010_1_071421122.D</t>
  </si>
  <si>
    <t>HC_0622 CC 5</t>
  </si>
  <si>
    <t>7010_1_071421121.D</t>
  </si>
  <si>
    <t>7010_1_071421120.D</t>
  </si>
  <si>
    <t>HC_0622 CC 7</t>
  </si>
  <si>
    <t>7010_1_071421119.D</t>
  </si>
  <si>
    <t>HC_0622 CC 8</t>
  </si>
  <si>
    <t>7010_1_071421118.D</t>
  </si>
  <si>
    <t>HC_0622 CC 9</t>
  </si>
  <si>
    <t>7010_1_071421117.D</t>
  </si>
  <si>
    <t>HC_0622 CC 10</t>
  </si>
  <si>
    <t>7010_1_071421116.D</t>
  </si>
  <si>
    <t>7010_1_071421115.D</t>
  </si>
  <si>
    <t>HC_0622 CC 12</t>
  </si>
  <si>
    <t>7010_1_071421114.D</t>
  </si>
  <si>
    <t>HC_0622 CC 13</t>
  </si>
  <si>
    <t>7010_1_071421113.D</t>
  </si>
  <si>
    <t>HC_0622 CC 14</t>
  </si>
  <si>
    <t>7010_1_071421112.D</t>
  </si>
  <si>
    <t>HC_0622 CC 15</t>
  </si>
  <si>
    <t>7010_1_071421111.D</t>
  </si>
  <si>
    <t>7010_1_071421110.D</t>
  </si>
  <si>
    <t>7010_1_071421109.D</t>
  </si>
  <si>
    <t>7010_1_071421108.D</t>
  </si>
  <si>
    <t>7010_1_071421107.D</t>
  </si>
  <si>
    <t>7010_1_071421106.D</t>
  </si>
  <si>
    <t>Ametryn Hep062221 Media T240c</t>
  </si>
  <si>
    <t>7010_1_071421105.D</t>
  </si>
  <si>
    <t>Ametryn Hep062221 Media T240b</t>
  </si>
  <si>
    <t>7010_1_071421104.D</t>
  </si>
  <si>
    <t>Ametryn Hep062221 Media T240a</t>
  </si>
  <si>
    <t>7010_1_071421102.D</t>
  </si>
  <si>
    <t>Ametryn Hep062221 Inactive T240c</t>
  </si>
  <si>
    <t>7010_1_071421101.D</t>
  </si>
  <si>
    <t>Ametryn Hep062221 Inactive T240b</t>
  </si>
  <si>
    <t>7010_1_071421100.D</t>
  </si>
  <si>
    <t>Ametryn Hep062221 Inactive T240a</t>
  </si>
  <si>
    <t>7010_1_071421099.D</t>
  </si>
  <si>
    <t>Ametryn Hep062221 T240c</t>
  </si>
  <si>
    <t>7010_1_071421098.D</t>
  </si>
  <si>
    <t>Ametryn Hep062221 T240b</t>
  </si>
  <si>
    <t>7010_1_071421097.D</t>
  </si>
  <si>
    <t>Ametryn Hep062221 T240a</t>
  </si>
  <si>
    <t>7010_1_071421096.D</t>
  </si>
  <si>
    <t>Ametryn Hep062221 T120c</t>
  </si>
  <si>
    <t>7010_1_071421095.D</t>
  </si>
  <si>
    <t>Ametryn Hep062221 T120b</t>
  </si>
  <si>
    <t>7010_1_071421094.D</t>
  </si>
  <si>
    <t>Ametryn Hep062221 T120a</t>
  </si>
  <si>
    <t>7010_1_071421092.D</t>
  </si>
  <si>
    <t>Ametryn Hep062221 T60c</t>
  </si>
  <si>
    <t>7010_1_071421091.D</t>
  </si>
  <si>
    <t>Ametryn Hep062221 T60b</t>
  </si>
  <si>
    <t>7010_1_071421090.D</t>
  </si>
  <si>
    <t>Ametryn Hep062221 T60a</t>
  </si>
  <si>
    <t>7010_1_071421089.D</t>
  </si>
  <si>
    <t>Ametryn Hep062221 T30c</t>
  </si>
  <si>
    <t>7010_1_071421088.D</t>
  </si>
  <si>
    <t>Ametryn Hep062221 T30b</t>
  </si>
  <si>
    <t>7010_1_071421087.D</t>
  </si>
  <si>
    <t>Ametryn Hep062221 T30a</t>
  </si>
  <si>
    <t>7010_1_071421086.D</t>
  </si>
  <si>
    <t>Ametryn Hep062221 T15c</t>
  </si>
  <si>
    <t>7010_1_071421085.D</t>
  </si>
  <si>
    <t>Ametryn Hep062221 T15b</t>
  </si>
  <si>
    <t>7010_1_071421084.D</t>
  </si>
  <si>
    <t>Ametryn Hep062221 T15a</t>
  </si>
  <si>
    <t>7010_1_071421082.D</t>
  </si>
  <si>
    <t>Ametryn Hep062221 Media T0c</t>
  </si>
  <si>
    <t>7010_1_071421081.D</t>
  </si>
  <si>
    <t>Ametryn Hep062221 Media T0b</t>
  </si>
  <si>
    <t>7010_1_071421080.D</t>
  </si>
  <si>
    <t>Ametryn Hep062221 Media T0a</t>
  </si>
  <si>
    <t>7010_1_071421079.D</t>
  </si>
  <si>
    <t>Ametryn Hep062221 Inactive T0c</t>
  </si>
  <si>
    <t>7010_1_071421078.D</t>
  </si>
  <si>
    <t>Ametryn Hep062221 Inactive T0b</t>
  </si>
  <si>
    <t>7010_1_071421077.D</t>
  </si>
  <si>
    <t>Ametryn Hep062221 Inactive T0a</t>
  </si>
  <si>
    <t>7010_1_071421076.D</t>
  </si>
  <si>
    <t>Ametryn Hep062221 T0c</t>
  </si>
  <si>
    <t>7010_1_071421075.D</t>
  </si>
  <si>
    <t>Ametryn Hep062221 T0b</t>
  </si>
  <si>
    <t>7010_1_071421074.D</t>
  </si>
  <si>
    <t>Ametryn Hep062221 T0a</t>
  </si>
  <si>
    <t>4NT13C6 (ISTD) Results</t>
  </si>
  <si>
    <t>Ametryn Results</t>
  </si>
  <si>
    <t>Ametryn Method</t>
  </si>
  <si>
    <t>MFHET Results</t>
  </si>
  <si>
    <t>MFHET Method</t>
  </si>
  <si>
    <t>7010_1_071421176.D</t>
  </si>
  <si>
    <t>7010_1_071421175.D</t>
  </si>
  <si>
    <t>7010_1_071421174.D</t>
  </si>
  <si>
    <t>7010_1_071421173.D</t>
  </si>
  <si>
    <t>7010_1_071421172.D</t>
  </si>
  <si>
    <t>7010_1_071421171.D</t>
  </si>
  <si>
    <t>7010_1_071421170.D</t>
  </si>
  <si>
    <t>900 Results</t>
  </si>
  <si>
    <t>Ametryn</t>
  </si>
  <si>
    <t>MFOET</t>
  </si>
  <si>
    <t>4NT13C6</t>
  </si>
  <si>
    <t>DTXSID1023869</t>
  </si>
  <si>
    <t>DTXSID70381090</t>
  </si>
  <si>
    <t>1H,1H,8H,8H-Perfluoro-3,6-dioxaoctane-1,8-diol</t>
  </si>
  <si>
    <t>LDA, MJP</t>
  </si>
  <si>
    <t>2-Perfluorooctyl-[1,1-2H2]-[1,2-13C2]-ethanol (8:2) [lot ], 13C6-4-Nitrotoluene [lot SDFK-011] (25 pg/uL)</t>
  </si>
  <si>
    <t>Alcohols; Ref</t>
  </si>
  <si>
    <t>Assay conducted 6/22/21, CC prepped 6/22/21</t>
  </si>
  <si>
    <t>QC points prepped 6/22/21</t>
  </si>
  <si>
    <t>Samples prepped &amp; run 6/28/21</t>
  </si>
  <si>
    <t>Analytical data generated 7/29/21</t>
  </si>
  <si>
    <t>accuracy in CC &amp; QC</t>
  </si>
  <si>
    <t>7010_1_061521028.D</t>
  </si>
  <si>
    <t>Method SpikeB</t>
  </si>
  <si>
    <t>7010_1_061521027.D</t>
  </si>
  <si>
    <t>7010_1_061521026.D</t>
  </si>
  <si>
    <t>7010_1_061521025.D</t>
  </si>
  <si>
    <t>G5-745 HepStab T240c</t>
  </si>
  <si>
    <t>T240 rep 3</t>
  </si>
  <si>
    <t>7010_1_061521024.D</t>
  </si>
  <si>
    <t>G5-745 HepStab T240b</t>
  </si>
  <si>
    <t>T240 rep 2</t>
  </si>
  <si>
    <t>7010_1_061521023.D</t>
  </si>
  <si>
    <t>G5-745 HepStab T240a</t>
  </si>
  <si>
    <t>T240 rep 1</t>
  </si>
  <si>
    <t>7010_1_061521022.D</t>
  </si>
  <si>
    <t>G5-745 HepStab T120c</t>
  </si>
  <si>
    <t>T120 rep 3</t>
  </si>
  <si>
    <t>7010_1_061521021.D</t>
  </si>
  <si>
    <t>G5-745 HepStab T120b</t>
  </si>
  <si>
    <t>T120 rep 2</t>
  </si>
  <si>
    <t>7010_1_061521020.D</t>
  </si>
  <si>
    <t>G5-745 HepStab T120a</t>
  </si>
  <si>
    <t>T120 rep 1</t>
  </si>
  <si>
    <t>7010_1_061521019.D</t>
  </si>
  <si>
    <t>G5-745 HepStab T60c</t>
  </si>
  <si>
    <t>T60 rep 3</t>
  </si>
  <si>
    <t>7010_1_061521018.D</t>
  </si>
  <si>
    <t>G5-745 HepStab T60b</t>
  </si>
  <si>
    <t>T60 rep 2</t>
  </si>
  <si>
    <t>7010_1_061521017.D</t>
  </si>
  <si>
    <t>G5-745 HepStab T60a</t>
  </si>
  <si>
    <t>T60 rep 1</t>
  </si>
  <si>
    <t>7010_1_061521016.D</t>
  </si>
  <si>
    <t>T30 rep 3</t>
  </si>
  <si>
    <t>7010_1_061521015.D</t>
  </si>
  <si>
    <t>G5-745 HepStab T30c</t>
  </si>
  <si>
    <t>T30 rep 2</t>
  </si>
  <si>
    <t>7010_1_061521014.D</t>
  </si>
  <si>
    <t>G5-745 HepStab T30b</t>
  </si>
  <si>
    <t>T30 rep 1</t>
  </si>
  <si>
    <t>7010_1_061521013.D</t>
  </si>
  <si>
    <t>G5-745 HepStab T30a</t>
  </si>
  <si>
    <t>7010_1_061521012.D</t>
  </si>
  <si>
    <t>G5-745 HepStab T15c</t>
  </si>
  <si>
    <t>7010_1_061521011.D</t>
  </si>
  <si>
    <t>G5-745 HepStab T15b</t>
  </si>
  <si>
    <t>7010_1_061521010.D</t>
  </si>
  <si>
    <t>G5-745 HepStab T15a</t>
  </si>
  <si>
    <t>T15 rep 3</t>
  </si>
  <si>
    <t>7010_1_061521009.D</t>
  </si>
  <si>
    <t>G5-745 HepStab T0c</t>
  </si>
  <si>
    <t>T15 rep 2</t>
  </si>
  <si>
    <t>7010_1_061521008.D</t>
  </si>
  <si>
    <t>G5-745 HepStab T0b</t>
  </si>
  <si>
    <t>T15 rep 1</t>
  </si>
  <si>
    <t>7010_1_061521007.D</t>
  </si>
  <si>
    <t>G5-745 HepStab T0a</t>
  </si>
  <si>
    <t>T0 rep 3</t>
  </si>
  <si>
    <t>7010_1_061521006.D</t>
  </si>
  <si>
    <t>T0 rep 2</t>
  </si>
  <si>
    <t>7010_1_061521005.D</t>
  </si>
  <si>
    <t>T0 rep 1</t>
  </si>
  <si>
    <t>7010_1_061521004.D</t>
  </si>
  <si>
    <t>SD</t>
  </si>
  <si>
    <t>Average</t>
  </si>
  <si>
    <t>Replicate</t>
  </si>
  <si>
    <t>Time</t>
  </si>
  <si>
    <t>Standard Deviation</t>
  </si>
  <si>
    <t>Peak Area</t>
  </si>
  <si>
    <t>7010_1_061521003.D</t>
  </si>
  <si>
    <t>% of Time 0</t>
  </si>
  <si>
    <t>Hep Clearance Time Course Sample Results</t>
  </si>
  <si>
    <t>7010_1_061521001.D</t>
  </si>
  <si>
    <t>745 HC Stability</t>
  </si>
  <si>
    <t>959 is still undergoing assessment; it is a likely fail due to instability</t>
  </si>
  <si>
    <t>QC Report completed 8/17/21</t>
  </si>
  <si>
    <t>MFHET</t>
  </si>
  <si>
    <t>DTXSID50381992</t>
  </si>
  <si>
    <t>Bis(1H,1H-perfluoropropyl)amine</t>
  </si>
  <si>
    <t>MFBET</t>
  </si>
  <si>
    <t>NA*</t>
  </si>
  <si>
    <t>*a complete stability assay was not run- the T0 &amp; T240 timepoints from the HepCl assay were simply compared and it was concluded that 949 was, whereas 959 was not, sufficiently stable to use</t>
  </si>
  <si>
    <t>DTXSID3066215</t>
  </si>
  <si>
    <t>(Heptafluorobutanoyl)pivaloylmethane</t>
  </si>
  <si>
    <t>Time (min)</t>
  </si>
  <si>
    <t>% of Time 0 at 240 min Avg</t>
  </si>
  <si>
    <t>% of Time 0 at 240 min SD</t>
  </si>
  <si>
    <t xml:space="preserve">No HepCl data reported for 745. it has failed successful evaluatioon due to significant instabiity observed during the hepatocyte assay run (45% remaining at T60).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</si>
</sst>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h:mm\ AM/PM"/>
    <numFmt numFmtId="165" formatCode="0.000"/>
    <numFmt numFmtId="166" formatCode="0.0"/>
    <numFmt numFmtId="167" formatCode="0.0000"/>
    <numFmt numFmtId="168" formatCode="0.00000"/>
    <numFmt numFmtId="169" formatCode="0.00000000000%"/>
  </numFmts>
  <fonts count="34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8" fillId="0" borderId="0" applyNumberFormat="0" applyFill="0" applyBorder="0" applyAlignment="0" applyProtection="0"/>
  </cellStyleXfs>
  <cellXfs count="22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9" xfId="0" applyFont="1" applyBorder="1"/>
    <xf numFmtId="0" fontId="0" fillId="0" borderId="10" xfId="0" applyBorder="1"/>
    <xf numFmtId="0" fontId="0" fillId="0" borderId="11" xfId="0" applyBorder="1"/>
    <xf numFmtId="0" fontId="7" fillId="0" borderId="12" xfId="0" applyFont="1" applyBorder="1"/>
    <xf numFmtId="2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8" xfId="0" applyBorder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5" fillId="0" borderId="17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vertical="center" wrapText="1"/>
    </xf>
    <xf numFmtId="0" fontId="18" fillId="0" borderId="0" xfId="2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/>
    <xf numFmtId="0" fontId="19" fillId="0" borderId="0" xfId="0" applyFont="1" applyAlignment="1">
      <alignment horizontal="center"/>
    </xf>
    <xf numFmtId="166" fontId="20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5" fontId="23" fillId="0" borderId="0" xfId="0" applyNumberFormat="1" applyFont="1" applyAlignment="1">
      <alignment horizontal="center"/>
    </xf>
    <xf numFmtId="167" fontId="23" fillId="0" borderId="0" xfId="0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68" fontId="0" fillId="0" borderId="0" xfId="0" applyNumberFormat="1"/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3" applyAlignment="1">
      <alignment horizontal="center"/>
    </xf>
    <xf numFmtId="167" fontId="19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19" fillId="0" borderId="0" xfId="0" applyFont="1"/>
    <xf numFmtId="168" fontId="0" fillId="0" borderId="0" xfId="0" applyNumberFormat="1" applyAlignment="1">
      <alignment horizontal="center"/>
    </xf>
    <xf numFmtId="168" fontId="20" fillId="0" borderId="0" xfId="0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0" fontId="26" fillId="0" borderId="0" xfId="0" applyFont="1" applyAlignment="1" applyProtection="1">
      <alignment horizontal="left"/>
      <protection locked="0"/>
    </xf>
    <xf numFmtId="9" fontId="0" fillId="0" borderId="0" xfId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9" fontId="0" fillId="0" borderId="5" xfId="1" applyFont="1" applyBorder="1" applyAlignment="1">
      <alignment vertical="center"/>
    </xf>
    <xf numFmtId="9" fontId="0" fillId="0" borderId="6" xfId="1" applyFont="1" applyBorder="1" applyAlignment="1">
      <alignment vertical="center" wrapText="1"/>
    </xf>
    <xf numFmtId="9" fontId="2" fillId="0" borderId="2" xfId="1" applyFont="1" applyBorder="1" applyAlignment="1">
      <alignment horizontal="right" vertical="top"/>
    </xf>
    <xf numFmtId="2" fontId="0" fillId="3" borderId="24" xfId="0" applyNumberFormat="1" applyFill="1" applyBorder="1"/>
    <xf numFmtId="9" fontId="0" fillId="0" borderId="8" xfId="1" applyFont="1" applyBorder="1" applyAlignment="1">
      <alignment vertical="center"/>
    </xf>
    <xf numFmtId="9" fontId="0" fillId="0" borderId="0" xfId="1" applyFont="1" applyAlignment="1">
      <alignment vertical="center" wrapText="1"/>
    </xf>
    <xf numFmtId="2" fontId="0" fillId="3" borderId="25" xfId="0" applyNumberFormat="1" applyFill="1" applyBorder="1"/>
    <xf numFmtId="0" fontId="0" fillId="0" borderId="9" xfId="0" applyBorder="1"/>
    <xf numFmtId="2" fontId="0" fillId="4" borderId="25" xfId="0" applyNumberFormat="1" applyFill="1" applyBorder="1"/>
    <xf numFmtId="2" fontId="25" fillId="0" borderId="8" xfId="0" applyNumberFormat="1" applyFont="1" applyBorder="1"/>
    <xf numFmtId="2" fontId="25" fillId="0" borderId="0" xfId="0" applyNumberFormat="1" applyFont="1"/>
    <xf numFmtId="2" fontId="0" fillId="3" borderId="26" xfId="0" applyNumberFormat="1" applyFill="1" applyBorder="1"/>
    <xf numFmtId="2" fontId="0" fillId="3" borderId="27" xfId="0" applyNumberFormat="1" applyFill="1" applyBorder="1"/>
    <xf numFmtId="2" fontId="0" fillId="4" borderId="26" xfId="0" applyNumberFormat="1" applyFill="1" applyBorder="1"/>
    <xf numFmtId="2" fontId="0" fillId="4" borderId="27" xfId="0" applyNumberFormat="1" applyFill="1" applyBorder="1"/>
    <xf numFmtId="2" fontId="25" fillId="0" borderId="7" xfId="0" applyNumberFormat="1" applyFont="1" applyBorder="1"/>
    <xf numFmtId="2" fontId="0" fillId="0" borderId="0" xfId="0" applyNumberFormat="1"/>
    <xf numFmtId="2" fontId="0" fillId="0" borderId="9" xfId="0" applyNumberFormat="1" applyBorder="1"/>
    <xf numFmtId="2" fontId="0" fillId="5" borderId="28" xfId="0" applyNumberFormat="1" applyFill="1" applyBorder="1"/>
    <xf numFmtId="2" fontId="0" fillId="5" borderId="0" xfId="0" applyNumberFormat="1" applyFill="1"/>
    <xf numFmtId="2" fontId="0" fillId="5" borderId="26" xfId="0" applyNumberFormat="1" applyFill="1" applyBorder="1"/>
    <xf numFmtId="2" fontId="0" fillId="5" borderId="27" xfId="0" applyNumberFormat="1" applyFill="1" applyBorder="1"/>
    <xf numFmtId="2" fontId="0" fillId="5" borderId="25" xfId="0" applyNumberFormat="1" applyFill="1" applyBorder="1"/>
    <xf numFmtId="2" fontId="0" fillId="6" borderId="26" xfId="0" applyNumberFormat="1" applyFill="1" applyBorder="1"/>
    <xf numFmtId="2" fontId="0" fillId="6" borderId="27" xfId="0" applyNumberFormat="1" applyFill="1" applyBorder="1"/>
    <xf numFmtId="2" fontId="0" fillId="6" borderId="25" xfId="0" applyNumberFormat="1" applyFill="1" applyBorder="1"/>
    <xf numFmtId="2" fontId="28" fillId="0" borderId="0" xfId="0" applyNumberFormat="1" applyFont="1"/>
    <xf numFmtId="2" fontId="29" fillId="0" borderId="11" xfId="0" applyNumberFormat="1" applyFont="1" applyBorder="1"/>
    <xf numFmtId="2" fontId="0" fillId="0" borderId="11" xfId="0" applyNumberFormat="1" applyBorder="1"/>
    <xf numFmtId="0" fontId="29" fillId="0" borderId="12" xfId="0" applyFont="1" applyBorder="1"/>
    <xf numFmtId="14" fontId="5" fillId="0" borderId="0" xfId="0" applyNumberFormat="1" applyFont="1"/>
    <xf numFmtId="0" fontId="0" fillId="7" borderId="0" xfId="0" applyFill="1"/>
    <xf numFmtId="0" fontId="10" fillId="0" borderId="0" xfId="0" applyFont="1"/>
    <xf numFmtId="0" fontId="18" fillId="0" borderId="0" xfId="4"/>
    <xf numFmtId="0" fontId="30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31" fillId="0" borderId="0" xfId="0" applyFont="1"/>
    <xf numFmtId="2" fontId="0" fillId="9" borderId="5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0" fontId="0" fillId="9" borderId="2" xfId="0" applyFill="1" applyBorder="1"/>
    <xf numFmtId="2" fontId="0" fillId="9" borderId="8" xfId="0" applyNumberForma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10" xfId="0" applyNumberFormat="1" applyFill="1" applyBorder="1" applyAlignment="1">
      <alignment horizontal="center" vertical="center"/>
    </xf>
    <xf numFmtId="2" fontId="0" fillId="9" borderId="11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2" xfId="0" applyFont="1" applyBorder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2" fillId="0" borderId="0" xfId="0" quotePrefix="1" applyFont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8" borderId="0" xfId="0" applyFill="1"/>
    <xf numFmtId="0" fontId="8" fillId="0" borderId="0" xfId="0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8" borderId="7" xfId="0" applyFill="1" applyBorder="1"/>
    <xf numFmtId="0" fontId="0" fillId="8" borderId="6" xfId="0" applyFill="1" applyBorder="1"/>
    <xf numFmtId="0" fontId="5" fillId="0" borderId="0" xfId="0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31" fillId="0" borderId="0" xfId="0" applyFont="1" applyBorder="1"/>
    <xf numFmtId="0" fontId="27" fillId="0" borderId="0" xfId="0" applyFon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9" fontId="0" fillId="0" borderId="33" xfId="1" applyFont="1" applyFill="1" applyBorder="1" applyAlignment="1">
      <alignment horizontal="center"/>
    </xf>
    <xf numFmtId="0" fontId="27" fillId="0" borderId="33" xfId="0" applyFont="1" applyBorder="1"/>
    <xf numFmtId="0" fontId="0" fillId="0" borderId="34" xfId="0" applyBorder="1" applyAlignment="1">
      <alignment horizontal="center"/>
    </xf>
    <xf numFmtId="2" fontId="20" fillId="0" borderId="3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9" fontId="0" fillId="9" borderId="2" xfId="1" applyFont="1" applyFill="1" applyBorder="1"/>
    <xf numFmtId="9" fontId="0" fillId="0" borderId="2" xfId="1" applyFont="1" applyBorder="1"/>
    <xf numFmtId="9" fontId="0" fillId="0" borderId="9" xfId="1" applyFont="1" applyBorder="1" applyAlignment="1">
      <alignment horizontal="center" vertical="center"/>
    </xf>
    <xf numFmtId="9" fontId="5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12" fillId="0" borderId="15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2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32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69" fontId="0" fillId="0" borderId="0" xfId="0" applyNumberFormat="1"/>
  </cellXfs>
  <cellStyles count="5">
    <cellStyle name="Hyperlink" xfId="4" builtinId="8"/>
    <cellStyle name="Hyperlink 2" xfId="2" xr:uid="{55D09216-873F-4BAA-A1D8-489166ED8FF8}"/>
    <cellStyle name="Normal" xfId="0" builtinId="0"/>
    <cellStyle name="Normal 3" xfId="3" xr:uid="{5A7AA437-5CB1-45A6-AB5C-01747309B77B}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745 HC Stability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intercept val="100"/>
            <c:dispRSqr val="0"/>
            <c:dispEq val="0"/>
          </c:trendline>
          <c:xVal>
            <c:numRef>
              <c:f>('745_stability'!$V$5:$V$10,'745_stability'!$V$11:$V$22)</c:f>
              <c:numCache>
                <c:formatCode>General</c:formatCode>
                <c:ptCount val="18"/>
                <c:pt idx="0">
                  <c:v>0</c:v>
                </c:pt>
                <c:pt idx="3">
                  <c:v>15</c:v>
                </c:pt>
                <c:pt idx="6">
                  <c:v>30</c:v>
                </c:pt>
                <c:pt idx="9">
                  <c:v>60</c:v>
                </c:pt>
                <c:pt idx="12">
                  <c:v>120</c:v>
                </c:pt>
                <c:pt idx="15">
                  <c:v>240</c:v>
                </c:pt>
              </c:numCache>
            </c:numRef>
          </c:xVal>
          <c:yVal>
            <c:numRef>
              <c:f>('745_stability'!$X$5:$X$10,'745_stability'!$X$11:$X$22)</c:f>
              <c:numCache>
                <c:formatCode>0.00</c:formatCode>
                <c:ptCount val="18"/>
                <c:pt idx="0">
                  <c:v>1</c:v>
                </c:pt>
                <c:pt idx="3">
                  <c:v>0.92098068800527277</c:v>
                </c:pt>
                <c:pt idx="6">
                  <c:v>0.60724229829428533</c:v>
                </c:pt>
                <c:pt idx="9">
                  <c:v>0.45097106013151778</c:v>
                </c:pt>
                <c:pt idx="12">
                  <c:v>0.65496691455479239</c:v>
                </c:pt>
                <c:pt idx="15">
                  <c:v>0.50333886747949619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AE-42AE-8D9D-62A37429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67680"/>
        <c:axId val="552574568"/>
      </c:scatterChart>
      <c:valAx>
        <c:axId val="5525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4568"/>
        <c:crosses val="autoZero"/>
        <c:crossBetween val="midCat"/>
      </c:valAx>
      <c:valAx>
        <c:axId val="55257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Time</a:t>
                </a:r>
                <a:r>
                  <a:rPr lang="en-US" baseline="0"/>
                  <a:t>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205740</xdr:colOff>
      <xdr:row>13</xdr:row>
      <xdr:rowOff>11430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248793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10</xdr:col>
          <xdr:colOff>266700</xdr:colOff>
          <xdr:row>27</xdr:row>
          <xdr:rowOff>114300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12</xdr:row>
          <xdr:rowOff>12700</xdr:rowOff>
        </xdr:from>
        <xdr:to>
          <xdr:col>4</xdr:col>
          <xdr:colOff>857250</xdr:colOff>
          <xdr:row>27</xdr:row>
          <xdr:rowOff>127000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141</xdr:row>
      <xdr:rowOff>0</xdr:rowOff>
    </xdr:from>
    <xdr:to>
      <xdr:col>13</xdr:col>
      <xdr:colOff>428625</xdr:colOff>
      <xdr:row>161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68605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13</xdr:col>
      <xdr:colOff>428625</xdr:colOff>
      <xdr:row>183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10515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13</xdr:col>
      <xdr:colOff>428625</xdr:colOff>
      <xdr:row>205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52425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88</xdr:row>
      <xdr:rowOff>0</xdr:rowOff>
    </xdr:from>
    <xdr:ext cx="9086850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110</xdr:row>
      <xdr:rowOff>0</xdr:rowOff>
    </xdr:from>
    <xdr:ext cx="9086850" cy="38671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31</xdr:row>
      <xdr:rowOff>147637</xdr:rowOff>
    </xdr:from>
    <xdr:to>
      <xdr:col>23</xdr:col>
      <xdr:colOff>361950</xdr:colOff>
      <xdr:row>46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32</xdr:row>
          <xdr:rowOff>0</xdr:rowOff>
        </xdr:from>
        <xdr:to>
          <xdr:col>32</xdr:col>
          <xdr:colOff>88900</xdr:colOff>
          <xdr:row>47</xdr:row>
          <xdr:rowOff>114300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image" Target="../media/image9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6F1-75E3-4418-BFD7-B9C644C1D792}">
  <dimension ref="A1:G76"/>
  <sheetViews>
    <sheetView topLeftCell="A43" workbookViewId="0">
      <selection activeCell="A60" sqref="A60"/>
    </sheetView>
  </sheetViews>
  <sheetFormatPr defaultRowHeight="14.5"/>
  <cols>
    <col min="1" max="1" width="38.81640625" customWidth="1"/>
    <col min="2" max="2" width="60.54296875" customWidth="1"/>
    <col min="3" max="3" width="20.7265625" customWidth="1"/>
    <col min="4" max="5" width="27.453125" customWidth="1"/>
    <col min="6" max="6" width="31" customWidth="1"/>
    <col min="7" max="7" width="47.1796875" bestFit="1" customWidth="1"/>
  </cols>
  <sheetData>
    <row r="1" spans="1:6" ht="18.5">
      <c r="A1" s="49" t="s">
        <v>397</v>
      </c>
    </row>
    <row r="2" spans="1:6">
      <c r="A2" s="16" t="s">
        <v>396</v>
      </c>
      <c r="B2" t="s">
        <v>395</v>
      </c>
    </row>
    <row r="3" spans="1:6" ht="13.5" customHeight="1">
      <c r="A3" s="16" t="s">
        <v>394</v>
      </c>
      <c r="B3" s="16" t="s">
        <v>393</v>
      </c>
      <c r="C3" s="41" t="s">
        <v>392</v>
      </c>
    </row>
    <row r="4" spans="1:6" ht="16.5" customHeight="1">
      <c r="A4" s="48" t="s">
        <v>391</v>
      </c>
      <c r="B4" s="46" t="s">
        <v>390</v>
      </c>
      <c r="C4" s="32" t="s">
        <v>389</v>
      </c>
    </row>
    <row r="5" spans="1:6">
      <c r="A5" s="16" t="s">
        <v>387</v>
      </c>
      <c r="B5" s="47">
        <v>44369</v>
      </c>
      <c r="C5" s="13" t="s">
        <v>388</v>
      </c>
    </row>
    <row r="6" spans="1:6">
      <c r="A6" s="16" t="s">
        <v>384</v>
      </c>
      <c r="B6" s="47" t="s">
        <v>636</v>
      </c>
    </row>
    <row r="7" spans="1:6">
      <c r="A7" s="16" t="s">
        <v>387</v>
      </c>
      <c r="B7" s="47">
        <v>44369</v>
      </c>
      <c r="C7" s="13" t="s">
        <v>386</v>
      </c>
    </row>
    <row r="8" spans="1:6">
      <c r="A8" s="16" t="s">
        <v>385</v>
      </c>
      <c r="B8" s="47">
        <v>44375</v>
      </c>
      <c r="C8" s="13"/>
    </row>
    <row r="9" spans="1:6">
      <c r="A9" s="16" t="s">
        <v>384</v>
      </c>
      <c r="B9" s="47" t="s">
        <v>322</v>
      </c>
    </row>
    <row r="10" spans="1:6">
      <c r="A10" s="16" t="s">
        <v>383</v>
      </c>
      <c r="B10" t="s">
        <v>322</v>
      </c>
    </row>
    <row r="11" spans="1:6">
      <c r="A11" s="16" t="s">
        <v>382</v>
      </c>
      <c r="B11" t="s">
        <v>381</v>
      </c>
      <c r="C11" s="13" t="s">
        <v>380</v>
      </c>
    </row>
    <row r="12" spans="1:6" ht="29">
      <c r="A12" s="16" t="s">
        <v>379</v>
      </c>
      <c r="B12" s="46" t="s">
        <v>637</v>
      </c>
      <c r="C12" s="32" t="s">
        <v>638</v>
      </c>
    </row>
    <row r="13" spans="1:6">
      <c r="A13" s="16"/>
    </row>
    <row r="14" spans="1:6" ht="15" customHeight="1">
      <c r="A14" s="16" t="s">
        <v>378</v>
      </c>
      <c r="B14" s="168"/>
      <c r="C14" s="168"/>
      <c r="D14" s="168"/>
      <c r="E14" t="s">
        <v>377</v>
      </c>
    </row>
    <row r="15" spans="1:6">
      <c r="A15" s="16"/>
      <c r="B15" s="168"/>
      <c r="C15" s="168"/>
      <c r="D15" s="168"/>
      <c r="E15" t="s">
        <v>376</v>
      </c>
      <c r="F15" s="45" t="s">
        <v>375</v>
      </c>
    </row>
    <row r="16" spans="1:6">
      <c r="A16" s="16"/>
      <c r="B16" s="168"/>
      <c r="C16" s="168"/>
      <c r="D16" s="168"/>
      <c r="E16" t="s">
        <v>374</v>
      </c>
    </row>
    <row r="17" spans="1:6">
      <c r="A17" s="16"/>
      <c r="B17" s="168"/>
      <c r="C17" s="168"/>
      <c r="D17" s="168"/>
      <c r="E17" s="44"/>
    </row>
    <row r="18" spans="1:6">
      <c r="A18" s="16"/>
      <c r="B18" s="168"/>
      <c r="C18" s="168"/>
      <c r="D18" s="168"/>
      <c r="E18" s="44"/>
    </row>
    <row r="19" spans="1:6">
      <c r="A19" s="16"/>
      <c r="B19" s="168"/>
      <c r="C19" s="168"/>
      <c r="D19" s="168"/>
      <c r="E19" s="44"/>
    </row>
    <row r="20" spans="1:6">
      <c r="A20" s="16"/>
      <c r="B20" s="168"/>
      <c r="C20" s="168"/>
      <c r="D20" s="168"/>
      <c r="E20" s="44"/>
    </row>
    <row r="21" spans="1:6">
      <c r="A21" s="16"/>
      <c r="B21" s="168"/>
      <c r="C21" s="168"/>
      <c r="D21" s="168"/>
    </row>
    <row r="22" spans="1:6">
      <c r="A22" s="16" t="s">
        <v>373</v>
      </c>
      <c r="B22" s="43" t="s">
        <v>372</v>
      </c>
      <c r="C22" s="13"/>
      <c r="D22" s="13"/>
      <c r="E22" s="13"/>
    </row>
    <row r="23" spans="1:6">
      <c r="A23" s="16"/>
      <c r="B23" s="42"/>
      <c r="C23" s="42"/>
      <c r="D23" s="42"/>
    </row>
    <row r="24" spans="1:6">
      <c r="A24" s="16" t="s">
        <v>371</v>
      </c>
      <c r="B24" s="41"/>
    </row>
    <row r="25" spans="1:6" ht="15" thickBot="1">
      <c r="A25" s="15" t="s">
        <v>370</v>
      </c>
      <c r="B25" s="15" t="s">
        <v>369</v>
      </c>
      <c r="C25" s="15" t="s">
        <v>366</v>
      </c>
      <c r="D25" s="15" t="s">
        <v>149</v>
      </c>
      <c r="E25" s="15"/>
      <c r="F25" s="15"/>
    </row>
    <row r="26" spans="1:6" ht="15">
      <c r="A26" s="40" t="s">
        <v>368</v>
      </c>
      <c r="B26" s="170" t="s">
        <v>367</v>
      </c>
      <c r="C26" s="170" t="s">
        <v>366</v>
      </c>
      <c r="D26" s="39" t="s">
        <v>365</v>
      </c>
      <c r="E26" s="39" t="s">
        <v>364</v>
      </c>
      <c r="F26" s="38"/>
    </row>
    <row r="27" spans="1:6" ht="16" thickBot="1">
      <c r="A27" s="35" t="s">
        <v>363</v>
      </c>
      <c r="B27" s="171"/>
      <c r="C27" s="171"/>
      <c r="D27" s="37" t="s">
        <v>362</v>
      </c>
      <c r="E27" s="37" t="s">
        <v>361</v>
      </c>
    </row>
    <row r="28" spans="1:6" ht="18.5">
      <c r="A28" s="165" t="s">
        <v>360</v>
      </c>
      <c r="B28" s="165" t="s">
        <v>359</v>
      </c>
      <c r="C28" s="36" t="s">
        <v>358</v>
      </c>
      <c r="D28" s="165" t="s">
        <v>357</v>
      </c>
      <c r="E28" s="165" t="s">
        <v>356</v>
      </c>
    </row>
    <row r="29" spans="1:6" ht="16" thickBot="1">
      <c r="A29" s="166"/>
      <c r="B29" s="166"/>
      <c r="C29" s="34" t="s">
        <v>355</v>
      </c>
      <c r="D29" s="166"/>
      <c r="E29" s="166"/>
    </row>
    <row r="30" spans="1:6" ht="16" thickBot="1">
      <c r="A30" s="35" t="s">
        <v>354</v>
      </c>
      <c r="B30" s="34" t="s">
        <v>353</v>
      </c>
      <c r="C30" s="34" t="s">
        <v>352</v>
      </c>
      <c r="D30" s="34" t="s">
        <v>2</v>
      </c>
      <c r="E30" s="34" t="s">
        <v>338</v>
      </c>
    </row>
    <row r="31" spans="1:6" ht="31.5" thickBot="1">
      <c r="A31" s="35" t="s">
        <v>351</v>
      </c>
      <c r="B31" s="34" t="s">
        <v>350</v>
      </c>
      <c r="C31" s="34" t="s">
        <v>349</v>
      </c>
      <c r="D31" s="34" t="s">
        <v>348</v>
      </c>
      <c r="E31" s="34" t="s">
        <v>347</v>
      </c>
    </row>
    <row r="32" spans="1:6" ht="16" thickBot="1">
      <c r="A32" s="35" t="s">
        <v>346</v>
      </c>
      <c r="B32" s="34" t="s">
        <v>345</v>
      </c>
      <c r="C32" s="34" t="s">
        <v>344</v>
      </c>
      <c r="D32" s="34" t="s">
        <v>343</v>
      </c>
      <c r="E32" s="34" t="s">
        <v>338</v>
      </c>
    </row>
    <row r="33" spans="1:6" ht="47" thickBot="1">
      <c r="A33" s="35" t="s">
        <v>342</v>
      </c>
      <c r="B33" s="34" t="s">
        <v>341</v>
      </c>
      <c r="C33" s="34" t="s">
        <v>340</v>
      </c>
      <c r="D33" s="34" t="s">
        <v>339</v>
      </c>
      <c r="E33" s="34" t="s">
        <v>338</v>
      </c>
    </row>
    <row r="35" spans="1:6">
      <c r="A35" s="16" t="s">
        <v>337</v>
      </c>
      <c r="B35" s="13"/>
    </row>
    <row r="36" spans="1:6">
      <c r="A36" s="15" t="s">
        <v>336</v>
      </c>
      <c r="B36" s="15" t="s">
        <v>138</v>
      </c>
      <c r="C36" s="15" t="s">
        <v>306</v>
      </c>
      <c r="D36" s="15" t="s">
        <v>335</v>
      </c>
      <c r="E36" s="15" t="s">
        <v>334</v>
      </c>
      <c r="F36" s="15" t="s">
        <v>333</v>
      </c>
    </row>
    <row r="37" spans="1:6">
      <c r="A37" s="13" t="s">
        <v>634</v>
      </c>
      <c r="B37" s="116" t="s">
        <v>635</v>
      </c>
      <c r="C37" s="13">
        <v>949</v>
      </c>
      <c r="D37" s="13" t="s">
        <v>631</v>
      </c>
      <c r="E37" s="167" t="s">
        <v>630</v>
      </c>
      <c r="F37" s="13">
        <v>294.01</v>
      </c>
    </row>
    <row r="38" spans="1:6">
      <c r="A38" s="13" t="s">
        <v>720</v>
      </c>
      <c r="B38" s="116" t="s">
        <v>721</v>
      </c>
      <c r="C38" s="13">
        <v>959</v>
      </c>
      <c r="D38" s="13" t="s">
        <v>719</v>
      </c>
      <c r="E38" s="167"/>
      <c r="F38" s="13">
        <v>281.09699999999998</v>
      </c>
    </row>
    <row r="39" spans="1:6">
      <c r="A39" s="13" t="s">
        <v>725</v>
      </c>
      <c r="B39" s="116" t="s">
        <v>726</v>
      </c>
      <c r="C39" s="13">
        <v>745</v>
      </c>
      <c r="D39" s="13" t="s">
        <v>722</v>
      </c>
      <c r="E39" s="167"/>
      <c r="F39" s="13">
        <v>296.185</v>
      </c>
    </row>
    <row r="40" spans="1:6">
      <c r="A40" s="13"/>
      <c r="B40" s="13"/>
      <c r="C40" s="13"/>
      <c r="D40" s="13"/>
      <c r="E40" s="13"/>
      <c r="F40" s="13"/>
    </row>
    <row r="41" spans="1:6">
      <c r="A41" s="33" t="s">
        <v>332</v>
      </c>
      <c r="B41" s="13"/>
      <c r="C41" s="13"/>
      <c r="D41" s="32"/>
      <c r="E41" s="32"/>
      <c r="F41" s="13"/>
    </row>
    <row r="42" spans="1:6">
      <c r="D42" s="31"/>
      <c r="E42" s="31"/>
    </row>
    <row r="43" spans="1:6">
      <c r="A43" s="15" t="s">
        <v>331</v>
      </c>
      <c r="D43" s="31"/>
      <c r="E43" s="31"/>
    </row>
    <row r="44" spans="1:6">
      <c r="A44" s="13" t="s">
        <v>243</v>
      </c>
      <c r="B44" s="30" t="s">
        <v>330</v>
      </c>
    </row>
    <row r="45" spans="1:6">
      <c r="A45" s="13" t="s">
        <v>61</v>
      </c>
      <c r="B45" s="30" t="s">
        <v>329</v>
      </c>
    </row>
    <row r="46" spans="1:6">
      <c r="A46" s="13" t="s">
        <v>328</v>
      </c>
      <c r="B46" s="30" t="s">
        <v>327</v>
      </c>
    </row>
    <row r="47" spans="1:6">
      <c r="A47" s="13"/>
    </row>
    <row r="48" spans="1:6">
      <c r="A48" s="169" t="s">
        <v>326</v>
      </c>
      <c r="B48" s="169"/>
    </row>
    <row r="49" spans="1:7">
      <c r="A49" s="29" t="s">
        <v>325</v>
      </c>
      <c r="B49" s="29" t="s">
        <v>324</v>
      </c>
    </row>
    <row r="50" spans="1:7">
      <c r="A50" s="13" t="s">
        <v>636</v>
      </c>
      <c r="B50" s="28" t="s">
        <v>639</v>
      </c>
    </row>
    <row r="51" spans="1:7">
      <c r="A51" s="13" t="s">
        <v>636</v>
      </c>
      <c r="B51" s="13" t="s">
        <v>640</v>
      </c>
    </row>
    <row r="52" spans="1:7">
      <c r="A52" s="13" t="s">
        <v>322</v>
      </c>
      <c r="B52" s="28" t="s">
        <v>641</v>
      </c>
    </row>
    <row r="53" spans="1:7">
      <c r="A53" s="13" t="s">
        <v>323</v>
      </c>
      <c r="B53" s="28" t="s">
        <v>642</v>
      </c>
    </row>
    <row r="54" spans="1:7">
      <c r="A54" s="13" t="s">
        <v>322</v>
      </c>
      <c r="B54" s="137" t="s">
        <v>718</v>
      </c>
    </row>
    <row r="55" spans="1:7">
      <c r="B55" s="27"/>
    </row>
    <row r="56" spans="1:7">
      <c r="A56" s="16" t="s">
        <v>321</v>
      </c>
    </row>
    <row r="57" spans="1:7">
      <c r="A57" s="26" t="s">
        <v>320</v>
      </c>
    </row>
    <row r="58" spans="1:7">
      <c r="A58" t="s">
        <v>319</v>
      </c>
    </row>
    <row r="59" spans="1:7">
      <c r="A59" s="136" t="s">
        <v>730</v>
      </c>
      <c r="B59" s="136"/>
    </row>
    <row r="60" spans="1:7">
      <c r="A60" s="136" t="s">
        <v>717</v>
      </c>
      <c r="B60" s="136"/>
    </row>
    <row r="62" spans="1:7">
      <c r="A62" s="20" t="s">
        <v>318</v>
      </c>
      <c r="B62" s="19"/>
      <c r="C62" s="19"/>
      <c r="D62" s="19"/>
      <c r="E62" s="19"/>
      <c r="F62" s="174" t="s">
        <v>317</v>
      </c>
      <c r="G62" s="18"/>
    </row>
    <row r="63" spans="1:7" ht="30" customHeight="1">
      <c r="A63" s="17" t="s">
        <v>312</v>
      </c>
      <c r="B63" s="138" t="s">
        <v>311</v>
      </c>
      <c r="C63" s="138" t="s">
        <v>316</v>
      </c>
      <c r="D63" s="139" t="s">
        <v>310</v>
      </c>
      <c r="E63" s="138" t="s">
        <v>315</v>
      </c>
      <c r="F63" s="175"/>
      <c r="G63" s="14" t="s">
        <v>309</v>
      </c>
    </row>
    <row r="64" spans="1:7">
      <c r="A64" s="172">
        <v>44369</v>
      </c>
      <c r="B64" s="140">
        <v>44375</v>
      </c>
      <c r="C64" s="173" t="s">
        <v>314</v>
      </c>
      <c r="D64" s="141">
        <v>949</v>
      </c>
      <c r="E64" s="178">
        <v>1000</v>
      </c>
      <c r="F64" s="142">
        <f>'Hep Clearance Calcs'!Z7</f>
        <v>3.3979999999999992</v>
      </c>
      <c r="G64" s="23" t="s">
        <v>643</v>
      </c>
    </row>
    <row r="65" spans="1:7">
      <c r="A65" s="176"/>
      <c r="B65" s="22">
        <v>44375</v>
      </c>
      <c r="C65" s="177"/>
      <c r="D65" s="135" t="s">
        <v>630</v>
      </c>
      <c r="E65" s="179">
        <v>1000</v>
      </c>
      <c r="F65" s="21">
        <f>'Hep Clearance Calcs'!Z8</f>
        <v>49.84</v>
      </c>
      <c r="G65" s="8" t="s">
        <v>643</v>
      </c>
    </row>
    <row r="67" spans="1:7">
      <c r="A67" s="20" t="s">
        <v>313</v>
      </c>
      <c r="B67" s="19"/>
      <c r="C67" s="19"/>
      <c r="D67" s="19"/>
      <c r="E67" s="19"/>
      <c r="F67" s="18"/>
    </row>
    <row r="68" spans="1:7">
      <c r="A68" s="17" t="s">
        <v>312</v>
      </c>
      <c r="B68" s="16" t="s">
        <v>311</v>
      </c>
      <c r="C68" s="15" t="s">
        <v>310</v>
      </c>
      <c r="D68" s="15" t="s">
        <v>728</v>
      </c>
      <c r="E68" s="15" t="s">
        <v>729</v>
      </c>
      <c r="F68" s="14" t="s">
        <v>309</v>
      </c>
    </row>
    <row r="69" spans="1:7">
      <c r="A69" s="17"/>
      <c r="B69" s="16"/>
      <c r="C69" s="164">
        <v>745</v>
      </c>
      <c r="D69" s="163">
        <f>'745_stability'!X20</f>
        <v>0.50333886747949619</v>
      </c>
      <c r="E69" s="163">
        <f>'745_stability'!Y20</f>
        <v>0.15699221984460096</v>
      </c>
      <c r="F69" s="14"/>
    </row>
    <row r="70" spans="1:7">
      <c r="A70" s="172" t="s">
        <v>723</v>
      </c>
      <c r="B70" s="173"/>
      <c r="C70" s="164">
        <v>949</v>
      </c>
      <c r="D70" s="15"/>
      <c r="E70" s="15"/>
      <c r="F70" s="14"/>
    </row>
    <row r="71" spans="1:7">
      <c r="A71" s="172"/>
      <c r="B71" s="173"/>
      <c r="C71" s="13">
        <v>959</v>
      </c>
      <c r="D71" s="12"/>
      <c r="E71" s="12"/>
      <c r="F71" s="11"/>
    </row>
    <row r="72" spans="1:7">
      <c r="A72" s="143" t="s">
        <v>724</v>
      </c>
      <c r="B72" s="144"/>
      <c r="C72" s="144"/>
      <c r="D72" s="144"/>
      <c r="E72" s="144"/>
      <c r="F72" s="8"/>
    </row>
    <row r="73" spans="1:7" ht="18.5">
      <c r="C73" s="7" t="s">
        <v>308</v>
      </c>
    </row>
    <row r="74" spans="1:7">
      <c r="A74" s="6" t="s">
        <v>307</v>
      </c>
      <c r="B74" s="6" t="s">
        <v>138</v>
      </c>
      <c r="C74" s="6" t="s">
        <v>306</v>
      </c>
      <c r="D74" s="6" t="s">
        <v>305</v>
      </c>
      <c r="E74" s="6" t="s">
        <v>304</v>
      </c>
    </row>
    <row r="75" spans="1:7">
      <c r="A75" s="5" t="s">
        <v>634</v>
      </c>
      <c r="B75" s="5" t="s">
        <v>635</v>
      </c>
      <c r="C75" s="5">
        <v>949</v>
      </c>
      <c r="D75" s="5">
        <f>'MDL _949'!J15</f>
        <v>1.46</v>
      </c>
      <c r="E75" s="5">
        <v>7</v>
      </c>
    </row>
    <row r="76" spans="1:7">
      <c r="A76" s="5" t="s">
        <v>633</v>
      </c>
      <c r="B76" s="5" t="s">
        <v>630</v>
      </c>
      <c r="C76" s="5" t="s">
        <v>630</v>
      </c>
      <c r="D76" s="5">
        <f>MDL_Ametryn!J15</f>
        <v>4.16</v>
      </c>
      <c r="E76" s="5">
        <v>30</v>
      </c>
    </row>
  </sheetData>
  <mergeCells count="14">
    <mergeCell ref="A70:B71"/>
    <mergeCell ref="F62:F63"/>
    <mergeCell ref="A64:A65"/>
    <mergeCell ref="C64:C65"/>
    <mergeCell ref="E64:E65"/>
    <mergeCell ref="E28:E29"/>
    <mergeCell ref="E37:E39"/>
    <mergeCell ref="B14:D21"/>
    <mergeCell ref="A48:B48"/>
    <mergeCell ref="B26:B27"/>
    <mergeCell ref="C26:C27"/>
    <mergeCell ref="A28:A29"/>
    <mergeCell ref="B28:B29"/>
    <mergeCell ref="D28:D29"/>
  </mergeCells>
  <hyperlinks>
    <hyperlink ref="B4" location="DTXSID2060965!A1" display="DTXSID2060965" xr:uid="{AD2D2C41-C057-4FAA-89BA-56461A6DE8F2}"/>
    <hyperlink ref="F15" r:id="rId1" xr:uid="{BD87AD0D-8B9D-4150-9D04-B30C99C7721D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E127-8D1F-405A-8616-12ED428B67CB}">
  <dimension ref="A1:L31"/>
  <sheetViews>
    <sheetView workbookViewId="0">
      <selection activeCell="I5" sqref="I5:L5"/>
    </sheetView>
  </sheetViews>
  <sheetFormatPr defaultRowHeight="14.5"/>
  <cols>
    <col min="8" max="8" width="15.81640625" customWidth="1"/>
    <col min="10" max="10" width="13.453125" customWidth="1"/>
  </cols>
  <sheetData>
    <row r="1" spans="1:12">
      <c r="A1" t="s">
        <v>378</v>
      </c>
    </row>
    <row r="3" spans="1:12">
      <c r="A3">
        <v>745</v>
      </c>
    </row>
    <row r="5" spans="1:12">
      <c r="A5" s="199" t="s">
        <v>57</v>
      </c>
      <c r="B5" s="200"/>
      <c r="C5" s="200"/>
      <c r="D5" s="200"/>
      <c r="E5" s="200"/>
      <c r="F5" s="200"/>
      <c r="G5" s="200"/>
      <c r="H5" s="201"/>
      <c r="I5" s="199" t="s">
        <v>110</v>
      </c>
      <c r="J5" s="200"/>
      <c r="K5" s="200"/>
      <c r="L5" s="201"/>
    </row>
    <row r="6" spans="1:12">
      <c r="A6" s="1" t="s">
        <v>248</v>
      </c>
      <c r="B6" s="1" t="s">
        <v>248</v>
      </c>
      <c r="C6" s="1" t="s">
        <v>138</v>
      </c>
      <c r="D6" s="1" t="s">
        <v>96</v>
      </c>
      <c r="E6" s="1" t="s">
        <v>121</v>
      </c>
      <c r="F6" s="1" t="s">
        <v>149</v>
      </c>
      <c r="G6" s="1" t="s">
        <v>58</v>
      </c>
      <c r="H6" s="1" t="s">
        <v>157</v>
      </c>
      <c r="I6" s="1" t="s">
        <v>12</v>
      </c>
      <c r="J6" s="1" t="s">
        <v>43</v>
      </c>
      <c r="K6" s="1" t="s">
        <v>2</v>
      </c>
      <c r="L6" s="1" t="s">
        <v>166</v>
      </c>
    </row>
    <row r="7" spans="1:12">
      <c r="A7" s="3"/>
      <c r="B7" s="3"/>
      <c r="C7" s="3" t="s">
        <v>216</v>
      </c>
      <c r="D7" s="3"/>
      <c r="E7" s="3" t="s">
        <v>455</v>
      </c>
      <c r="F7" s="3" t="s">
        <v>106</v>
      </c>
      <c r="G7" s="3" t="s">
        <v>284</v>
      </c>
      <c r="H7" s="2">
        <v>44378.414895833303</v>
      </c>
      <c r="I7" s="4">
        <v>5.6237500000000002</v>
      </c>
      <c r="J7" s="4">
        <v>36.476862724590298</v>
      </c>
      <c r="K7" s="4">
        <v>72.953725449180595</v>
      </c>
      <c r="L7" s="4">
        <v>258.27621550750803</v>
      </c>
    </row>
    <row r="8" spans="1:12">
      <c r="A8" s="3"/>
      <c r="B8" s="3"/>
      <c r="C8" s="3" t="s">
        <v>216</v>
      </c>
      <c r="D8" s="3"/>
      <c r="E8" s="3" t="s">
        <v>454</v>
      </c>
      <c r="F8" s="3" t="s">
        <v>106</v>
      </c>
      <c r="G8" s="3" t="s">
        <v>284</v>
      </c>
      <c r="H8" s="2">
        <v>44378.430023148103</v>
      </c>
      <c r="I8" s="4">
        <v>5.6281166666666698</v>
      </c>
      <c r="J8" s="4">
        <v>58.088053512892898</v>
      </c>
      <c r="K8" s="4">
        <v>116.176107025786</v>
      </c>
      <c r="L8" s="4">
        <v>404.72153427887201</v>
      </c>
    </row>
    <row r="9" spans="1:12">
      <c r="A9" s="3"/>
      <c r="B9" s="3"/>
      <c r="C9" s="3" t="s">
        <v>216</v>
      </c>
      <c r="D9" s="3"/>
      <c r="E9" s="3" t="s">
        <v>453</v>
      </c>
      <c r="F9" s="3" t="s">
        <v>106</v>
      </c>
      <c r="G9" s="3" t="s">
        <v>284</v>
      </c>
      <c r="H9" s="2">
        <v>44378.445185185199</v>
      </c>
      <c r="I9" s="4">
        <v>5.6237500000000002</v>
      </c>
      <c r="J9" s="4">
        <v>46.182034000143503</v>
      </c>
      <c r="K9" s="4">
        <v>92.364068000287105</v>
      </c>
      <c r="L9" s="4">
        <v>308.51636680602797</v>
      </c>
    </row>
    <row r="10" spans="1:12">
      <c r="A10" s="3"/>
      <c r="B10" s="3"/>
      <c r="C10" s="3" t="s">
        <v>216</v>
      </c>
      <c r="D10" s="3"/>
      <c r="E10" s="3" t="s">
        <v>452</v>
      </c>
      <c r="F10" s="3" t="s">
        <v>106</v>
      </c>
      <c r="G10" s="3" t="s">
        <v>284</v>
      </c>
      <c r="H10" s="2">
        <v>44378.460312499999</v>
      </c>
      <c r="I10" s="4">
        <v>5.6281166666666698</v>
      </c>
      <c r="J10" s="4">
        <v>74.351439057458606</v>
      </c>
      <c r="K10" s="4">
        <v>148.70287811491701</v>
      </c>
      <c r="L10" s="4">
        <v>506.30131498718401</v>
      </c>
    </row>
    <row r="11" spans="1:12">
      <c r="A11" s="3"/>
      <c r="B11" s="3"/>
      <c r="C11" s="3" t="s">
        <v>216</v>
      </c>
      <c r="D11" s="3"/>
      <c r="E11" s="3" t="s">
        <v>451</v>
      </c>
      <c r="F11" s="3" t="s">
        <v>106</v>
      </c>
      <c r="G11" s="3" t="s">
        <v>284</v>
      </c>
      <c r="H11" s="2">
        <v>44378.4754398148</v>
      </c>
      <c r="I11" s="4">
        <v>5.62808333333333</v>
      </c>
      <c r="J11" s="4">
        <v>31.879202178081101</v>
      </c>
      <c r="K11" s="4">
        <v>63.758404356162103</v>
      </c>
      <c r="L11" s="4">
        <v>216.90694046020801</v>
      </c>
    </row>
    <row r="12" spans="1:12">
      <c r="A12" s="3"/>
      <c r="B12" s="3"/>
      <c r="C12" s="3" t="s">
        <v>216</v>
      </c>
      <c r="D12" s="3"/>
      <c r="E12" s="3" t="s">
        <v>450</v>
      </c>
      <c r="F12" s="3" t="s">
        <v>106</v>
      </c>
      <c r="G12" s="3" t="s">
        <v>284</v>
      </c>
      <c r="H12" s="2">
        <v>44378.490601851903</v>
      </c>
      <c r="I12" s="4">
        <v>5.6237833333333302</v>
      </c>
      <c r="J12" s="4">
        <v>43.474165767723903</v>
      </c>
      <c r="K12" s="4">
        <v>86.948331535447807</v>
      </c>
      <c r="L12" s="4">
        <v>295.31419857025298</v>
      </c>
    </row>
    <row r="13" spans="1:12">
      <c r="A13" s="3"/>
      <c r="B13" s="3"/>
      <c r="C13" s="3" t="s">
        <v>216</v>
      </c>
      <c r="D13" s="3"/>
      <c r="E13" s="3" t="s">
        <v>449</v>
      </c>
      <c r="F13" s="3" t="s">
        <v>106</v>
      </c>
      <c r="G13" s="3" t="s">
        <v>284</v>
      </c>
      <c r="H13" s="2">
        <v>44378.505706018499</v>
      </c>
      <c r="I13" s="4">
        <v>5.62808333333333</v>
      </c>
      <c r="J13" s="4">
        <v>59.548242759109598</v>
      </c>
      <c r="K13" s="4">
        <v>119.096485518219</v>
      </c>
      <c r="L13" s="4">
        <v>402.75084383392402</v>
      </c>
    </row>
    <row r="14" spans="1:12">
      <c r="I14" t="s">
        <v>448</v>
      </c>
      <c r="J14">
        <f>ROUND(STDEV(J7:J13),3)</f>
        <v>14.821</v>
      </c>
    </row>
    <row r="15" spans="1:12">
      <c r="A15" s="115" t="s">
        <v>447</v>
      </c>
      <c r="F15" s="114">
        <v>3.1429999999999998</v>
      </c>
      <c r="I15" t="s">
        <v>305</v>
      </c>
      <c r="J15">
        <f>ROUND((J14*F15),2)</f>
        <v>46.58</v>
      </c>
    </row>
    <row r="26" spans="1:9">
      <c r="A26" t="s">
        <v>377</v>
      </c>
    </row>
    <row r="27" spans="1:9">
      <c r="A27" t="s">
        <v>376</v>
      </c>
      <c r="C27" s="113" t="s">
        <v>375</v>
      </c>
    </row>
    <row r="28" spans="1:9">
      <c r="A28" t="s">
        <v>374</v>
      </c>
      <c r="I28" s="113" t="s">
        <v>446</v>
      </c>
    </row>
    <row r="30" spans="1:9" ht="15" customHeight="1"/>
    <row r="31" spans="1:9" ht="15" customHeight="1"/>
  </sheetData>
  <mergeCells count="2">
    <mergeCell ref="A5:H5"/>
    <mergeCell ref="I5:L5"/>
  </mergeCells>
  <hyperlinks>
    <hyperlink ref="I28" r:id="rId1" xr:uid="{4AC5B21E-08BB-44C8-B613-99F96EC10F47}"/>
    <hyperlink ref="C27" r:id="rId2" xr:uid="{ED1CBB04-0DA7-445C-BE8D-C70F0D5EF085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796875" defaultRowHeight="14.5"/>
  <sheetData>
    <row r="1" spans="1:1">
      <c r="A1" t="s">
        <v>57</v>
      </c>
    </row>
    <row r="2" spans="1:1">
      <c r="A2" t="s">
        <v>29</v>
      </c>
    </row>
    <row r="3" spans="1:1">
      <c r="A3" t="s">
        <v>106</v>
      </c>
    </row>
    <row r="4" spans="1:1">
      <c r="A4" t="s">
        <v>61</v>
      </c>
    </row>
    <row r="5" spans="1:1">
      <c r="A5" t="s">
        <v>243</v>
      </c>
    </row>
    <row r="6" spans="1:1">
      <c r="A6" t="s">
        <v>4</v>
      </c>
    </row>
    <row r="7" spans="1:1">
      <c r="A7" t="s">
        <v>119</v>
      </c>
    </row>
    <row r="8" spans="1:1">
      <c r="A8" t="s">
        <v>77</v>
      </c>
    </row>
    <row r="9" spans="1:1">
      <c r="A9" t="s">
        <v>278</v>
      </c>
    </row>
    <row r="10" spans="1:1">
      <c r="A10" t="s">
        <v>236</v>
      </c>
    </row>
    <row r="11" spans="1:1">
      <c r="A11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3EB2-E01F-41E3-93B3-0DC158F9C6A0}">
  <sheetPr>
    <pageSetUpPr fitToPage="1"/>
  </sheetPr>
  <dimension ref="A1:HV681"/>
  <sheetViews>
    <sheetView topLeftCell="M13" zoomScaleNormal="100" workbookViewId="0">
      <selection activeCell="U7" sqref="U7"/>
    </sheetView>
  </sheetViews>
  <sheetFormatPr defaultRowHeight="14.5"/>
  <cols>
    <col min="1" max="1" width="17.7265625" customWidth="1"/>
    <col min="2" max="2" width="24.26953125" customWidth="1"/>
    <col min="3" max="3" width="13.453125" customWidth="1"/>
    <col min="4" max="4" width="9.26953125" style="13" bestFit="1" customWidth="1"/>
    <col min="5" max="7" width="20.54296875" style="13" customWidth="1"/>
    <col min="8" max="8" width="18.7265625" style="50" bestFit="1" customWidth="1"/>
    <col min="9" max="11" width="9.1796875" style="13"/>
    <col min="12" max="13" width="9.26953125" style="13" bestFit="1" customWidth="1"/>
    <col min="14" max="14" width="9.54296875" style="13" bestFit="1" customWidth="1"/>
    <col min="15" max="16" width="9.1796875" style="13"/>
    <col min="17" max="17" width="12.7265625" style="13" bestFit="1" customWidth="1"/>
    <col min="18" max="18" width="9.54296875" style="13" customWidth="1"/>
    <col min="19" max="19" width="9" style="13" bestFit="1" customWidth="1"/>
    <col min="20" max="20" width="8" style="13" bestFit="1" customWidth="1"/>
    <col min="21" max="21" width="9.54296875" style="13" customWidth="1"/>
    <col min="22" max="22" width="12.1796875" style="13" customWidth="1"/>
    <col min="23" max="24" width="9.54296875" style="13" customWidth="1"/>
    <col min="25" max="25" width="10.54296875" style="13" bestFit="1" customWidth="1"/>
    <col min="26" max="26" width="20.81640625" style="13" customWidth="1"/>
  </cols>
  <sheetData>
    <row r="1" spans="1:26">
      <c r="A1" s="68" t="s">
        <v>420</v>
      </c>
    </row>
    <row r="2" spans="1:26">
      <c r="H2" s="13"/>
    </row>
    <row r="3" spans="1:26">
      <c r="H3"/>
      <c r="I3" s="79" t="s">
        <v>419</v>
      </c>
    </row>
    <row r="4" spans="1:26" ht="15" thickBot="1">
      <c r="S4" s="78"/>
      <c r="T4" s="78"/>
      <c r="U4" s="78"/>
    </row>
    <row r="5" spans="1:26" ht="30" customHeight="1">
      <c r="A5" s="182" t="s">
        <v>336</v>
      </c>
      <c r="B5" s="184" t="s">
        <v>138</v>
      </c>
      <c r="C5" s="184" t="s">
        <v>306</v>
      </c>
      <c r="D5" s="184" t="s">
        <v>335</v>
      </c>
      <c r="E5" s="184" t="s">
        <v>334</v>
      </c>
      <c r="F5" s="184" t="s">
        <v>418</v>
      </c>
      <c r="G5" s="184" t="s">
        <v>417</v>
      </c>
      <c r="H5" s="195" t="s">
        <v>416</v>
      </c>
      <c r="I5" s="192" t="s">
        <v>415</v>
      </c>
      <c r="J5" s="193"/>
      <c r="K5" s="193"/>
      <c r="L5" s="193"/>
      <c r="M5" s="193"/>
      <c r="N5" s="193"/>
      <c r="O5" s="193"/>
      <c r="P5" s="193"/>
      <c r="Q5" s="194"/>
      <c r="R5" s="189" t="s">
        <v>414</v>
      </c>
      <c r="S5" s="190"/>
      <c r="T5" s="190"/>
      <c r="U5" s="191"/>
      <c r="V5" s="189" t="s">
        <v>413</v>
      </c>
      <c r="W5" s="190"/>
      <c r="X5" s="190"/>
      <c r="Y5" s="190"/>
      <c r="Z5" s="180" t="s">
        <v>317</v>
      </c>
    </row>
    <row r="6" spans="1:26" ht="33.75" customHeight="1" thickBot="1">
      <c r="A6" s="183"/>
      <c r="B6" s="185"/>
      <c r="C6" s="185"/>
      <c r="D6" s="185"/>
      <c r="E6" s="185"/>
      <c r="F6" s="185" t="s">
        <v>412</v>
      </c>
      <c r="G6" s="185" t="s">
        <v>412</v>
      </c>
      <c r="H6" s="196"/>
      <c r="I6" s="76" t="s">
        <v>404</v>
      </c>
      <c r="J6" s="145" t="s">
        <v>411</v>
      </c>
      <c r="K6" s="145" t="s">
        <v>410</v>
      </c>
      <c r="L6" s="145" t="s">
        <v>409</v>
      </c>
      <c r="M6" s="145" t="s">
        <v>408</v>
      </c>
      <c r="N6" s="139" t="s">
        <v>407</v>
      </c>
      <c r="O6" s="145" t="s">
        <v>406</v>
      </c>
      <c r="P6" s="145" t="s">
        <v>403</v>
      </c>
      <c r="Q6" s="77" t="s">
        <v>402</v>
      </c>
      <c r="R6" s="76" t="s">
        <v>405</v>
      </c>
      <c r="S6" s="145" t="s">
        <v>404</v>
      </c>
      <c r="T6" s="145" t="s">
        <v>403</v>
      </c>
      <c r="U6" s="77" t="s">
        <v>402</v>
      </c>
      <c r="V6" s="76" t="s">
        <v>405</v>
      </c>
      <c r="W6" s="145" t="s">
        <v>404</v>
      </c>
      <c r="X6" s="145" t="s">
        <v>403</v>
      </c>
      <c r="Y6" s="145" t="s">
        <v>402</v>
      </c>
      <c r="Z6" s="181"/>
    </row>
    <row r="7" spans="1:26">
      <c r="A7" s="146" t="s">
        <v>634</v>
      </c>
      <c r="B7" s="147" t="s">
        <v>635</v>
      </c>
      <c r="C7" s="141">
        <v>949</v>
      </c>
      <c r="D7" s="141" t="s">
        <v>631</v>
      </c>
      <c r="E7" s="178" t="s">
        <v>630</v>
      </c>
      <c r="F7" s="74">
        <f>'Hep Data for Prism'!N73</f>
        <v>0.33176902967221883</v>
      </c>
      <c r="G7" s="74">
        <f>'Hep Data for Prism'!P73</f>
        <v>7.1582341583139017E-2</v>
      </c>
      <c r="H7" s="187">
        <v>1000</v>
      </c>
      <c r="I7" s="148">
        <v>-3.3609999999999998E-3</v>
      </c>
      <c r="J7" s="148">
        <v>0.77669999999999995</v>
      </c>
      <c r="K7" s="148">
        <v>0.15740000000000001</v>
      </c>
      <c r="L7" s="148">
        <v>55.66</v>
      </c>
      <c r="M7" s="141">
        <v>1</v>
      </c>
      <c r="N7" s="141">
        <v>16</v>
      </c>
      <c r="O7" s="148" t="s">
        <v>401</v>
      </c>
      <c r="P7" s="141">
        <f>0.693/(-I7)</f>
        <v>206.18863433501934</v>
      </c>
      <c r="Q7" s="11">
        <f>((2000*0.693)/(P7))</f>
        <v>6.7219999999999995</v>
      </c>
      <c r="R7" s="148">
        <v>1.0200000000000001E-2</v>
      </c>
      <c r="S7" s="148">
        <v>-1.6620000000000001E-3</v>
      </c>
      <c r="T7" s="141">
        <f>0.693/(-S7)</f>
        <v>416.96750902527072</v>
      </c>
      <c r="U7" s="11">
        <f>((2000*0.693)/(T7))</f>
        <v>3.3240000000000003</v>
      </c>
      <c r="V7" s="148">
        <v>7.0699999999999999E-2</v>
      </c>
      <c r="W7" s="148">
        <v>-9.2119999999999995E-4</v>
      </c>
      <c r="X7" s="141" t="s">
        <v>400</v>
      </c>
      <c r="Y7" s="141">
        <v>0</v>
      </c>
      <c r="Z7" s="75">
        <f>Q7-U7</f>
        <v>3.3979999999999992</v>
      </c>
    </row>
    <row r="8" spans="1:26" ht="15" thickBot="1">
      <c r="A8" s="149" t="s">
        <v>633</v>
      </c>
      <c r="B8" s="150" t="s">
        <v>630</v>
      </c>
      <c r="C8" s="150" t="s">
        <v>630</v>
      </c>
      <c r="D8" s="150" t="s">
        <v>632</v>
      </c>
      <c r="E8" s="186"/>
      <c r="F8" s="151">
        <f>'Hep Data for Prism'!N111</f>
        <v>0.21852703615067931</v>
      </c>
      <c r="G8" s="151">
        <f>'Hep Data for Prism'!P111</f>
        <v>0.14701226338710771</v>
      </c>
      <c r="H8" s="188"/>
      <c r="I8" s="152">
        <v>-2.4920000000000001E-2</v>
      </c>
      <c r="J8" s="152">
        <v>0.97289999999999999</v>
      </c>
      <c r="K8" s="152">
        <v>0.36299999999999999</v>
      </c>
      <c r="L8" s="152">
        <v>575.4</v>
      </c>
      <c r="M8" s="150">
        <v>1</v>
      </c>
      <c r="N8" s="150">
        <v>16</v>
      </c>
      <c r="O8" s="152" t="s">
        <v>401</v>
      </c>
      <c r="P8" s="150">
        <f>0.693/(-I8)</f>
        <v>27.80898876404494</v>
      </c>
      <c r="Q8" s="153">
        <f>((2000*0.693)/(P8))</f>
        <v>49.84</v>
      </c>
      <c r="R8" s="152">
        <v>0.13239999999999999</v>
      </c>
      <c r="S8" s="152">
        <v>-9.7799999999999992E-4</v>
      </c>
      <c r="T8" s="150" t="s">
        <v>400</v>
      </c>
      <c r="U8" s="154">
        <v>0</v>
      </c>
      <c r="V8" s="152">
        <v>1.1599999999999999E-2</v>
      </c>
      <c r="W8" s="152">
        <v>-9.794999999999999E-4</v>
      </c>
      <c r="X8" s="150">
        <f>0.693/(-W8)</f>
        <v>707.50382848392042</v>
      </c>
      <c r="Y8" s="150">
        <f>((2000*0.693)/(X8))</f>
        <v>1.9589999999999999</v>
      </c>
      <c r="Z8" s="155">
        <f>Q8-U8</f>
        <v>49.84</v>
      </c>
    </row>
    <row r="9" spans="1:26">
      <c r="C9" s="13"/>
      <c r="I9" s="61"/>
      <c r="K9" s="61"/>
      <c r="L9" s="61"/>
      <c r="N9" s="61"/>
      <c r="P9" s="61"/>
      <c r="Q9" s="61"/>
      <c r="R9" s="72"/>
      <c r="S9" s="72"/>
      <c r="T9" s="72"/>
      <c r="W9" s="61"/>
      <c r="X9" s="61"/>
      <c r="Y9" s="61"/>
      <c r="Z9" s="61"/>
    </row>
    <row r="10" spans="1:26">
      <c r="A10" s="33"/>
      <c r="C10" s="13"/>
      <c r="D10" s="25"/>
      <c r="I10" s="61"/>
      <c r="J10" s="61"/>
      <c r="K10" s="61"/>
      <c r="L10" s="61"/>
      <c r="N10" s="61"/>
      <c r="O10" s="61"/>
      <c r="P10" s="61"/>
      <c r="Q10" s="61"/>
      <c r="R10" s="72"/>
      <c r="S10" s="72"/>
      <c r="T10" s="72"/>
      <c r="Y10" s="61"/>
    </row>
    <row r="11" spans="1:26">
      <c r="C11" s="13"/>
      <c r="D11" s="25"/>
      <c r="I11" s="61"/>
      <c r="K11" s="61"/>
      <c r="L11" s="61"/>
      <c r="N11" s="61"/>
      <c r="P11" s="61"/>
      <c r="Q11" s="61"/>
      <c r="R11" s="72"/>
      <c r="S11" s="72"/>
      <c r="T11" s="72"/>
      <c r="Y11" s="61"/>
    </row>
    <row r="13" spans="1:26">
      <c r="A13" s="73"/>
      <c r="C13" s="13"/>
      <c r="D13" s="25"/>
      <c r="I13" s="61"/>
      <c r="J13" s="61"/>
      <c r="K13" s="61"/>
      <c r="L13" s="61"/>
      <c r="O13" s="61"/>
      <c r="R13" s="72"/>
      <c r="S13" s="72"/>
      <c r="T13" s="72"/>
      <c r="U13" s="53"/>
      <c r="V13" s="53"/>
    </row>
    <row r="14" spans="1:26">
      <c r="C14" s="13"/>
      <c r="D14" s="25"/>
      <c r="K14" s="24"/>
      <c r="R14" s="72"/>
      <c r="S14" s="72"/>
      <c r="T14" s="72"/>
    </row>
    <row r="15" spans="1:26">
      <c r="C15" s="13"/>
      <c r="D15" s="25"/>
      <c r="K15" s="24"/>
      <c r="R15" s="32"/>
      <c r="S15" s="32"/>
      <c r="T15" s="32"/>
      <c r="V15" s="71"/>
    </row>
    <row r="16" spans="1:26">
      <c r="A16" s="73"/>
      <c r="C16" s="13"/>
      <c r="D16" s="25"/>
      <c r="I16" s="61"/>
      <c r="J16" s="61"/>
      <c r="K16" s="61"/>
      <c r="L16" s="61"/>
      <c r="M16" s="61"/>
      <c r="N16" s="61"/>
      <c r="O16" s="61"/>
      <c r="R16" s="32"/>
      <c r="S16" s="32"/>
      <c r="T16" s="32"/>
      <c r="U16" s="32"/>
      <c r="V16" s="71"/>
    </row>
    <row r="17" spans="1:32">
      <c r="R17" s="32"/>
      <c r="S17" s="32"/>
      <c r="T17" s="32"/>
      <c r="AB17" s="13"/>
      <c r="AC17" s="13"/>
    </row>
    <row r="18" spans="1:32">
      <c r="D18" s="25"/>
      <c r="I18" s="61"/>
      <c r="J18" s="61"/>
      <c r="K18" s="61"/>
      <c r="L18" s="61"/>
      <c r="M18" s="61"/>
      <c r="N18" s="61"/>
      <c r="O18" s="61"/>
      <c r="P18" s="61"/>
      <c r="Q18" s="61"/>
      <c r="T18" s="70"/>
      <c r="W18" s="61"/>
      <c r="X18" s="61"/>
      <c r="Y18" s="61"/>
      <c r="Z18" s="61"/>
      <c r="AA18" s="64"/>
      <c r="AB18" s="64"/>
      <c r="AC18" s="64"/>
      <c r="AD18" s="64"/>
      <c r="AE18" s="64"/>
      <c r="AF18" s="64"/>
    </row>
    <row r="19" spans="1:32">
      <c r="A19" s="73"/>
      <c r="C19" s="13"/>
      <c r="D19" s="25"/>
      <c r="I19" s="61"/>
      <c r="J19" s="61"/>
      <c r="K19" s="61"/>
      <c r="L19" s="61"/>
      <c r="M19" s="61"/>
      <c r="N19" s="61"/>
      <c r="O19" s="61"/>
      <c r="P19" s="61"/>
      <c r="R19" s="70"/>
      <c r="S19" s="61"/>
      <c r="T19" s="72"/>
      <c r="V19" s="71"/>
      <c r="AA19" s="60"/>
      <c r="AB19" s="60"/>
      <c r="AC19" s="60"/>
      <c r="AD19" s="60"/>
      <c r="AE19" s="60"/>
      <c r="AF19" s="60"/>
    </row>
    <row r="20" spans="1:32">
      <c r="H20"/>
      <c r="AB20" s="13"/>
      <c r="AC20" s="13"/>
    </row>
    <row r="21" spans="1:32">
      <c r="H21"/>
      <c r="I21" s="61"/>
      <c r="J21" s="61"/>
      <c r="K21" s="61"/>
      <c r="L21" s="61"/>
      <c r="M21" s="61"/>
      <c r="N21" s="61"/>
      <c r="O21" s="61"/>
      <c r="P21" s="61"/>
      <c r="Q21" s="61"/>
      <c r="R21" s="70"/>
      <c r="S21" s="70"/>
      <c r="T21" s="70"/>
      <c r="U21" s="70"/>
      <c r="W21" s="61"/>
      <c r="X21" s="61"/>
      <c r="Y21" s="61"/>
      <c r="Z21" s="61"/>
      <c r="AA21" s="64"/>
      <c r="AB21" s="64"/>
      <c r="AC21" s="64"/>
      <c r="AD21" s="64"/>
      <c r="AE21" s="64"/>
    </row>
    <row r="22" spans="1:32">
      <c r="H22"/>
      <c r="M22" s="61"/>
      <c r="N22" s="61"/>
      <c r="X22" s="61"/>
      <c r="AA22" s="60"/>
      <c r="AB22" s="60"/>
      <c r="AC22" s="60"/>
      <c r="AD22" s="60"/>
      <c r="AE22" s="60"/>
    </row>
    <row r="23" spans="1:32">
      <c r="H23"/>
    </row>
    <row r="24" spans="1:32">
      <c r="H24"/>
    </row>
    <row r="25" spans="1:32">
      <c r="H25" s="64"/>
      <c r="P25" s="63"/>
      <c r="Q25" s="63"/>
      <c r="W25" s="63"/>
    </row>
    <row r="26" spans="1:32">
      <c r="H26" s="64"/>
      <c r="P26" s="69"/>
    </row>
    <row r="27" spans="1:32">
      <c r="H27" s="64"/>
    </row>
    <row r="28" spans="1:32">
      <c r="H28" s="64"/>
    </row>
    <row r="29" spans="1:32">
      <c r="H29" s="64"/>
      <c r="W29" s="61"/>
      <c r="X29" s="61"/>
      <c r="Y29" s="61"/>
      <c r="Z29" s="61"/>
    </row>
    <row r="30" spans="1:32">
      <c r="H30" s="64"/>
      <c r="W30" s="61"/>
      <c r="X30" s="61"/>
      <c r="Y30" s="61"/>
      <c r="Z30" s="61"/>
    </row>
    <row r="31" spans="1:32">
      <c r="H31" s="64"/>
      <c r="S31" s="52"/>
      <c r="T31" s="52"/>
      <c r="U31" s="52"/>
    </row>
    <row r="32" spans="1:32">
      <c r="H32" s="64"/>
      <c r="R32" s="52"/>
      <c r="S32" s="52"/>
      <c r="T32" s="52"/>
      <c r="U32" s="52"/>
    </row>
    <row r="33" spans="8:230">
      <c r="H33" s="64"/>
      <c r="R33" s="52"/>
      <c r="S33" s="52"/>
      <c r="T33" s="52"/>
      <c r="U33" s="52"/>
    </row>
    <row r="34" spans="8:230">
      <c r="H34" s="64"/>
      <c r="P34" s="61"/>
      <c r="Q34" s="61"/>
      <c r="W34" s="61"/>
      <c r="X34" s="61"/>
      <c r="Y34" s="61"/>
      <c r="Z34" s="61"/>
    </row>
    <row r="35" spans="8:230">
      <c r="H35" s="64"/>
      <c r="P35" s="61"/>
      <c r="Q35" s="61"/>
      <c r="W35" s="61"/>
      <c r="X35" s="61"/>
      <c r="Y35" s="61"/>
      <c r="Z35" s="61"/>
    </row>
    <row r="36" spans="8:230">
      <c r="H36" s="64"/>
      <c r="Y36" s="61"/>
      <c r="Z36" s="61"/>
    </row>
    <row r="37" spans="8:230">
      <c r="H37" s="64"/>
      <c r="Y37" s="61"/>
      <c r="Z37" s="61"/>
    </row>
    <row r="38" spans="8:230">
      <c r="H38" s="64"/>
      <c r="Y38" s="61"/>
      <c r="Z38" s="61"/>
    </row>
    <row r="39" spans="8:230">
      <c r="H39" s="64"/>
    </row>
    <row r="40" spans="8:230">
      <c r="H40" s="68"/>
      <c r="R40" s="67"/>
      <c r="S40" s="67"/>
      <c r="T40" s="67"/>
      <c r="U40" s="67"/>
      <c r="V40" s="67"/>
    </row>
    <row r="43" spans="8:230">
      <c r="J43" s="66"/>
    </row>
    <row r="44" spans="8:230">
      <c r="K44" s="65"/>
    </row>
    <row r="45" spans="8:230">
      <c r="H45"/>
      <c r="K45" s="65"/>
    </row>
    <row r="46" spans="8:230">
      <c r="H46"/>
      <c r="J46" s="28"/>
      <c r="K46" s="28"/>
      <c r="L46" s="28"/>
      <c r="M46" s="28"/>
      <c r="N46" s="28"/>
      <c r="O46" s="28"/>
      <c r="P46" s="28"/>
      <c r="Q46" s="28"/>
      <c r="W46" s="28"/>
      <c r="X46" s="28"/>
      <c r="Y46" s="28"/>
      <c r="Z46" s="28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43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  <c r="HV46" s="43"/>
    </row>
    <row r="47" spans="8:230">
      <c r="H47"/>
      <c r="J47" s="28"/>
      <c r="K47" s="28"/>
      <c r="L47" s="28"/>
      <c r="M47" s="28"/>
      <c r="N47" s="28"/>
      <c r="O47" s="28"/>
      <c r="P47" s="28"/>
      <c r="Q47" s="28"/>
      <c r="W47" s="28"/>
      <c r="X47" s="28"/>
      <c r="Y47" s="28"/>
      <c r="Z47" s="28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43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  <c r="HV47" s="43"/>
    </row>
    <row r="48" spans="8:230">
      <c r="H48"/>
      <c r="J48" s="28"/>
      <c r="K48" s="28"/>
      <c r="L48" s="28"/>
      <c r="M48" s="28"/>
      <c r="N48" s="28"/>
      <c r="O48" s="28"/>
      <c r="P48" s="28"/>
      <c r="Q48" s="28"/>
      <c r="W48" s="28"/>
      <c r="X48" s="28"/>
      <c r="Y48" s="28"/>
      <c r="Z48" s="28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43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</row>
    <row r="49" spans="5:228">
      <c r="H49"/>
      <c r="J49" s="28"/>
      <c r="K49" s="28"/>
      <c r="L49" s="28"/>
      <c r="M49" s="28"/>
      <c r="N49" s="28"/>
      <c r="O49" s="28"/>
      <c r="P49" s="28"/>
      <c r="Q49" s="28"/>
      <c r="W49" s="28"/>
      <c r="X49" s="28"/>
      <c r="Y49" s="28"/>
      <c r="Z49" s="28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43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</row>
    <row r="50" spans="5:228">
      <c r="H50"/>
      <c r="J50" s="28"/>
      <c r="K50" s="28"/>
      <c r="L50" s="28"/>
      <c r="M50" s="28"/>
      <c r="N50" s="28"/>
      <c r="O50" s="28"/>
      <c r="P50" s="28"/>
      <c r="Q50" s="28"/>
      <c r="W50" s="28"/>
      <c r="X50" s="28"/>
      <c r="Y50" s="28"/>
      <c r="Z50" s="28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</row>
    <row r="51" spans="5:228">
      <c r="H51"/>
      <c r="J51" s="28"/>
      <c r="K51" s="28"/>
      <c r="L51" s="28"/>
      <c r="M51" s="28"/>
      <c r="N51" s="28"/>
      <c r="O51" s="28"/>
      <c r="P51" s="28"/>
      <c r="Q51" s="28"/>
      <c r="W51" s="28"/>
      <c r="X51" s="28"/>
      <c r="Y51" s="28"/>
      <c r="Z51" s="28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</row>
    <row r="52" spans="5:228">
      <c r="H52"/>
      <c r="J52" s="28"/>
      <c r="K52" s="28"/>
      <c r="L52" s="28"/>
      <c r="M52" s="28"/>
      <c r="N52" s="28"/>
      <c r="O52" s="28"/>
      <c r="P52" s="28"/>
      <c r="Q52" s="28"/>
      <c r="W52" s="28"/>
      <c r="X52" s="28"/>
      <c r="Y52" s="28"/>
      <c r="Z52" s="28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</row>
    <row r="53" spans="5:228">
      <c r="H53"/>
      <c r="J53" s="28"/>
      <c r="K53" s="28"/>
      <c r="L53" s="28"/>
      <c r="M53" s="28"/>
      <c r="N53" s="28"/>
      <c r="O53" s="28"/>
      <c r="P53" s="28"/>
      <c r="Q53" s="28"/>
      <c r="W53" s="28"/>
      <c r="X53" s="28"/>
      <c r="Y53" s="28"/>
      <c r="Z53" s="28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43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</row>
    <row r="54" spans="5:228">
      <c r="H54" s="64"/>
      <c r="L54" s="52"/>
    </row>
    <row r="55" spans="5:228">
      <c r="H55" s="64"/>
      <c r="L55" s="52"/>
    </row>
    <row r="56" spans="5:228">
      <c r="H56" s="64"/>
      <c r="L56" s="52"/>
    </row>
    <row r="57" spans="5:228">
      <c r="H57" s="64"/>
      <c r="K57" s="52"/>
    </row>
    <row r="58" spans="5:228">
      <c r="H58" s="64"/>
      <c r="K58" s="52"/>
    </row>
    <row r="59" spans="5:228">
      <c r="H59" s="64"/>
      <c r="K59" s="52"/>
    </row>
    <row r="60" spans="5:228">
      <c r="H60" s="64"/>
      <c r="L60" s="52"/>
    </row>
    <row r="61" spans="5:228">
      <c r="H61" t="s">
        <v>399</v>
      </c>
      <c r="L61" s="52"/>
    </row>
    <row r="62" spans="5:228">
      <c r="H62" s="63" t="s">
        <v>398</v>
      </c>
      <c r="L62" s="52"/>
    </row>
    <row r="63" spans="5:228">
      <c r="E63" s="61"/>
      <c r="F63" s="61"/>
      <c r="G63" s="61"/>
      <c r="H63" s="62">
        <f>-1*H59</f>
        <v>0</v>
      </c>
    </row>
    <row r="64" spans="5:228">
      <c r="E64" s="61"/>
      <c r="F64" s="61"/>
      <c r="G64" s="61"/>
      <c r="H64" s="60"/>
    </row>
    <row r="65" spans="5:8">
      <c r="E65" s="61"/>
      <c r="F65" s="61"/>
      <c r="G65" s="61"/>
      <c r="H65" s="60"/>
    </row>
    <row r="77" spans="5:8">
      <c r="H77" s="13"/>
    </row>
    <row r="78" spans="5:8">
      <c r="H78" s="13"/>
    </row>
    <row r="79" spans="5:8">
      <c r="H79" s="13"/>
    </row>
    <row r="80" spans="5:8">
      <c r="H80" s="13"/>
    </row>
    <row r="81" spans="8:8">
      <c r="H81" s="13"/>
    </row>
    <row r="82" spans="8:8">
      <c r="H82" s="13"/>
    </row>
    <row r="83" spans="8:8">
      <c r="H83" s="13"/>
    </row>
    <row r="84" spans="8:8">
      <c r="H84" s="13"/>
    </row>
    <row r="85" spans="8:8">
      <c r="H85" s="13"/>
    </row>
    <row r="86" spans="8:8">
      <c r="H86" s="13"/>
    </row>
    <row r="87" spans="8:8">
      <c r="H87" s="13"/>
    </row>
    <row r="88" spans="8:8">
      <c r="H88" s="13"/>
    </row>
    <row r="89" spans="8:8">
      <c r="H89" s="13"/>
    </row>
    <row r="90" spans="8:8">
      <c r="H90" s="13"/>
    </row>
    <row r="91" spans="8:8">
      <c r="H91" s="13"/>
    </row>
    <row r="92" spans="8:8">
      <c r="H92" s="13"/>
    </row>
    <row r="93" spans="8:8">
      <c r="H93" s="13"/>
    </row>
    <row r="94" spans="8:8">
      <c r="H94" s="13"/>
    </row>
    <row r="95" spans="8:8">
      <c r="H95" s="13"/>
    </row>
    <row r="96" spans="8:8">
      <c r="H96" s="13"/>
    </row>
    <row r="97" spans="8:16">
      <c r="H97" s="13"/>
    </row>
    <row r="98" spans="8:16">
      <c r="H98" s="13"/>
    </row>
    <row r="99" spans="8:16">
      <c r="H99" s="13"/>
    </row>
    <row r="100" spans="8:16">
      <c r="H100" s="13"/>
    </row>
    <row r="101" spans="8:16">
      <c r="H101" s="13"/>
      <c r="P101" s="55"/>
    </row>
    <row r="102" spans="8:16">
      <c r="H102" s="13"/>
      <c r="P102" s="55"/>
    </row>
    <row r="103" spans="8:16">
      <c r="H103" s="13"/>
    </row>
    <row r="104" spans="8:16">
      <c r="H104" s="13"/>
    </row>
    <row r="105" spans="8:16">
      <c r="H105" s="13"/>
    </row>
    <row r="106" spans="8:16">
      <c r="H106" s="13"/>
    </row>
    <row r="107" spans="8:16">
      <c r="H107" s="13"/>
    </row>
    <row r="108" spans="8:16">
      <c r="H108" s="13"/>
    </row>
    <row r="109" spans="8:16">
      <c r="H109" s="13"/>
    </row>
    <row r="110" spans="8:16">
      <c r="H110" s="13"/>
    </row>
    <row r="111" spans="8:16">
      <c r="H111" s="13"/>
    </row>
    <row r="112" spans="8:16">
      <c r="H112" s="13"/>
    </row>
    <row r="113" spans="8:10">
      <c r="H113" s="13"/>
    </row>
    <row r="114" spans="8:10">
      <c r="H114" s="13"/>
    </row>
    <row r="115" spans="8:10">
      <c r="H115" s="13"/>
    </row>
    <row r="116" spans="8:10">
      <c r="H116" s="13"/>
    </row>
    <row r="117" spans="8:10">
      <c r="H117" s="13"/>
    </row>
    <row r="118" spans="8:10">
      <c r="H118" s="13"/>
    </row>
    <row r="119" spans="8:10">
      <c r="H119" s="13"/>
    </row>
    <row r="120" spans="8:10">
      <c r="H120" s="13"/>
    </row>
    <row r="121" spans="8:10">
      <c r="H121" s="13"/>
    </row>
    <row r="122" spans="8:10">
      <c r="H122" s="13"/>
    </row>
    <row r="123" spans="8:10">
      <c r="H123" s="13"/>
    </row>
    <row r="124" spans="8:10">
      <c r="H124" s="13"/>
    </row>
    <row r="125" spans="8:10">
      <c r="H125" s="13"/>
    </row>
    <row r="126" spans="8:10">
      <c r="H126" s="13"/>
      <c r="I126" s="55"/>
      <c r="J126" s="55"/>
    </row>
    <row r="127" spans="8:10">
      <c r="H127" s="13"/>
      <c r="I127" s="55"/>
      <c r="J127" s="55"/>
    </row>
    <row r="128" spans="8:10">
      <c r="H128" s="13"/>
      <c r="I128" s="55"/>
      <c r="J128" s="55"/>
    </row>
    <row r="129" spans="8:26">
      <c r="H129" s="13"/>
      <c r="I129" s="57"/>
      <c r="J129" s="57"/>
      <c r="M129" s="55"/>
      <c r="N129" s="55"/>
      <c r="O129" s="57"/>
      <c r="Q129" s="55"/>
      <c r="W129" s="55"/>
      <c r="X129" s="55"/>
      <c r="Y129" s="55"/>
      <c r="Z129" s="57"/>
    </row>
    <row r="130" spans="8:26">
      <c r="H130" s="13"/>
      <c r="I130" s="57"/>
      <c r="J130" s="57"/>
      <c r="M130" s="55"/>
      <c r="N130" s="55"/>
      <c r="O130" s="57"/>
      <c r="Q130" s="55"/>
      <c r="W130" s="55"/>
      <c r="X130" s="55"/>
      <c r="Y130" s="55"/>
      <c r="Z130" s="57"/>
    </row>
    <row r="131" spans="8:26">
      <c r="H131" s="13"/>
    </row>
    <row r="132" spans="8:26">
      <c r="H132" s="13"/>
    </row>
    <row r="133" spans="8:26">
      <c r="H133" s="13"/>
    </row>
    <row r="134" spans="8:26">
      <c r="H134" s="13"/>
    </row>
    <row r="135" spans="8:26">
      <c r="H135" s="13"/>
    </row>
    <row r="136" spans="8:26">
      <c r="H136" s="13"/>
    </row>
    <row r="137" spans="8:26">
      <c r="H137" s="13"/>
    </row>
    <row r="138" spans="8:26">
      <c r="H138" s="13"/>
    </row>
    <row r="139" spans="8:26">
      <c r="H139" s="13"/>
    </row>
    <row r="140" spans="8:26">
      <c r="H140" s="13"/>
    </row>
    <row r="141" spans="8:26">
      <c r="H141" s="13"/>
    </row>
    <row r="142" spans="8:26">
      <c r="H142" s="13"/>
    </row>
    <row r="143" spans="8:26">
      <c r="H143" s="13"/>
    </row>
    <row r="144" spans="8:26">
      <c r="H144" s="13"/>
    </row>
    <row r="145" spans="8:8">
      <c r="H145" s="13"/>
    </row>
    <row r="146" spans="8:8">
      <c r="H146" s="13"/>
    </row>
    <row r="147" spans="8:8">
      <c r="H147" s="13"/>
    </row>
    <row r="148" spans="8:8">
      <c r="H148" s="13"/>
    </row>
    <row r="149" spans="8:8">
      <c r="H149" s="13"/>
    </row>
    <row r="150" spans="8:8">
      <c r="H150" s="13"/>
    </row>
    <row r="151" spans="8:8">
      <c r="H151" s="13"/>
    </row>
    <row r="152" spans="8:8">
      <c r="H152" s="13"/>
    </row>
    <row r="153" spans="8:8">
      <c r="H153" s="13"/>
    </row>
    <row r="154" spans="8:8">
      <c r="H154" s="13"/>
    </row>
    <row r="155" spans="8:8">
      <c r="H155" s="13"/>
    </row>
    <row r="156" spans="8:8">
      <c r="H156" s="13"/>
    </row>
    <row r="157" spans="8:8">
      <c r="H157" s="13"/>
    </row>
    <row r="158" spans="8:8">
      <c r="H158" s="13"/>
    </row>
    <row r="159" spans="8:8">
      <c r="H159" s="13"/>
    </row>
    <row r="160" spans="8:8">
      <c r="H160" s="13"/>
    </row>
    <row r="161" spans="8:12">
      <c r="H161" s="13"/>
    </row>
    <row r="162" spans="8:12">
      <c r="H162" s="13"/>
      <c r="L162" s="55"/>
    </row>
    <row r="163" spans="8:12">
      <c r="H163" s="13"/>
    </row>
    <row r="164" spans="8:12">
      <c r="H164" s="13"/>
    </row>
    <row r="165" spans="8:12">
      <c r="H165" s="13"/>
    </row>
    <row r="166" spans="8:12">
      <c r="H166" s="13"/>
      <c r="I166" s="59"/>
      <c r="J166" s="59"/>
    </row>
    <row r="167" spans="8:12">
      <c r="H167" s="13"/>
      <c r="I167" s="56"/>
      <c r="J167" s="56"/>
    </row>
    <row r="168" spans="8:12">
      <c r="H168" s="13"/>
      <c r="I168" s="56"/>
      <c r="J168" s="56"/>
    </row>
    <row r="169" spans="8:12">
      <c r="H169" s="13"/>
    </row>
    <row r="170" spans="8:12">
      <c r="H170" s="13"/>
    </row>
    <row r="171" spans="8:12">
      <c r="H171" s="13"/>
    </row>
    <row r="172" spans="8:12">
      <c r="H172" s="13"/>
    </row>
    <row r="173" spans="8:12">
      <c r="H173" s="13"/>
    </row>
    <row r="174" spans="8:12">
      <c r="H174" s="13"/>
    </row>
    <row r="175" spans="8:12">
      <c r="H175" s="13"/>
    </row>
    <row r="176" spans="8:12">
      <c r="H176" s="13"/>
    </row>
    <row r="177" spans="8:26">
      <c r="H177" s="13"/>
    </row>
    <row r="178" spans="8:26">
      <c r="H178" s="13"/>
    </row>
    <row r="179" spans="8:26">
      <c r="H179" s="13"/>
    </row>
    <row r="180" spans="8:26">
      <c r="H180" s="13"/>
    </row>
    <row r="181" spans="8:26">
      <c r="H181" s="13"/>
    </row>
    <row r="182" spans="8:26">
      <c r="H182" s="13"/>
    </row>
    <row r="183" spans="8:26">
      <c r="H183" s="13"/>
    </row>
    <row r="184" spans="8:26">
      <c r="H184" s="13"/>
      <c r="I184" s="55"/>
      <c r="J184" s="55"/>
      <c r="M184" s="55"/>
      <c r="N184" s="55"/>
      <c r="O184" s="55"/>
      <c r="Q184" s="55"/>
      <c r="W184" s="55"/>
      <c r="X184" s="55"/>
      <c r="Y184" s="55"/>
      <c r="Z184" s="55"/>
    </row>
    <row r="185" spans="8:26">
      <c r="H185" s="13"/>
      <c r="I185" s="55"/>
      <c r="J185" s="55"/>
      <c r="M185" s="55"/>
      <c r="N185" s="55"/>
      <c r="O185" s="55"/>
      <c r="Q185" s="55"/>
      <c r="W185" s="55"/>
      <c r="X185" s="55"/>
      <c r="Y185" s="55"/>
      <c r="Z185" s="55"/>
    </row>
    <row r="186" spans="8:26">
      <c r="H186" s="13"/>
      <c r="I186" s="55"/>
      <c r="J186" s="55"/>
      <c r="M186" s="55"/>
      <c r="N186" s="55"/>
      <c r="O186" s="55"/>
      <c r="Q186" s="55"/>
      <c r="W186" s="55"/>
      <c r="X186" s="55"/>
      <c r="Y186" s="55"/>
      <c r="Z186" s="55"/>
    </row>
    <row r="187" spans="8:26">
      <c r="H187" s="13"/>
      <c r="I187" s="55"/>
      <c r="J187" s="55"/>
      <c r="M187" s="55"/>
      <c r="N187" s="55"/>
      <c r="O187" s="55"/>
      <c r="Q187" s="55"/>
      <c r="W187" s="55"/>
      <c r="X187" s="55"/>
      <c r="Y187" s="55"/>
      <c r="Z187" s="55"/>
    </row>
    <row r="188" spans="8:26">
      <c r="H188" s="13"/>
      <c r="I188" s="54"/>
      <c r="J188" s="54"/>
      <c r="M188" s="55"/>
      <c r="N188" s="55"/>
      <c r="O188" s="55"/>
      <c r="Q188" s="55"/>
      <c r="W188" s="55"/>
      <c r="X188" s="55"/>
      <c r="Y188" s="55"/>
      <c r="Z188" s="55"/>
    </row>
    <row r="189" spans="8:26">
      <c r="H189" s="13"/>
    </row>
    <row r="190" spans="8:26">
      <c r="H190" s="13"/>
    </row>
    <row r="191" spans="8:26">
      <c r="H191" s="13"/>
    </row>
    <row r="192" spans="8:26">
      <c r="H192" s="13"/>
    </row>
    <row r="193" spans="8:12">
      <c r="H193" s="13"/>
    </row>
    <row r="194" spans="8:12">
      <c r="H194" s="13"/>
    </row>
    <row r="195" spans="8:12">
      <c r="H195" s="13"/>
      <c r="L195" s="54"/>
    </row>
    <row r="196" spans="8:12">
      <c r="H196" s="13"/>
    </row>
    <row r="197" spans="8:12">
      <c r="H197" s="13"/>
    </row>
    <row r="198" spans="8:12">
      <c r="H198" s="13"/>
    </row>
    <row r="199" spans="8:12">
      <c r="H199" s="13"/>
    </row>
    <row r="200" spans="8:12">
      <c r="H200" s="13"/>
    </row>
    <row r="201" spans="8:12">
      <c r="H201" s="13"/>
      <c r="L201" s="54"/>
    </row>
    <row r="202" spans="8:12">
      <c r="H202" s="13"/>
    </row>
    <row r="203" spans="8:12">
      <c r="H203" s="13"/>
    </row>
    <row r="204" spans="8:12">
      <c r="H204" s="13"/>
    </row>
    <row r="205" spans="8:12">
      <c r="H205" s="13"/>
      <c r="L205" s="54"/>
    </row>
    <row r="206" spans="8:12">
      <c r="H206" s="13"/>
      <c r="L206" s="54"/>
    </row>
    <row r="207" spans="8:12">
      <c r="H207" s="13"/>
      <c r="L207" s="54"/>
    </row>
    <row r="208" spans="8:12">
      <c r="H208" s="13"/>
      <c r="L208" s="54"/>
    </row>
    <row r="209" spans="8:12">
      <c r="H209" s="13"/>
      <c r="L209" s="54"/>
    </row>
    <row r="210" spans="8:12">
      <c r="H210" s="13"/>
      <c r="L210" s="54"/>
    </row>
    <row r="211" spans="8:12">
      <c r="H211" s="13"/>
    </row>
    <row r="212" spans="8:12">
      <c r="H212" s="13"/>
    </row>
    <row r="213" spans="8:12">
      <c r="H213" s="13"/>
    </row>
    <row r="214" spans="8:12">
      <c r="H214" s="13"/>
      <c r="L214" s="54"/>
    </row>
    <row r="215" spans="8:12">
      <c r="H215" s="13"/>
      <c r="L215" s="54"/>
    </row>
    <row r="216" spans="8:12">
      <c r="H216" s="13"/>
      <c r="L216" s="54"/>
    </row>
    <row r="217" spans="8:12">
      <c r="H217" s="13"/>
      <c r="L217" s="54"/>
    </row>
    <row r="218" spans="8:12">
      <c r="H218" s="13"/>
      <c r="L218" s="54"/>
    </row>
    <row r="219" spans="8:12">
      <c r="K219" s="54"/>
    </row>
    <row r="220" spans="8:12">
      <c r="K220" s="54"/>
    </row>
    <row r="221" spans="8:12">
      <c r="K221" s="54"/>
    </row>
    <row r="222" spans="8:12">
      <c r="K222" s="54"/>
    </row>
    <row r="229" spans="11:11">
      <c r="K229" s="54"/>
    </row>
    <row r="230" spans="11:11">
      <c r="K230" s="54"/>
    </row>
    <row r="231" spans="11:11">
      <c r="K231" s="54"/>
    </row>
    <row r="232" spans="11:11">
      <c r="K232" s="54"/>
    </row>
    <row r="233" spans="11:11">
      <c r="K233" s="54"/>
    </row>
    <row r="240" spans="11:11">
      <c r="K240" s="54"/>
    </row>
    <row r="251" spans="10:15">
      <c r="O251" s="57"/>
    </row>
    <row r="253" spans="10:15">
      <c r="J253" s="53"/>
    </row>
    <row r="254" spans="10:15">
      <c r="J254" s="53"/>
      <c r="K254" s="55"/>
    </row>
    <row r="255" spans="10:15">
      <c r="J255" s="53"/>
    </row>
    <row r="256" spans="10:15">
      <c r="J256" s="53"/>
      <c r="K256" s="54"/>
    </row>
    <row r="257" spans="10:11">
      <c r="J257" s="53"/>
      <c r="K257" s="54"/>
    </row>
    <row r="258" spans="10:11">
      <c r="J258" s="53"/>
      <c r="K258" s="54"/>
    </row>
    <row r="265" spans="10:11">
      <c r="K265" s="54"/>
    </row>
    <row r="266" spans="10:11">
      <c r="K266" s="54"/>
    </row>
    <row r="274" spans="9:26">
      <c r="I274" s="55"/>
      <c r="L274" s="55"/>
      <c r="M274" s="55"/>
      <c r="N274" s="55"/>
      <c r="P274" s="57"/>
      <c r="Q274" s="57"/>
      <c r="R274" s="55"/>
      <c r="S274" s="55"/>
      <c r="T274" s="55"/>
      <c r="U274" s="55"/>
      <c r="V274" s="55"/>
      <c r="W274" s="57"/>
      <c r="X274" s="57"/>
      <c r="Y274" s="56"/>
      <c r="Z274" s="56"/>
    </row>
    <row r="278" spans="9:26">
      <c r="I278" s="55"/>
      <c r="L278" s="58"/>
      <c r="M278" s="56"/>
      <c r="N278" s="56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339" spans="10:15">
      <c r="J339" s="52"/>
    </row>
    <row r="340" spans="10:15">
      <c r="J340" s="52"/>
    </row>
    <row r="341" spans="10:15">
      <c r="J341" s="53"/>
      <c r="O341" s="55"/>
    </row>
    <row r="342" spans="10:15">
      <c r="J342" s="53"/>
      <c r="O342" s="55"/>
    </row>
    <row r="343" spans="10:15">
      <c r="J343" s="53"/>
    </row>
    <row r="344" spans="10:15">
      <c r="J344" s="53"/>
    </row>
    <row r="345" spans="10:15">
      <c r="J345" s="53"/>
    </row>
    <row r="346" spans="10:15">
      <c r="J346" s="53"/>
    </row>
    <row r="347" spans="10:15">
      <c r="J347" s="52"/>
    </row>
    <row r="348" spans="10:15">
      <c r="J348" s="52"/>
    </row>
    <row r="349" spans="10:15">
      <c r="J349" s="52"/>
    </row>
    <row r="350" spans="10:15">
      <c r="J350" s="52"/>
    </row>
    <row r="351" spans="10:15">
      <c r="J351" s="52"/>
    </row>
    <row r="352" spans="10:15">
      <c r="J352" s="52"/>
    </row>
    <row r="353" spans="9:25">
      <c r="J353" s="52"/>
    </row>
    <row r="354" spans="9:25">
      <c r="J354" s="52"/>
    </row>
    <row r="365" spans="9:25">
      <c r="I365" s="55"/>
      <c r="L365" s="55"/>
      <c r="R365" s="55"/>
      <c r="S365" s="55"/>
      <c r="T365" s="55"/>
      <c r="U365" s="55"/>
      <c r="V365" s="55"/>
    </row>
    <row r="366" spans="9:25">
      <c r="I366" s="57"/>
      <c r="K366" s="56"/>
      <c r="L366" s="58"/>
      <c r="M366" s="55"/>
      <c r="N366" s="55"/>
      <c r="P366" s="57"/>
      <c r="Q366" s="57"/>
      <c r="R366" s="57"/>
      <c r="S366" s="57"/>
      <c r="T366" s="57"/>
      <c r="U366" s="57"/>
      <c r="V366" s="57"/>
      <c r="W366" s="57"/>
      <c r="X366" s="57"/>
      <c r="Y366" s="57"/>
    </row>
    <row r="367" spans="9:25">
      <c r="I367" s="57"/>
      <c r="L367" s="58"/>
      <c r="M367" s="55"/>
      <c r="N367" s="55"/>
      <c r="P367" s="57"/>
      <c r="Q367" s="57"/>
      <c r="R367" s="57"/>
      <c r="S367" s="57"/>
      <c r="T367" s="57"/>
      <c r="U367" s="57"/>
      <c r="V367" s="57"/>
      <c r="W367" s="57"/>
      <c r="X367" s="57"/>
      <c r="Y367" s="57"/>
    </row>
    <row r="369" spans="10:11">
      <c r="J369" s="53"/>
    </row>
    <row r="370" spans="10:11">
      <c r="J370" s="53"/>
    </row>
    <row r="371" spans="10:11">
      <c r="J371" s="53"/>
    </row>
    <row r="372" spans="10:11">
      <c r="J372" s="53"/>
    </row>
    <row r="373" spans="10:11">
      <c r="J373" s="53"/>
    </row>
    <row r="376" spans="10:11">
      <c r="K376" s="56"/>
    </row>
    <row r="377" spans="10:11">
      <c r="K377" s="56"/>
    </row>
    <row r="378" spans="10:11">
      <c r="K378" s="55"/>
    </row>
    <row r="380" spans="10:11">
      <c r="K380" s="55"/>
    </row>
    <row r="395" spans="9:22">
      <c r="I395" s="56"/>
      <c r="L395" s="56"/>
      <c r="R395" s="56"/>
      <c r="S395" s="56"/>
      <c r="T395" s="56"/>
      <c r="U395" s="56"/>
      <c r="V395" s="56"/>
    </row>
    <row r="396" spans="9:22">
      <c r="I396" s="56"/>
      <c r="L396" s="56"/>
      <c r="R396" s="56"/>
      <c r="S396" s="56"/>
      <c r="T396" s="56"/>
      <c r="U396" s="56"/>
      <c r="V396" s="56"/>
    </row>
    <row r="397" spans="9:22">
      <c r="I397" s="56"/>
      <c r="L397" s="56"/>
      <c r="R397" s="56"/>
      <c r="S397" s="56"/>
      <c r="T397" s="56"/>
      <c r="U397" s="56"/>
      <c r="V397" s="56"/>
    </row>
    <row r="398" spans="9:22">
      <c r="I398" s="56"/>
      <c r="L398" s="56"/>
      <c r="R398" s="56"/>
      <c r="S398" s="56"/>
      <c r="T398" s="56"/>
      <c r="U398" s="56"/>
      <c r="V398" s="56"/>
    </row>
    <row r="399" spans="9:22">
      <c r="I399" s="56"/>
      <c r="L399" s="56"/>
      <c r="R399" s="56"/>
      <c r="S399" s="56"/>
      <c r="T399" s="56"/>
      <c r="U399" s="56"/>
      <c r="V399" s="56"/>
    </row>
    <row r="449" spans="11:13">
      <c r="K449" s="55"/>
    </row>
    <row r="450" spans="11:13">
      <c r="K450" s="55"/>
    </row>
    <row r="452" spans="11:13">
      <c r="M452" s="54"/>
    </row>
    <row r="453" spans="11:13">
      <c r="M453" s="54"/>
    </row>
    <row r="454" spans="11:13">
      <c r="M454" s="54"/>
    </row>
    <row r="455" spans="11:13">
      <c r="M455" s="54"/>
    </row>
    <row r="456" spans="11:13">
      <c r="M456" s="54"/>
    </row>
    <row r="457" spans="11:13">
      <c r="M457" s="54"/>
    </row>
    <row r="458" spans="11:13">
      <c r="M458" s="54"/>
    </row>
    <row r="464" spans="11:13">
      <c r="M464" s="54"/>
    </row>
    <row r="465" spans="13:13">
      <c r="M465" s="54"/>
    </row>
    <row r="466" spans="13:13">
      <c r="M466" s="54"/>
    </row>
    <row r="467" spans="13:13">
      <c r="M467" s="54"/>
    </row>
    <row r="468" spans="13:13">
      <c r="M468" s="54"/>
    </row>
    <row r="469" spans="13:13">
      <c r="M469" s="54"/>
    </row>
    <row r="470" spans="13:13">
      <c r="M470" s="54"/>
    </row>
    <row r="471" spans="13:13">
      <c r="M471" s="54"/>
    </row>
    <row r="472" spans="13:13">
      <c r="M472" s="54"/>
    </row>
    <row r="476" spans="13:13">
      <c r="M476" s="54"/>
    </row>
    <row r="477" spans="13:13">
      <c r="M477" s="54"/>
    </row>
    <row r="522" spans="10:15">
      <c r="O522" s="51"/>
    </row>
    <row r="523" spans="10:15">
      <c r="O523" s="51"/>
    </row>
    <row r="524" spans="10:15">
      <c r="J524" s="52"/>
      <c r="O524" s="51"/>
    </row>
    <row r="525" spans="10:15">
      <c r="J525" s="52"/>
      <c r="O525" s="51"/>
    </row>
    <row r="526" spans="10:15">
      <c r="J526" s="52"/>
    </row>
    <row r="527" spans="10:15">
      <c r="J527" s="52"/>
    </row>
    <row r="528" spans="10:15">
      <c r="J528" s="52"/>
    </row>
    <row r="529" spans="10:10">
      <c r="J529" s="52"/>
    </row>
    <row r="530" spans="10:10">
      <c r="J530" s="52"/>
    </row>
    <row r="531" spans="10:10">
      <c r="J531" s="52"/>
    </row>
    <row r="532" spans="10:10">
      <c r="J532" s="52"/>
    </row>
    <row r="533" spans="10:10">
      <c r="J533" s="52"/>
    </row>
    <row r="534" spans="10:10">
      <c r="J534" s="24"/>
    </row>
    <row r="547" spans="11:16">
      <c r="K547" s="51"/>
      <c r="L547" s="51"/>
      <c r="M547" s="51"/>
      <c r="N547" s="51"/>
      <c r="P547" s="51"/>
    </row>
    <row r="548" spans="11:16">
      <c r="K548" s="51"/>
      <c r="L548" s="51"/>
      <c r="M548" s="51"/>
      <c r="N548" s="51"/>
      <c r="P548" s="51"/>
    </row>
    <row r="549" spans="11:16">
      <c r="K549" s="51"/>
      <c r="L549" s="51"/>
      <c r="M549" s="51"/>
      <c r="N549" s="51"/>
      <c r="P549" s="51"/>
    </row>
    <row r="550" spans="11:16">
      <c r="K550" s="51"/>
      <c r="L550" s="51"/>
      <c r="M550" s="51"/>
      <c r="N550" s="51"/>
      <c r="P550" s="51"/>
    </row>
    <row r="551" spans="11:16">
      <c r="K551" s="51"/>
      <c r="L551" s="51"/>
      <c r="M551" s="51"/>
      <c r="N551" s="51"/>
      <c r="P551" s="51"/>
    </row>
    <row r="552" spans="11:16">
      <c r="K552" s="51"/>
      <c r="L552" s="51"/>
      <c r="M552" s="51"/>
      <c r="N552" s="51"/>
      <c r="P552" s="51"/>
    </row>
    <row r="579" spans="10:10">
      <c r="J579" s="53"/>
    </row>
    <row r="594" spans="10:11">
      <c r="K594" s="53"/>
    </row>
    <row r="595" spans="10:11">
      <c r="K595" s="53"/>
    </row>
    <row r="596" spans="10:11">
      <c r="K596" s="53"/>
    </row>
    <row r="597" spans="10:11">
      <c r="K597" s="53"/>
    </row>
    <row r="598" spans="10:11">
      <c r="K598" s="53"/>
    </row>
    <row r="599" spans="10:11">
      <c r="K599" s="53"/>
    </row>
    <row r="608" spans="10:11">
      <c r="J608" s="52"/>
    </row>
    <row r="609" spans="10:10">
      <c r="J609" s="52"/>
    </row>
    <row r="610" spans="10:10">
      <c r="J610" s="52"/>
    </row>
    <row r="611" spans="10:10">
      <c r="J611" s="52"/>
    </row>
    <row r="612" spans="10:10">
      <c r="J612" s="52"/>
    </row>
    <row r="613" spans="10:10">
      <c r="J613" s="52"/>
    </row>
    <row r="614" spans="10:10">
      <c r="J614" s="52"/>
    </row>
    <row r="615" spans="10:10">
      <c r="J615" s="52"/>
    </row>
    <row r="616" spans="10:10">
      <c r="J616" s="52"/>
    </row>
    <row r="617" spans="10:10">
      <c r="J617" s="52"/>
    </row>
    <row r="618" spans="10:10">
      <c r="J618" s="52"/>
    </row>
    <row r="619" spans="10:10">
      <c r="J619" s="52"/>
    </row>
    <row r="620" spans="10:10">
      <c r="J620" s="52"/>
    </row>
    <row r="652" spans="10:10">
      <c r="J652" s="52"/>
    </row>
    <row r="653" spans="10:10">
      <c r="J653" s="52"/>
    </row>
    <row r="654" spans="10:10">
      <c r="J654" s="52"/>
    </row>
    <row r="655" spans="10:10">
      <c r="J655" s="52"/>
    </row>
    <row r="656" spans="10:10">
      <c r="J656" s="52"/>
    </row>
    <row r="657" spans="10:10">
      <c r="J657" s="52"/>
    </row>
    <row r="658" spans="10:10">
      <c r="J658" s="52"/>
    </row>
    <row r="659" spans="10:10">
      <c r="J659" s="52"/>
    </row>
    <row r="660" spans="10:10">
      <c r="J660" s="52"/>
    </row>
    <row r="673" spans="10:10">
      <c r="J673" s="51"/>
    </row>
    <row r="674" spans="10:10">
      <c r="J674" s="51"/>
    </row>
    <row r="675" spans="10:10">
      <c r="J675" s="51"/>
    </row>
    <row r="676" spans="10:10">
      <c r="J676" s="51"/>
    </row>
    <row r="677" spans="10:10">
      <c r="J677" s="51"/>
    </row>
    <row r="678" spans="10:10">
      <c r="J678" s="51"/>
    </row>
    <row r="679" spans="10:10">
      <c r="J679" s="51"/>
    </row>
    <row r="680" spans="10:10">
      <c r="J680" s="51"/>
    </row>
    <row r="681" spans="10:10">
      <c r="J681" s="51"/>
    </row>
  </sheetData>
  <mergeCells count="14">
    <mergeCell ref="E7:E8"/>
    <mergeCell ref="H7:H8"/>
    <mergeCell ref="V5:Y5"/>
    <mergeCell ref="R5:U5"/>
    <mergeCell ref="I5:Q5"/>
    <mergeCell ref="H5:H6"/>
    <mergeCell ref="F5:F6"/>
    <mergeCell ref="G5:G6"/>
    <mergeCell ref="Z5:Z6"/>
    <mergeCell ref="A5:A6"/>
    <mergeCell ref="B5:B6"/>
    <mergeCell ref="C5:C6"/>
    <mergeCell ref="D5:D6"/>
    <mergeCell ref="E5:E6"/>
  </mergeCells>
  <pageMargins left="0.7" right="0.7" top="0.75" bottom="0.75" header="0.3" footer="0.3"/>
  <pageSetup scale="59" fitToHeight="13" orientation="landscape" r:id="rId1"/>
  <drawing r:id="rId2"/>
  <legacyDrawing r:id="rId3"/>
  <oleObjects>
    <mc:AlternateContent xmlns:mc="http://schemas.openxmlformats.org/markup-compatibility/2006">
      <mc:Choice Requires="x14">
        <oleObject progId="Prism9.Document" shapeId="4102" r:id="rId4">
          <objectPr defaultSize="0" r:id="rId5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10</xdr:col>
                <xdr:colOff>266700</xdr:colOff>
                <xdr:row>27</xdr:row>
                <xdr:rowOff>114300</xdr:rowOff>
              </to>
            </anchor>
          </objectPr>
        </oleObject>
      </mc:Choice>
      <mc:Fallback>
        <oleObject progId="Prism9.Document" shapeId="4102" r:id="rId4"/>
      </mc:Fallback>
    </mc:AlternateContent>
    <mc:AlternateContent xmlns:mc="http://schemas.openxmlformats.org/markup-compatibility/2006">
      <mc:Choice Requires="x14">
        <oleObject progId="Prism9.Document" shapeId="4103" r:id="rId6">
          <objectPr defaultSize="0" r:id="rId7">
            <anchor moveWithCells="1">
              <from>
                <xdr:col>0</xdr:col>
                <xdr:colOff>12700</xdr:colOff>
                <xdr:row>12</xdr:row>
                <xdr:rowOff>12700</xdr:rowOff>
              </from>
              <to>
                <xdr:col>4</xdr:col>
                <xdr:colOff>857250</xdr:colOff>
                <xdr:row>27</xdr:row>
                <xdr:rowOff>127000</xdr:rowOff>
              </to>
            </anchor>
          </objectPr>
        </oleObject>
      </mc:Choice>
      <mc:Fallback>
        <oleObject progId="Prism9.Document" shapeId="4103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C041-BCC2-4D87-ADDC-C927DCB34C02}">
  <dimension ref="A1:P149"/>
  <sheetViews>
    <sheetView topLeftCell="B70" zoomScaleNormal="100" workbookViewId="0">
      <selection activeCell="H76" sqref="H76"/>
    </sheetView>
  </sheetViews>
  <sheetFormatPr defaultRowHeight="14.5"/>
  <cols>
    <col min="1" max="1" width="32.453125" customWidth="1"/>
    <col min="4" max="4" width="11.1796875" customWidth="1"/>
    <col min="6" max="7" width="10.1796875" customWidth="1"/>
    <col min="8" max="8" width="20" bestFit="1" customWidth="1"/>
    <col min="9" max="9" width="15.90625" bestFit="1" customWidth="1"/>
    <col min="15" max="15" width="12.7265625" customWidth="1"/>
  </cols>
  <sheetData>
    <row r="1" spans="1:16">
      <c r="A1" s="16" t="s">
        <v>445</v>
      </c>
    </row>
    <row r="2" spans="1:16">
      <c r="D2" s="112" t="s">
        <v>444</v>
      </c>
    </row>
    <row r="3" spans="1:16" ht="18.5">
      <c r="D3" s="109">
        <v>745</v>
      </c>
      <c r="E3" s="108"/>
      <c r="F3" s="108"/>
      <c r="G3" s="108"/>
      <c r="H3" s="108"/>
      <c r="I3" s="19"/>
      <c r="J3" s="19"/>
      <c r="K3" s="19"/>
      <c r="L3" s="19"/>
      <c r="M3" s="107" t="s">
        <v>443</v>
      </c>
      <c r="N3" s="19"/>
      <c r="O3" s="19"/>
      <c r="P3" s="18"/>
    </row>
    <row r="4" spans="1:16">
      <c r="A4" s="110">
        <v>44167</v>
      </c>
      <c r="B4" s="16" t="s">
        <v>314</v>
      </c>
      <c r="C4" s="16" t="s">
        <v>442</v>
      </c>
      <c r="D4" s="95" t="s">
        <v>310</v>
      </c>
      <c r="E4" s="90" t="s">
        <v>149</v>
      </c>
      <c r="F4" s="90" t="s">
        <v>315</v>
      </c>
      <c r="G4" s="90" t="s">
        <v>343</v>
      </c>
      <c r="H4" s="90"/>
      <c r="I4" s="90" t="s">
        <v>432</v>
      </c>
      <c r="J4" s="90" t="s">
        <v>431</v>
      </c>
      <c r="K4" s="90"/>
      <c r="L4" s="90"/>
      <c r="M4" s="106" t="s">
        <v>314</v>
      </c>
      <c r="P4" s="23"/>
    </row>
    <row r="5" spans="1:16">
      <c r="D5" s="87">
        <v>745</v>
      </c>
      <c r="E5" s="105" t="s">
        <v>438</v>
      </c>
      <c r="F5" s="4">
        <v>777.93403860174396</v>
      </c>
      <c r="G5">
        <f>100*(F5/AVERAGE(F$5:F$7))</f>
        <v>104.55586345255456</v>
      </c>
      <c r="I5" s="167">
        <f>AVERAGE(F5:F7)</f>
        <v>744.03674066041788</v>
      </c>
      <c r="J5" s="167">
        <f>100*(STDEV(F5:F7)/I5)</f>
        <v>4.0610281349732169</v>
      </c>
      <c r="K5" s="60" t="s">
        <v>439</v>
      </c>
      <c r="M5" s="90" t="s">
        <v>426</v>
      </c>
      <c r="N5" s="90" t="s">
        <v>425</v>
      </c>
      <c r="O5" s="90" t="s">
        <v>424</v>
      </c>
      <c r="P5" s="89" t="s">
        <v>423</v>
      </c>
    </row>
    <row r="6" spans="1:16">
      <c r="D6" s="87">
        <v>745</v>
      </c>
      <c r="E6" s="104" t="s">
        <v>438</v>
      </c>
      <c r="F6" s="4">
        <v>719.93205684799102</v>
      </c>
      <c r="G6">
        <f>100*(F6/AVERAGE(F$5:F$7))</f>
        <v>96.760283129159561</v>
      </c>
      <c r="I6" s="167"/>
      <c r="J6" s="167"/>
      <c r="M6">
        <v>0</v>
      </c>
      <c r="N6">
        <f>LN(F5)</f>
        <v>6.6566417372958382</v>
      </c>
      <c r="O6">
        <f>LN(F6)</f>
        <v>6.5791568420684969</v>
      </c>
      <c r="P6" s="23">
        <f>LN(F7)</f>
        <v>6.5988415707706292</v>
      </c>
    </row>
    <row r="7" spans="1:16">
      <c r="A7" s="111" t="s">
        <v>441</v>
      </c>
      <c r="D7" s="87">
        <v>745</v>
      </c>
      <c r="E7" s="103" t="s">
        <v>438</v>
      </c>
      <c r="F7" s="4">
        <v>734.24412653151899</v>
      </c>
      <c r="G7">
        <f>100*(F7/AVERAGE(F$5:F$7))</f>
        <v>98.683853418285921</v>
      </c>
      <c r="I7" s="167"/>
      <c r="J7" s="167"/>
      <c r="M7">
        <v>15</v>
      </c>
      <c r="N7">
        <f>LN(F8)</f>
        <v>6.2426614239045843</v>
      </c>
      <c r="O7">
        <f>LN(F9)</f>
        <v>6.3477713769046549</v>
      </c>
      <c r="P7" s="23">
        <f>LN(F10)</f>
        <v>6.5048662451981976</v>
      </c>
    </row>
    <row r="8" spans="1:16">
      <c r="D8" s="87">
        <v>745</v>
      </c>
      <c r="E8" s="102" t="s">
        <v>437</v>
      </c>
      <c r="F8" s="4">
        <v>514.22526278979501</v>
      </c>
      <c r="G8">
        <f>100*(F8/AVERAGE(F$8:F$10))</f>
        <v>87.960405344236818</v>
      </c>
      <c r="I8" s="167">
        <f>AVERAGE(F8:F10)</f>
        <v>584.60992849834236</v>
      </c>
      <c r="J8" s="167">
        <f>100*(STDEV(F8:F10)/I8)</f>
        <v>13.333351901120155</v>
      </c>
      <c r="M8">
        <v>30</v>
      </c>
      <c r="N8">
        <f>LN(F11)</f>
        <v>6.0483028278894677</v>
      </c>
      <c r="O8">
        <f>LN(F12)</f>
        <v>6.0684409532339965</v>
      </c>
      <c r="P8" s="23">
        <f>LN(F13)</f>
        <v>6.2251356114420062</v>
      </c>
    </row>
    <row r="9" spans="1:16">
      <c r="D9" s="87">
        <v>745</v>
      </c>
      <c r="E9" s="101" t="s">
        <v>437</v>
      </c>
      <c r="F9" s="4">
        <v>571.21825920207903</v>
      </c>
      <c r="G9">
        <f>100*(F9/AVERAGE(F$8:F$10))</f>
        <v>97.709298346905967</v>
      </c>
      <c r="I9" s="167"/>
      <c r="J9" s="167"/>
      <c r="M9">
        <v>60</v>
      </c>
      <c r="N9">
        <f>LN(F14)</f>
        <v>5.9651806339359572</v>
      </c>
      <c r="O9">
        <f>LN(F15)</f>
        <v>5.7417086703117519</v>
      </c>
      <c r="P9" s="23">
        <f>LN(F16)</f>
        <v>5.9205346180813834</v>
      </c>
    </row>
    <row r="10" spans="1:16">
      <c r="D10" s="87">
        <v>745</v>
      </c>
      <c r="E10" s="100" t="s">
        <v>437</v>
      </c>
      <c r="F10" s="4">
        <v>668.38626350315303</v>
      </c>
      <c r="G10">
        <f>100*(F10/AVERAGE(F$8:F$10))</f>
        <v>114.3302963088572</v>
      </c>
      <c r="I10" s="167"/>
      <c r="J10" s="167"/>
      <c r="M10">
        <v>120</v>
      </c>
      <c r="N10">
        <f>LN(F17)</f>
        <v>4.9807697338436396</v>
      </c>
      <c r="O10">
        <f>LN(F18)</f>
        <v>4.4155524333624117</v>
      </c>
      <c r="P10" s="23">
        <f>LN(F19)</f>
        <v>4.1894243399668278</v>
      </c>
    </row>
    <row r="11" spans="1:16">
      <c r="D11" s="87">
        <v>745</v>
      </c>
      <c r="E11" s="105" t="s">
        <v>436</v>
      </c>
      <c r="F11" s="4">
        <v>423.39384769919599</v>
      </c>
      <c r="G11">
        <f>100*(F11/AVERAGE(F$11:F$13))</f>
        <v>93.348200742006995</v>
      </c>
      <c r="I11" s="167">
        <f>AVERAGE(F11:F13)</f>
        <v>453.5640155179417</v>
      </c>
      <c r="J11" s="167">
        <f>100*(STDEV(F11:F13)/I11)</f>
        <v>9.92227757520903</v>
      </c>
      <c r="M11">
        <v>240</v>
      </c>
      <c r="N11">
        <f>LN(F20)</f>
        <v>4.5584924553307848</v>
      </c>
      <c r="O11">
        <f>LN(F21)</f>
        <v>4.2302639630698584</v>
      </c>
      <c r="P11" s="23">
        <f>LN(F22)</f>
        <v>4.3985352945159502</v>
      </c>
    </row>
    <row r="12" spans="1:16">
      <c r="D12" s="87">
        <v>745</v>
      </c>
      <c r="E12" s="104" t="s">
        <v>436</v>
      </c>
      <c r="F12" s="4">
        <v>432.006637726625</v>
      </c>
      <c r="G12">
        <f>100*(F12/AVERAGE(F$11:F$13))</f>
        <v>95.247114618054624</v>
      </c>
      <c r="I12" s="167"/>
      <c r="J12" s="167"/>
      <c r="P12" s="23"/>
    </row>
    <row r="13" spans="1:16">
      <c r="D13" s="87">
        <v>745</v>
      </c>
      <c r="E13" s="103" t="s">
        <v>436</v>
      </c>
      <c r="F13" s="4">
        <v>505.29156112800399</v>
      </c>
      <c r="G13">
        <f>100*(F13/AVERAGE(F$11:F$13))</f>
        <v>111.40468463993835</v>
      </c>
      <c r="I13" s="167"/>
      <c r="J13" s="167"/>
      <c r="P13" s="23"/>
    </row>
    <row r="14" spans="1:16">
      <c r="D14" s="87">
        <v>745</v>
      </c>
      <c r="E14" s="102" t="s">
        <v>435</v>
      </c>
      <c r="F14" s="4">
        <v>389.62340092323598</v>
      </c>
      <c r="G14">
        <f>100*(F14/AVERAGE(F$14:F$16))</f>
        <v>108.85051715788201</v>
      </c>
      <c r="I14" s="167">
        <f>AVERAGE(F14:F16)</f>
        <v>357.94354597149731</v>
      </c>
      <c r="J14" s="167">
        <f>100*(STDEV(F14:F16)/I14)</f>
        <v>11.462500931336292</v>
      </c>
      <c r="P14" s="23"/>
    </row>
    <row r="15" spans="1:16">
      <c r="D15" s="87">
        <v>745</v>
      </c>
      <c r="E15" s="101" t="s">
        <v>435</v>
      </c>
      <c r="F15" s="4">
        <v>311.59637184892603</v>
      </c>
      <c r="G15">
        <f>100*(F15/AVERAGE(F$14:F$16))</f>
        <v>87.051820141977956</v>
      </c>
      <c r="I15" s="167"/>
      <c r="J15" s="167"/>
      <c r="P15" s="23"/>
    </row>
    <row r="16" spans="1:16">
      <c r="D16" s="87">
        <v>745</v>
      </c>
      <c r="E16" s="100" t="s">
        <v>435</v>
      </c>
      <c r="F16" s="4">
        <v>372.61086514233</v>
      </c>
      <c r="G16">
        <f>100*(F16/AVERAGE(F$14:F$16))</f>
        <v>104.09766270014005</v>
      </c>
      <c r="I16" s="167"/>
      <c r="J16" s="167"/>
      <c r="P16" s="23"/>
    </row>
    <row r="17" spans="4:16">
      <c r="D17" s="87">
        <v>745</v>
      </c>
      <c r="E17" s="99" t="s">
        <v>434</v>
      </c>
      <c r="F17" s="4">
        <v>145.58640131568299</v>
      </c>
      <c r="G17">
        <f>100*(F17/AVERAGE(F$17:F$19))</f>
        <v>148.40675985651376</v>
      </c>
      <c r="I17" s="167">
        <f>AVERAGE(F17:F19)</f>
        <v>98.099575421256006</v>
      </c>
      <c r="J17" s="167">
        <f>100*(STDEV(F17:F19)/I17)</f>
        <v>42.781212206209915</v>
      </c>
      <c r="P17" s="23"/>
    </row>
    <row r="18" spans="4:16">
      <c r="D18" s="87">
        <v>745</v>
      </c>
      <c r="E18" s="99" t="s">
        <v>434</v>
      </c>
      <c r="F18" s="4">
        <v>82.727529732344394</v>
      </c>
      <c r="G18">
        <f>100*(F18/AVERAGE(F$17:F$19))</f>
        <v>84.330160836169298</v>
      </c>
      <c r="I18" s="167"/>
      <c r="J18" s="167"/>
      <c r="P18" s="23"/>
    </row>
    <row r="19" spans="4:16">
      <c r="D19" s="87">
        <v>745</v>
      </c>
      <c r="E19" s="98" t="s">
        <v>434</v>
      </c>
      <c r="F19" s="4">
        <v>65.984795215740604</v>
      </c>
      <c r="G19">
        <f>100*(F19/AVERAGE(F$17:F$19))</f>
        <v>67.263079307316914</v>
      </c>
      <c r="I19" s="167"/>
      <c r="J19" s="167"/>
      <c r="P19" s="23"/>
    </row>
    <row r="20" spans="4:16">
      <c r="D20" s="87">
        <v>745</v>
      </c>
      <c r="E20" s="99" t="s">
        <v>433</v>
      </c>
      <c r="F20" s="4">
        <v>95.439492025876703</v>
      </c>
      <c r="G20">
        <f>100*(F20/AVERAGE(F$20:F$22))</f>
        <v>116.6235732702914</v>
      </c>
      <c r="I20" s="167">
        <f>AVERAGE(F20:F22)</f>
        <v>81.835506621532133</v>
      </c>
      <c r="J20" s="167">
        <f>100*(STDEV(F20:F22)/I20)</f>
        <v>16.324439070109705</v>
      </c>
      <c r="P20" s="23"/>
    </row>
    <row r="21" spans="4:16">
      <c r="D21" s="87">
        <v>745</v>
      </c>
      <c r="E21" s="99" t="s">
        <v>433</v>
      </c>
      <c r="F21" s="4">
        <v>68.735373379602095</v>
      </c>
      <c r="G21">
        <f>100*(F21/AVERAGE(F$20:F$22))</f>
        <v>83.992115668673335</v>
      </c>
      <c r="I21" s="167"/>
      <c r="J21" s="167"/>
      <c r="P21" s="23"/>
    </row>
    <row r="22" spans="4:16">
      <c r="D22" s="87">
        <v>745</v>
      </c>
      <c r="E22" s="98" t="s">
        <v>433</v>
      </c>
      <c r="F22" s="4">
        <v>81.331654459117601</v>
      </c>
      <c r="G22">
        <f>100*(F22/AVERAGE(F$20:F$22))</f>
        <v>99.384311061035262</v>
      </c>
      <c r="I22" s="167"/>
      <c r="J22" s="167"/>
      <c r="P22" s="23"/>
    </row>
    <row r="23" spans="4:16">
      <c r="D23" s="97"/>
      <c r="E23" s="96"/>
      <c r="F23" s="96"/>
      <c r="G23" s="96"/>
      <c r="H23" s="96"/>
      <c r="P23" s="23"/>
    </row>
    <row r="24" spans="4:16">
      <c r="D24" s="97"/>
      <c r="E24" s="96"/>
      <c r="F24" s="96"/>
      <c r="G24" s="96"/>
      <c r="H24" s="96"/>
      <c r="P24" s="23"/>
    </row>
    <row r="25" spans="4:16">
      <c r="D25" s="95" t="s">
        <v>310</v>
      </c>
      <c r="E25" s="90" t="s">
        <v>149</v>
      </c>
      <c r="F25" s="90" t="s">
        <v>315</v>
      </c>
      <c r="G25" s="90" t="s">
        <v>343</v>
      </c>
      <c r="H25" s="90"/>
      <c r="I25" s="90" t="s">
        <v>432</v>
      </c>
      <c r="J25" s="90" t="s">
        <v>431</v>
      </c>
      <c r="P25" s="23"/>
    </row>
    <row r="26" spans="4:16">
      <c r="D26" s="87">
        <v>745</v>
      </c>
      <c r="E26" s="88" t="s">
        <v>429</v>
      </c>
      <c r="F26" s="4">
        <v>707.89135034320202</v>
      </c>
      <c r="G26">
        <f>100*(F26/AVERAGE(F$26:F$28))</f>
        <v>90.914613561958319</v>
      </c>
      <c r="I26" s="167">
        <f>AVERAGE(F26:F28)</f>
        <v>778.63318404887025</v>
      </c>
      <c r="J26" s="167">
        <f>100*(STDEV(F26:F28)/I26)</f>
        <v>9.0554722091616071</v>
      </c>
      <c r="M26" t="s">
        <v>430</v>
      </c>
      <c r="P26" s="23"/>
    </row>
    <row r="27" spans="4:16">
      <c r="D27" s="87">
        <v>745</v>
      </c>
      <c r="E27" s="94" t="s">
        <v>429</v>
      </c>
      <c r="F27" s="4">
        <v>848.90684201151998</v>
      </c>
      <c r="G27">
        <f>100*(F27/AVERAGE(F$26:F$28))</f>
        <v>109.02525854308298</v>
      </c>
      <c r="I27" s="167"/>
      <c r="J27" s="167"/>
      <c r="M27" s="90" t="s">
        <v>426</v>
      </c>
      <c r="N27" s="90" t="s">
        <v>425</v>
      </c>
      <c r="O27" s="90" t="s">
        <v>424</v>
      </c>
      <c r="P27" s="89" t="s">
        <v>423</v>
      </c>
    </row>
    <row r="28" spans="4:16">
      <c r="D28" s="87">
        <v>745</v>
      </c>
      <c r="E28" s="93" t="s">
        <v>429</v>
      </c>
      <c r="F28" s="4">
        <v>779.10135979188897</v>
      </c>
      <c r="G28">
        <f>100*(F28/AVERAGE(F$26:F$28))</f>
        <v>100.06012789495873</v>
      </c>
      <c r="I28" s="167"/>
      <c r="J28" s="167"/>
      <c r="M28">
        <v>0</v>
      </c>
      <c r="N28">
        <f>LN(F26)</f>
        <v>6.5622906219503054</v>
      </c>
      <c r="O28">
        <f>LN(F27)</f>
        <v>6.7439494535671605</v>
      </c>
      <c r="P28" s="23">
        <f>LN(F28)</f>
        <v>6.6581411526720737</v>
      </c>
    </row>
    <row r="29" spans="4:16">
      <c r="D29" s="87">
        <v>745</v>
      </c>
      <c r="E29" s="86" t="s">
        <v>428</v>
      </c>
      <c r="F29" s="4">
        <v>749.81561419841205</v>
      </c>
      <c r="G29">
        <f>100*(F29/AVERAGE(F$29:F$31))</f>
        <v>98.305746268767891</v>
      </c>
      <c r="H29">
        <f>AVERAGE(F29:F31)</f>
        <v>762.73833693141023</v>
      </c>
      <c r="I29" s="167">
        <f>AVERAGE(F29:F31)</f>
        <v>762.73833693141023</v>
      </c>
      <c r="J29" s="167">
        <f>100*(STDEV(F29:F31)/I29)</f>
        <v>9.111618786247508</v>
      </c>
      <c r="M29">
        <v>240</v>
      </c>
      <c r="N29">
        <f>LN(F32)</f>
        <v>3.1357087746969361</v>
      </c>
      <c r="O29">
        <f>LN(F33)</f>
        <v>3.3415635902310954</v>
      </c>
      <c r="P29" s="23">
        <f>LN(F34)</f>
        <v>3.2804491541451126</v>
      </c>
    </row>
    <row r="30" spans="4:16">
      <c r="D30" s="87">
        <v>745</v>
      </c>
      <c r="E30" s="92" t="s">
        <v>428</v>
      </c>
      <c r="F30" s="4">
        <v>700.60889740770097</v>
      </c>
      <c r="G30">
        <f>100*(F30/AVERAGE(F$29:F$31))</f>
        <v>91.854422871457643</v>
      </c>
      <c r="I30" s="167"/>
      <c r="J30" s="167"/>
      <c r="P30" s="23"/>
    </row>
    <row r="31" spans="4:16">
      <c r="D31" s="87">
        <v>745</v>
      </c>
      <c r="E31" s="91" t="s">
        <v>428</v>
      </c>
      <c r="F31" s="4">
        <v>837.79049918811802</v>
      </c>
      <c r="G31">
        <f>100*(F31/AVERAGE(F$29:F$31))</f>
        <v>109.83983085977451</v>
      </c>
      <c r="I31" s="167"/>
      <c r="J31" s="167"/>
      <c r="M31" t="s">
        <v>427</v>
      </c>
      <c r="P31" s="23"/>
    </row>
    <row r="32" spans="4:16">
      <c r="D32" s="87">
        <v>745</v>
      </c>
      <c r="E32" s="88" t="s">
        <v>422</v>
      </c>
      <c r="F32" s="4">
        <v>23.004935381104801</v>
      </c>
      <c r="G32">
        <f>100*(F32/AVERAGE(F$32:F$34))</f>
        <v>88.644249181791807</v>
      </c>
      <c r="I32" s="167">
        <f>AVERAGE(F32:F34)</f>
        <v>25.951977250014533</v>
      </c>
      <c r="J32" s="167">
        <f>100*(STDEV(F32:F34)/I32)</f>
        <v>10.350661503888157</v>
      </c>
      <c r="M32" s="90" t="s">
        <v>426</v>
      </c>
      <c r="N32" s="90" t="s">
        <v>425</v>
      </c>
      <c r="O32" s="90" t="s">
        <v>424</v>
      </c>
      <c r="P32" s="89" t="s">
        <v>423</v>
      </c>
    </row>
    <row r="33" spans="4:16">
      <c r="D33" s="87">
        <v>745</v>
      </c>
      <c r="E33" s="88" t="s">
        <v>422</v>
      </c>
      <c r="F33" s="4">
        <v>28.263284369504898</v>
      </c>
      <c r="G33">
        <f>100*(F33/AVERAGE(F$32:F$34))</f>
        <v>108.9060925771622</v>
      </c>
      <c r="I33" s="167"/>
      <c r="J33" s="167"/>
      <c r="M33">
        <v>0</v>
      </c>
      <c r="N33">
        <f>LN(F29)</f>
        <v>6.6198273285693974</v>
      </c>
      <c r="O33">
        <f>LN(F30)</f>
        <v>6.5519498103797211</v>
      </c>
      <c r="P33" s="23">
        <f>LN(F31)</f>
        <v>6.7307680682577988</v>
      </c>
    </row>
    <row r="34" spans="4:16">
      <c r="D34" s="87">
        <v>745</v>
      </c>
      <c r="E34" s="88" t="s">
        <v>422</v>
      </c>
      <c r="F34" s="4">
        <v>26.5877119994339</v>
      </c>
      <c r="G34">
        <f>100*(F34/AVERAGE(F$32:F$34))</f>
        <v>102.44965824104601</v>
      </c>
      <c r="I34" s="167"/>
      <c r="J34" s="167"/>
      <c r="M34">
        <v>240</v>
      </c>
      <c r="N34">
        <f>LN(F35)</f>
        <v>3.7983902786627963</v>
      </c>
      <c r="O34">
        <f>LN(F36)</f>
        <v>3.5254324861894237</v>
      </c>
      <c r="P34" s="23">
        <f>LN(F37)</f>
        <v>3.4981362098856592</v>
      </c>
    </row>
    <row r="35" spans="4:16">
      <c r="D35" s="87">
        <v>745</v>
      </c>
      <c r="E35" s="86" t="s">
        <v>421</v>
      </c>
      <c r="F35" s="4">
        <v>44.629285926677397</v>
      </c>
      <c r="G35">
        <f>100*(F35/AVERAGE(F$35:F$37))</f>
        <v>119.91582206866597</v>
      </c>
      <c r="H35" s="82">
        <f>(F29-F35)/F29</f>
        <v>0.94047965248844778</v>
      </c>
      <c r="I35" s="167">
        <f>AVERAGE(F35:F37)</f>
        <v>37.217178814920565</v>
      </c>
      <c r="J35" s="167">
        <f>100*(STDEV(F35:F37)/I35)</f>
        <v>17.291327337061503</v>
      </c>
      <c r="P35" s="23"/>
    </row>
    <row r="36" spans="4:16">
      <c r="D36" s="87">
        <v>745</v>
      </c>
      <c r="E36" s="86" t="s">
        <v>421</v>
      </c>
      <c r="F36" s="4">
        <v>33.968461330303199</v>
      </c>
      <c r="G36">
        <f>100*(F36/AVERAGE(F$35:F$37))</f>
        <v>91.270919537525671</v>
      </c>
      <c r="H36" s="82">
        <f>(F30-F36)/F30</f>
        <v>0.95151580081841847</v>
      </c>
      <c r="I36" s="167"/>
      <c r="J36" s="167"/>
      <c r="M36" s="197" t="s">
        <v>418</v>
      </c>
      <c r="N36" s="85">
        <f>(I29-I35)/I29</f>
        <v>0.95120583689991278</v>
      </c>
      <c r="O36" s="197" t="s">
        <v>417</v>
      </c>
      <c r="P36" s="84">
        <f>STDEV(H35:H37)</f>
        <v>1.0050099149056311E-2</v>
      </c>
    </row>
    <row r="37" spans="4:16">
      <c r="D37" s="10">
        <v>745</v>
      </c>
      <c r="E37" s="83" t="s">
        <v>421</v>
      </c>
      <c r="F37" s="4">
        <v>33.053789187781099</v>
      </c>
      <c r="G37" s="9">
        <f>100*(F37/AVERAGE(F$35:F$37))</f>
        <v>88.813258393808354</v>
      </c>
      <c r="H37" s="82">
        <f>(F31-F37)/F31</f>
        <v>0.96054647406504046</v>
      </c>
      <c r="I37" s="179"/>
      <c r="J37" s="179"/>
      <c r="K37" s="9"/>
      <c r="L37" s="9"/>
      <c r="M37" s="198"/>
      <c r="N37" s="81"/>
      <c r="O37" s="198"/>
      <c r="P37" s="80"/>
    </row>
    <row r="38" spans="4:16">
      <c r="D38" s="96"/>
      <c r="E38" s="96"/>
      <c r="F38" s="96"/>
      <c r="G38" s="96"/>
      <c r="H38" s="96">
        <f>F35/H29*100</f>
        <v>5.8511921802995355</v>
      </c>
    </row>
    <row r="39" spans="4:16">
      <c r="D39" s="96"/>
      <c r="E39" s="96"/>
      <c r="F39" s="96"/>
      <c r="G39" s="96"/>
      <c r="H39" s="96">
        <f>F36/H29*100</f>
        <v>4.4534881342089712</v>
      </c>
    </row>
    <row r="40" spans="4:16" ht="18.5">
      <c r="D40" s="109">
        <v>949</v>
      </c>
      <c r="E40" s="19"/>
      <c r="F40" s="19"/>
      <c r="G40" s="19"/>
      <c r="H40" s="19">
        <f>F37/H29*100</f>
        <v>4.3335686155176809</v>
      </c>
      <c r="I40" s="19"/>
      <c r="J40" s="19"/>
      <c r="K40" s="19"/>
      <c r="L40" s="19"/>
      <c r="M40" s="107"/>
      <c r="N40" s="19"/>
      <c r="O40" s="19"/>
      <c r="P40" s="18"/>
    </row>
    <row r="41" spans="4:16">
      <c r="D41" s="95" t="s">
        <v>310</v>
      </c>
      <c r="E41" s="90" t="s">
        <v>149</v>
      </c>
      <c r="F41" s="90" t="s">
        <v>315</v>
      </c>
      <c r="G41" s="90" t="s">
        <v>343</v>
      </c>
      <c r="H41" s="90"/>
      <c r="I41" s="90" t="s">
        <v>432</v>
      </c>
      <c r="J41" s="90" t="s">
        <v>431</v>
      </c>
      <c r="K41" s="90"/>
      <c r="L41" s="90"/>
      <c r="M41" s="106" t="s">
        <v>314</v>
      </c>
      <c r="P41" s="23"/>
    </row>
    <row r="42" spans="4:16">
      <c r="D42" s="87">
        <v>949</v>
      </c>
      <c r="E42" s="105" t="s">
        <v>438</v>
      </c>
      <c r="F42" s="4">
        <v>1067.6254265135799</v>
      </c>
      <c r="G42" s="9">
        <f>100*(F42/AVERAGE(F42:F44))</f>
        <v>93.629187890476956</v>
      </c>
      <c r="I42" s="167">
        <f>AVERAGE(F42:F44)</f>
        <v>1140.2698779812533</v>
      </c>
      <c r="J42" s="167">
        <f>100*(STDEV(F42:F44)/I42)</f>
        <v>10.144541806189823</v>
      </c>
      <c r="K42" s="60" t="s">
        <v>439</v>
      </c>
      <c r="M42" s="90" t="s">
        <v>426</v>
      </c>
      <c r="N42" s="90" t="s">
        <v>425</v>
      </c>
      <c r="O42" s="90" t="s">
        <v>424</v>
      </c>
      <c r="P42" s="89" t="s">
        <v>423</v>
      </c>
    </row>
    <row r="43" spans="4:16">
      <c r="D43" s="87">
        <v>949</v>
      </c>
      <c r="E43" s="104" t="s">
        <v>438</v>
      </c>
      <c r="F43" s="4">
        <v>1273.6633616449301</v>
      </c>
      <c r="G43" s="9">
        <f>100*(F43/AVERAGE(F42:F44))</f>
        <v>111.69841335279662</v>
      </c>
      <c r="I43" s="167"/>
      <c r="J43" s="167"/>
      <c r="M43">
        <v>0</v>
      </c>
      <c r="N43">
        <f>LN(F42)</f>
        <v>6.9731922337637888</v>
      </c>
      <c r="O43">
        <f>LN(F43)</f>
        <v>7.1496525638879049</v>
      </c>
      <c r="P43" s="23">
        <f>LN(F44)</f>
        <v>6.9842725603615134</v>
      </c>
    </row>
    <row r="44" spans="4:16">
      <c r="D44" s="87">
        <v>949</v>
      </c>
      <c r="E44" s="103" t="s">
        <v>438</v>
      </c>
      <c r="F44" s="4">
        <v>1079.52084578525</v>
      </c>
      <c r="G44" s="9">
        <f>100*(F44/AVERAGE(F42:F44))</f>
        <v>94.672398756726423</v>
      </c>
      <c r="I44" s="167"/>
      <c r="J44" s="167"/>
      <c r="M44">
        <v>15</v>
      </c>
      <c r="N44">
        <f>LN(F45)</f>
        <v>6.8058421304301868</v>
      </c>
      <c r="O44">
        <f>LN(F46)</f>
        <v>6.8102478510162667</v>
      </c>
      <c r="P44" s="23">
        <f>LN(F47)</f>
        <v>6.7760047290892516</v>
      </c>
    </row>
    <row r="45" spans="4:16">
      <c r="D45" s="87">
        <v>949</v>
      </c>
      <c r="E45" s="102" t="s">
        <v>437</v>
      </c>
      <c r="F45" s="4">
        <v>903.10798449902404</v>
      </c>
      <c r="G45" s="9">
        <f>100*(F45/AVERAGE(F45:F47))</f>
        <v>100.83969958811608</v>
      </c>
      <c r="I45" s="167">
        <f>AVERAGE(F45:F47)</f>
        <v>895.58773795222112</v>
      </c>
      <c r="J45" s="167">
        <f>100*(STDEV(F45:F47)/I45)</f>
        <v>1.8534206481339379</v>
      </c>
      <c r="M45">
        <v>30</v>
      </c>
      <c r="N45">
        <f>LN(F48)</f>
        <v>6.571512085322464</v>
      </c>
      <c r="O45">
        <f>LN(F49)</f>
        <v>6.4465363601437389</v>
      </c>
      <c r="P45" s="23">
        <f>LN(F50)</f>
        <v>6.4543789537749516</v>
      </c>
    </row>
    <row r="46" spans="4:16">
      <c r="D46" s="87">
        <v>949</v>
      </c>
      <c r="E46" s="101" t="s">
        <v>437</v>
      </c>
      <c r="F46" s="4">
        <v>907.09560365559196</v>
      </c>
      <c r="G46" s="9">
        <f>100*(F46/AVERAGE(F45:F47))</f>
        <v>101.28495123545169</v>
      </c>
      <c r="I46" s="167"/>
      <c r="J46" s="167"/>
      <c r="M46">
        <v>60</v>
      </c>
      <c r="N46">
        <f>LN(F51)</f>
        <v>6.4834440677144061</v>
      </c>
      <c r="O46">
        <f>LN(F52)</f>
        <v>6.7672012889863167</v>
      </c>
      <c r="P46" s="23">
        <f>LN(F53)</f>
        <v>6.660280108510177</v>
      </c>
    </row>
    <row r="47" spans="4:16">
      <c r="D47" s="87">
        <v>949</v>
      </c>
      <c r="E47" s="100" t="s">
        <v>437</v>
      </c>
      <c r="F47" s="4">
        <v>876.55962570204701</v>
      </c>
      <c r="G47" s="9">
        <f>100*(F47/AVERAGE(F45:F47))</f>
        <v>97.875349176432209</v>
      </c>
      <c r="I47" s="167"/>
      <c r="J47" s="167"/>
      <c r="M47">
        <v>120</v>
      </c>
      <c r="N47">
        <f>LN(F54)</f>
        <v>6.4412683621483495</v>
      </c>
      <c r="O47">
        <f>LN(F55)</f>
        <v>6.3850659891593242</v>
      </c>
      <c r="P47" s="23">
        <f>LN(F56)</f>
        <v>6.5391025182687876</v>
      </c>
    </row>
    <row r="48" spans="4:16">
      <c r="D48" s="87">
        <v>949</v>
      </c>
      <c r="E48" s="105" t="s">
        <v>436</v>
      </c>
      <c r="F48" s="4">
        <v>714.44933513848696</v>
      </c>
      <c r="G48" s="9">
        <f>100*(F48/AVERAGE(F48:F50))</f>
        <v>108.22569017274608</v>
      </c>
      <c r="I48" s="167">
        <f>AVERAGE(F48:F50)</f>
        <v>660.14763592461998</v>
      </c>
      <c r="J48" s="167">
        <f>100*(STDEV(F48:F50)/I48)</f>
        <v>7.1335727489571132</v>
      </c>
      <c r="M48">
        <v>240</v>
      </c>
      <c r="N48">
        <f>LN(F57)</f>
        <v>6.033073616164871</v>
      </c>
      <c r="O48">
        <f>LN(F58)</f>
        <v>6.1336122671064226</v>
      </c>
      <c r="P48" s="23">
        <f>LN(F59)</f>
        <v>5.9896373145783013</v>
      </c>
    </row>
    <row r="49" spans="1:16">
      <c r="D49" s="87">
        <v>949</v>
      </c>
      <c r="E49" s="104" t="s">
        <v>436</v>
      </c>
      <c r="F49" s="4">
        <v>630.51463075754202</v>
      </c>
      <c r="G49" s="9">
        <f>100*(F49/AVERAGE(F48:F50))</f>
        <v>95.511154845601581</v>
      </c>
      <c r="I49" s="167"/>
      <c r="J49" s="167"/>
      <c r="P49" s="23"/>
    </row>
    <row r="50" spans="1:16">
      <c r="D50" s="87">
        <v>949</v>
      </c>
      <c r="E50" s="103" t="s">
        <v>436</v>
      </c>
      <c r="F50" s="4">
        <v>635.47894187783095</v>
      </c>
      <c r="G50" s="9">
        <f>100*(F50/AVERAGE(F48:F50))</f>
        <v>96.263154981652335</v>
      </c>
      <c r="I50" s="167"/>
      <c r="J50" s="167"/>
      <c r="P50" s="23"/>
    </row>
    <row r="51" spans="1:16">
      <c r="D51" s="87">
        <v>949</v>
      </c>
      <c r="E51" s="102" t="s">
        <v>435</v>
      </c>
      <c r="F51" s="4">
        <v>654.22024951092806</v>
      </c>
      <c r="G51" s="9">
        <f>100*(F51/AVERAGE(F51:F53))</f>
        <v>85.189860413988882</v>
      </c>
      <c r="I51" s="167">
        <f>AVERAGE(F51:F53)</f>
        <v>767.95553641205368</v>
      </c>
      <c r="J51" s="167">
        <f>100*(STDEV(F51:F53)/I51)</f>
        <v>14.050349286052304</v>
      </c>
      <c r="P51" s="23"/>
    </row>
    <row r="52" spans="1:16">
      <c r="A52" s="110"/>
      <c r="B52" s="16"/>
      <c r="C52" s="16"/>
      <c r="D52" s="87">
        <v>949</v>
      </c>
      <c r="E52" s="101" t="s">
        <v>435</v>
      </c>
      <c r="F52" s="4">
        <v>868.87675301413697</v>
      </c>
      <c r="G52" s="9">
        <f>100*(F52/AVERAGE(F51:F53))</f>
        <v>113.14154424533416</v>
      </c>
      <c r="I52" s="167"/>
      <c r="J52" s="167"/>
      <c r="P52" s="23"/>
    </row>
    <row r="53" spans="1:16">
      <c r="D53" s="87">
        <v>949</v>
      </c>
      <c r="E53" s="100" t="s">
        <v>435</v>
      </c>
      <c r="F53" s="4">
        <v>780.769606711096</v>
      </c>
      <c r="G53" s="9">
        <f>100*(F53/AVERAGE(F51:F53))</f>
        <v>101.66859534067696</v>
      </c>
      <c r="I53" s="167"/>
      <c r="J53" s="167"/>
      <c r="P53" s="23"/>
    </row>
    <row r="54" spans="1:16">
      <c r="D54" s="87">
        <v>949</v>
      </c>
      <c r="E54" s="99" t="s">
        <v>434</v>
      </c>
      <c r="F54" s="4">
        <v>627.20181456256603</v>
      </c>
      <c r="G54" s="9">
        <f>100*(F54/AVERAGE(F54:F56))</f>
        <v>98.421073875410826</v>
      </c>
      <c r="I54" s="167">
        <f>AVERAGE(F54:F56)</f>
        <v>637.26373820766037</v>
      </c>
      <c r="J54" s="167">
        <f>100*(STDEV(F54:F56)/I54)</f>
        <v>7.8670627992874467</v>
      </c>
      <c r="P54" s="23"/>
    </row>
    <row r="55" spans="1:16">
      <c r="D55" s="87">
        <v>949</v>
      </c>
      <c r="E55" s="99" t="s">
        <v>434</v>
      </c>
      <c r="F55" s="4">
        <v>592.92385785463296</v>
      </c>
      <c r="G55" s="9">
        <f>100*(F55/AVERAGE(F54:F56))</f>
        <v>93.04214602297381</v>
      </c>
      <c r="I55" s="167"/>
      <c r="J55" s="167"/>
      <c r="P55" s="23"/>
    </row>
    <row r="56" spans="1:16">
      <c r="D56" s="87">
        <v>949</v>
      </c>
      <c r="E56" s="98" t="s">
        <v>434</v>
      </c>
      <c r="F56" s="4">
        <v>691.665542205782</v>
      </c>
      <c r="G56" s="9">
        <f>100*(F56/AVERAGE(F54:F56))</f>
        <v>108.53678010161534</v>
      </c>
      <c r="I56" s="167"/>
      <c r="J56" s="167"/>
      <c r="P56" s="23"/>
    </row>
    <row r="57" spans="1:16">
      <c r="D57" s="87">
        <v>949</v>
      </c>
      <c r="E57" s="99" t="s">
        <v>433</v>
      </c>
      <c r="F57" s="4">
        <v>416.99474348378197</v>
      </c>
      <c r="G57" s="9">
        <f>100*(F57/AVERAGE(F57:F59))</f>
        <v>97.934882303394133</v>
      </c>
      <c r="I57" s="167">
        <f>AVERAGE(F57:F59)</f>
        <v>425.78776190486133</v>
      </c>
      <c r="J57" s="167">
        <f>100*(STDEV(F57:F59)/I57)</f>
        <v>7.4775661089184942</v>
      </c>
      <c r="P57" s="23"/>
    </row>
    <row r="58" spans="1:16">
      <c r="D58" s="87">
        <v>949</v>
      </c>
      <c r="E58" s="99" t="s">
        <v>433</v>
      </c>
      <c r="F58" s="4">
        <v>461.09876789345998</v>
      </c>
      <c r="G58" s="9">
        <f>100*(F58/AVERAGE(F57:F59))</f>
        <v>108.29310025976946</v>
      </c>
      <c r="I58" s="167"/>
      <c r="J58" s="167"/>
      <c r="P58" s="23"/>
    </row>
    <row r="59" spans="1:16">
      <c r="D59" s="87">
        <v>949</v>
      </c>
      <c r="E59" s="98" t="s">
        <v>433</v>
      </c>
      <c r="F59" s="4">
        <v>399.26977433734203</v>
      </c>
      <c r="G59" s="9">
        <f>100*(F59/AVERAGE(F57:F59))</f>
        <v>93.772017436836407</v>
      </c>
      <c r="I59" s="167"/>
      <c r="J59" s="167"/>
      <c r="P59" s="23"/>
    </row>
    <row r="60" spans="1:16">
      <c r="D60" s="97"/>
      <c r="E60" s="96"/>
      <c r="F60" s="96"/>
      <c r="G60" s="96"/>
      <c r="H60" s="96"/>
      <c r="P60" s="23"/>
    </row>
    <row r="61" spans="1:16">
      <c r="D61" s="97"/>
      <c r="E61" s="96"/>
      <c r="F61" s="96"/>
      <c r="G61" s="96"/>
      <c r="H61" s="96"/>
      <c r="P61" s="23"/>
    </row>
    <row r="62" spans="1:16">
      <c r="D62" s="95" t="s">
        <v>310</v>
      </c>
      <c r="E62" s="90" t="s">
        <v>149</v>
      </c>
      <c r="F62" s="90" t="s">
        <v>315</v>
      </c>
      <c r="G62" s="90" t="s">
        <v>343</v>
      </c>
      <c r="H62" s="90" t="s">
        <v>440</v>
      </c>
      <c r="I62" s="90" t="s">
        <v>432</v>
      </c>
      <c r="J62" s="90" t="s">
        <v>431</v>
      </c>
      <c r="P62" s="23"/>
    </row>
    <row r="63" spans="1:16">
      <c r="D63" s="87">
        <v>949</v>
      </c>
      <c r="E63" s="88" t="s">
        <v>429</v>
      </c>
      <c r="F63" s="4">
        <v>1068.1341118698799</v>
      </c>
      <c r="G63" s="4">
        <f>100*(F63/AVERAGE(F63:F65))</f>
        <v>105.0618672058169</v>
      </c>
      <c r="H63" s="82"/>
      <c r="I63" s="167">
        <f>AVERAGE(F63:F65)</f>
        <v>1016.6715481816044</v>
      </c>
      <c r="J63" s="167">
        <f>100*(STDEV(F63:F65)/I63)</f>
        <v>14.368866358082343</v>
      </c>
      <c r="M63" t="s">
        <v>430</v>
      </c>
      <c r="P63" s="23"/>
    </row>
    <row r="64" spans="1:16">
      <c r="D64" s="87">
        <v>949</v>
      </c>
      <c r="E64" s="94" t="s">
        <v>429</v>
      </c>
      <c r="F64" s="4">
        <v>1130.0599626380599</v>
      </c>
      <c r="G64" s="4">
        <f>100*(F64/AVERAGE(F63:F65))</f>
        <v>111.15290524843147</v>
      </c>
      <c r="H64" s="82"/>
      <c r="I64" s="167"/>
      <c r="J64" s="167"/>
      <c r="M64" s="90" t="s">
        <v>426</v>
      </c>
      <c r="N64" s="90" t="s">
        <v>425</v>
      </c>
      <c r="O64" s="90" t="s">
        <v>424</v>
      </c>
      <c r="P64" s="89" t="s">
        <v>423</v>
      </c>
    </row>
    <row r="65" spans="4:16">
      <c r="D65" s="87">
        <v>949</v>
      </c>
      <c r="E65" s="93" t="s">
        <v>429</v>
      </c>
      <c r="F65" s="4">
        <v>851.82057003687305</v>
      </c>
      <c r="G65" s="4">
        <f>100*(F65/AVERAGE(F63:F65))</f>
        <v>83.78522754575161</v>
      </c>
      <c r="H65" s="82"/>
      <c r="I65" s="167"/>
      <c r="J65" s="167"/>
      <c r="M65">
        <v>0</v>
      </c>
      <c r="N65">
        <f>LN(F63)</f>
        <v>6.9736685845483946</v>
      </c>
      <c r="O65">
        <f>LN(F64)</f>
        <v>7.0300259745799965</v>
      </c>
      <c r="P65" s="23">
        <f>LN(F65)</f>
        <v>6.7473759061020564</v>
      </c>
    </row>
    <row r="66" spans="4:16">
      <c r="D66" s="87">
        <v>949</v>
      </c>
      <c r="E66" s="86" t="s">
        <v>428</v>
      </c>
      <c r="F66" s="4">
        <v>978.414093715945</v>
      </c>
      <c r="G66" s="4">
        <f>100*(F66/AVERAGE(F66:F68))</f>
        <v>85.45247347190336</v>
      </c>
      <c r="H66" s="82"/>
      <c r="I66" s="167">
        <f>AVERAGE(F66:F68)</f>
        <v>1144.9804247476184</v>
      </c>
      <c r="J66" s="167">
        <f>100*(STDEV(F66:F68)/I66)</f>
        <v>12.874257875218062</v>
      </c>
      <c r="M66">
        <v>240</v>
      </c>
      <c r="N66">
        <f>LN(F69)</f>
        <v>6.666522157521177</v>
      </c>
      <c r="O66">
        <f>LN(F70)</f>
        <v>6.6724163594249433</v>
      </c>
      <c r="P66" s="23">
        <f>LN(F71)</f>
        <v>6.7488817006372486</v>
      </c>
    </row>
    <row r="67" spans="4:16">
      <c r="D67" s="87">
        <v>949</v>
      </c>
      <c r="E67" s="92" t="s">
        <v>428</v>
      </c>
      <c r="F67" s="4">
        <v>1197.9191900124199</v>
      </c>
      <c r="G67" s="4">
        <f>100*(F67/AVERAGE(F66:F68))</f>
        <v>104.62355199447803</v>
      </c>
      <c r="H67" s="82"/>
      <c r="I67" s="167"/>
      <c r="J67" s="167"/>
      <c r="P67" s="23"/>
    </row>
    <row r="68" spans="4:16">
      <c r="D68" s="87">
        <v>949</v>
      </c>
      <c r="E68" s="91" t="s">
        <v>428</v>
      </c>
      <c r="F68" s="4">
        <v>1258.60799051449</v>
      </c>
      <c r="G68" s="4">
        <f>100*(F68/AVERAGE(F66:F68))</f>
        <v>109.92397453361859</v>
      </c>
      <c r="H68" s="82"/>
      <c r="I68" s="167"/>
      <c r="J68" s="167"/>
      <c r="M68" t="s">
        <v>427</v>
      </c>
      <c r="P68" s="23"/>
    </row>
    <row r="69" spans="4:16">
      <c r="D69" s="87">
        <v>949</v>
      </c>
      <c r="E69" s="88" t="s">
        <v>422</v>
      </c>
      <c r="F69" s="4">
        <v>785.65845119218295</v>
      </c>
      <c r="G69" s="4">
        <f>100*(F69/AVERAGE(F69:F71))</f>
        <v>97.032181615699869</v>
      </c>
      <c r="H69" s="82"/>
      <c r="I69" s="167">
        <f>AVERAGE(F69:F71)</f>
        <v>809.68853643198202</v>
      </c>
      <c r="J69" s="167">
        <f>100*(STDEV(F69:F71)/I69)</f>
        <v>4.6524948136101116</v>
      </c>
      <c r="M69" s="90" t="s">
        <v>426</v>
      </c>
      <c r="N69" s="90" t="s">
        <v>425</v>
      </c>
      <c r="O69" s="90" t="s">
        <v>424</v>
      </c>
      <c r="P69" s="89" t="s">
        <v>423</v>
      </c>
    </row>
    <row r="70" spans="4:16">
      <c r="D70" s="87">
        <v>949</v>
      </c>
      <c r="E70" s="88" t="s">
        <v>422</v>
      </c>
      <c r="F70" s="4">
        <v>790.30295510635995</v>
      </c>
      <c r="G70" s="4">
        <f>100*(F70/AVERAGE(F69:F71))</f>
        <v>97.605797729204909</v>
      </c>
      <c r="H70" s="82"/>
      <c r="I70" s="167"/>
      <c r="J70" s="167"/>
      <c r="M70">
        <v>0</v>
      </c>
      <c r="N70">
        <f>LN(F66)</f>
        <v>6.8859329891301551</v>
      </c>
      <c r="O70">
        <f>LN(F67)</f>
        <v>7.088341322320483</v>
      </c>
      <c r="P70" s="23">
        <f>LN(F68)</f>
        <v>7.1377616198049934</v>
      </c>
    </row>
    <row r="71" spans="4:16">
      <c r="D71" s="87">
        <v>949</v>
      </c>
      <c r="E71" s="88" t="s">
        <v>422</v>
      </c>
      <c r="F71" s="4">
        <v>853.10420299740304</v>
      </c>
      <c r="G71" s="4">
        <f>100*(F71/AVERAGE(F69:F71))</f>
        <v>105.36202065509521</v>
      </c>
      <c r="H71" s="82"/>
      <c r="I71" s="167"/>
      <c r="J71" s="167"/>
      <c r="M71">
        <v>240</v>
      </c>
      <c r="N71">
        <f>LN(F72)</f>
        <v>6.5793362050207218</v>
      </c>
      <c r="O71">
        <f>LN(F73)</f>
        <v>6.7164277255265583</v>
      </c>
      <c r="P71" s="23">
        <f>LN(F74)</f>
        <v>6.6192874489132922</v>
      </c>
    </row>
    <row r="72" spans="4:16">
      <c r="D72" s="87">
        <v>949</v>
      </c>
      <c r="E72" s="86" t="s">
        <v>421</v>
      </c>
      <c r="F72" s="4">
        <v>720.06119756829298</v>
      </c>
      <c r="G72" s="4">
        <f>100*(F72/AVERAGE(F72:F74))</f>
        <v>94.111944504960618</v>
      </c>
      <c r="H72" s="82">
        <f>(F66-F72)/F66</f>
        <v>0.2640527132703564</v>
      </c>
      <c r="I72" s="167">
        <f>AVERAGE(F72:F74)</f>
        <v>765.11138023541605</v>
      </c>
      <c r="J72" s="167">
        <f>100*(STDEV(F72:F74)/I72)</f>
        <v>7.1388156971097168</v>
      </c>
      <c r="P72" s="23"/>
    </row>
    <row r="73" spans="4:16">
      <c r="D73" s="87">
        <v>949</v>
      </c>
      <c r="E73" s="86" t="s">
        <v>421</v>
      </c>
      <c r="F73" s="4">
        <v>825.86202988074604</v>
      </c>
      <c r="G73" s="4">
        <f>100*(F73/AVERAGE(F72:F74))</f>
        <v>107.94010535128071</v>
      </c>
      <c r="H73" s="82">
        <f>(F67-F73)/F67</f>
        <v>0.31058619248583574</v>
      </c>
      <c r="I73" s="167"/>
      <c r="J73" s="167"/>
      <c r="M73" s="197" t="s">
        <v>418</v>
      </c>
      <c r="N73" s="85">
        <f>(I66-I72)/I66</f>
        <v>0.33176902967221883</v>
      </c>
      <c r="O73" s="197" t="s">
        <v>417</v>
      </c>
      <c r="P73" s="84">
        <f>STDEV(H72:H74)</f>
        <v>7.1582341583139017E-2</v>
      </c>
    </row>
    <row r="74" spans="4:16">
      <c r="D74" s="10">
        <v>949</v>
      </c>
      <c r="E74" s="83" t="s">
        <v>421</v>
      </c>
      <c r="F74" s="4">
        <v>749.41091325720902</v>
      </c>
      <c r="G74" s="4">
        <f>100*(F74/AVERAGE(F72:F74))</f>
        <v>97.947950143758661</v>
      </c>
      <c r="H74" s="82">
        <f>(F68-F74)/F68</f>
        <v>0.40457162285226944</v>
      </c>
      <c r="I74" s="179"/>
      <c r="J74" s="179"/>
      <c r="K74" s="9"/>
      <c r="L74" s="9"/>
      <c r="M74" s="198"/>
      <c r="N74" s="81"/>
      <c r="O74" s="198"/>
      <c r="P74" s="80"/>
    </row>
    <row r="76" spans="4:16">
      <c r="H76" s="219"/>
    </row>
    <row r="77" spans="4:16">
      <c r="H77" s="219"/>
      <c r="I77" s="219"/>
    </row>
    <row r="78" spans="4:16" ht="18.5">
      <c r="D78" s="109" t="s">
        <v>630</v>
      </c>
      <c r="E78" s="108"/>
      <c r="F78" s="108"/>
      <c r="H78" s="219"/>
      <c r="I78" s="19"/>
      <c r="J78" s="19"/>
      <c r="K78" s="19"/>
      <c r="L78" s="19"/>
      <c r="M78" s="107"/>
      <c r="N78" s="19"/>
      <c r="O78" s="19"/>
      <c r="P78" s="18"/>
    </row>
    <row r="79" spans="4:16">
      <c r="D79" s="95" t="s">
        <v>310</v>
      </c>
      <c r="E79" s="90" t="s">
        <v>149</v>
      </c>
      <c r="F79" s="90" t="s">
        <v>315</v>
      </c>
      <c r="G79" s="90" t="s">
        <v>343</v>
      </c>
      <c r="H79" s="90"/>
      <c r="I79" s="90" t="s">
        <v>432</v>
      </c>
      <c r="J79" s="90" t="s">
        <v>431</v>
      </c>
      <c r="K79" s="90"/>
      <c r="L79" s="90"/>
      <c r="M79" s="106" t="s">
        <v>314</v>
      </c>
      <c r="P79" s="23"/>
    </row>
    <row r="80" spans="4:16">
      <c r="D80" s="87" t="s">
        <v>630</v>
      </c>
      <c r="E80" s="105" t="s">
        <v>438</v>
      </c>
      <c r="F80" s="4">
        <v>1428.87935739264</v>
      </c>
      <c r="G80">
        <f>100*(F80/AVERAGE(F$80:F$82))</f>
        <v>118.40721139496493</v>
      </c>
      <c r="I80" s="167">
        <f>AVERAGE(F80:F82)</f>
        <v>1206.7502819793633</v>
      </c>
      <c r="J80" s="167">
        <f>100*(STDEV(F80:F82)/I80)</f>
        <v>17.309020341214083</v>
      </c>
      <c r="K80" s="60" t="s">
        <v>439</v>
      </c>
      <c r="M80" s="90" t="s">
        <v>426</v>
      </c>
      <c r="N80" s="90" t="s">
        <v>425</v>
      </c>
      <c r="O80" s="90" t="s">
        <v>424</v>
      </c>
      <c r="P80" s="89" t="s">
        <v>423</v>
      </c>
    </row>
    <row r="81" spans="1:16">
      <c r="D81" s="87" t="s">
        <v>630</v>
      </c>
      <c r="E81" s="104" t="s">
        <v>438</v>
      </c>
      <c r="F81" s="4">
        <v>1014.30109554238</v>
      </c>
      <c r="G81">
        <f>100*(F81/AVERAGE(F$80:F$82))</f>
        <v>84.052277483513819</v>
      </c>
      <c r="I81" s="167"/>
      <c r="J81" s="167"/>
      <c r="M81">
        <v>0</v>
      </c>
      <c r="N81">
        <f>LN(F80)</f>
        <v>7.2646457498681158</v>
      </c>
      <c r="O81">
        <f>LN(F81)</f>
        <v>6.9219550784783594</v>
      </c>
      <c r="P81" s="23">
        <f>LN(F82)</f>
        <v>7.0707839126112981</v>
      </c>
    </row>
    <row r="82" spans="1:16">
      <c r="D82" s="87" t="s">
        <v>630</v>
      </c>
      <c r="E82" s="103" t="s">
        <v>438</v>
      </c>
      <c r="F82" s="4">
        <v>1177.07039300307</v>
      </c>
      <c r="G82">
        <f>100*(F82/AVERAGE(F$80:F$82))</f>
        <v>97.540511121521263</v>
      </c>
      <c r="I82" s="167"/>
      <c r="J82" s="167"/>
      <c r="M82">
        <v>15</v>
      </c>
      <c r="N82">
        <f>LN(F83)</f>
        <v>6.8725473922079781</v>
      </c>
      <c r="O82">
        <f>LN(F84)</f>
        <v>6.6895340598860633</v>
      </c>
      <c r="P82" s="23">
        <f>LN(F85)</f>
        <v>6.7579490947334753</v>
      </c>
    </row>
    <row r="83" spans="1:16">
      <c r="A83" s="110"/>
      <c r="C83" s="16"/>
      <c r="D83" s="87" t="s">
        <v>630</v>
      </c>
      <c r="E83" s="102" t="s">
        <v>437</v>
      </c>
      <c r="F83" s="4">
        <v>965.40470052626597</v>
      </c>
      <c r="G83">
        <f>100*(F83/AVERAGE(F$83:F$85))</f>
        <v>110.1127015893028</v>
      </c>
      <c r="I83" s="167">
        <f>AVERAGE(F83:F85)</f>
        <v>876.74236177314253</v>
      </c>
      <c r="J83" s="167">
        <f>100*(STDEV(F83:F85)/I83)</f>
        <v>9.3402325605885839</v>
      </c>
      <c r="M83">
        <v>30</v>
      </c>
      <c r="N83">
        <f>LN(F86)</f>
        <v>6.4220097747128113</v>
      </c>
      <c r="O83">
        <f>LN(F87)</f>
        <v>6.4294420466334889</v>
      </c>
      <c r="P83" s="23">
        <f>LN(F88)</f>
        <v>6.5363990128589116</v>
      </c>
    </row>
    <row r="84" spans="1:16">
      <c r="D84" s="87" t="s">
        <v>630</v>
      </c>
      <c r="E84" s="101" t="s">
        <v>437</v>
      </c>
      <c r="F84" s="4">
        <v>803.94757343787398</v>
      </c>
      <c r="G84">
        <f>100*(F84/AVERAGE(F$83:F$85))</f>
        <v>91.69712888196176</v>
      </c>
      <c r="I84" s="167"/>
      <c r="J84" s="167"/>
      <c r="M84">
        <v>60</v>
      </c>
      <c r="N84">
        <f>LN(F89)</f>
        <v>6.3401270903751454</v>
      </c>
      <c r="O84">
        <f>LN(F90)</f>
        <v>6.4929127396494408</v>
      </c>
      <c r="P84" s="23">
        <f>LN(F91)</f>
        <v>6.2228577226570447</v>
      </c>
    </row>
    <row r="85" spans="1:16">
      <c r="D85" s="87" t="s">
        <v>630</v>
      </c>
      <c r="E85" s="100" t="s">
        <v>437</v>
      </c>
      <c r="F85" s="4">
        <v>860.87481135528799</v>
      </c>
      <c r="G85">
        <f>100*(F85/AVERAGE(F$83:F$85))</f>
        <v>98.190169528735481</v>
      </c>
      <c r="I85" s="167"/>
      <c r="J85" s="167"/>
      <c r="M85">
        <v>120</v>
      </c>
      <c r="N85">
        <f>LN(F92)</f>
        <v>4.4832145760409654</v>
      </c>
      <c r="O85">
        <f>LN(F93)</f>
        <v>4.6658723208503829</v>
      </c>
      <c r="P85" s="23">
        <f>LN(F94)</f>
        <v>5.0614076035158666</v>
      </c>
    </row>
    <row r="86" spans="1:16">
      <c r="D86" s="87" t="s">
        <v>630</v>
      </c>
      <c r="E86" s="105" t="s">
        <v>436</v>
      </c>
      <c r="F86" s="4">
        <v>615.23836292802798</v>
      </c>
      <c r="G86">
        <f>100*(F86/AVERAGE(F$86:F$88))</f>
        <v>95.888051571810422</v>
      </c>
      <c r="I86" s="167">
        <f>AVERAGE(F86:F88)</f>
        <v>641.62150846007842</v>
      </c>
      <c r="J86" s="167">
        <f>100*(STDEV(F86:F88)/I86)</f>
        <v>6.512446119635622</v>
      </c>
      <c r="M86">
        <v>240</v>
      </c>
      <c r="N86">
        <f>LN(F95)</f>
        <v>1.0789414839931992</v>
      </c>
      <c r="O86">
        <f>LN(F96)</f>
        <v>1.0789414839931992</v>
      </c>
      <c r="P86" s="23">
        <f>LN(F97)</f>
        <v>1.0789414839931992</v>
      </c>
    </row>
    <row r="87" spans="1:16">
      <c r="D87" s="87" t="s">
        <v>630</v>
      </c>
      <c r="E87" s="104" t="s">
        <v>436</v>
      </c>
      <c r="F87" s="4">
        <v>619.828016386429</v>
      </c>
      <c r="G87">
        <f>100*(F87/AVERAGE(F$86:F$88))</f>
        <v>96.603372582388204</v>
      </c>
      <c r="I87" s="167"/>
      <c r="J87" s="167"/>
      <c r="P87" s="23"/>
    </row>
    <row r="88" spans="1:16">
      <c r="D88" s="87" t="s">
        <v>630</v>
      </c>
      <c r="E88" s="103" t="s">
        <v>436</v>
      </c>
      <c r="F88" s="4">
        <v>689.79814606577804</v>
      </c>
      <c r="G88">
        <f>100*(F88/AVERAGE(F$86:F$88))</f>
        <v>107.50857584580133</v>
      </c>
      <c r="I88" s="167"/>
      <c r="J88" s="167"/>
      <c r="P88" s="23"/>
    </row>
    <row r="89" spans="1:16">
      <c r="D89" s="87" t="s">
        <v>630</v>
      </c>
      <c r="E89" s="102" t="s">
        <v>435</v>
      </c>
      <c r="F89" s="4">
        <v>566.86835031507098</v>
      </c>
      <c r="G89">
        <f>100*(F89/AVERAGE(F$89:F$91))</f>
        <v>98.218293397934659</v>
      </c>
      <c r="I89" s="167">
        <f>AVERAGE(F89:F91)</f>
        <v>577.15149663452735</v>
      </c>
      <c r="J89" s="167">
        <f>100*(STDEV(F89:F91)/I89)</f>
        <v>13.628476644451073</v>
      </c>
      <c r="P89" s="23"/>
    </row>
    <row r="90" spans="1:16">
      <c r="D90" s="87" t="s">
        <v>630</v>
      </c>
      <c r="E90" s="101" t="s">
        <v>435</v>
      </c>
      <c r="F90" s="4">
        <v>660.44426651285301</v>
      </c>
      <c r="G90">
        <f>100*(F90/AVERAGE(F$89:F$91))</f>
        <v>114.43169953885948</v>
      </c>
      <c r="I90" s="167"/>
      <c r="J90" s="167"/>
      <c r="P90" s="23"/>
    </row>
    <row r="91" spans="1:16">
      <c r="D91" s="87" t="s">
        <v>630</v>
      </c>
      <c r="E91" s="100" t="s">
        <v>435</v>
      </c>
      <c r="F91" s="4">
        <v>504.141873075658</v>
      </c>
      <c r="G91">
        <f>100*(F91/AVERAGE(F$89:F$91))</f>
        <v>87.350007063205865</v>
      </c>
      <c r="I91" s="167"/>
      <c r="J91" s="167"/>
      <c r="P91" s="23"/>
    </row>
    <row r="92" spans="1:16">
      <c r="D92" s="87" t="s">
        <v>630</v>
      </c>
      <c r="E92" s="99" t="s">
        <v>434</v>
      </c>
      <c r="F92" s="4">
        <v>88.518766115760101</v>
      </c>
      <c r="G92">
        <f>100*(F92/AVERAGE(F$92:F$94))</f>
        <v>75.315997382088767</v>
      </c>
      <c r="I92" s="167">
        <f>AVERAGE(F92:F94)</f>
        <v>117.52983322612302</v>
      </c>
      <c r="J92" s="167">
        <f>100*(STDEV(F92:F94)/I92)</f>
        <v>30.626880579223233</v>
      </c>
      <c r="P92" s="23"/>
    </row>
    <row r="93" spans="1:16">
      <c r="D93" s="87" t="s">
        <v>630</v>
      </c>
      <c r="E93" s="99" t="s">
        <v>434</v>
      </c>
      <c r="F93" s="4">
        <v>106.25823608032</v>
      </c>
      <c r="G93">
        <f>100*(F93/AVERAGE(F$92:F$94))</f>
        <v>90.409586369346002</v>
      </c>
      <c r="I93" s="167"/>
      <c r="J93" s="167"/>
      <c r="P93" s="23"/>
    </row>
    <row r="94" spans="1:16">
      <c r="D94" s="87" t="s">
        <v>630</v>
      </c>
      <c r="E94" s="98" t="s">
        <v>434</v>
      </c>
      <c r="F94" s="4">
        <v>157.81249748228899</v>
      </c>
      <c r="G94">
        <f>100*(F94/AVERAGE(F$92:F$94))</f>
        <v>134.27441624856527</v>
      </c>
      <c r="I94" s="167"/>
      <c r="J94" s="167"/>
      <c r="P94" s="23"/>
    </row>
    <row r="95" spans="1:16">
      <c r="D95" s="87" t="s">
        <v>630</v>
      </c>
      <c r="E95" s="99" t="s">
        <v>433</v>
      </c>
      <c r="F95" s="111">
        <f>4.16/SQRT(2)</f>
        <v>2.9415642097360375</v>
      </c>
      <c r="G95">
        <f>100*(F95/AVERAGE(F$95:F$97))</f>
        <v>100</v>
      </c>
      <c r="I95" s="167">
        <f>AVERAGE(F95:F97)</f>
        <v>2.9415642097360375</v>
      </c>
      <c r="J95" s="167">
        <f>100*(STDEV(F95:F97)/I95)</f>
        <v>0</v>
      </c>
      <c r="P95" s="23"/>
    </row>
    <row r="96" spans="1:16">
      <c r="D96" s="87" t="s">
        <v>630</v>
      </c>
      <c r="E96" s="99" t="s">
        <v>433</v>
      </c>
      <c r="F96" s="111">
        <f>4.16/SQRT(2)</f>
        <v>2.9415642097360375</v>
      </c>
      <c r="G96">
        <f>100*(F96/AVERAGE(F$95:F$97))</f>
        <v>100</v>
      </c>
      <c r="I96" s="167"/>
      <c r="J96" s="167"/>
      <c r="P96" s="23"/>
    </row>
    <row r="97" spans="4:16">
      <c r="D97" s="87" t="s">
        <v>630</v>
      </c>
      <c r="E97" s="98" t="s">
        <v>433</v>
      </c>
      <c r="F97" s="111">
        <f>4.16/SQRT(2)</f>
        <v>2.9415642097360375</v>
      </c>
      <c r="G97">
        <f>100*(F97/AVERAGE(F$95:F$97))</f>
        <v>100</v>
      </c>
      <c r="I97" s="167"/>
      <c r="J97" s="167"/>
      <c r="P97" s="23"/>
    </row>
    <row r="98" spans="4:16">
      <c r="D98" s="97"/>
      <c r="E98" s="96"/>
      <c r="F98" s="96"/>
      <c r="G98" s="96"/>
      <c r="H98" s="96"/>
      <c r="P98" s="23"/>
    </row>
    <row r="99" spans="4:16">
      <c r="D99" s="97"/>
      <c r="E99" s="96"/>
      <c r="F99" s="96"/>
      <c r="G99" s="96"/>
      <c r="H99" s="96"/>
      <c r="P99" s="23"/>
    </row>
    <row r="100" spans="4:16">
      <c r="D100" s="95" t="s">
        <v>310</v>
      </c>
      <c r="E100" s="90" t="s">
        <v>149</v>
      </c>
      <c r="F100" s="90" t="s">
        <v>315</v>
      </c>
      <c r="G100" s="90" t="s">
        <v>343</v>
      </c>
      <c r="H100" s="90"/>
      <c r="I100" s="90" t="s">
        <v>432</v>
      </c>
      <c r="J100" s="90" t="s">
        <v>431</v>
      </c>
      <c r="P100" s="23"/>
    </row>
    <row r="101" spans="4:16">
      <c r="D101" s="87" t="s">
        <v>630</v>
      </c>
      <c r="E101" s="88" t="s">
        <v>429</v>
      </c>
      <c r="F101" s="4">
        <v>1152.8772272204201</v>
      </c>
      <c r="G101">
        <f>100*(F101/AVERAGE(F$101:F$103))</f>
        <v>101.89337603945521</v>
      </c>
      <c r="I101" s="167">
        <f>AVERAGE(F101:F103)</f>
        <v>1131.4545380987302</v>
      </c>
      <c r="J101" s="167">
        <f>100*(STDEV(F101:F103)/I101)</f>
        <v>8.9754398378608524</v>
      </c>
      <c r="M101" t="s">
        <v>430</v>
      </c>
      <c r="P101" s="23"/>
    </row>
    <row r="102" spans="4:16">
      <c r="D102" s="87" t="s">
        <v>630</v>
      </c>
      <c r="E102" s="94" t="s">
        <v>429</v>
      </c>
      <c r="F102" s="4">
        <v>1220.5871590060101</v>
      </c>
      <c r="G102">
        <f>100*(F102/AVERAGE(F$101:F$103))</f>
        <v>107.87770236505094</v>
      </c>
      <c r="I102" s="167"/>
      <c r="J102" s="167"/>
      <c r="M102" s="90" t="s">
        <v>426</v>
      </c>
      <c r="N102" s="90" t="s">
        <v>425</v>
      </c>
      <c r="O102" s="90" t="s">
        <v>424</v>
      </c>
      <c r="P102" s="89" t="s">
        <v>423</v>
      </c>
    </row>
    <row r="103" spans="4:16">
      <c r="D103" s="87" t="s">
        <v>630</v>
      </c>
      <c r="E103" s="93" t="s">
        <v>429</v>
      </c>
      <c r="F103" s="4">
        <v>1020.8992280697601</v>
      </c>
      <c r="G103">
        <f>100*(F103/AVERAGE(F$101:F$103))</f>
        <v>90.22892159549383</v>
      </c>
      <c r="I103" s="167"/>
      <c r="J103" s="167"/>
      <c r="M103">
        <v>0</v>
      </c>
      <c r="N103">
        <f>LN(F101)</f>
        <v>7.050016033437716</v>
      </c>
      <c r="O103">
        <f>LN(F102)</f>
        <v>7.1070872998240313</v>
      </c>
      <c r="P103" s="23">
        <f>LN(F103)</f>
        <v>6.9284391140475021</v>
      </c>
    </row>
    <row r="104" spans="4:16">
      <c r="D104" s="87" t="s">
        <v>630</v>
      </c>
      <c r="E104" s="86" t="s">
        <v>428</v>
      </c>
      <c r="F104" s="4">
        <v>1203.46970386872</v>
      </c>
      <c r="G104">
        <f>100*(F104/AVERAGE(F$104:F$106))</f>
        <v>112.57420237848679</v>
      </c>
      <c r="I104" s="167">
        <f>AVERAGE(F104:F106)</f>
        <v>1069.045730230913</v>
      </c>
      <c r="J104" s="167">
        <f>100*(STDEV(F104:F106)/I104)</f>
        <v>19.168665518688393</v>
      </c>
      <c r="M104">
        <v>240</v>
      </c>
      <c r="N104">
        <f>LN(F107)</f>
        <v>6.8014788572174467</v>
      </c>
      <c r="O104">
        <f>LN(F108)</f>
        <v>6.8022423343045348</v>
      </c>
      <c r="P104" s="23">
        <f>LN(F109)</f>
        <v>6.7765848380333713</v>
      </c>
    </row>
    <row r="105" spans="4:16">
      <c r="D105" s="87" t="s">
        <v>630</v>
      </c>
      <c r="E105" s="92" t="s">
        <v>428</v>
      </c>
      <c r="F105" s="4">
        <v>833.19036017573899</v>
      </c>
      <c r="G105">
        <f>100*(F105/AVERAGE(F$104:F$106))</f>
        <v>77.937766048209227</v>
      </c>
      <c r="I105" s="167"/>
      <c r="J105" s="167"/>
      <c r="P105" s="23"/>
    </row>
    <row r="106" spans="4:16">
      <c r="D106" s="87" t="s">
        <v>630</v>
      </c>
      <c r="E106" s="91" t="s">
        <v>428</v>
      </c>
      <c r="F106" s="4">
        <v>1170.4771266482801</v>
      </c>
      <c r="G106">
        <f>100*(F106/AVERAGE(F$104:F$106))</f>
        <v>109.48803157330399</v>
      </c>
      <c r="I106" s="167"/>
      <c r="J106" s="167"/>
      <c r="M106" t="s">
        <v>427</v>
      </c>
      <c r="P106" s="23"/>
    </row>
    <row r="107" spans="4:16">
      <c r="D107" s="87" t="s">
        <v>630</v>
      </c>
      <c r="E107" s="88" t="s">
        <v>422</v>
      </c>
      <c r="F107" s="4">
        <v>899.17606188639604</v>
      </c>
      <c r="G107">
        <f>100*(F107/AVERAGE(F$107:F$109))</f>
        <v>100.80045472234103</v>
      </c>
      <c r="I107" s="167">
        <f>AVERAGE(F107:F109)</f>
        <v>892.03571984195241</v>
      </c>
      <c r="J107" s="167">
        <f>100*(STDEV(F107:F109)/I107)</f>
        <v>1.4536117894722016</v>
      </c>
      <c r="M107" s="90" t="s">
        <v>426</v>
      </c>
      <c r="N107" s="90" t="s">
        <v>425</v>
      </c>
      <c r="O107" s="90" t="s">
        <v>424</v>
      </c>
      <c r="P107" s="89" t="s">
        <v>423</v>
      </c>
    </row>
    <row r="108" spans="4:16">
      <c r="D108" s="87" t="s">
        <v>630</v>
      </c>
      <c r="E108" s="88" t="s">
        <v>422</v>
      </c>
      <c r="F108" s="4">
        <v>899.86282433724296</v>
      </c>
      <c r="G108">
        <f>100*(F108/AVERAGE(F$107:F$109))</f>
        <v>100.87744294552211</v>
      </c>
      <c r="I108" s="167"/>
      <c r="J108" s="167"/>
      <c r="M108">
        <v>0</v>
      </c>
      <c r="N108">
        <f>LN(F104)</f>
        <v>7.0929640835524879</v>
      </c>
      <c r="O108">
        <f>LN(F105)</f>
        <v>6.7252621396796322</v>
      </c>
      <c r="P108" s="23">
        <f>LN(F106)</f>
        <v>7.0651667452178408</v>
      </c>
    </row>
    <row r="109" spans="4:16">
      <c r="D109" s="87" t="s">
        <v>630</v>
      </c>
      <c r="E109" s="88" t="s">
        <v>422</v>
      </c>
      <c r="F109" s="4">
        <v>877.06827330221802</v>
      </c>
      <c r="G109">
        <f>100*(F109/AVERAGE(F$107:F$109))</f>
        <v>98.322102332136851</v>
      </c>
      <c r="I109" s="167"/>
      <c r="J109" s="167"/>
      <c r="M109">
        <v>240</v>
      </c>
      <c r="N109">
        <f>LN(F110)</f>
        <v>6.6916662042115966</v>
      </c>
      <c r="O109">
        <f>LN(F111)</f>
        <v>6.6834513345663895</v>
      </c>
      <c r="P109" s="23">
        <f>LN(F112)</f>
        <v>6.8041213248298584</v>
      </c>
    </row>
    <row r="110" spans="4:16">
      <c r="D110" s="87" t="s">
        <v>630</v>
      </c>
      <c r="E110" s="86" t="s">
        <v>421</v>
      </c>
      <c r="F110" s="4">
        <v>805.66353438273302</v>
      </c>
      <c r="G110">
        <f>100*(F110/AVERAGE(F$109:F$111))</f>
        <v>97.388455025986957</v>
      </c>
      <c r="H110" s="82">
        <f>(F104-F110)/F104</f>
        <v>0.33054938417409591</v>
      </c>
      <c r="I110" s="167">
        <f>AVERAGE(F110:F112)</f>
        <v>835.43033529401293</v>
      </c>
      <c r="J110" s="167">
        <f>100*(STDEV(F110:F112)/I110)</f>
        <v>6.8659953659760218</v>
      </c>
      <c r="P110" s="23"/>
    </row>
    <row r="111" spans="4:16">
      <c r="D111" s="87" t="s">
        <v>630</v>
      </c>
      <c r="E111" s="86" t="s">
        <v>421</v>
      </c>
      <c r="F111" s="4">
        <v>799.07222391535902</v>
      </c>
      <c r="G111">
        <f>100*(F111/AVERAGE(F$109:F$111))</f>
        <v>96.591698668500854</v>
      </c>
      <c r="H111" s="82">
        <f>(F105-F111)/F105</f>
        <v>4.0948789005652526E-2</v>
      </c>
      <c r="I111" s="167"/>
      <c r="J111" s="167"/>
      <c r="M111" s="197" t="s">
        <v>418</v>
      </c>
      <c r="N111" s="85">
        <f>(I104-I110)/I104</f>
        <v>0.21852703615067931</v>
      </c>
      <c r="O111" s="197" t="s">
        <v>417</v>
      </c>
      <c r="P111" s="84">
        <f>STDEV(H110:H112)</f>
        <v>0.14701226338710771</v>
      </c>
    </row>
    <row r="112" spans="4:16">
      <c r="D112" s="10" t="s">
        <v>630</v>
      </c>
      <c r="E112" s="83" t="s">
        <v>421</v>
      </c>
      <c r="F112" s="4">
        <v>901.55524758394699</v>
      </c>
      <c r="G112" s="9">
        <f>100*(F112/AVERAGE(F$109:F$111))</f>
        <v>108.97982710616463</v>
      </c>
      <c r="H112" s="82">
        <f>(F106-F112)/F106</f>
        <v>0.22975406604860735</v>
      </c>
      <c r="I112" s="179"/>
      <c r="J112" s="179"/>
      <c r="K112" s="9"/>
      <c r="L112" s="9"/>
      <c r="M112" s="198"/>
      <c r="N112" s="81"/>
      <c r="O112" s="198"/>
      <c r="P112" s="80"/>
    </row>
    <row r="115" spans="4:16" ht="18.5">
      <c r="D115" s="109">
        <v>916</v>
      </c>
      <c r="E115" s="108"/>
      <c r="F115" s="108"/>
      <c r="G115" s="108"/>
      <c r="H115" s="108"/>
      <c r="I115" s="19"/>
      <c r="J115" s="19"/>
      <c r="K115" s="19"/>
      <c r="L115" s="19"/>
      <c r="M115" s="107"/>
      <c r="N115" s="19"/>
      <c r="O115" s="19"/>
      <c r="P115" s="18"/>
    </row>
    <row r="116" spans="4:16">
      <c r="D116" s="95" t="s">
        <v>310</v>
      </c>
      <c r="E116" s="90" t="s">
        <v>149</v>
      </c>
      <c r="F116" s="90" t="s">
        <v>315</v>
      </c>
      <c r="G116" s="90" t="s">
        <v>343</v>
      </c>
      <c r="H116" s="90"/>
      <c r="I116" s="90" t="s">
        <v>432</v>
      </c>
      <c r="J116" s="90" t="s">
        <v>431</v>
      </c>
      <c r="K116" s="90"/>
      <c r="L116" s="90"/>
      <c r="M116" s="106" t="s">
        <v>314</v>
      </c>
      <c r="P116" s="23"/>
    </row>
    <row r="117" spans="4:16">
      <c r="D117" s="87">
        <v>916</v>
      </c>
      <c r="E117" s="105" t="s">
        <v>438</v>
      </c>
      <c r="F117" s="4">
        <v>266.41445812423598</v>
      </c>
      <c r="G117">
        <v>47.447687401100694</v>
      </c>
      <c r="I117" s="167">
        <f>AVERAGE(F117:F119)</f>
        <v>561.49092340811467</v>
      </c>
      <c r="J117" s="167">
        <f>100*(STDEV(F117:F119)/I117)</f>
        <v>49.350096025370185</v>
      </c>
      <c r="K117" s="60" t="s">
        <v>439</v>
      </c>
      <c r="M117" s="90" t="s">
        <v>426</v>
      </c>
      <c r="N117" s="90" t="s">
        <v>425</v>
      </c>
      <c r="O117" s="90" t="s">
        <v>424</v>
      </c>
      <c r="P117" s="89" t="s">
        <v>423</v>
      </c>
    </row>
    <row r="118" spans="4:16">
      <c r="D118" s="87">
        <v>916</v>
      </c>
      <c r="E118" s="104" t="s">
        <v>438</v>
      </c>
      <c r="F118" s="4">
        <v>601.88544567293002</v>
      </c>
      <c r="G118">
        <v>107.19415409596122</v>
      </c>
      <c r="I118" s="167"/>
      <c r="J118" s="167"/>
      <c r="M118">
        <v>0</v>
      </c>
      <c r="N118">
        <f>LN(F117)</f>
        <v>5.5850532094316723</v>
      </c>
      <c r="O118">
        <f>LN(F118)</f>
        <v>6.4000671376216109</v>
      </c>
      <c r="P118" s="23">
        <f>LN(F119)</f>
        <v>6.704626178639626</v>
      </c>
    </row>
    <row r="119" spans="4:16">
      <c r="D119" s="87">
        <v>916</v>
      </c>
      <c r="E119" s="103" t="s">
        <v>438</v>
      </c>
      <c r="F119" s="4">
        <v>816.17286642717795</v>
      </c>
      <c r="G119">
        <v>145.35815850293807</v>
      </c>
      <c r="I119" s="167"/>
      <c r="J119" s="167"/>
      <c r="M119">
        <v>15</v>
      </c>
      <c r="N119">
        <f>LN(F120)</f>
        <v>6.2359446249210384</v>
      </c>
      <c r="O119">
        <f>LN(F121)</f>
        <v>5.3519940221803139</v>
      </c>
      <c r="P119" s="23">
        <f>LN(F122)</f>
        <v>6.5976139297480056</v>
      </c>
    </row>
    <row r="120" spans="4:16">
      <c r="D120" s="87">
        <v>916</v>
      </c>
      <c r="E120" s="102" t="s">
        <v>437</v>
      </c>
      <c r="F120" s="4">
        <v>510.78288887616998</v>
      </c>
      <c r="G120">
        <v>105.30485203354105</v>
      </c>
      <c r="I120" s="167">
        <f>AVERAGE(F120:F122)</f>
        <v>485.05161824212865</v>
      </c>
      <c r="J120" s="167">
        <f>100*(STDEV(F120:F122)/I120)</f>
        <v>54.036785366720387</v>
      </c>
      <c r="M120">
        <v>30</v>
      </c>
      <c r="N120">
        <f>LN(F123)</f>
        <v>6.5051720468620289</v>
      </c>
      <c r="O120">
        <f>LN(F124)</f>
        <v>6.1058372461363266</v>
      </c>
      <c r="P120" s="23">
        <f>LN(F125)</f>
        <v>6.1249156327824137</v>
      </c>
    </row>
    <row r="121" spans="4:16">
      <c r="D121" s="87">
        <v>916</v>
      </c>
      <c r="E121" s="101" t="s">
        <v>437</v>
      </c>
      <c r="F121" s="4">
        <v>211.02867446482</v>
      </c>
      <c r="G121">
        <v>43.506436537539486</v>
      </c>
      <c r="I121" s="167"/>
      <c r="J121" s="167"/>
      <c r="M121">
        <v>60</v>
      </c>
      <c r="N121">
        <f>LN(F126)</f>
        <v>6.6294841232857049</v>
      </c>
      <c r="O121">
        <f>LN(F127)</f>
        <v>5.9892117012334474</v>
      </c>
      <c r="P121" s="23">
        <f>LN(F128)</f>
        <v>6.0804446126105418</v>
      </c>
    </row>
    <row r="122" spans="4:16">
      <c r="D122" s="87">
        <v>916</v>
      </c>
      <c r="E122" s="100" t="s">
        <v>437</v>
      </c>
      <c r="F122" s="4">
        <v>733.34329138539601</v>
      </c>
      <c r="G122">
        <v>151.18871142891948</v>
      </c>
      <c r="I122" s="167"/>
      <c r="J122" s="167"/>
      <c r="M122">
        <v>120</v>
      </c>
      <c r="N122">
        <f>LN(F129)</f>
        <v>5.4414249258479126</v>
      </c>
      <c r="O122">
        <f>LN(F130)</f>
        <v>5.7519718730132485</v>
      </c>
      <c r="P122" s="23">
        <f>LN(F131)</f>
        <v>5.4039267725205562</v>
      </c>
    </row>
    <row r="123" spans="4:16">
      <c r="D123" s="87">
        <v>916</v>
      </c>
      <c r="E123" s="105" t="s">
        <v>436</v>
      </c>
      <c r="F123" s="4">
        <v>668.590688389756</v>
      </c>
      <c r="G123">
        <v>127.41817554130364</v>
      </c>
      <c r="I123" s="167">
        <f>AVERAGE(F123:F125)</f>
        <v>524.72159921409866</v>
      </c>
      <c r="J123" s="167">
        <f>100*(STDEV(F123:F125)/I123)</f>
        <v>23.759099104163841</v>
      </c>
      <c r="M123">
        <v>240</v>
      </c>
      <c r="N123">
        <f>LN(F132)</f>
        <v>4.82084421843554</v>
      </c>
      <c r="O123">
        <f>LN(F133)</f>
        <v>4.2327513721119212</v>
      </c>
      <c r="P123" s="23">
        <f>LN(F134)</f>
        <v>4.4895586214960419</v>
      </c>
    </row>
    <row r="124" spans="4:16">
      <c r="D124" s="87">
        <v>916</v>
      </c>
      <c r="E124" s="104" t="s">
        <v>436</v>
      </c>
      <c r="F124" s="4">
        <v>448.46796238423099</v>
      </c>
      <c r="G124">
        <v>85.467791502374496</v>
      </c>
      <c r="I124" s="167"/>
      <c r="J124" s="167"/>
      <c r="P124" s="23"/>
    </row>
    <row r="125" spans="4:16">
      <c r="D125" s="87">
        <v>916</v>
      </c>
      <c r="E125" s="103" t="s">
        <v>436</v>
      </c>
      <c r="F125" s="4">
        <v>457.106146868309</v>
      </c>
      <c r="G125">
        <v>87.11403295632185</v>
      </c>
      <c r="I125" s="167"/>
      <c r="J125" s="167"/>
      <c r="P125" s="23"/>
    </row>
    <row r="126" spans="4:16">
      <c r="D126" s="87">
        <v>916</v>
      </c>
      <c r="E126" s="102" t="s">
        <v>435</v>
      </c>
      <c r="F126" s="4">
        <v>757.09150400505598</v>
      </c>
      <c r="G126">
        <v>142.54131012232634</v>
      </c>
      <c r="I126" s="167">
        <f>AVERAGE(F126:F128)</f>
        <v>531.13830885610207</v>
      </c>
      <c r="J126" s="167">
        <f>100*(STDEV(F126:F128)/I126)</f>
        <v>37.016243057650641</v>
      </c>
      <c r="P126" s="23"/>
    </row>
    <row r="127" spans="4:16">
      <c r="D127" s="87">
        <v>916</v>
      </c>
      <c r="E127" s="101" t="s">
        <v>435</v>
      </c>
      <c r="F127" s="4">
        <v>399.09987595126199</v>
      </c>
      <c r="G127">
        <v>75.140480228359436</v>
      </c>
      <c r="I127" s="167"/>
      <c r="J127" s="167"/>
      <c r="P127" s="23"/>
    </row>
    <row r="128" spans="4:16">
      <c r="D128" s="87">
        <v>916</v>
      </c>
      <c r="E128" s="100" t="s">
        <v>435</v>
      </c>
      <c r="F128" s="4">
        <v>437.22354661198801</v>
      </c>
      <c r="G128">
        <v>82.318209649314184</v>
      </c>
      <c r="I128" s="167"/>
      <c r="J128" s="167"/>
      <c r="P128" s="23"/>
    </row>
    <row r="129" spans="4:16">
      <c r="D129" s="87">
        <v>916</v>
      </c>
      <c r="E129" s="99" t="s">
        <v>434</v>
      </c>
      <c r="F129" s="4">
        <v>230.770780541943</v>
      </c>
      <c r="G129">
        <v>118.84761573528169</v>
      </c>
      <c r="I129" s="167">
        <f>AVERAGE(F129:F131)</f>
        <v>255.95304473634565</v>
      </c>
      <c r="J129" s="167">
        <f>100*(STDEV(F129:F131)/I129)</f>
        <v>19.983711000594901</v>
      </c>
      <c r="P129" s="23"/>
    </row>
    <row r="130" spans="4:16">
      <c r="D130" s="87">
        <v>916</v>
      </c>
      <c r="E130" s="99" t="s">
        <v>434</v>
      </c>
      <c r="F130" s="4">
        <v>314.81081560254802</v>
      </c>
      <c r="G130">
        <v>162.12847551227176</v>
      </c>
      <c r="I130" s="167"/>
      <c r="J130" s="167"/>
      <c r="P130" s="23"/>
    </row>
    <row r="131" spans="4:16">
      <c r="D131" s="87">
        <v>916</v>
      </c>
      <c r="E131" s="98" t="s">
        <v>434</v>
      </c>
      <c r="F131" s="4">
        <v>222.27753806454601</v>
      </c>
      <c r="G131">
        <v>114.47357143067013</v>
      </c>
      <c r="I131" s="167"/>
      <c r="J131" s="167"/>
      <c r="P131" s="23"/>
    </row>
    <row r="132" spans="4:16">
      <c r="D132" s="87">
        <v>916</v>
      </c>
      <c r="E132" s="99" t="s">
        <v>433</v>
      </c>
      <c r="F132" s="4">
        <v>124.069788582513</v>
      </c>
      <c r="G132">
        <v>131.96177763387533</v>
      </c>
      <c r="I132" s="167">
        <f>AVERAGE(F132:F134)</f>
        <v>94.019488678563832</v>
      </c>
      <c r="J132" s="167">
        <f>100*(STDEV(F132:F134)/I132)</f>
        <v>29.686489271687826</v>
      </c>
      <c r="P132" s="23"/>
    </row>
    <row r="133" spans="4:16">
      <c r="D133" s="87">
        <v>916</v>
      </c>
      <c r="E133" s="99" t="s">
        <v>433</v>
      </c>
      <c r="F133" s="4">
        <v>68.906559185152901</v>
      </c>
      <c r="G133">
        <v>73.289655318943886</v>
      </c>
      <c r="I133" s="167"/>
      <c r="J133" s="167"/>
      <c r="P133" s="23"/>
    </row>
    <row r="134" spans="4:16">
      <c r="D134" s="87">
        <v>916</v>
      </c>
      <c r="E134" s="98" t="s">
        <v>433</v>
      </c>
      <c r="F134" s="4">
        <v>89.082118268025596</v>
      </c>
      <c r="G134">
        <v>94.748567047180771</v>
      </c>
      <c r="I134" s="167"/>
      <c r="J134" s="167"/>
      <c r="P134" s="23"/>
    </row>
    <row r="135" spans="4:16">
      <c r="D135" s="97"/>
      <c r="E135" s="96"/>
      <c r="F135" s="96"/>
      <c r="G135" s="96"/>
      <c r="H135" s="96"/>
      <c r="P135" s="23"/>
    </row>
    <row r="136" spans="4:16">
      <c r="D136" s="97"/>
      <c r="E136" s="96"/>
      <c r="F136" s="96"/>
      <c r="G136" s="96"/>
      <c r="H136" s="96"/>
      <c r="P136" s="23"/>
    </row>
    <row r="137" spans="4:16">
      <c r="D137" s="95" t="s">
        <v>310</v>
      </c>
      <c r="E137" s="90" t="s">
        <v>149</v>
      </c>
      <c r="F137" s="90" t="s">
        <v>315</v>
      </c>
      <c r="G137" s="90" t="s">
        <v>343</v>
      </c>
      <c r="H137" s="90"/>
      <c r="I137" s="90" t="s">
        <v>432</v>
      </c>
      <c r="J137" s="90" t="s">
        <v>431</v>
      </c>
      <c r="P137" s="23"/>
    </row>
    <row r="138" spans="4:16">
      <c r="D138" s="87">
        <v>916</v>
      </c>
      <c r="E138" s="88" t="s">
        <v>429</v>
      </c>
      <c r="F138" s="4">
        <v>770.45521274067801</v>
      </c>
      <c r="G138">
        <v>112.94677714510162</v>
      </c>
      <c r="I138" s="167">
        <f>AVERAGE(F138:F140)</f>
        <v>682.14005942894835</v>
      </c>
      <c r="J138" s="167">
        <f>100*(STDEV(F138:F140)/I138)</f>
        <v>18.937934096667988</v>
      </c>
      <c r="M138" t="s">
        <v>430</v>
      </c>
      <c r="P138" s="23"/>
    </row>
    <row r="139" spans="4:16">
      <c r="D139" s="87">
        <v>916</v>
      </c>
      <c r="E139" s="94" t="s">
        <v>429</v>
      </c>
      <c r="F139" s="4">
        <v>742.09124057612803</v>
      </c>
      <c r="G139">
        <v>108.78869087345021</v>
      </c>
      <c r="I139" s="167"/>
      <c r="J139" s="167"/>
      <c r="M139" s="90" t="s">
        <v>426</v>
      </c>
      <c r="N139" s="90" t="s">
        <v>425</v>
      </c>
      <c r="O139" s="90" t="s">
        <v>424</v>
      </c>
      <c r="P139" s="89" t="s">
        <v>423</v>
      </c>
    </row>
    <row r="140" spans="4:16">
      <c r="D140" s="87">
        <v>916</v>
      </c>
      <c r="E140" s="93" t="s">
        <v>429</v>
      </c>
      <c r="F140" s="4">
        <v>533.87372497003901</v>
      </c>
      <c r="G140">
        <v>78.264531981448187</v>
      </c>
      <c r="I140" s="167"/>
      <c r="J140" s="167"/>
      <c r="M140">
        <v>0</v>
      </c>
      <c r="N140">
        <f>LN(F138)</f>
        <v>6.6469815255440006</v>
      </c>
      <c r="O140">
        <f>LN(F139)</f>
        <v>6.6094722013437357</v>
      </c>
      <c r="P140" s="23">
        <f>LN(F140)</f>
        <v>6.2801593409031735</v>
      </c>
    </row>
    <row r="141" spans="4:16">
      <c r="D141" s="87">
        <v>916</v>
      </c>
      <c r="E141" s="86" t="s">
        <v>428</v>
      </c>
      <c r="F141" s="4">
        <v>370.30712725922501</v>
      </c>
      <c r="G141">
        <v>77.827190803619601</v>
      </c>
      <c r="I141" s="167">
        <f>AVERAGE(F141:F143)</f>
        <v>423.87394139853973</v>
      </c>
      <c r="J141" s="167">
        <f>100*(STDEV(F141:F143)/I141)</f>
        <v>53.514318345697667</v>
      </c>
      <c r="M141">
        <v>240</v>
      </c>
      <c r="N141">
        <f>LN(F144)</f>
        <v>5.2032752416605428</v>
      </c>
      <c r="O141">
        <f>LN(F145)</f>
        <v>5.9381094532393988</v>
      </c>
      <c r="P141" s="23">
        <f>LN(F146)</f>
        <v>6.5669958731804741</v>
      </c>
    </row>
    <row r="142" spans="4:16">
      <c r="D142" s="87">
        <v>916</v>
      </c>
      <c r="E142" s="92" t="s">
        <v>428</v>
      </c>
      <c r="F142" s="4">
        <v>672.69624325288805</v>
      </c>
      <c r="G142">
        <v>141.38010052361579</v>
      </c>
      <c r="I142" s="167"/>
      <c r="J142" s="167"/>
      <c r="P142" s="23"/>
    </row>
    <row r="143" spans="4:16">
      <c r="D143" s="87">
        <v>916</v>
      </c>
      <c r="E143" s="91" t="s">
        <v>428</v>
      </c>
      <c r="F143" s="4">
        <v>228.618453683506</v>
      </c>
      <c r="G143">
        <f>100*(F143/AVERAGE(F$104:F$106))</f>
        <v>21.385282894691944</v>
      </c>
      <c r="I143" s="167"/>
      <c r="J143" s="167"/>
      <c r="M143" t="s">
        <v>427</v>
      </c>
      <c r="P143" s="23"/>
    </row>
    <row r="144" spans="4:16">
      <c r="D144" s="87">
        <v>916</v>
      </c>
      <c r="E144" s="88" t="s">
        <v>422</v>
      </c>
      <c r="F144" s="4">
        <v>181.86692560850199</v>
      </c>
      <c r="G144">
        <v>42.882548470014889</v>
      </c>
      <c r="I144" s="167">
        <f>AVERAGE(F144:F146)</f>
        <v>424.10475146007298</v>
      </c>
      <c r="J144" s="167">
        <f>100*(STDEV(F144:F146)/I144)</f>
        <v>63.078988400228397</v>
      </c>
      <c r="M144" s="90" t="s">
        <v>426</v>
      </c>
      <c r="N144" s="90" t="s">
        <v>425</v>
      </c>
      <c r="O144" s="90" t="s">
        <v>424</v>
      </c>
      <c r="P144" s="89" t="s">
        <v>423</v>
      </c>
    </row>
    <row r="145" spans="4:16">
      <c r="D145" s="87">
        <v>916</v>
      </c>
      <c r="E145" s="88" t="s">
        <v>422</v>
      </c>
      <c r="F145" s="4">
        <v>379.21732333564199</v>
      </c>
      <c r="G145">
        <v>89.415957267657049</v>
      </c>
      <c r="I145" s="167"/>
      <c r="J145" s="167"/>
      <c r="M145">
        <v>0</v>
      </c>
      <c r="N145">
        <f>LN(F141)</f>
        <v>5.9143327349912269</v>
      </c>
      <c r="O145">
        <f>LN(F142)</f>
        <v>6.5112938804357494</v>
      </c>
      <c r="P145" s="23">
        <f>LN(F143)</f>
        <v>5.4320544728773825</v>
      </c>
    </row>
    <row r="146" spans="4:16">
      <c r="D146" s="87">
        <v>916</v>
      </c>
      <c r="E146" s="88" t="s">
        <v>422</v>
      </c>
      <c r="F146" s="4">
        <v>711.23000543607498</v>
      </c>
      <c r="G146">
        <v>167.70149426232805</v>
      </c>
      <c r="I146" s="167"/>
      <c r="J146" s="167"/>
      <c r="M146">
        <v>240</v>
      </c>
      <c r="N146">
        <f>LN(F147)</f>
        <v>6.5009785451406232</v>
      </c>
      <c r="O146">
        <f>LN(F148)</f>
        <v>6.3411828456388646</v>
      </c>
      <c r="P146" s="23">
        <f>LN(F149)</f>
        <v>6.5649794535231107</v>
      </c>
    </row>
    <row r="147" spans="4:16">
      <c r="D147" s="87">
        <v>916</v>
      </c>
      <c r="E147" s="86" t="s">
        <v>421</v>
      </c>
      <c r="F147" s="4">
        <v>665.79282271448506</v>
      </c>
      <c r="G147">
        <v>102.79565575900389</v>
      </c>
      <c r="H147" s="82">
        <f>(F141-F147)/F141</f>
        <v>-0.79794763239437205</v>
      </c>
      <c r="I147" s="167">
        <f>AVERAGE(F147:F149)</f>
        <v>647.68575850654872</v>
      </c>
      <c r="J147" s="167">
        <f>100*(STDEV(F147:F149)/I147)</f>
        <v>11.251177926703447</v>
      </c>
      <c r="P147" s="23"/>
    </row>
    <row r="148" spans="4:16">
      <c r="D148" s="87">
        <v>916</v>
      </c>
      <c r="E148" s="86" t="s">
        <v>421</v>
      </c>
      <c r="F148" s="4">
        <v>567.46714059212695</v>
      </c>
      <c r="G148">
        <v>87.614577461237985</v>
      </c>
      <c r="H148" s="82">
        <f>(F142-F148)/F142</f>
        <v>0.15642885435470183</v>
      </c>
      <c r="I148" s="167"/>
      <c r="J148" s="167"/>
      <c r="M148" s="197" t="s">
        <v>418</v>
      </c>
      <c r="N148" s="85">
        <f>(I141-I147)/I141</f>
        <v>-0.52801504232498697</v>
      </c>
      <c r="O148" s="197" t="s">
        <v>417</v>
      </c>
      <c r="P148" s="84">
        <f>STDEV(H147:H149)</f>
        <v>1.1351442409693222</v>
      </c>
    </row>
    <row r="149" spans="4:16">
      <c r="D149" s="10">
        <v>916</v>
      </c>
      <c r="E149" s="83" t="s">
        <v>421</v>
      </c>
      <c r="F149" s="4">
        <v>709.79731221303405</v>
      </c>
      <c r="G149" s="9">
        <v>109.58976677975811</v>
      </c>
      <c r="H149" s="82">
        <f>(F143-F149)/F143</f>
        <v>-2.1047244908569835</v>
      </c>
      <c r="I149" s="179"/>
      <c r="J149" s="179"/>
      <c r="K149" s="9"/>
      <c r="L149" s="9"/>
      <c r="M149" s="198"/>
      <c r="N149" s="81"/>
      <c r="O149" s="198"/>
      <c r="P149" s="80"/>
    </row>
  </sheetData>
  <mergeCells count="88">
    <mergeCell ref="I141:I143"/>
    <mergeCell ref="J141:J143"/>
    <mergeCell ref="I144:I146"/>
    <mergeCell ref="J144:J146"/>
    <mergeCell ref="I147:I149"/>
    <mergeCell ref="J147:J149"/>
    <mergeCell ref="I129:I131"/>
    <mergeCell ref="J129:J131"/>
    <mergeCell ref="I132:I134"/>
    <mergeCell ref="J132:J134"/>
    <mergeCell ref="I138:I140"/>
    <mergeCell ref="J138:J140"/>
    <mergeCell ref="I120:I122"/>
    <mergeCell ref="J120:J122"/>
    <mergeCell ref="I123:I125"/>
    <mergeCell ref="J123:J125"/>
    <mergeCell ref="I126:I128"/>
    <mergeCell ref="J126:J128"/>
    <mergeCell ref="I107:I109"/>
    <mergeCell ref="J107:J109"/>
    <mergeCell ref="I110:I112"/>
    <mergeCell ref="J110:J112"/>
    <mergeCell ref="I117:I119"/>
    <mergeCell ref="J117:J119"/>
    <mergeCell ref="I101:I103"/>
    <mergeCell ref="J101:J103"/>
    <mergeCell ref="I104:I106"/>
    <mergeCell ref="J104:J106"/>
    <mergeCell ref="I89:I91"/>
    <mergeCell ref="J89:J91"/>
    <mergeCell ref="I92:I94"/>
    <mergeCell ref="J92:J94"/>
    <mergeCell ref="I95:I97"/>
    <mergeCell ref="J95:J97"/>
    <mergeCell ref="I51:I53"/>
    <mergeCell ref="J51:J53"/>
    <mergeCell ref="I54:I56"/>
    <mergeCell ref="J54:J56"/>
    <mergeCell ref="I63:I65"/>
    <mergeCell ref="J63:J65"/>
    <mergeCell ref="I57:I59"/>
    <mergeCell ref="J57:J59"/>
    <mergeCell ref="I42:I44"/>
    <mergeCell ref="J42:J44"/>
    <mergeCell ref="I45:I47"/>
    <mergeCell ref="J45:J47"/>
    <mergeCell ref="I48:I50"/>
    <mergeCell ref="J48:J50"/>
    <mergeCell ref="I66:I68"/>
    <mergeCell ref="J66:J68"/>
    <mergeCell ref="I72:I74"/>
    <mergeCell ref="J72:J74"/>
    <mergeCell ref="I69:I71"/>
    <mergeCell ref="J69:J71"/>
    <mergeCell ref="I83:I85"/>
    <mergeCell ref="J83:J85"/>
    <mergeCell ref="I86:I88"/>
    <mergeCell ref="J86:J88"/>
    <mergeCell ref="I80:I82"/>
    <mergeCell ref="J80:J82"/>
    <mergeCell ref="I26:I28"/>
    <mergeCell ref="J26:J28"/>
    <mergeCell ref="I29:I31"/>
    <mergeCell ref="J29:J31"/>
    <mergeCell ref="I32:I34"/>
    <mergeCell ref="J32:J34"/>
    <mergeCell ref="M36:M37"/>
    <mergeCell ref="O36:O37"/>
    <mergeCell ref="I5:I7"/>
    <mergeCell ref="J5:J7"/>
    <mergeCell ref="I8:I10"/>
    <mergeCell ref="J8:J10"/>
    <mergeCell ref="I11:I13"/>
    <mergeCell ref="J11:J13"/>
    <mergeCell ref="I14:I16"/>
    <mergeCell ref="J14:J16"/>
    <mergeCell ref="I17:I19"/>
    <mergeCell ref="J17:J19"/>
    <mergeCell ref="I20:I22"/>
    <mergeCell ref="J20:J22"/>
    <mergeCell ref="I35:I37"/>
    <mergeCell ref="J35:J37"/>
    <mergeCell ref="M111:M112"/>
    <mergeCell ref="O111:O112"/>
    <mergeCell ref="M148:M149"/>
    <mergeCell ref="O148:O149"/>
    <mergeCell ref="M73:M74"/>
    <mergeCell ref="O73:O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79D94-23D7-400F-A503-1048BD036CE6}">
  <dimension ref="L36"/>
  <sheetViews>
    <sheetView workbookViewId="0">
      <selection activeCell="F20" sqref="F20"/>
    </sheetView>
  </sheetViews>
  <sheetFormatPr defaultRowHeight="14.5"/>
  <sheetData>
    <row r="36" spans="12:12">
      <c r="L36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40"/>
  <sheetViews>
    <sheetView tabSelected="1" zoomScaleNormal="100" workbookViewId="0">
      <selection activeCell="D9" sqref="D9"/>
    </sheetView>
  </sheetViews>
  <sheetFormatPr defaultColWidth="9.1796875" defaultRowHeight="14.5"/>
  <cols>
    <col min="1" max="2" width="4" customWidth="1"/>
    <col min="3" max="3" width="31" customWidth="1"/>
    <col min="4" max="4" width="7.81640625" customWidth="1"/>
    <col min="5" max="5" width="4" customWidth="1"/>
    <col min="6" max="6" width="28.26953125" customWidth="1"/>
    <col min="7" max="7" width="6.54296875" customWidth="1"/>
    <col min="8" max="8" width="4.7265625" customWidth="1"/>
    <col min="9" max="9" width="16.7265625" customWidth="1"/>
    <col min="12" max="12" width="5.54296875" customWidth="1"/>
    <col min="13" max="13" width="6.81640625" customWidth="1"/>
    <col min="14" max="14" width="7.54296875" customWidth="1"/>
    <col min="15" max="15" width="5.54296875" customWidth="1"/>
    <col min="16" max="16" width="6.81640625" customWidth="1"/>
    <col min="19" max="19" width="5.54296875" customWidth="1"/>
    <col min="20" max="20" width="6" customWidth="1"/>
    <col min="21" max="21" width="7.54296875" customWidth="1"/>
    <col min="22" max="22" width="5.54296875" customWidth="1"/>
    <col min="23" max="23" width="6" customWidth="1"/>
    <col min="26" max="26" width="6.453125" customWidth="1"/>
    <col min="27" max="27" width="7.7265625" customWidth="1"/>
    <col min="28" max="28" width="7.54296875" customWidth="1"/>
    <col min="29" max="29" width="5.54296875" customWidth="1"/>
    <col min="30" max="30" width="6" customWidth="1"/>
  </cols>
  <sheetData>
    <row r="1" spans="1:30" ht="15" customHeight="1">
      <c r="A1" s="199" t="s">
        <v>57</v>
      </c>
      <c r="B1" s="200"/>
      <c r="C1" s="200"/>
      <c r="D1" s="200"/>
      <c r="E1" s="200"/>
      <c r="F1" s="200"/>
      <c r="G1" s="200"/>
      <c r="H1" s="200"/>
      <c r="I1" s="201"/>
      <c r="J1" s="1" t="s">
        <v>231</v>
      </c>
      <c r="K1" s="199" t="s">
        <v>110</v>
      </c>
      <c r="L1" s="200"/>
      <c r="M1" s="200"/>
      <c r="N1" s="201"/>
      <c r="O1" s="199" t="s">
        <v>227</v>
      </c>
      <c r="P1" s="201"/>
      <c r="Q1" s="1" t="s">
        <v>272</v>
      </c>
      <c r="R1" s="199" t="s">
        <v>41</v>
      </c>
      <c r="S1" s="200"/>
      <c r="T1" s="200"/>
      <c r="U1" s="201"/>
      <c r="V1" s="199" t="s">
        <v>85</v>
      </c>
      <c r="W1" s="201"/>
      <c r="X1" s="1" t="s">
        <v>152</v>
      </c>
      <c r="Y1" s="199" t="s">
        <v>112</v>
      </c>
      <c r="Z1" s="200"/>
      <c r="AA1" s="200"/>
      <c r="AB1" s="201"/>
      <c r="AC1" s="199" t="s">
        <v>9</v>
      </c>
      <c r="AD1" s="201"/>
    </row>
    <row r="2" spans="1:30" ht="15" customHeight="1">
      <c r="A2" s="1" t="s">
        <v>248</v>
      </c>
      <c r="B2" s="1" t="s">
        <v>248</v>
      </c>
      <c r="C2" s="1" t="s">
        <v>138</v>
      </c>
      <c r="D2" s="1" t="s">
        <v>96</v>
      </c>
      <c r="E2" s="1" t="s">
        <v>207</v>
      </c>
      <c r="F2" s="1" t="s">
        <v>121</v>
      </c>
      <c r="G2" s="1" t="s">
        <v>149</v>
      </c>
      <c r="H2" s="1" t="s">
        <v>58</v>
      </c>
      <c r="I2" s="1" t="s">
        <v>157</v>
      </c>
      <c r="J2" s="1" t="s">
        <v>37</v>
      </c>
      <c r="K2" s="1" t="s">
        <v>43</v>
      </c>
      <c r="L2" s="1" t="s">
        <v>12</v>
      </c>
      <c r="M2" s="1" t="s">
        <v>166</v>
      </c>
      <c r="N2" s="1" t="s">
        <v>2</v>
      </c>
      <c r="O2" s="1" t="s">
        <v>12</v>
      </c>
      <c r="P2" s="1" t="s">
        <v>246</v>
      </c>
      <c r="Q2" s="1" t="s">
        <v>37</v>
      </c>
      <c r="R2" s="1" t="s">
        <v>43</v>
      </c>
      <c r="S2" s="1" t="s">
        <v>12</v>
      </c>
      <c r="T2" s="1" t="s">
        <v>166</v>
      </c>
      <c r="U2" s="1" t="s">
        <v>2</v>
      </c>
      <c r="V2" s="1" t="s">
        <v>12</v>
      </c>
      <c r="W2" s="1" t="s">
        <v>246</v>
      </c>
      <c r="X2" s="1" t="s">
        <v>37</v>
      </c>
      <c r="Y2" s="1" t="s">
        <v>43</v>
      </c>
      <c r="Z2" s="1" t="s">
        <v>12</v>
      </c>
      <c r="AA2" s="1" t="s">
        <v>166</v>
      </c>
      <c r="AB2" s="1" t="s">
        <v>2</v>
      </c>
      <c r="AC2" s="1" t="s">
        <v>12</v>
      </c>
      <c r="AD2" s="1" t="s">
        <v>246</v>
      </c>
    </row>
    <row r="3" spans="1:30">
      <c r="A3" s="3"/>
      <c r="B3" s="3"/>
      <c r="C3" s="3" t="s">
        <v>10</v>
      </c>
      <c r="D3" s="3"/>
      <c r="E3" s="3"/>
      <c r="F3" s="3" t="s">
        <v>65</v>
      </c>
      <c r="G3" s="3" t="s">
        <v>106</v>
      </c>
      <c r="H3" s="3" t="s">
        <v>205</v>
      </c>
      <c r="I3" s="2">
        <v>44376.706747685203</v>
      </c>
      <c r="J3" s="4">
        <v>7</v>
      </c>
      <c r="K3" s="4">
        <v>0</v>
      </c>
      <c r="L3" s="4">
        <v>5.7188333333333299</v>
      </c>
      <c r="M3" s="4">
        <v>0</v>
      </c>
      <c r="N3" s="4">
        <v>0</v>
      </c>
      <c r="O3" s="4">
        <v>5.8519166666666704</v>
      </c>
      <c r="P3" s="4">
        <v>88510.975937836294</v>
      </c>
      <c r="Q3" s="4">
        <v>7</v>
      </c>
      <c r="R3" s="4">
        <v>0</v>
      </c>
      <c r="S3" s="4">
        <v>6.1966999999999999</v>
      </c>
      <c r="T3" s="4">
        <v>0</v>
      </c>
      <c r="U3" s="4">
        <v>0</v>
      </c>
      <c r="V3" s="4">
        <v>6.32545</v>
      </c>
      <c r="W3" s="4">
        <v>64040.9283939374</v>
      </c>
      <c r="X3" s="4">
        <v>7</v>
      </c>
      <c r="Y3" s="4">
        <v>8.8999364018359994</v>
      </c>
      <c r="Z3" s="4">
        <v>13.315950000000001</v>
      </c>
      <c r="AA3" s="4">
        <v>10241.370653951401</v>
      </c>
      <c r="AB3" s="4">
        <v>127.14194859765701</v>
      </c>
      <c r="AC3" s="4">
        <v>7.0331666666666699</v>
      </c>
      <c r="AD3" s="4">
        <v>41475.307894797101</v>
      </c>
    </row>
    <row r="4" spans="1:30">
      <c r="A4" s="3"/>
      <c r="B4" s="3"/>
      <c r="C4" s="3" t="s">
        <v>32</v>
      </c>
      <c r="D4" s="3"/>
      <c r="E4" s="3"/>
      <c r="F4" s="3" t="s">
        <v>132</v>
      </c>
      <c r="G4" s="3" t="s">
        <v>106</v>
      </c>
      <c r="H4" s="3" t="s">
        <v>99</v>
      </c>
      <c r="I4" s="2">
        <v>44376.572627314803</v>
      </c>
      <c r="J4" s="4">
        <v>500</v>
      </c>
      <c r="K4" s="4">
        <v>446.755419374555</v>
      </c>
      <c r="L4" s="4">
        <v>5.6064666666666696</v>
      </c>
      <c r="M4" s="4">
        <v>14692.0206019048</v>
      </c>
      <c r="N4" s="4">
        <v>89.351083874910898</v>
      </c>
      <c r="O4" s="4">
        <v>5.8518833333333298</v>
      </c>
      <c r="P4" s="4">
        <v>88846.254549270001</v>
      </c>
      <c r="Q4" s="4">
        <v>500</v>
      </c>
      <c r="R4" s="4">
        <v>546.17087516416098</v>
      </c>
      <c r="S4" s="4">
        <v>6.4343000000000004</v>
      </c>
      <c r="T4" s="4">
        <v>726.61491607798598</v>
      </c>
      <c r="U4" s="4">
        <v>109.234175032832</v>
      </c>
      <c r="V4" s="4">
        <v>6.32541666666667</v>
      </c>
      <c r="W4" s="4">
        <v>69669.800867265294</v>
      </c>
      <c r="X4" s="4">
        <v>500</v>
      </c>
      <c r="Y4" s="4">
        <v>475.807594710952</v>
      </c>
      <c r="Z4" s="4">
        <v>13.3159166666667</v>
      </c>
      <c r="AA4" s="4">
        <v>520763.31494554901</v>
      </c>
      <c r="AB4" s="4">
        <v>95.161518942190298</v>
      </c>
      <c r="AC4" s="4">
        <v>7.0417666666666703</v>
      </c>
      <c r="AD4" s="4">
        <v>39448.223548541697</v>
      </c>
    </row>
    <row r="5" spans="1:30">
      <c r="A5" s="3"/>
      <c r="B5" s="3"/>
      <c r="C5" s="3" t="s">
        <v>83</v>
      </c>
      <c r="D5" s="3"/>
      <c r="E5" s="3"/>
      <c r="F5" s="3" t="s">
        <v>135</v>
      </c>
      <c r="G5" s="3" t="s">
        <v>106</v>
      </c>
      <c r="H5" s="3" t="s">
        <v>222</v>
      </c>
      <c r="I5" s="2">
        <v>44376.557766203703</v>
      </c>
      <c r="J5" s="4">
        <v>800</v>
      </c>
      <c r="K5" s="4">
        <v>694.62339946655504</v>
      </c>
      <c r="L5" s="4">
        <v>5.6194666666666704</v>
      </c>
      <c r="M5" s="4">
        <v>22597.592271212699</v>
      </c>
      <c r="N5" s="4">
        <v>86.827924933319295</v>
      </c>
      <c r="O5" s="4">
        <v>5.8605499999999999</v>
      </c>
      <c r="P5" s="4">
        <v>88068.473404358199</v>
      </c>
      <c r="Q5" s="4">
        <v>800</v>
      </c>
      <c r="R5" s="4">
        <v>894.52238313189696</v>
      </c>
      <c r="S5" s="4">
        <v>6.4429666666666696</v>
      </c>
      <c r="T5" s="4">
        <v>1284.5093655993001</v>
      </c>
      <c r="U5" s="4">
        <v>111.81529789148701</v>
      </c>
      <c r="V5" s="4">
        <v>6.3297666666666696</v>
      </c>
      <c r="W5" s="4">
        <v>73290.872136569495</v>
      </c>
      <c r="X5" s="4">
        <v>800</v>
      </c>
      <c r="Y5" s="4">
        <v>653.864349063031</v>
      </c>
      <c r="Z5" s="4">
        <v>13.315950000000001</v>
      </c>
      <c r="AA5" s="4">
        <v>792812.26011868799</v>
      </c>
      <c r="AB5" s="4">
        <v>81.733043632878903</v>
      </c>
      <c r="AC5" s="4">
        <v>7.0461166666666699</v>
      </c>
      <c r="AD5" s="4">
        <v>43701.982253311602</v>
      </c>
    </row>
    <row r="6" spans="1:30">
      <c r="A6" s="3"/>
      <c r="B6" s="3"/>
      <c r="C6" s="3" t="s">
        <v>191</v>
      </c>
      <c r="D6" s="3"/>
      <c r="E6" s="3"/>
      <c r="F6" s="3" t="s">
        <v>244</v>
      </c>
      <c r="G6" s="3" t="s">
        <v>106</v>
      </c>
      <c r="H6" s="3" t="s">
        <v>295</v>
      </c>
      <c r="I6" s="2">
        <v>44376.542905092603</v>
      </c>
      <c r="J6" s="4">
        <v>1500</v>
      </c>
      <c r="K6" s="4">
        <v>1389.69558405577</v>
      </c>
      <c r="L6" s="4">
        <v>5.6151166666666699</v>
      </c>
      <c r="M6" s="4">
        <v>45419.1003212492</v>
      </c>
      <c r="N6" s="4">
        <v>92.646372270384504</v>
      </c>
      <c r="O6" s="4">
        <v>5.8562000000000003</v>
      </c>
      <c r="P6" s="4">
        <v>88982.502181848598</v>
      </c>
      <c r="Q6" s="4">
        <v>1500</v>
      </c>
      <c r="R6" s="4">
        <v>1588.87217751354</v>
      </c>
      <c r="S6" s="4">
        <v>6.4558999999999997</v>
      </c>
      <c r="T6" s="4">
        <v>2238.8636880805602</v>
      </c>
      <c r="U6" s="4">
        <v>105.924811834236</v>
      </c>
      <c r="V6" s="4">
        <v>6.3297333333333299</v>
      </c>
      <c r="W6" s="4">
        <v>68455.653206628704</v>
      </c>
      <c r="X6" s="4">
        <v>1500</v>
      </c>
      <c r="Y6" s="4">
        <v>1313.1815378039501</v>
      </c>
      <c r="Z6" s="4">
        <v>13.3159166666667</v>
      </c>
      <c r="AA6" s="4">
        <v>1551194.7950176301</v>
      </c>
      <c r="AB6" s="4">
        <v>87.5454358535968</v>
      </c>
      <c r="AC6" s="4">
        <v>7.0547333333333304</v>
      </c>
      <c r="AD6" s="4">
        <v>42575.524623981903</v>
      </c>
    </row>
    <row r="7" spans="1:30">
      <c r="A7" s="3"/>
      <c r="B7" s="3"/>
      <c r="C7" s="3" t="s">
        <v>21</v>
      </c>
      <c r="D7" s="3" t="s">
        <v>248</v>
      </c>
      <c r="E7" s="3" t="s">
        <v>248</v>
      </c>
      <c r="F7" s="3" t="s">
        <v>208</v>
      </c>
      <c r="G7" s="3" t="s">
        <v>106</v>
      </c>
      <c r="H7" s="3" t="s">
        <v>107</v>
      </c>
      <c r="I7" s="2">
        <v>44376.527974536999</v>
      </c>
      <c r="J7" s="4">
        <v>2500</v>
      </c>
      <c r="K7" s="4">
        <v>2966.3740174785598</v>
      </c>
      <c r="L7" s="4">
        <v>5.6194666666666704</v>
      </c>
      <c r="M7" s="4">
        <v>95684.2647070846</v>
      </c>
      <c r="N7" s="4">
        <v>118.65496069914199</v>
      </c>
      <c r="O7" s="4">
        <v>5.8562333333333303</v>
      </c>
      <c r="P7" s="4">
        <v>88976.330240851501</v>
      </c>
      <c r="Q7" s="4">
        <v>2500</v>
      </c>
      <c r="R7" s="4">
        <v>2710.4427861704298</v>
      </c>
      <c r="S7" s="4">
        <v>6.4688999999999997</v>
      </c>
      <c r="T7" s="4">
        <v>4240.2152864797799</v>
      </c>
      <c r="U7" s="4">
        <v>108.41771144681699</v>
      </c>
      <c r="V7" s="4">
        <v>6.3297666666666696</v>
      </c>
      <c r="W7" s="4">
        <v>70515.957571817504</v>
      </c>
      <c r="X7" s="4">
        <v>2500</v>
      </c>
      <c r="Y7" s="4">
        <v>2352.0980119840601</v>
      </c>
      <c r="Z7" s="4">
        <v>13.311633333333299</v>
      </c>
      <c r="AA7" s="4">
        <v>2695667.4948388599</v>
      </c>
      <c r="AB7" s="4">
        <v>94.083920479362206</v>
      </c>
      <c r="AC7" s="4">
        <v>7.0633999999999997</v>
      </c>
      <c r="AD7" s="4">
        <v>41307.541189437303</v>
      </c>
    </row>
    <row r="8" spans="1:30">
      <c r="A8" s="3"/>
      <c r="B8" s="3"/>
      <c r="C8" s="3" t="s">
        <v>241</v>
      </c>
      <c r="D8" s="3" t="s">
        <v>248</v>
      </c>
      <c r="E8" s="3" t="s">
        <v>248</v>
      </c>
      <c r="F8" s="3" t="s">
        <v>180</v>
      </c>
      <c r="G8" s="3" t="s">
        <v>106</v>
      </c>
      <c r="H8" s="3" t="s">
        <v>294</v>
      </c>
      <c r="I8" s="2">
        <v>44376.513020833299</v>
      </c>
      <c r="J8" s="4">
        <v>3500</v>
      </c>
      <c r="K8" s="4">
        <v>3139.8563830810299</v>
      </c>
      <c r="L8" s="4">
        <v>5.6151166666666699</v>
      </c>
      <c r="M8" s="4">
        <v>99304.300137114202</v>
      </c>
      <c r="N8" s="4">
        <v>89.710182373743606</v>
      </c>
      <c r="O8" s="4">
        <v>5.8562000000000003</v>
      </c>
      <c r="P8" s="4">
        <v>87366.9190150746</v>
      </c>
      <c r="Q8" s="4">
        <v>3500</v>
      </c>
      <c r="R8" s="4">
        <v>3116.9468651973398</v>
      </c>
      <c r="S8" s="4">
        <v>6.4818166666666697</v>
      </c>
      <c r="T8" s="4">
        <v>4934.3895294607801</v>
      </c>
      <c r="U8" s="4">
        <v>89.055624719924097</v>
      </c>
      <c r="V8" s="4">
        <v>6.3340666666666703</v>
      </c>
      <c r="W8" s="4">
        <v>69539.252206134493</v>
      </c>
      <c r="X8" s="4">
        <v>3500</v>
      </c>
      <c r="Y8" s="4">
        <v>3264.41046394664</v>
      </c>
      <c r="Z8" s="4">
        <v>13.3159166666667</v>
      </c>
      <c r="AA8" s="4">
        <v>3560323.4200674598</v>
      </c>
      <c r="AB8" s="4">
        <v>93.2688703984754</v>
      </c>
      <c r="AC8" s="4">
        <v>7.0677000000000003</v>
      </c>
      <c r="AD8" s="4">
        <v>39310.007567241097</v>
      </c>
    </row>
    <row r="9" spans="1:30">
      <c r="A9" s="3"/>
      <c r="B9" s="3"/>
      <c r="C9" s="3" t="s">
        <v>116</v>
      </c>
      <c r="D9" s="3" t="s">
        <v>248</v>
      </c>
      <c r="E9" s="3" t="s">
        <v>248</v>
      </c>
      <c r="F9" s="3" t="s">
        <v>82</v>
      </c>
      <c r="G9" s="3" t="s">
        <v>106</v>
      </c>
      <c r="H9" s="3" t="s">
        <v>288</v>
      </c>
      <c r="I9" s="2">
        <v>44376.498171296298</v>
      </c>
      <c r="J9" s="4">
        <v>5000</v>
      </c>
      <c r="K9" s="4">
        <v>5074.3462385209896</v>
      </c>
      <c r="L9" s="4">
        <v>5.6151499999999999</v>
      </c>
      <c r="M9" s="4">
        <v>149880.249046001</v>
      </c>
      <c r="N9" s="4">
        <v>101.48692477042</v>
      </c>
      <c r="O9" s="4">
        <v>5.8562333333333303</v>
      </c>
      <c r="P9" s="4">
        <v>82933.118974372002</v>
      </c>
      <c r="Q9" s="4">
        <v>5000</v>
      </c>
      <c r="R9" s="4">
        <v>5109.9696587963099</v>
      </c>
      <c r="S9" s="4">
        <v>6.4948166666666696</v>
      </c>
      <c r="T9" s="4">
        <v>7990.5436504978297</v>
      </c>
      <c r="U9" s="4">
        <v>102.19939317592601</v>
      </c>
      <c r="V9" s="4">
        <v>6.3427333333333298</v>
      </c>
      <c r="W9" s="4">
        <v>61057.8525377029</v>
      </c>
      <c r="X9" s="4">
        <v>5000</v>
      </c>
      <c r="Y9" s="4">
        <v>5321.7446488633695</v>
      </c>
      <c r="Z9" s="4">
        <v>13.315950000000001</v>
      </c>
      <c r="AA9" s="4">
        <v>5015005.5412570098</v>
      </c>
      <c r="AB9" s="4">
        <v>106.434892977267</v>
      </c>
      <c r="AC9" s="4">
        <v>7.0763666666666696</v>
      </c>
      <c r="AD9" s="4">
        <v>33965.328767297899</v>
      </c>
    </row>
    <row r="10" spans="1:30">
      <c r="A10" s="3"/>
      <c r="B10" s="3"/>
      <c r="C10" s="3" t="s">
        <v>93</v>
      </c>
      <c r="D10" s="3"/>
      <c r="E10" s="3"/>
      <c r="F10" s="3" t="s">
        <v>223</v>
      </c>
      <c r="G10" s="3" t="s">
        <v>106</v>
      </c>
      <c r="H10" s="3" t="s">
        <v>50</v>
      </c>
      <c r="I10" s="2">
        <v>44376.691817129598</v>
      </c>
      <c r="J10" s="4">
        <v>12</v>
      </c>
      <c r="K10" s="4">
        <v>12.8991640348357</v>
      </c>
      <c r="L10" s="4">
        <v>5.6064666666666696</v>
      </c>
      <c r="M10" s="4">
        <v>424.37947830200102</v>
      </c>
      <c r="N10" s="4">
        <v>107.49303362363101</v>
      </c>
      <c r="O10" s="4">
        <v>5.8518833333333298</v>
      </c>
      <c r="P10" s="4">
        <v>88569.4012317421</v>
      </c>
      <c r="Q10" s="4">
        <v>12</v>
      </c>
      <c r="R10" s="4">
        <v>0</v>
      </c>
      <c r="S10" s="4">
        <v>6.5336666666666696</v>
      </c>
      <c r="T10" s="4">
        <v>0</v>
      </c>
      <c r="U10" s="4">
        <v>0</v>
      </c>
      <c r="V10" s="4">
        <v>6.32541666666667</v>
      </c>
      <c r="W10" s="4">
        <v>63521.606727005703</v>
      </c>
      <c r="X10" s="4">
        <v>12</v>
      </c>
      <c r="Y10" s="4">
        <v>15.9851679687415</v>
      </c>
      <c r="Z10" s="4">
        <v>13.3159166666667</v>
      </c>
      <c r="AA10" s="4">
        <v>16518.692772051902</v>
      </c>
      <c r="AB10" s="4">
        <v>133.20973307284601</v>
      </c>
      <c r="AC10" s="4">
        <v>7.0331333333333301</v>
      </c>
      <c r="AD10" s="4">
        <v>37245.7659104747</v>
      </c>
    </row>
    <row r="11" spans="1:30">
      <c r="A11" s="3"/>
      <c r="B11" s="3"/>
      <c r="C11" s="3" t="s">
        <v>293</v>
      </c>
      <c r="D11" s="3"/>
      <c r="E11" s="3"/>
      <c r="F11" s="3" t="s">
        <v>24</v>
      </c>
      <c r="G11" s="3" t="s">
        <v>106</v>
      </c>
      <c r="H11" s="3" t="s">
        <v>133</v>
      </c>
      <c r="I11" s="2">
        <v>44376.676898148202</v>
      </c>
      <c r="J11" s="4">
        <v>20</v>
      </c>
      <c r="K11" s="4">
        <v>21.060751671506399</v>
      </c>
      <c r="L11" s="4">
        <v>5.6064999999999996</v>
      </c>
      <c r="M11" s="4">
        <v>681.30864454899699</v>
      </c>
      <c r="N11" s="4">
        <v>105.303758357532</v>
      </c>
      <c r="O11" s="4">
        <v>5.8519166666666704</v>
      </c>
      <c r="P11" s="4">
        <v>87094.310686633296</v>
      </c>
      <c r="Q11" s="4">
        <v>20</v>
      </c>
      <c r="R11" s="4">
        <v>0</v>
      </c>
      <c r="S11" s="4">
        <v>6.5985166666666704</v>
      </c>
      <c r="T11" s="4">
        <v>0</v>
      </c>
      <c r="U11" s="4">
        <v>0</v>
      </c>
      <c r="V11" s="4">
        <v>6.3297666666666696</v>
      </c>
      <c r="W11" s="4">
        <v>66934.846115616907</v>
      </c>
      <c r="X11" s="4">
        <v>20</v>
      </c>
      <c r="Y11" s="4">
        <v>24.4274563825212</v>
      </c>
      <c r="Z11" s="4">
        <v>13.311633333333299</v>
      </c>
      <c r="AA11" s="4">
        <v>26558.784184489399</v>
      </c>
      <c r="AB11" s="4">
        <v>122.137281912606</v>
      </c>
      <c r="AC11" s="4">
        <v>7.0331666666666699</v>
      </c>
      <c r="AD11" s="4">
        <v>39187.574247870398</v>
      </c>
    </row>
    <row r="12" spans="1:30">
      <c r="A12" s="3"/>
      <c r="B12" s="3"/>
      <c r="C12" s="3" t="s">
        <v>204</v>
      </c>
      <c r="D12" s="3"/>
      <c r="E12" s="3"/>
      <c r="F12" s="3" t="s">
        <v>267</v>
      </c>
      <c r="G12" s="3" t="s">
        <v>106</v>
      </c>
      <c r="H12" s="3" t="s">
        <v>259</v>
      </c>
      <c r="I12" s="2">
        <v>44376.661932870396</v>
      </c>
      <c r="J12" s="4">
        <v>30</v>
      </c>
      <c r="K12" s="4">
        <v>24.694607387228601</v>
      </c>
      <c r="L12" s="4">
        <v>5.6108000000000002</v>
      </c>
      <c r="M12" s="4">
        <v>821.55766997153205</v>
      </c>
      <c r="N12" s="4">
        <v>82.315357957428702</v>
      </c>
      <c r="O12" s="4">
        <v>5.8562000000000003</v>
      </c>
      <c r="P12" s="4">
        <v>89571.228502129306</v>
      </c>
      <c r="Q12" s="4">
        <v>30</v>
      </c>
      <c r="R12" s="4">
        <v>0</v>
      </c>
      <c r="S12" s="4">
        <v>6.3305999999999996</v>
      </c>
      <c r="T12" s="4">
        <v>0</v>
      </c>
      <c r="U12" s="4">
        <v>0</v>
      </c>
      <c r="V12" s="4">
        <v>6.32541666666667</v>
      </c>
      <c r="W12" s="4">
        <v>69755.774391450701</v>
      </c>
      <c r="X12" s="4">
        <v>30</v>
      </c>
      <c r="Y12" s="4">
        <v>26.857749187824901</v>
      </c>
      <c r="Z12" s="4">
        <v>13.3116</v>
      </c>
      <c r="AA12" s="4">
        <v>30335.1407342614</v>
      </c>
      <c r="AB12" s="4">
        <v>89.525830626083106</v>
      </c>
      <c r="AC12" s="4">
        <v>7.0331333333333301</v>
      </c>
      <c r="AD12" s="4">
        <v>40709.412782348103</v>
      </c>
    </row>
    <row r="13" spans="1:30">
      <c r="A13" s="3"/>
      <c r="B13" s="3"/>
      <c r="C13" s="3" t="s">
        <v>216</v>
      </c>
      <c r="D13" s="3"/>
      <c r="E13" s="3"/>
      <c r="F13" s="3" t="s">
        <v>282</v>
      </c>
      <c r="G13" s="3" t="s">
        <v>106</v>
      </c>
      <c r="H13" s="3" t="s">
        <v>284</v>
      </c>
      <c r="I13" s="2">
        <v>44376.647002314799</v>
      </c>
      <c r="J13" s="4">
        <v>50</v>
      </c>
      <c r="K13" s="4">
        <v>42.237749891315502</v>
      </c>
      <c r="L13" s="4">
        <v>5.6108333333333302</v>
      </c>
      <c r="M13" s="4">
        <v>1376.52164556607</v>
      </c>
      <c r="N13" s="4">
        <v>84.475499782631005</v>
      </c>
      <c r="O13" s="4">
        <v>5.8562333333333303</v>
      </c>
      <c r="P13" s="4">
        <v>87756.016964957598</v>
      </c>
      <c r="Q13" s="4">
        <v>50</v>
      </c>
      <c r="R13" s="4">
        <v>0</v>
      </c>
      <c r="S13" s="4">
        <v>5.9158666666666697</v>
      </c>
      <c r="T13" s="4">
        <v>0</v>
      </c>
      <c r="U13" s="4">
        <v>0</v>
      </c>
      <c r="V13" s="4">
        <v>6.32545</v>
      </c>
      <c r="W13" s="4">
        <v>70616.211543912897</v>
      </c>
      <c r="X13" s="4">
        <v>50</v>
      </c>
      <c r="Y13" s="4">
        <v>39.915453334966998</v>
      </c>
      <c r="Z13" s="4">
        <v>13.315950000000001</v>
      </c>
      <c r="AA13" s="4">
        <v>46661.203988343703</v>
      </c>
      <c r="AB13" s="4">
        <v>79.830906669933995</v>
      </c>
      <c r="AC13" s="4">
        <v>7.0331666666666699</v>
      </c>
      <c r="AD13" s="4">
        <v>42134.060268338602</v>
      </c>
    </row>
    <row r="14" spans="1:30">
      <c r="A14" s="3"/>
      <c r="B14" s="3"/>
      <c r="C14" s="3" t="s">
        <v>78</v>
      </c>
      <c r="D14" s="3"/>
      <c r="E14" s="3"/>
      <c r="F14" s="3" t="s">
        <v>18</v>
      </c>
      <c r="G14" s="3" t="s">
        <v>106</v>
      </c>
      <c r="H14" s="3" t="s">
        <v>265</v>
      </c>
      <c r="I14" s="2">
        <v>44376.632083333301</v>
      </c>
      <c r="J14" s="4">
        <v>80</v>
      </c>
      <c r="K14" s="4">
        <v>76.818201969538805</v>
      </c>
      <c r="L14" s="4">
        <v>5.6151166666666699</v>
      </c>
      <c r="M14" s="4">
        <v>2551.92638618806</v>
      </c>
      <c r="N14" s="4">
        <v>96.022752461923503</v>
      </c>
      <c r="O14" s="4">
        <v>5.8562000000000003</v>
      </c>
      <c r="P14" s="4">
        <v>89478.961686899594</v>
      </c>
      <c r="Q14" s="4">
        <v>80</v>
      </c>
      <c r="R14" s="4">
        <v>0</v>
      </c>
      <c r="S14" s="4">
        <v>6.4429333333333298</v>
      </c>
      <c r="T14" s="4">
        <v>0</v>
      </c>
      <c r="U14" s="4">
        <v>0</v>
      </c>
      <c r="V14" s="4">
        <v>6.3297333333333299</v>
      </c>
      <c r="W14" s="4">
        <v>69383.4329808326</v>
      </c>
      <c r="X14" s="4">
        <v>80</v>
      </c>
      <c r="Y14" s="4">
        <v>75.229114081319693</v>
      </c>
      <c r="Z14" s="4">
        <v>13.3159166666667</v>
      </c>
      <c r="AA14" s="4">
        <v>84899.127716030198</v>
      </c>
      <c r="AB14" s="4">
        <v>94.036392601649695</v>
      </c>
      <c r="AC14" s="4">
        <v>7.0331333333333301</v>
      </c>
      <c r="AD14" s="4">
        <v>40675.763944113001</v>
      </c>
    </row>
    <row r="15" spans="1:30">
      <c r="A15" s="3"/>
      <c r="B15" s="3"/>
      <c r="C15" s="3" t="s">
        <v>234</v>
      </c>
      <c r="D15" s="3"/>
      <c r="E15" s="3"/>
      <c r="F15" s="3" t="s">
        <v>156</v>
      </c>
      <c r="G15" s="3" t="s">
        <v>106</v>
      </c>
      <c r="H15" s="3" t="s">
        <v>260</v>
      </c>
      <c r="I15" s="2">
        <v>44376.617164351897</v>
      </c>
      <c r="J15" s="4">
        <v>125</v>
      </c>
      <c r="K15" s="4">
        <v>110.247224338588</v>
      </c>
      <c r="L15" s="4">
        <v>5.6064999999999996</v>
      </c>
      <c r="M15" s="4">
        <v>3734.2637784895101</v>
      </c>
      <c r="N15" s="4">
        <v>88.1977794708706</v>
      </c>
      <c r="O15" s="4">
        <v>5.8519166666666704</v>
      </c>
      <c r="P15" s="4">
        <v>91258.330254758897</v>
      </c>
      <c r="Q15" s="4">
        <v>125</v>
      </c>
      <c r="R15" s="4">
        <v>206.63412483139899</v>
      </c>
      <c r="S15" s="4">
        <v>6.47753333333333</v>
      </c>
      <c r="T15" s="4">
        <v>276.04402214240997</v>
      </c>
      <c r="U15" s="4">
        <v>165.30729986511901</v>
      </c>
      <c r="V15" s="4">
        <v>6.32545</v>
      </c>
      <c r="W15" s="4">
        <v>71781.240194223603</v>
      </c>
      <c r="X15" s="4">
        <v>125</v>
      </c>
      <c r="Y15" s="4">
        <v>106.21050811510401</v>
      </c>
      <c r="Z15" s="4">
        <v>13.315950000000001</v>
      </c>
      <c r="AA15" s="4">
        <v>129134.392011067</v>
      </c>
      <c r="AB15" s="4">
        <v>84.968406492083005</v>
      </c>
      <c r="AC15" s="4">
        <v>7.0374833333333298</v>
      </c>
      <c r="AD15" s="4">
        <v>43822.068484138501</v>
      </c>
    </row>
    <row r="16" spans="1:30">
      <c r="A16" s="3"/>
      <c r="B16" s="3"/>
      <c r="C16" s="3" t="s">
        <v>160</v>
      </c>
      <c r="D16" s="3"/>
      <c r="E16" s="3"/>
      <c r="F16" s="3" t="s">
        <v>277</v>
      </c>
      <c r="G16" s="3" t="s">
        <v>106</v>
      </c>
      <c r="H16" s="3" t="s">
        <v>151</v>
      </c>
      <c r="I16" s="2">
        <v>44376.6023263889</v>
      </c>
      <c r="J16" s="4">
        <v>200</v>
      </c>
      <c r="K16" s="4">
        <v>181.996696964965</v>
      </c>
      <c r="L16" s="4">
        <v>5.6108000000000002</v>
      </c>
      <c r="M16" s="4">
        <v>6056.6470637474104</v>
      </c>
      <c r="N16" s="4">
        <v>90.998348482482697</v>
      </c>
      <c r="O16" s="4">
        <v>5.8518833333333298</v>
      </c>
      <c r="P16" s="4">
        <v>89713.516947475495</v>
      </c>
      <c r="Q16" s="4">
        <v>200</v>
      </c>
      <c r="R16" s="4">
        <v>0</v>
      </c>
      <c r="S16" s="4">
        <v>6.6243999999999996</v>
      </c>
      <c r="T16" s="4">
        <v>0</v>
      </c>
      <c r="U16" s="4">
        <v>0</v>
      </c>
      <c r="V16" s="4">
        <v>6.3297333333333299</v>
      </c>
      <c r="W16" s="4">
        <v>74442.808136539199</v>
      </c>
      <c r="X16" s="4">
        <v>200</v>
      </c>
      <c r="Y16" s="4">
        <v>197.60537248205199</v>
      </c>
      <c r="Z16" s="4">
        <v>13.3116</v>
      </c>
      <c r="AA16" s="4">
        <v>219833.722994254</v>
      </c>
      <c r="AB16" s="4">
        <v>98.802686241025995</v>
      </c>
      <c r="AC16" s="4">
        <v>7.0374499999999998</v>
      </c>
      <c r="AD16" s="4">
        <v>40097.196106770003</v>
      </c>
    </row>
    <row r="17" spans="1:30">
      <c r="A17" s="3"/>
      <c r="B17" s="3"/>
      <c r="C17" s="3" t="s">
        <v>209</v>
      </c>
      <c r="D17" s="3"/>
      <c r="E17" s="3"/>
      <c r="F17" s="3" t="s">
        <v>89</v>
      </c>
      <c r="G17" s="3" t="s">
        <v>106</v>
      </c>
      <c r="H17" s="3" t="s">
        <v>224</v>
      </c>
      <c r="I17" s="2">
        <v>44376.5875115741</v>
      </c>
      <c r="J17" s="4">
        <v>350</v>
      </c>
      <c r="K17" s="4">
        <v>391.90150164968901</v>
      </c>
      <c r="L17" s="4">
        <v>5.6151499999999999</v>
      </c>
      <c r="M17" s="4">
        <v>12683.8650492901</v>
      </c>
      <c r="N17" s="4">
        <v>111.97185761419701</v>
      </c>
      <c r="O17" s="4">
        <v>5.8562333333333303</v>
      </c>
      <c r="P17" s="4">
        <v>87399.2169232866</v>
      </c>
      <c r="Q17" s="4">
        <v>350</v>
      </c>
      <c r="R17" s="4">
        <v>547.24855467757095</v>
      </c>
      <c r="S17" s="4">
        <v>6.4343333333333304</v>
      </c>
      <c r="T17" s="4">
        <v>731.54476662955096</v>
      </c>
      <c r="U17" s="4">
        <v>156.356729907877</v>
      </c>
      <c r="V17" s="4">
        <v>6.32545</v>
      </c>
      <c r="W17" s="4">
        <v>69998.719480448606</v>
      </c>
      <c r="X17" s="4">
        <v>350</v>
      </c>
      <c r="Y17" s="4">
        <v>345.67321605766301</v>
      </c>
      <c r="Z17" s="4">
        <v>13.315950000000001</v>
      </c>
      <c r="AA17" s="4">
        <v>408952.47460686503</v>
      </c>
      <c r="AB17" s="4">
        <v>98.763776016475205</v>
      </c>
      <c r="AC17" s="4">
        <v>7.0418000000000003</v>
      </c>
      <c r="AD17" s="4">
        <v>42640.820011866999</v>
      </c>
    </row>
    <row r="18" spans="1:30">
      <c r="A18" s="3"/>
      <c r="B18" s="3"/>
      <c r="C18" s="3" t="s">
        <v>185</v>
      </c>
      <c r="D18" s="3"/>
      <c r="E18" s="3"/>
      <c r="F18" s="3" t="s">
        <v>79</v>
      </c>
      <c r="G18" s="3" t="s">
        <v>278</v>
      </c>
      <c r="H18" s="3"/>
      <c r="I18" s="2">
        <v>44378.656851851898</v>
      </c>
      <c r="J18" s="4"/>
      <c r="K18" s="4">
        <v>0</v>
      </c>
      <c r="L18" s="4">
        <v>5.6885666666666701</v>
      </c>
      <c r="M18" s="4">
        <v>0</v>
      </c>
      <c r="N18" s="4"/>
      <c r="O18" s="4">
        <v>5.8648499999999997</v>
      </c>
      <c r="P18" s="4">
        <v>0</v>
      </c>
      <c r="Q18" s="4"/>
      <c r="R18" s="4">
        <v>0</v>
      </c>
      <c r="S18" s="4">
        <v>6.20963333333333</v>
      </c>
      <c r="T18" s="4">
        <v>0</v>
      </c>
      <c r="U18" s="4"/>
      <c r="V18" s="4">
        <v>6.3470166666666703</v>
      </c>
      <c r="W18" s="4">
        <v>0</v>
      </c>
      <c r="X18" s="4"/>
      <c r="Y18" s="4">
        <v>0</v>
      </c>
      <c r="Z18" s="4">
        <v>13.3159166666667</v>
      </c>
      <c r="AA18" s="4">
        <v>0</v>
      </c>
      <c r="AB18" s="4"/>
      <c r="AC18" s="4">
        <v>7.0547333333333304</v>
      </c>
      <c r="AD18" s="4">
        <v>0</v>
      </c>
    </row>
    <row r="19" spans="1:30">
      <c r="A19" s="3"/>
      <c r="B19" s="3"/>
      <c r="C19" s="3" t="s">
        <v>64</v>
      </c>
      <c r="D19" s="3"/>
      <c r="E19" s="3"/>
      <c r="F19" s="3" t="s">
        <v>35</v>
      </c>
      <c r="G19" s="3" t="s">
        <v>278</v>
      </c>
      <c r="H19" s="3"/>
      <c r="I19" s="2">
        <v>44378.641631944403</v>
      </c>
      <c r="J19" s="4"/>
      <c r="K19" s="4">
        <v>0</v>
      </c>
      <c r="L19" s="4">
        <v>5.6886000000000001</v>
      </c>
      <c r="M19" s="4">
        <v>0</v>
      </c>
      <c r="N19" s="4"/>
      <c r="O19" s="4">
        <v>5.79575</v>
      </c>
      <c r="P19" s="4">
        <v>0</v>
      </c>
      <c r="Q19" s="4"/>
      <c r="R19" s="4">
        <v>0</v>
      </c>
      <c r="S19" s="4">
        <v>6.5121000000000002</v>
      </c>
      <c r="T19" s="4">
        <v>0</v>
      </c>
      <c r="U19" s="4"/>
      <c r="V19" s="4">
        <v>6.3686499999999997</v>
      </c>
      <c r="W19" s="4">
        <v>0</v>
      </c>
      <c r="X19" s="4"/>
      <c r="Y19" s="4">
        <v>0</v>
      </c>
      <c r="Z19" s="4">
        <v>13.255516666666701</v>
      </c>
      <c r="AA19" s="4">
        <v>0</v>
      </c>
      <c r="AB19" s="4"/>
      <c r="AC19" s="4">
        <v>7.0504499999999997</v>
      </c>
      <c r="AD19" s="4">
        <v>0</v>
      </c>
    </row>
    <row r="20" spans="1:30">
      <c r="A20" s="3"/>
      <c r="B20" s="3"/>
      <c r="C20" s="3" t="s">
        <v>220</v>
      </c>
      <c r="D20" s="3"/>
      <c r="E20" s="3"/>
      <c r="F20" s="3" t="s">
        <v>134</v>
      </c>
      <c r="G20" s="3" t="s">
        <v>278</v>
      </c>
      <c r="H20" s="3"/>
      <c r="I20" s="2">
        <v>44378.626539351899</v>
      </c>
      <c r="J20" s="4"/>
      <c r="K20" s="4">
        <v>0</v>
      </c>
      <c r="L20" s="4">
        <v>5.6885666666666701</v>
      </c>
      <c r="M20" s="4">
        <v>0</v>
      </c>
      <c r="N20" s="4"/>
      <c r="O20" s="4">
        <v>5.97718333333333</v>
      </c>
      <c r="P20" s="4">
        <v>0</v>
      </c>
      <c r="Q20" s="4"/>
      <c r="R20" s="4">
        <v>0</v>
      </c>
      <c r="S20" s="4">
        <v>6.4731833333333304</v>
      </c>
      <c r="T20" s="4">
        <v>0</v>
      </c>
      <c r="U20" s="4"/>
      <c r="V20" s="4">
        <v>6.3297333333333299</v>
      </c>
      <c r="W20" s="4">
        <v>0</v>
      </c>
      <c r="X20" s="4"/>
      <c r="Y20" s="4">
        <v>0</v>
      </c>
      <c r="Z20" s="4">
        <v>13.3159166666667</v>
      </c>
      <c r="AA20" s="4">
        <v>0</v>
      </c>
      <c r="AB20" s="4"/>
      <c r="AC20" s="4">
        <v>7.1152166666666696</v>
      </c>
      <c r="AD20" s="4">
        <v>0</v>
      </c>
    </row>
    <row r="21" spans="1:30">
      <c r="A21" s="3"/>
      <c r="B21" s="3"/>
      <c r="C21" s="3" t="s">
        <v>300</v>
      </c>
      <c r="D21" s="3"/>
      <c r="E21" s="3"/>
      <c r="F21" s="3" t="s">
        <v>292</v>
      </c>
      <c r="G21" s="3" t="s">
        <v>278</v>
      </c>
      <c r="H21" s="3"/>
      <c r="I21" s="2">
        <v>44376.408715277801</v>
      </c>
      <c r="J21" s="4"/>
      <c r="K21" s="4">
        <v>0</v>
      </c>
      <c r="L21" s="4">
        <v>5.6282166666666704</v>
      </c>
      <c r="M21" s="4">
        <v>0</v>
      </c>
      <c r="N21" s="4"/>
      <c r="O21" s="4">
        <v>5.8520166666666702</v>
      </c>
      <c r="P21" s="4">
        <v>69847.146966295302</v>
      </c>
      <c r="Q21" s="4"/>
      <c r="R21" s="4">
        <v>0</v>
      </c>
      <c r="S21" s="4">
        <v>6.3825833333333302</v>
      </c>
      <c r="T21" s="4">
        <v>0</v>
      </c>
      <c r="U21" s="4"/>
      <c r="V21" s="4">
        <v>6.3298833333333304</v>
      </c>
      <c r="W21" s="4">
        <v>37149.887349281496</v>
      </c>
      <c r="X21" s="4"/>
      <c r="Y21" s="4">
        <v>22.990245244563798</v>
      </c>
      <c r="Z21" s="4">
        <v>13.316050000000001</v>
      </c>
      <c r="AA21" s="4">
        <v>14682.9731430344</v>
      </c>
      <c r="AB21" s="4"/>
      <c r="AC21" s="4">
        <v>7.0332666666666697</v>
      </c>
      <c r="AD21" s="4">
        <v>23019.1264155797</v>
      </c>
    </row>
    <row r="22" spans="1:30">
      <c r="A22" s="3"/>
      <c r="B22" s="3"/>
      <c r="C22" s="3" t="s">
        <v>300</v>
      </c>
      <c r="D22" s="3"/>
      <c r="E22" s="3"/>
      <c r="F22" s="3" t="s">
        <v>242</v>
      </c>
      <c r="G22" s="3" t="s">
        <v>278</v>
      </c>
      <c r="H22" s="3"/>
      <c r="I22" s="2">
        <v>44376.423518518503</v>
      </c>
      <c r="J22" s="4"/>
      <c r="K22" s="4">
        <v>0</v>
      </c>
      <c r="L22" s="4">
        <v>5.7144833333333303</v>
      </c>
      <c r="M22" s="4">
        <v>0</v>
      </c>
      <c r="N22" s="4"/>
      <c r="O22" s="4">
        <v>5.8518833333333298</v>
      </c>
      <c r="P22" s="4">
        <v>72990.016131475699</v>
      </c>
      <c r="Q22" s="4"/>
      <c r="R22" s="4">
        <v>0</v>
      </c>
      <c r="S22" s="4">
        <v>6.9484500000000002</v>
      </c>
      <c r="T22" s="4">
        <v>0</v>
      </c>
      <c r="U22" s="4"/>
      <c r="V22" s="4">
        <v>6.3297333333333299</v>
      </c>
      <c r="W22" s="4">
        <v>49077.4317490252</v>
      </c>
      <c r="X22" s="4"/>
      <c r="Y22" s="4">
        <v>8.8791626673904602</v>
      </c>
      <c r="Z22" s="4">
        <v>13.3159166666667</v>
      </c>
      <c r="AA22" s="4">
        <v>6687.5064159576496</v>
      </c>
      <c r="AB22" s="4"/>
      <c r="AC22" s="4">
        <v>7.0374499999999998</v>
      </c>
      <c r="AD22" s="4">
        <v>27146.299539887001</v>
      </c>
    </row>
    <row r="23" spans="1:30">
      <c r="A23" s="3"/>
      <c r="B23" s="3"/>
      <c r="C23" s="3" t="s">
        <v>300</v>
      </c>
      <c r="D23" s="3"/>
      <c r="E23" s="3"/>
      <c r="F23" s="3" t="s">
        <v>103</v>
      </c>
      <c r="G23" s="3" t="s">
        <v>278</v>
      </c>
      <c r="H23" s="3"/>
      <c r="I23" s="2">
        <v>44376.438472222202</v>
      </c>
      <c r="J23" s="4"/>
      <c r="K23" s="4">
        <v>0</v>
      </c>
      <c r="L23" s="4">
        <v>5.7188333333333299</v>
      </c>
      <c r="M23" s="4">
        <v>0</v>
      </c>
      <c r="N23" s="4"/>
      <c r="O23" s="4">
        <v>5.8519166666666704</v>
      </c>
      <c r="P23" s="4">
        <v>76846.304734218997</v>
      </c>
      <c r="Q23" s="4"/>
      <c r="R23" s="4">
        <v>0</v>
      </c>
      <c r="S23" s="4">
        <v>7.1083333333333298</v>
      </c>
      <c r="T23" s="4">
        <v>0</v>
      </c>
      <c r="U23" s="4"/>
      <c r="V23" s="4">
        <v>6.3297666666666696</v>
      </c>
      <c r="W23" s="4">
        <v>49080.285565559301</v>
      </c>
      <c r="X23" s="4"/>
      <c r="Y23" s="4">
        <v>3.33931887323795</v>
      </c>
      <c r="Z23" s="4">
        <v>13.315950000000001</v>
      </c>
      <c r="AA23" s="4">
        <v>2615.32814871954</v>
      </c>
      <c r="AB23" s="4"/>
      <c r="AC23" s="4">
        <v>7.0331666666666699</v>
      </c>
      <c r="AD23" s="4">
        <v>28228.430607568302</v>
      </c>
    </row>
    <row r="24" spans="1:30">
      <c r="A24" s="3"/>
      <c r="B24" s="3"/>
      <c r="C24" s="3" t="s">
        <v>300</v>
      </c>
      <c r="D24" s="3"/>
      <c r="E24" s="3"/>
      <c r="F24" s="3" t="s">
        <v>22</v>
      </c>
      <c r="G24" s="3" t="s">
        <v>278</v>
      </c>
      <c r="H24" s="3"/>
      <c r="I24" s="2">
        <v>44377.566099536998</v>
      </c>
      <c r="J24" s="4"/>
      <c r="K24" s="4">
        <v>0</v>
      </c>
      <c r="L24" s="4">
        <v>5.5848666666666702</v>
      </c>
      <c r="M24" s="4">
        <v>0</v>
      </c>
      <c r="N24" s="4"/>
      <c r="O24" s="4">
        <v>5.8518833333333298</v>
      </c>
      <c r="P24" s="4">
        <v>94749.879064214401</v>
      </c>
      <c r="Q24" s="4"/>
      <c r="R24" s="4">
        <v>0</v>
      </c>
      <c r="S24" s="4">
        <v>6.4343000000000004</v>
      </c>
      <c r="T24" s="4">
        <v>0</v>
      </c>
      <c r="U24" s="4"/>
      <c r="V24" s="4">
        <v>6.32541666666667</v>
      </c>
      <c r="W24" s="4">
        <v>68746.419092479206</v>
      </c>
      <c r="X24" s="4"/>
      <c r="Y24" s="4">
        <v>5.2039310520842603</v>
      </c>
      <c r="Z24" s="4">
        <v>13.3159166666667</v>
      </c>
      <c r="AA24" s="4">
        <v>5915.1542463576197</v>
      </c>
      <c r="AB24" s="4"/>
      <c r="AC24" s="4">
        <v>7.0331333333333301</v>
      </c>
      <c r="AD24" s="4">
        <v>40968.7749370663</v>
      </c>
    </row>
    <row r="25" spans="1:30">
      <c r="A25" s="3"/>
      <c r="B25" s="3"/>
      <c r="C25" s="3" t="s">
        <v>300</v>
      </c>
      <c r="D25" s="3"/>
      <c r="E25" s="3"/>
      <c r="F25" s="3" t="s">
        <v>122</v>
      </c>
      <c r="G25" s="3" t="s">
        <v>278</v>
      </c>
      <c r="H25" s="3"/>
      <c r="I25" s="2">
        <v>44378.399722222202</v>
      </c>
      <c r="J25" s="4"/>
      <c r="K25" s="4">
        <v>0</v>
      </c>
      <c r="L25" s="4">
        <v>5.7102000000000004</v>
      </c>
      <c r="M25" s="4">
        <v>0</v>
      </c>
      <c r="N25" s="4"/>
      <c r="O25" s="4">
        <v>5.8475999999999999</v>
      </c>
      <c r="P25" s="4">
        <v>98278.566607558401</v>
      </c>
      <c r="Q25" s="4"/>
      <c r="R25" s="4">
        <v>0</v>
      </c>
      <c r="S25" s="4">
        <v>6.5725833333333297</v>
      </c>
      <c r="T25" s="4">
        <v>0</v>
      </c>
      <c r="U25" s="4"/>
      <c r="V25" s="4">
        <v>6.32545</v>
      </c>
      <c r="W25" s="4">
        <v>76104.256236340603</v>
      </c>
      <c r="X25" s="4"/>
      <c r="Y25" s="4">
        <v>0</v>
      </c>
      <c r="Z25" s="4">
        <v>13.315950000000001</v>
      </c>
      <c r="AA25" s="4">
        <v>0</v>
      </c>
      <c r="AB25" s="4"/>
      <c r="AC25" s="4">
        <v>7.0331666666666699</v>
      </c>
      <c r="AD25" s="4">
        <v>40804.5204534738</v>
      </c>
    </row>
    <row r="26" spans="1:30">
      <c r="A26" s="3"/>
      <c r="B26" s="3"/>
      <c r="C26" s="3" t="s">
        <v>300</v>
      </c>
      <c r="D26" s="3" t="s">
        <v>248</v>
      </c>
      <c r="E26" s="3" t="s">
        <v>248</v>
      </c>
      <c r="F26" s="3" t="s">
        <v>122</v>
      </c>
      <c r="G26" s="3" t="s">
        <v>278</v>
      </c>
      <c r="H26" s="3" t="s">
        <v>248</v>
      </c>
      <c r="I26" s="2">
        <v>44378.399722222202</v>
      </c>
      <c r="J26" s="4"/>
      <c r="K26" s="4">
        <v>0</v>
      </c>
      <c r="L26" s="4">
        <v>5.7102000000000004</v>
      </c>
      <c r="M26" s="4">
        <v>0</v>
      </c>
      <c r="N26" s="4"/>
      <c r="O26" s="4">
        <v>5.8475999999999999</v>
      </c>
      <c r="P26" s="4">
        <v>98278.566607558401</v>
      </c>
      <c r="Q26" s="4"/>
      <c r="R26" s="4">
        <v>0</v>
      </c>
      <c r="S26" s="4">
        <v>6.5725833333333297</v>
      </c>
      <c r="T26" s="4">
        <v>0</v>
      </c>
      <c r="U26" s="4"/>
      <c r="V26" s="4">
        <v>6.32545</v>
      </c>
      <c r="W26" s="4">
        <v>76104.256236340603</v>
      </c>
      <c r="X26" s="4"/>
      <c r="Y26" s="4">
        <v>0</v>
      </c>
      <c r="Z26" s="4">
        <v>13.315950000000001</v>
      </c>
      <c r="AA26" s="4">
        <v>0</v>
      </c>
      <c r="AB26" s="4"/>
      <c r="AC26" s="4">
        <v>7.0331666666666699</v>
      </c>
      <c r="AD26" s="4">
        <v>40804.5204534738</v>
      </c>
    </row>
    <row r="27" spans="1:30">
      <c r="A27" s="3"/>
      <c r="B27" s="3"/>
      <c r="C27" s="3" t="s">
        <v>300</v>
      </c>
      <c r="D27" s="3"/>
      <c r="E27" s="3"/>
      <c r="F27" s="3" t="s">
        <v>190</v>
      </c>
      <c r="G27" s="3" t="s">
        <v>278</v>
      </c>
      <c r="H27" s="3"/>
      <c r="I27" s="2">
        <v>44378.672060185199</v>
      </c>
      <c r="J27" s="4"/>
      <c r="K27" s="4">
        <v>0</v>
      </c>
      <c r="L27" s="4">
        <v>5.7102000000000004</v>
      </c>
      <c r="M27" s="4">
        <v>0</v>
      </c>
      <c r="N27" s="4"/>
      <c r="O27" s="4">
        <v>5.8475999999999999</v>
      </c>
      <c r="P27" s="4">
        <v>111333.854757996</v>
      </c>
      <c r="Q27" s="4"/>
      <c r="R27" s="4">
        <v>0</v>
      </c>
      <c r="S27" s="4">
        <v>6.5250666666666701</v>
      </c>
      <c r="T27" s="4">
        <v>0</v>
      </c>
      <c r="U27" s="4"/>
      <c r="V27" s="4">
        <v>6.32545</v>
      </c>
      <c r="W27" s="4">
        <v>86753.654429967297</v>
      </c>
      <c r="X27" s="4"/>
      <c r="Y27" s="4">
        <v>0</v>
      </c>
      <c r="Z27" s="4">
        <v>13.311633333333299</v>
      </c>
      <c r="AA27" s="4">
        <v>0</v>
      </c>
      <c r="AB27" s="4"/>
      <c r="AC27" s="4">
        <v>7.0331666666666699</v>
      </c>
      <c r="AD27" s="4">
        <v>60995.2819695832</v>
      </c>
    </row>
    <row r="28" spans="1:30">
      <c r="A28" s="3"/>
      <c r="B28" s="3"/>
      <c r="C28" s="3" t="s">
        <v>191</v>
      </c>
      <c r="D28" s="3"/>
      <c r="E28" s="3"/>
      <c r="F28" s="3" t="s">
        <v>257</v>
      </c>
      <c r="G28" s="3" t="s">
        <v>61</v>
      </c>
      <c r="H28" s="3" t="s">
        <v>295</v>
      </c>
      <c r="I28" s="2">
        <v>44376.827395833301</v>
      </c>
      <c r="J28" s="4">
        <v>1500</v>
      </c>
      <c r="K28" s="4">
        <v>1300.2838010451201</v>
      </c>
      <c r="L28" s="4">
        <v>5.6151499999999999</v>
      </c>
      <c r="M28" s="4">
        <v>44899.274525672401</v>
      </c>
      <c r="N28" s="4">
        <v>86.685586736341605</v>
      </c>
      <c r="O28" s="4">
        <v>5.8562333333333303</v>
      </c>
      <c r="P28" s="4">
        <v>93943.637789970904</v>
      </c>
      <c r="Q28" s="4">
        <v>1500</v>
      </c>
      <c r="R28" s="4">
        <v>1542.5086489057001</v>
      </c>
      <c r="S28" s="4">
        <v>6.4516166666666699</v>
      </c>
      <c r="T28" s="4">
        <v>2547.6004354801798</v>
      </c>
      <c r="U28" s="4">
        <v>102.833909927047</v>
      </c>
      <c r="V28" s="4">
        <v>6.32545</v>
      </c>
      <c r="W28" s="4">
        <v>80495.757568436602</v>
      </c>
      <c r="X28" s="4">
        <v>1500</v>
      </c>
      <c r="Y28" s="4">
        <v>1212.4673210339099</v>
      </c>
      <c r="Z28" s="4">
        <v>13.311633333333299</v>
      </c>
      <c r="AA28" s="4">
        <v>1605605.7576883</v>
      </c>
      <c r="AB28" s="4">
        <v>80.831154735594296</v>
      </c>
      <c r="AC28" s="4">
        <v>7.0504333333333298</v>
      </c>
      <c r="AD28" s="4">
        <v>47729.546981619598</v>
      </c>
    </row>
    <row r="29" spans="1:30">
      <c r="A29" s="3"/>
      <c r="B29" s="3"/>
      <c r="C29" s="3" t="s">
        <v>21</v>
      </c>
      <c r="D29" s="3"/>
      <c r="E29" s="3"/>
      <c r="F29" s="3" t="s">
        <v>115</v>
      </c>
      <c r="G29" s="3" t="s">
        <v>61</v>
      </c>
      <c r="H29" s="3" t="s">
        <v>107</v>
      </c>
      <c r="I29" s="2">
        <v>44377.144351851799</v>
      </c>
      <c r="J29" s="4">
        <v>2500</v>
      </c>
      <c r="K29" s="4">
        <v>1993.98633400894</v>
      </c>
      <c r="L29" s="4">
        <v>5.6064666666666696</v>
      </c>
      <c r="M29" s="4">
        <v>69416.626353719301</v>
      </c>
      <c r="N29" s="4">
        <v>79.759453360357398</v>
      </c>
      <c r="O29" s="4">
        <v>5.8562000000000003</v>
      </c>
      <c r="P29" s="4">
        <v>95256.154128415699</v>
      </c>
      <c r="Q29" s="4">
        <v>2500</v>
      </c>
      <c r="R29" s="4">
        <v>2706.5251153464401</v>
      </c>
      <c r="S29" s="4">
        <v>6.4688666666666697</v>
      </c>
      <c r="T29" s="4">
        <v>4426.7237284026196</v>
      </c>
      <c r="U29" s="4">
        <v>108.26100461385801</v>
      </c>
      <c r="V29" s="4">
        <v>6.3297333333333299</v>
      </c>
      <c r="W29" s="4">
        <v>73742.795163117495</v>
      </c>
      <c r="X29" s="4">
        <v>2500</v>
      </c>
      <c r="Y29" s="4">
        <v>2630.30011139411</v>
      </c>
      <c r="Z29" s="4">
        <v>13.3116</v>
      </c>
      <c r="AA29" s="4">
        <v>2913734.5457763299</v>
      </c>
      <c r="AB29" s="4">
        <v>105.212004455764</v>
      </c>
      <c r="AC29" s="4">
        <v>7.0633666666666697</v>
      </c>
      <c r="AD29" s="4">
        <v>39926.672486390402</v>
      </c>
    </row>
    <row r="30" spans="1:30">
      <c r="A30" s="3"/>
      <c r="B30" s="3"/>
      <c r="C30" s="3" t="s">
        <v>241</v>
      </c>
      <c r="D30" s="3"/>
      <c r="E30" s="3"/>
      <c r="F30" s="3" t="s">
        <v>8</v>
      </c>
      <c r="G30" s="3" t="s">
        <v>61</v>
      </c>
      <c r="H30" s="3" t="s">
        <v>294</v>
      </c>
      <c r="I30" s="2">
        <v>44378.141631944403</v>
      </c>
      <c r="J30" s="4">
        <v>3500</v>
      </c>
      <c r="K30" s="4">
        <v>1937.7048378514301</v>
      </c>
      <c r="L30" s="4">
        <v>5.5935166666666696</v>
      </c>
      <c r="M30" s="4">
        <v>78525.515631887494</v>
      </c>
      <c r="N30" s="4">
        <v>55.3629953671837</v>
      </c>
      <c r="O30" s="4">
        <v>5.8475666666666699</v>
      </c>
      <c r="P30" s="4">
        <v>110833.922855066</v>
      </c>
      <c r="Q30" s="4">
        <v>3500</v>
      </c>
      <c r="R30" s="4">
        <v>2726.4844903598801</v>
      </c>
      <c r="S30" s="4">
        <v>6.4818166666666697</v>
      </c>
      <c r="T30" s="4">
        <v>5394.4400510246896</v>
      </c>
      <c r="U30" s="4">
        <v>77.899556867425105</v>
      </c>
      <c r="V30" s="4">
        <v>6.3383833333333301</v>
      </c>
      <c r="W30" s="4">
        <v>89091.245176294004</v>
      </c>
      <c r="X30" s="4">
        <v>3500</v>
      </c>
      <c r="Y30" s="4">
        <v>3230.9212586226099</v>
      </c>
      <c r="Z30" s="4">
        <v>13.3116</v>
      </c>
      <c r="AA30" s="4">
        <v>4592103.7850592704</v>
      </c>
      <c r="AB30" s="4">
        <v>92.312035960646</v>
      </c>
      <c r="AC30" s="4">
        <v>7.0720166666666699</v>
      </c>
      <c r="AD30" s="4">
        <v>51227.570376352902</v>
      </c>
    </row>
    <row r="31" spans="1:30">
      <c r="A31" s="3"/>
      <c r="B31" s="3"/>
      <c r="C31" s="3" t="s">
        <v>116</v>
      </c>
      <c r="D31" s="3"/>
      <c r="E31" s="3"/>
      <c r="F31" s="3" t="s">
        <v>6</v>
      </c>
      <c r="G31" s="3" t="s">
        <v>61</v>
      </c>
      <c r="H31" s="3" t="s">
        <v>288</v>
      </c>
      <c r="I31" s="2">
        <v>44376.453472222202</v>
      </c>
      <c r="J31" s="4">
        <v>5000</v>
      </c>
      <c r="K31" s="4">
        <v>5026.3503522660903</v>
      </c>
      <c r="L31" s="4">
        <v>5.6151166666666699</v>
      </c>
      <c r="M31" s="4">
        <v>145864.73111427599</v>
      </c>
      <c r="N31" s="4">
        <v>100.52700704532199</v>
      </c>
      <c r="O31" s="4">
        <v>5.8562000000000003</v>
      </c>
      <c r="P31" s="4">
        <v>81448.7256112045</v>
      </c>
      <c r="Q31" s="4">
        <v>5000</v>
      </c>
      <c r="R31" s="4">
        <v>5467.4686368345101</v>
      </c>
      <c r="S31" s="4">
        <v>6.4947833333333298</v>
      </c>
      <c r="T31" s="4">
        <v>7836.1975249724301</v>
      </c>
      <c r="U31" s="4">
        <v>109.34937273669</v>
      </c>
      <c r="V31" s="4">
        <v>6.3426999999999998</v>
      </c>
      <c r="W31" s="4">
        <v>54869.821854094502</v>
      </c>
      <c r="X31" s="4">
        <v>5000</v>
      </c>
      <c r="Y31" s="4">
        <v>6013.61826607685</v>
      </c>
      <c r="Z31" s="4">
        <v>13.3159166666667</v>
      </c>
      <c r="AA31" s="4">
        <v>4908039.94104564</v>
      </c>
      <c r="AB31" s="4">
        <v>120.27236532153699</v>
      </c>
      <c r="AC31" s="4">
        <v>7.0763333333333298</v>
      </c>
      <c r="AD31" s="4">
        <v>29416.4777012335</v>
      </c>
    </row>
    <row r="32" spans="1:30">
      <c r="A32" s="3"/>
      <c r="B32" s="3"/>
      <c r="C32" s="3" t="s">
        <v>116</v>
      </c>
      <c r="D32" s="3"/>
      <c r="E32" s="3"/>
      <c r="F32" s="3" t="s">
        <v>239</v>
      </c>
      <c r="G32" s="3" t="s">
        <v>61</v>
      </c>
      <c r="H32" s="3" t="s">
        <v>288</v>
      </c>
      <c r="I32" s="2">
        <v>44376.468379629601</v>
      </c>
      <c r="J32" s="4">
        <v>5000</v>
      </c>
      <c r="K32" s="4">
        <v>5096.0458898528304</v>
      </c>
      <c r="L32" s="4">
        <v>5.6194666666666704</v>
      </c>
      <c r="M32" s="4">
        <v>149341.92389956801</v>
      </c>
      <c r="N32" s="4">
        <v>101.920917797057</v>
      </c>
      <c r="O32" s="4">
        <v>5.8562333333333303</v>
      </c>
      <c r="P32" s="4">
        <v>82298.538001538996</v>
      </c>
      <c r="Q32" s="4">
        <v>5000</v>
      </c>
      <c r="R32" s="4">
        <v>5258.3388644831202</v>
      </c>
      <c r="S32" s="4">
        <v>6.4948166666666696</v>
      </c>
      <c r="T32" s="4">
        <v>7659.7837844671003</v>
      </c>
      <c r="U32" s="4">
        <v>105.16677728966199</v>
      </c>
      <c r="V32" s="4">
        <v>6.3427333333333298</v>
      </c>
      <c r="W32" s="4">
        <v>56412.401654674897</v>
      </c>
      <c r="X32" s="4">
        <v>5000</v>
      </c>
      <c r="Y32" s="4">
        <v>5673.7670028231796</v>
      </c>
      <c r="Z32" s="4">
        <v>13.315950000000001</v>
      </c>
      <c r="AA32" s="4">
        <v>5001344.1487421598</v>
      </c>
      <c r="AB32" s="4">
        <v>113.47534005646401</v>
      </c>
      <c r="AC32" s="4">
        <v>7.0806833333333303</v>
      </c>
      <c r="AD32" s="4">
        <v>31771.204524623699</v>
      </c>
    </row>
    <row r="33" spans="1:30">
      <c r="A33" s="3"/>
      <c r="B33" s="3"/>
      <c r="C33" s="3" t="s">
        <v>116</v>
      </c>
      <c r="D33" s="3"/>
      <c r="E33" s="3"/>
      <c r="F33" s="3" t="s">
        <v>213</v>
      </c>
      <c r="G33" s="3" t="s">
        <v>61</v>
      </c>
      <c r="H33" s="3" t="s">
        <v>288</v>
      </c>
      <c r="I33" s="2">
        <v>44376.483275462997</v>
      </c>
      <c r="J33" s="4">
        <v>5000</v>
      </c>
      <c r="K33" s="4">
        <v>5091.1750381562997</v>
      </c>
      <c r="L33" s="4">
        <v>5.6151166666666699</v>
      </c>
      <c r="M33" s="4">
        <v>150786.51415862801</v>
      </c>
      <c r="N33" s="4">
        <v>101.82350076312601</v>
      </c>
      <c r="O33" s="4">
        <v>5.8562000000000003</v>
      </c>
      <c r="P33" s="4">
        <v>83170.6735356711</v>
      </c>
      <c r="Q33" s="4">
        <v>5000</v>
      </c>
      <c r="R33" s="4">
        <v>5196.5933799198801</v>
      </c>
      <c r="S33" s="4">
        <v>6.4947833333333298</v>
      </c>
      <c r="T33" s="4">
        <v>7855.6394514231997</v>
      </c>
      <c r="U33" s="4">
        <v>103.931867598398</v>
      </c>
      <c r="V33" s="4">
        <v>6.3470166666666703</v>
      </c>
      <c r="W33" s="4">
        <v>58742.771427020904</v>
      </c>
      <c r="X33" s="4">
        <v>5000</v>
      </c>
      <c r="Y33" s="4">
        <v>5581.7424884267402</v>
      </c>
      <c r="Z33" s="4">
        <v>13.3116</v>
      </c>
      <c r="AA33" s="4">
        <v>4968529.5326218596</v>
      </c>
      <c r="AB33" s="4">
        <v>111.63484976853501</v>
      </c>
      <c r="AC33" s="4">
        <v>7.0806500000000003</v>
      </c>
      <c r="AD33" s="4">
        <v>32083.114157789401</v>
      </c>
    </row>
    <row r="34" spans="1:30">
      <c r="A34" s="3"/>
      <c r="B34" s="3"/>
      <c r="C34" s="3" t="s">
        <v>204</v>
      </c>
      <c r="D34" s="3"/>
      <c r="E34" s="3"/>
      <c r="F34" s="3" t="s">
        <v>186</v>
      </c>
      <c r="G34" s="3" t="s">
        <v>61</v>
      </c>
      <c r="H34" s="3" t="s">
        <v>259</v>
      </c>
      <c r="I34" s="2">
        <v>44377.732071759303</v>
      </c>
      <c r="J34" s="4">
        <v>30</v>
      </c>
      <c r="K34" s="4">
        <v>0</v>
      </c>
      <c r="L34" s="4">
        <v>5.60218333333333</v>
      </c>
      <c r="M34" s="4">
        <v>0</v>
      </c>
      <c r="N34" s="4">
        <v>0</v>
      </c>
      <c r="O34" s="4">
        <v>5.8519166666666704</v>
      </c>
      <c r="P34" s="4">
        <v>93013.453295708707</v>
      </c>
      <c r="Q34" s="4">
        <v>30</v>
      </c>
      <c r="R34" s="4">
        <v>0</v>
      </c>
      <c r="S34" s="4">
        <v>6.3306333333333296</v>
      </c>
      <c r="T34" s="4">
        <v>0</v>
      </c>
      <c r="U34" s="4">
        <v>0</v>
      </c>
      <c r="V34" s="4">
        <v>6.32545</v>
      </c>
      <c r="W34" s="4">
        <v>70959.744555091995</v>
      </c>
      <c r="X34" s="4">
        <v>30</v>
      </c>
      <c r="Y34" s="4">
        <v>27.642140661929599</v>
      </c>
      <c r="Z34" s="4">
        <v>13.311633333333299</v>
      </c>
      <c r="AA34" s="4">
        <v>33089.655074178598</v>
      </c>
      <c r="AB34" s="4">
        <v>92.140468873098598</v>
      </c>
      <c r="AC34" s="4">
        <v>7.0331666666666699</v>
      </c>
      <c r="AD34" s="4">
        <v>43145.847597178697</v>
      </c>
    </row>
    <row r="35" spans="1:30">
      <c r="A35" s="3"/>
      <c r="B35" s="3"/>
      <c r="C35" s="3" t="s">
        <v>216</v>
      </c>
      <c r="D35" s="3"/>
      <c r="E35" s="3"/>
      <c r="F35" s="3" t="s">
        <v>97</v>
      </c>
      <c r="G35" s="3" t="s">
        <v>61</v>
      </c>
      <c r="H35" s="3" t="s">
        <v>284</v>
      </c>
      <c r="I35" s="2">
        <v>44376.978252314802</v>
      </c>
      <c r="J35" s="4">
        <v>50</v>
      </c>
      <c r="K35" s="4">
        <v>54.458122076922301</v>
      </c>
      <c r="L35" s="4">
        <v>5.6064999999999996</v>
      </c>
      <c r="M35" s="4">
        <v>1844.69867795604</v>
      </c>
      <c r="N35" s="4">
        <v>108.916244153845</v>
      </c>
      <c r="O35" s="4">
        <v>5.8562333333333303</v>
      </c>
      <c r="P35" s="4">
        <v>91222.217066522295</v>
      </c>
      <c r="Q35" s="4">
        <v>50</v>
      </c>
      <c r="R35" s="4">
        <v>0</v>
      </c>
      <c r="S35" s="4">
        <v>6.4948166666666696</v>
      </c>
      <c r="T35" s="4">
        <v>0</v>
      </c>
      <c r="U35" s="4">
        <v>0</v>
      </c>
      <c r="V35" s="4">
        <v>6.32545</v>
      </c>
      <c r="W35" s="4">
        <v>80295.032500294299</v>
      </c>
      <c r="X35" s="4">
        <v>50</v>
      </c>
      <c r="Y35" s="4">
        <v>34.927814658746698</v>
      </c>
      <c r="Z35" s="4">
        <v>13.311633333333299</v>
      </c>
      <c r="AA35" s="4">
        <v>45799.537664621399</v>
      </c>
      <c r="AB35" s="4">
        <v>69.855629317493296</v>
      </c>
      <c r="AC35" s="4">
        <v>7.0331666666666699</v>
      </c>
      <c r="AD35" s="4">
        <v>47261.567081744601</v>
      </c>
    </row>
    <row r="36" spans="1:30">
      <c r="A36" s="3"/>
      <c r="B36" s="3"/>
      <c r="C36" s="3" t="s">
        <v>216</v>
      </c>
      <c r="D36" s="3" t="s">
        <v>248</v>
      </c>
      <c r="E36" s="3" t="s">
        <v>248</v>
      </c>
      <c r="F36" s="3" t="s">
        <v>303</v>
      </c>
      <c r="G36" s="3" t="s">
        <v>61</v>
      </c>
      <c r="H36" s="3" t="s">
        <v>284</v>
      </c>
      <c r="I36" s="2">
        <v>44378.293587963002</v>
      </c>
      <c r="J36" s="4">
        <v>50</v>
      </c>
      <c r="K36" s="4">
        <v>20.587233633720501</v>
      </c>
      <c r="L36" s="4">
        <v>5.6237500000000002</v>
      </c>
      <c r="M36" s="4">
        <v>651.69715788519295</v>
      </c>
      <c r="N36" s="4">
        <v>41.174467267441102</v>
      </c>
      <c r="O36" s="4">
        <v>5.8475666666666699</v>
      </c>
      <c r="P36" s="4">
        <v>85224.784941724094</v>
      </c>
      <c r="Q36" s="4">
        <v>50</v>
      </c>
      <c r="R36" s="4">
        <v>0</v>
      </c>
      <c r="S36" s="4">
        <v>6.5034333333333301</v>
      </c>
      <c r="T36" s="4">
        <v>0</v>
      </c>
      <c r="U36" s="4">
        <v>0</v>
      </c>
      <c r="V36" s="4">
        <v>6.32541666666667</v>
      </c>
      <c r="W36" s="4">
        <v>63830.353903961397</v>
      </c>
      <c r="X36" s="4">
        <v>50</v>
      </c>
      <c r="Y36" s="4">
        <v>49.289140136272302</v>
      </c>
      <c r="Z36" s="4">
        <v>13.3116</v>
      </c>
      <c r="AA36" s="4">
        <v>47601.046026476499</v>
      </c>
      <c r="AB36" s="4">
        <v>98.578280272544504</v>
      </c>
      <c r="AC36" s="4">
        <v>7.0331333333333301</v>
      </c>
      <c r="AD36" s="4">
        <v>34808.370439059603</v>
      </c>
    </row>
    <row r="37" spans="1:30">
      <c r="A37" s="3"/>
      <c r="B37" s="3"/>
      <c r="C37" s="3" t="s">
        <v>78</v>
      </c>
      <c r="D37" s="3"/>
      <c r="E37" s="3"/>
      <c r="F37" s="3" t="s">
        <v>44</v>
      </c>
      <c r="G37" s="3" t="s">
        <v>61</v>
      </c>
      <c r="H37" s="3" t="s">
        <v>265</v>
      </c>
      <c r="I37" s="2">
        <v>44377.460694444402</v>
      </c>
      <c r="J37" s="4">
        <v>80</v>
      </c>
      <c r="K37" s="4">
        <v>47.845899668976202</v>
      </c>
      <c r="L37" s="4">
        <v>5.60218333333333</v>
      </c>
      <c r="M37" s="4">
        <v>1731.8360606430699</v>
      </c>
      <c r="N37" s="4">
        <v>59.807374586220199</v>
      </c>
      <c r="O37" s="4">
        <v>5.8562333333333303</v>
      </c>
      <c r="P37" s="4">
        <v>97471.245919488603</v>
      </c>
      <c r="Q37" s="4">
        <v>80</v>
      </c>
      <c r="R37" s="4">
        <v>0</v>
      </c>
      <c r="S37" s="4">
        <v>6.8922999999999996</v>
      </c>
      <c r="T37" s="4">
        <v>0</v>
      </c>
      <c r="U37" s="4">
        <v>0</v>
      </c>
      <c r="V37" s="4">
        <v>6.32545</v>
      </c>
      <c r="W37" s="4">
        <v>70754.241023267095</v>
      </c>
      <c r="X37" s="4">
        <v>80</v>
      </c>
      <c r="Y37" s="4">
        <v>85.781449602999203</v>
      </c>
      <c r="Z37" s="4">
        <v>13.311633333333299</v>
      </c>
      <c r="AA37" s="4">
        <v>94579.604294942605</v>
      </c>
      <c r="AB37" s="4">
        <v>107.226812003749</v>
      </c>
      <c r="AC37" s="4">
        <v>7.0331666666666699</v>
      </c>
      <c r="AD37" s="4">
        <v>39739.513791643498</v>
      </c>
    </row>
    <row r="38" spans="1:30">
      <c r="A38" s="3"/>
      <c r="B38" s="3"/>
      <c r="C38" s="3" t="s">
        <v>78</v>
      </c>
      <c r="D38" s="3"/>
      <c r="E38" s="3"/>
      <c r="F38" s="3" t="s">
        <v>279</v>
      </c>
      <c r="G38" s="3" t="s">
        <v>61</v>
      </c>
      <c r="H38" s="3" t="s">
        <v>265</v>
      </c>
      <c r="I38" s="2">
        <v>44378.035266203697</v>
      </c>
      <c r="J38" s="4">
        <v>80</v>
      </c>
      <c r="K38" s="4">
        <v>57.211951826072998</v>
      </c>
      <c r="L38" s="4">
        <v>5.5935499999999996</v>
      </c>
      <c r="M38" s="4">
        <v>2364.1860549083199</v>
      </c>
      <c r="N38" s="4">
        <v>71.514939782591298</v>
      </c>
      <c r="O38" s="4">
        <v>5.8475999999999999</v>
      </c>
      <c r="P38" s="4">
        <v>111286.497411738</v>
      </c>
      <c r="Q38" s="4">
        <v>80</v>
      </c>
      <c r="R38" s="4">
        <v>0</v>
      </c>
      <c r="S38" s="4">
        <v>6.7454000000000001</v>
      </c>
      <c r="T38" s="4">
        <v>0</v>
      </c>
      <c r="U38" s="4">
        <v>0</v>
      </c>
      <c r="V38" s="4">
        <v>6.32545</v>
      </c>
      <c r="W38" s="4">
        <v>79690.606370734604</v>
      </c>
      <c r="X38" s="4">
        <v>80</v>
      </c>
      <c r="Y38" s="4">
        <v>65.779562314074099</v>
      </c>
      <c r="Z38" s="4">
        <v>13.311633333333299</v>
      </c>
      <c r="AA38" s="4">
        <v>98530.594284678693</v>
      </c>
      <c r="AB38" s="4">
        <v>82.224452892592595</v>
      </c>
      <c r="AC38" s="4">
        <v>7.0331666666666699</v>
      </c>
      <c r="AD38" s="4">
        <v>53988.1642409224</v>
      </c>
    </row>
    <row r="39" spans="1:30">
      <c r="A39" s="3"/>
      <c r="B39" s="3"/>
      <c r="C39" s="3" t="s">
        <v>160</v>
      </c>
      <c r="D39" s="3"/>
      <c r="E39" s="3"/>
      <c r="F39" s="3" t="s">
        <v>245</v>
      </c>
      <c r="G39" s="3" t="s">
        <v>61</v>
      </c>
      <c r="H39" s="3" t="s">
        <v>151</v>
      </c>
      <c r="I39" s="2">
        <v>44377.310277777797</v>
      </c>
      <c r="J39" s="4">
        <v>200</v>
      </c>
      <c r="K39" s="4">
        <v>195.80339447470701</v>
      </c>
      <c r="L39" s="4">
        <v>5.60218333333333</v>
      </c>
      <c r="M39" s="4">
        <v>6417.7659599211902</v>
      </c>
      <c r="N39" s="4">
        <v>97.901697237353503</v>
      </c>
      <c r="O39" s="4">
        <v>5.8519166666666704</v>
      </c>
      <c r="P39" s="4">
        <v>88369.350097548406</v>
      </c>
      <c r="Q39" s="4">
        <v>200</v>
      </c>
      <c r="R39" s="4">
        <v>0</v>
      </c>
      <c r="S39" s="4">
        <v>6.6589999999999998</v>
      </c>
      <c r="T39" s="4">
        <v>0</v>
      </c>
      <c r="U39" s="4">
        <v>0</v>
      </c>
      <c r="V39" s="4">
        <v>6.32545</v>
      </c>
      <c r="W39" s="4">
        <v>72912.384016811106</v>
      </c>
      <c r="X39" s="4">
        <v>200</v>
      </c>
      <c r="Y39" s="4">
        <v>221.321568060651</v>
      </c>
      <c r="Z39" s="4">
        <v>13.311633333333299</v>
      </c>
      <c r="AA39" s="4">
        <v>238206.20252607201</v>
      </c>
      <c r="AB39" s="4">
        <v>110.660784030325</v>
      </c>
      <c r="AC39" s="4">
        <v>7.0374833333333298</v>
      </c>
      <c r="AD39" s="4">
        <v>38792.499637730703</v>
      </c>
    </row>
    <row r="40" spans="1:30">
      <c r="A40" s="3"/>
      <c r="B40" s="3"/>
      <c r="C40" s="3" t="s">
        <v>209</v>
      </c>
      <c r="D40" s="3"/>
      <c r="E40" s="3"/>
      <c r="F40" s="3" t="s">
        <v>148</v>
      </c>
      <c r="G40" s="3" t="s">
        <v>61</v>
      </c>
      <c r="H40" s="3" t="s">
        <v>224</v>
      </c>
      <c r="I40" s="2">
        <v>44377.581157407403</v>
      </c>
      <c r="J40" s="4">
        <v>350</v>
      </c>
      <c r="K40" s="4">
        <v>324.96076181061397</v>
      </c>
      <c r="L40" s="4">
        <v>5.5978666666666701</v>
      </c>
      <c r="M40" s="4">
        <v>11317.7723755877</v>
      </c>
      <c r="N40" s="4">
        <v>92.845931945889603</v>
      </c>
      <c r="O40" s="4">
        <v>5.8519166666666704</v>
      </c>
      <c r="P40" s="4">
        <v>93999.504521171897</v>
      </c>
      <c r="Q40" s="4">
        <v>350</v>
      </c>
      <c r="R40" s="4">
        <v>728.22814375073403</v>
      </c>
      <c r="S40" s="4">
        <v>6.4343333333333304</v>
      </c>
      <c r="T40" s="4">
        <v>807.11462335099202</v>
      </c>
      <c r="U40" s="4">
        <v>208.06518392878101</v>
      </c>
      <c r="V40" s="4">
        <v>6.32545</v>
      </c>
      <c r="W40" s="4">
        <v>57261.888762738003</v>
      </c>
      <c r="X40" s="4">
        <v>350</v>
      </c>
      <c r="Y40" s="4">
        <v>404.211061864812</v>
      </c>
      <c r="Z40" s="4">
        <v>13.311633333333299</v>
      </c>
      <c r="AA40" s="4">
        <v>455379.85311841901</v>
      </c>
      <c r="AB40" s="4">
        <v>115.488874818518</v>
      </c>
      <c r="AC40" s="4">
        <v>7.0374833333333298</v>
      </c>
      <c r="AD40" s="4">
        <v>40605.424567828901</v>
      </c>
    </row>
    <row r="41" spans="1:30">
      <c r="A41" s="3"/>
      <c r="B41" s="3"/>
      <c r="C41" s="3" t="s">
        <v>209</v>
      </c>
      <c r="D41" s="3"/>
      <c r="E41" s="3"/>
      <c r="F41" s="3" t="s">
        <v>98</v>
      </c>
      <c r="G41" s="3" t="s">
        <v>61</v>
      </c>
      <c r="H41" s="3" t="s">
        <v>224</v>
      </c>
      <c r="I41" s="2">
        <v>44377.883414351898</v>
      </c>
      <c r="J41" s="4">
        <v>350</v>
      </c>
      <c r="K41" s="4">
        <v>254.847759630365</v>
      </c>
      <c r="L41" s="4">
        <v>5.5978666666666701</v>
      </c>
      <c r="M41" s="4">
        <v>9305.5737539980601</v>
      </c>
      <c r="N41" s="4">
        <v>72.813645608675699</v>
      </c>
      <c r="O41" s="4">
        <v>5.8475999999999999</v>
      </c>
      <c r="P41" s="4">
        <v>98493.923662285903</v>
      </c>
      <c r="Q41" s="4">
        <v>350</v>
      </c>
      <c r="R41" s="4">
        <v>583.94796935657303</v>
      </c>
      <c r="S41" s="4">
        <v>6.43</v>
      </c>
      <c r="T41" s="4">
        <v>774.96742671328605</v>
      </c>
      <c r="U41" s="4">
        <v>166.84227695902101</v>
      </c>
      <c r="V41" s="4">
        <v>6.32545</v>
      </c>
      <c r="W41" s="4">
        <v>69303.207583700903</v>
      </c>
      <c r="X41" s="4">
        <v>350</v>
      </c>
      <c r="Y41" s="4">
        <v>403.09780862915898</v>
      </c>
      <c r="Z41" s="4">
        <v>13.311633333333299</v>
      </c>
      <c r="AA41" s="4">
        <v>451233.433544203</v>
      </c>
      <c r="AB41" s="4">
        <v>115.170802465474</v>
      </c>
      <c r="AC41" s="4">
        <v>7.0374833333333298</v>
      </c>
      <c r="AD41" s="4">
        <v>40346.816309770402</v>
      </c>
    </row>
    <row r="42" spans="1:30">
      <c r="A42" s="3"/>
      <c r="B42" s="3"/>
      <c r="C42" s="3" t="s">
        <v>111</v>
      </c>
      <c r="D42" s="3"/>
      <c r="E42" s="3"/>
      <c r="F42" s="3" t="s">
        <v>123</v>
      </c>
      <c r="G42" s="3" t="s">
        <v>61</v>
      </c>
      <c r="H42" s="3" t="s">
        <v>222</v>
      </c>
      <c r="I42" s="2">
        <v>44376.993414351899</v>
      </c>
      <c r="J42" s="4">
        <v>800</v>
      </c>
      <c r="K42" s="4">
        <v>694.95008476088401</v>
      </c>
      <c r="L42" s="4">
        <v>5.6064666666666696</v>
      </c>
      <c r="M42" s="4">
        <v>24936.585423500499</v>
      </c>
      <c r="N42" s="4">
        <v>86.868760595110501</v>
      </c>
      <c r="O42" s="4">
        <v>5.8562000000000003</v>
      </c>
      <c r="P42" s="4">
        <v>97138.690198073004</v>
      </c>
      <c r="Q42" s="4">
        <v>800</v>
      </c>
      <c r="R42" s="4">
        <v>378.54698563575101</v>
      </c>
      <c r="S42" s="4">
        <v>6.43861666666667</v>
      </c>
      <c r="T42" s="4">
        <v>572.79989569293696</v>
      </c>
      <c r="U42" s="4">
        <v>47.318373204468799</v>
      </c>
      <c r="V42" s="4">
        <v>6.32541666666667</v>
      </c>
      <c r="W42" s="4">
        <v>80246.937656899405</v>
      </c>
      <c r="X42" s="4">
        <v>800</v>
      </c>
      <c r="Y42" s="4">
        <v>716.22135752696897</v>
      </c>
      <c r="Z42" s="4">
        <v>13.3116</v>
      </c>
      <c r="AA42" s="4">
        <v>991267.951779339</v>
      </c>
      <c r="AB42" s="4">
        <v>89.527669690871207</v>
      </c>
      <c r="AC42" s="4">
        <v>7.0460833333333301</v>
      </c>
      <c r="AD42" s="4">
        <v>49884.110851236801</v>
      </c>
    </row>
    <row r="43" spans="1:30">
      <c r="A43" s="3"/>
      <c r="B43" s="3"/>
      <c r="C43" s="3" t="s">
        <v>15</v>
      </c>
      <c r="D43" s="3"/>
      <c r="E43" s="3"/>
      <c r="F43" s="3" t="s">
        <v>197</v>
      </c>
      <c r="G43" s="3" t="s">
        <v>61</v>
      </c>
      <c r="H43" s="3" t="s">
        <v>284</v>
      </c>
      <c r="I43" s="2">
        <v>44376.721875000003</v>
      </c>
      <c r="J43" s="4">
        <v>50</v>
      </c>
      <c r="K43" s="4">
        <v>56.940153038635401</v>
      </c>
      <c r="L43" s="4">
        <v>5.6108000000000002</v>
      </c>
      <c r="M43" s="4">
        <v>1988.1742386422</v>
      </c>
      <c r="N43" s="4">
        <v>113.880306077271</v>
      </c>
      <c r="O43" s="4">
        <v>5.8562000000000003</v>
      </c>
      <c r="P43" s="4">
        <v>94033.464595925805</v>
      </c>
      <c r="Q43" s="4">
        <v>50</v>
      </c>
      <c r="R43" s="4">
        <v>0</v>
      </c>
      <c r="S43" s="4">
        <v>6.7453833333333302</v>
      </c>
      <c r="T43" s="4">
        <v>0</v>
      </c>
      <c r="U43" s="4">
        <v>0</v>
      </c>
      <c r="V43" s="4">
        <v>6.32541666666667</v>
      </c>
      <c r="W43" s="4">
        <v>78506.795539716302</v>
      </c>
      <c r="X43" s="4">
        <v>50</v>
      </c>
      <c r="Y43" s="4">
        <v>46.481919524323501</v>
      </c>
      <c r="Z43" s="4">
        <v>13.3159166666667</v>
      </c>
      <c r="AA43" s="4">
        <v>60641.759104701203</v>
      </c>
      <c r="AB43" s="4">
        <v>92.963839048647003</v>
      </c>
      <c r="AC43" s="4">
        <v>7.0331333333333301</v>
      </c>
      <c r="AD43" s="4">
        <v>47022.549690209002</v>
      </c>
    </row>
    <row r="44" spans="1:30">
      <c r="A44" s="3"/>
      <c r="B44" s="3"/>
      <c r="C44" s="3" t="s">
        <v>38</v>
      </c>
      <c r="D44" s="3"/>
      <c r="E44" s="3"/>
      <c r="F44" s="3" t="s">
        <v>100</v>
      </c>
      <c r="G44" s="3" t="s">
        <v>61</v>
      </c>
      <c r="H44" s="3" t="s">
        <v>151</v>
      </c>
      <c r="I44" s="2">
        <v>44377.159467592603</v>
      </c>
      <c r="J44" s="4">
        <v>200</v>
      </c>
      <c r="K44" s="4">
        <v>137.29020236343999</v>
      </c>
      <c r="L44" s="4">
        <v>5.6108333333333302</v>
      </c>
      <c r="M44" s="4">
        <v>4976.6004311760898</v>
      </c>
      <c r="N44" s="4">
        <v>68.645101181720094</v>
      </c>
      <c r="O44" s="4">
        <v>5.8562333333333303</v>
      </c>
      <c r="P44" s="4">
        <v>97684.151682830605</v>
      </c>
      <c r="Q44" s="4">
        <v>200</v>
      </c>
      <c r="R44" s="4" t="s">
        <v>248</v>
      </c>
      <c r="S44" s="4" t="s">
        <v>248</v>
      </c>
      <c r="T44" s="4" t="s">
        <v>248</v>
      </c>
      <c r="U44" s="4" t="s">
        <v>248</v>
      </c>
      <c r="V44" s="4">
        <v>6.3297666666666696</v>
      </c>
      <c r="W44" s="4">
        <v>66881.138105608494</v>
      </c>
      <c r="X44" s="4">
        <v>200</v>
      </c>
      <c r="Y44" s="4">
        <v>273.15832318857201</v>
      </c>
      <c r="Z44" s="4">
        <v>13.311633333333299</v>
      </c>
      <c r="AA44" s="4">
        <v>255963.55109872599</v>
      </c>
      <c r="AB44" s="4">
        <v>136.57916159428601</v>
      </c>
      <c r="AC44" s="4">
        <v>7.0374833333333298</v>
      </c>
      <c r="AD44" s="4">
        <v>33773.971006799198</v>
      </c>
    </row>
    <row r="45" spans="1:30">
      <c r="A45" s="3"/>
      <c r="B45" s="3"/>
      <c r="C45" s="3" t="s">
        <v>169</v>
      </c>
      <c r="D45" s="3"/>
      <c r="E45" s="3"/>
      <c r="F45" s="3" t="s">
        <v>165</v>
      </c>
      <c r="G45" s="3" t="s">
        <v>57</v>
      </c>
      <c r="H45" s="3"/>
      <c r="I45" s="2">
        <v>44376.782175925902</v>
      </c>
      <c r="J45" s="4"/>
      <c r="K45" s="4">
        <v>707.89135034320202</v>
      </c>
      <c r="L45" s="4">
        <v>5.5891999999999999</v>
      </c>
      <c r="M45" s="4">
        <v>24893.595847746201</v>
      </c>
      <c r="N45" s="4"/>
      <c r="O45" s="4">
        <v>5.8389166666666696</v>
      </c>
      <c r="P45" s="4">
        <v>95208.540587773197</v>
      </c>
      <c r="Q45" s="4"/>
      <c r="R45" s="4">
        <v>0</v>
      </c>
      <c r="S45" s="4">
        <v>6.8058666666666703</v>
      </c>
      <c r="T45" s="4">
        <v>0</v>
      </c>
      <c r="U45" s="4"/>
      <c r="V45" s="4">
        <v>6.32541666666667</v>
      </c>
      <c r="W45" s="4">
        <v>79165.904764256804</v>
      </c>
      <c r="X45" s="4"/>
      <c r="Y45" s="4">
        <v>0.92035925319161505</v>
      </c>
      <c r="Z45" s="4">
        <v>13.3159166666667</v>
      </c>
      <c r="AA45" s="4">
        <v>1172.87560511317</v>
      </c>
      <c r="AB45" s="4"/>
      <c r="AC45" s="4">
        <v>7.0374499999999998</v>
      </c>
      <c r="AD45" s="4">
        <v>45931.751652972598</v>
      </c>
    </row>
    <row r="46" spans="1:30">
      <c r="A46" s="3"/>
      <c r="B46" s="3"/>
      <c r="C46" s="3" t="s">
        <v>136</v>
      </c>
      <c r="D46" s="3"/>
      <c r="E46" s="3"/>
      <c r="F46" s="3" t="s">
        <v>87</v>
      </c>
      <c r="G46" s="3" t="s">
        <v>57</v>
      </c>
      <c r="H46" s="3"/>
      <c r="I46" s="2">
        <v>44376.7972337963</v>
      </c>
      <c r="J46" s="4"/>
      <c r="K46" s="4">
        <v>848.90684201151998</v>
      </c>
      <c r="L46" s="4">
        <v>5.5892166666666698</v>
      </c>
      <c r="M46" s="4">
        <v>29609.585177795001</v>
      </c>
      <c r="N46" s="4"/>
      <c r="O46" s="4">
        <v>5.8389499999999996</v>
      </c>
      <c r="P46" s="4">
        <v>94542.879654668897</v>
      </c>
      <c r="Q46" s="4"/>
      <c r="R46" s="4">
        <v>0</v>
      </c>
      <c r="S46" s="4">
        <v>6.4516166666666699</v>
      </c>
      <c r="T46" s="4">
        <v>0</v>
      </c>
      <c r="U46" s="4"/>
      <c r="V46" s="4">
        <v>6.32545</v>
      </c>
      <c r="W46" s="4">
        <v>84547.798871987805</v>
      </c>
      <c r="X46" s="4"/>
      <c r="Y46" s="4">
        <v>0.99546023170823195</v>
      </c>
      <c r="Z46" s="4">
        <v>13.311633333333299</v>
      </c>
      <c r="AA46" s="4">
        <v>1294.5012367757599</v>
      </c>
      <c r="AB46" s="4"/>
      <c r="AC46" s="4">
        <v>7.0374833333333298</v>
      </c>
      <c r="AD46" s="4">
        <v>46870.220053372199</v>
      </c>
    </row>
    <row r="47" spans="1:30">
      <c r="A47" s="3"/>
      <c r="B47" s="3"/>
      <c r="C47" s="3" t="s">
        <v>62</v>
      </c>
      <c r="D47" s="3"/>
      <c r="E47" s="3"/>
      <c r="F47" s="3" t="s">
        <v>269</v>
      </c>
      <c r="G47" s="3" t="s">
        <v>57</v>
      </c>
      <c r="H47" s="3"/>
      <c r="I47" s="2">
        <v>44376.812337962998</v>
      </c>
      <c r="J47" s="4"/>
      <c r="K47" s="4">
        <v>779.10135979188897</v>
      </c>
      <c r="L47" s="4">
        <v>5.5891999999999999</v>
      </c>
      <c r="M47" s="4">
        <v>27117.108459598701</v>
      </c>
      <c r="N47" s="4"/>
      <c r="O47" s="4">
        <v>5.8389166666666696</v>
      </c>
      <c r="P47" s="4">
        <v>94288.244495788706</v>
      </c>
      <c r="Q47" s="4"/>
      <c r="R47" s="4">
        <v>0</v>
      </c>
      <c r="S47" s="4">
        <v>6.9441166666666696</v>
      </c>
      <c r="T47" s="4">
        <v>0</v>
      </c>
      <c r="U47" s="4"/>
      <c r="V47" s="4">
        <v>6.32541666666667</v>
      </c>
      <c r="W47" s="4">
        <v>78879.520491495306</v>
      </c>
      <c r="X47" s="4"/>
      <c r="Y47" s="4">
        <v>1.17621521953547</v>
      </c>
      <c r="Z47" s="4">
        <v>13.3159166666667</v>
      </c>
      <c r="AA47" s="4">
        <v>1503.5592984350101</v>
      </c>
      <c r="AB47" s="4"/>
      <c r="AC47" s="4">
        <v>7.0374499999999998</v>
      </c>
      <c r="AD47" s="4">
        <v>46073.605965737799</v>
      </c>
    </row>
    <row r="48" spans="1:30">
      <c r="A48" s="3"/>
      <c r="B48" s="3"/>
      <c r="C48" s="3" t="s">
        <v>40</v>
      </c>
      <c r="D48" s="3"/>
      <c r="E48" s="3"/>
      <c r="F48" s="3" t="s">
        <v>211</v>
      </c>
      <c r="G48" s="3" t="s">
        <v>57</v>
      </c>
      <c r="H48" s="3"/>
      <c r="I48" s="2">
        <v>44377.174560185202</v>
      </c>
      <c r="J48" s="4"/>
      <c r="K48" s="4">
        <v>23.004935381104801</v>
      </c>
      <c r="L48" s="4">
        <v>5.5935166666666696</v>
      </c>
      <c r="M48" s="4">
        <v>841.24054626015902</v>
      </c>
      <c r="N48" s="4"/>
      <c r="O48" s="4">
        <v>5.8475666666666699</v>
      </c>
      <c r="P48" s="4">
        <v>98452.286547156094</v>
      </c>
      <c r="Q48" s="4"/>
      <c r="R48" s="4">
        <v>0</v>
      </c>
      <c r="S48" s="4">
        <v>6.4991000000000003</v>
      </c>
      <c r="T48" s="4">
        <v>0</v>
      </c>
      <c r="U48" s="4"/>
      <c r="V48" s="4">
        <v>6.3297333333333299</v>
      </c>
      <c r="W48" s="4">
        <v>72860.969622396195</v>
      </c>
      <c r="X48" s="4"/>
      <c r="Y48" s="4">
        <v>3.6077628147957999</v>
      </c>
      <c r="Z48" s="4">
        <v>13.3159166666667</v>
      </c>
      <c r="AA48" s="4">
        <v>4530.3120652378602</v>
      </c>
      <c r="AB48" s="4"/>
      <c r="AC48" s="4">
        <v>7.0374499999999998</v>
      </c>
      <c r="AD48" s="4">
        <v>45259.377728573898</v>
      </c>
    </row>
    <row r="49" spans="1:30">
      <c r="A49" s="3"/>
      <c r="B49" s="3"/>
      <c r="C49" s="3" t="s">
        <v>146</v>
      </c>
      <c r="D49" s="3"/>
      <c r="E49" s="3"/>
      <c r="F49" s="3" t="s">
        <v>137</v>
      </c>
      <c r="G49" s="3" t="s">
        <v>57</v>
      </c>
      <c r="H49" s="3"/>
      <c r="I49" s="2">
        <v>44377.189594907402</v>
      </c>
      <c r="J49" s="4"/>
      <c r="K49" s="4">
        <v>28.263284369504898</v>
      </c>
      <c r="L49" s="4">
        <v>5.5935499999999996</v>
      </c>
      <c r="M49" s="4">
        <v>1044.1819176644501</v>
      </c>
      <c r="N49" s="4"/>
      <c r="O49" s="4">
        <v>5.8432833333333303</v>
      </c>
      <c r="P49" s="4">
        <v>99471.521246060205</v>
      </c>
      <c r="Q49" s="4"/>
      <c r="R49" s="4">
        <v>0</v>
      </c>
      <c r="S49" s="4">
        <v>6.47753333333333</v>
      </c>
      <c r="T49" s="4">
        <v>0</v>
      </c>
      <c r="U49" s="4"/>
      <c r="V49" s="4">
        <v>6.32545</v>
      </c>
      <c r="W49" s="4">
        <v>61140.403801804503</v>
      </c>
      <c r="X49" s="4"/>
      <c r="Y49" s="4">
        <v>1.56008750144131</v>
      </c>
      <c r="Z49" s="4">
        <v>13.315950000000001</v>
      </c>
      <c r="AA49" s="4">
        <v>1810.1652567078399</v>
      </c>
      <c r="AB49" s="4"/>
      <c r="AC49" s="4">
        <v>7.0374833333333298</v>
      </c>
      <c r="AD49" s="4">
        <v>41820.354039057398</v>
      </c>
    </row>
    <row r="50" spans="1:30">
      <c r="A50" s="3"/>
      <c r="B50" s="3"/>
      <c r="C50" s="3" t="s">
        <v>250</v>
      </c>
      <c r="D50" s="3"/>
      <c r="E50" s="3"/>
      <c r="F50" s="3" t="s">
        <v>31</v>
      </c>
      <c r="G50" s="3" t="s">
        <v>57</v>
      </c>
      <c r="H50" s="3"/>
      <c r="I50" s="2">
        <v>44377.204629629603</v>
      </c>
      <c r="J50" s="4"/>
      <c r="K50" s="4">
        <v>26.5877119994339</v>
      </c>
      <c r="L50" s="4">
        <v>5.5891999999999999</v>
      </c>
      <c r="M50" s="4">
        <v>974.43427201662496</v>
      </c>
      <c r="N50" s="4"/>
      <c r="O50" s="4">
        <v>5.8432500000000003</v>
      </c>
      <c r="P50" s="4">
        <v>98675.8508446864</v>
      </c>
      <c r="Q50" s="4"/>
      <c r="R50" s="4">
        <v>0</v>
      </c>
      <c r="S50" s="4">
        <v>6.3090000000000002</v>
      </c>
      <c r="T50" s="4">
        <v>0</v>
      </c>
      <c r="U50" s="4"/>
      <c r="V50" s="4">
        <v>6.32541666666667</v>
      </c>
      <c r="W50" s="4">
        <v>69798.3279293253</v>
      </c>
      <c r="X50" s="4"/>
      <c r="Y50" s="4">
        <v>2.42916653226413</v>
      </c>
      <c r="Z50" s="4">
        <v>13.3116</v>
      </c>
      <c r="AA50" s="4">
        <v>2515.7920271355902</v>
      </c>
      <c r="AB50" s="4"/>
      <c r="AC50" s="4">
        <v>7.0374499999999998</v>
      </c>
      <c r="AD50" s="4">
        <v>37328.100012564501</v>
      </c>
    </row>
    <row r="51" spans="1:30">
      <c r="A51" s="3"/>
      <c r="B51" s="3"/>
      <c r="C51" s="3" t="s">
        <v>181</v>
      </c>
      <c r="D51" s="3"/>
      <c r="E51" s="3"/>
      <c r="F51" s="3" t="s">
        <v>150</v>
      </c>
      <c r="G51" s="3" t="s">
        <v>57</v>
      </c>
      <c r="H51" s="3"/>
      <c r="I51" s="2">
        <v>44376.842499999999</v>
      </c>
      <c r="J51" s="4"/>
      <c r="K51" s="4">
        <v>749.81561419841205</v>
      </c>
      <c r="L51" s="4">
        <v>5.5891999999999999</v>
      </c>
      <c r="M51" s="4">
        <v>26558.775538764799</v>
      </c>
      <c r="N51" s="4"/>
      <c r="O51" s="4">
        <v>5.8389166666666696</v>
      </c>
      <c r="P51" s="4">
        <v>95930.681901526899</v>
      </c>
      <c r="Q51" s="4"/>
      <c r="R51" s="4">
        <v>0</v>
      </c>
      <c r="S51" s="4">
        <v>6.5423166666666699</v>
      </c>
      <c r="T51" s="4">
        <v>0</v>
      </c>
      <c r="U51" s="4"/>
      <c r="V51" s="4">
        <v>6.32541666666667</v>
      </c>
      <c r="W51" s="4">
        <v>80980.546833230197</v>
      </c>
      <c r="X51" s="4"/>
      <c r="Y51" s="4">
        <v>2.69978955503244</v>
      </c>
      <c r="Z51" s="4">
        <v>13.3159166666667</v>
      </c>
      <c r="AA51" s="4">
        <v>3509.5143964512899</v>
      </c>
      <c r="AB51" s="4"/>
      <c r="AC51" s="4">
        <v>7.0374499999999998</v>
      </c>
      <c r="AD51" s="4">
        <v>46852.800316914203</v>
      </c>
    </row>
    <row r="52" spans="1:30">
      <c r="A52" s="3"/>
      <c r="B52" s="3"/>
      <c r="C52" s="3" t="s">
        <v>49</v>
      </c>
      <c r="D52" s="3"/>
      <c r="E52" s="3"/>
      <c r="F52" s="3" t="s">
        <v>114</v>
      </c>
      <c r="G52" s="3" t="s">
        <v>57</v>
      </c>
      <c r="H52" s="3"/>
      <c r="I52" s="2">
        <v>44376.857615740701</v>
      </c>
      <c r="J52" s="4"/>
      <c r="K52" s="4">
        <v>700.60889740770097</v>
      </c>
      <c r="L52" s="4">
        <v>5.5805833333333297</v>
      </c>
      <c r="M52" s="4">
        <v>23951.442068357301</v>
      </c>
      <c r="N52" s="4"/>
      <c r="O52" s="4">
        <v>5.83463333333333</v>
      </c>
      <c r="P52" s="4">
        <v>92551.829131244303</v>
      </c>
      <c r="Q52" s="4"/>
      <c r="R52" s="4" t="s">
        <v>248</v>
      </c>
      <c r="S52" s="4" t="s">
        <v>248</v>
      </c>
      <c r="T52" s="4" t="s">
        <v>248</v>
      </c>
      <c r="U52" s="4" t="s">
        <v>248</v>
      </c>
      <c r="V52" s="4">
        <v>6.3211333333333304</v>
      </c>
      <c r="W52" s="4">
        <v>80166.443229313503</v>
      </c>
      <c r="X52" s="4"/>
      <c r="Y52" s="4">
        <v>1.0400759829986099</v>
      </c>
      <c r="Z52" s="4">
        <v>13.311633333333299</v>
      </c>
      <c r="AA52" s="4">
        <v>1397.28467412854</v>
      </c>
      <c r="AB52" s="4"/>
      <c r="AC52" s="4">
        <v>7.0331666666666699</v>
      </c>
      <c r="AD52" s="4">
        <v>48421.502942139698</v>
      </c>
    </row>
    <row r="53" spans="1:30">
      <c r="A53" s="3"/>
      <c r="B53" s="3"/>
      <c r="C53" s="3" t="s">
        <v>33</v>
      </c>
      <c r="D53" s="3"/>
      <c r="E53" s="3"/>
      <c r="F53" s="3" t="s">
        <v>53</v>
      </c>
      <c r="G53" s="3" t="s">
        <v>57</v>
      </c>
      <c r="H53" s="3"/>
      <c r="I53" s="2">
        <v>44376.872650463003</v>
      </c>
      <c r="J53" s="4"/>
      <c r="K53" s="4">
        <v>837.79049918811802</v>
      </c>
      <c r="L53" s="4">
        <v>5.5891999999999999</v>
      </c>
      <c r="M53" s="4">
        <v>28416.400336517501</v>
      </c>
      <c r="N53" s="4"/>
      <c r="O53" s="4">
        <v>5.8389166666666696</v>
      </c>
      <c r="P53" s="4">
        <v>91928.590552941299</v>
      </c>
      <c r="Q53" s="4"/>
      <c r="R53" s="4">
        <v>0</v>
      </c>
      <c r="S53" s="4">
        <v>5.8034999999999997</v>
      </c>
      <c r="T53" s="4">
        <v>0</v>
      </c>
      <c r="U53" s="4"/>
      <c r="V53" s="4">
        <v>6.32541666666667</v>
      </c>
      <c r="W53" s="4">
        <v>80455.729240202694</v>
      </c>
      <c r="X53" s="4"/>
      <c r="Y53" s="4">
        <v>1.0558091096617399</v>
      </c>
      <c r="Z53" s="4">
        <v>13.3159166666667</v>
      </c>
      <c r="AA53" s="4">
        <v>1364.11835179843</v>
      </c>
      <c r="AB53" s="4"/>
      <c r="AC53" s="4">
        <v>7.0374499999999998</v>
      </c>
      <c r="AD53" s="4">
        <v>46567.731733507397</v>
      </c>
    </row>
    <row r="54" spans="1:30">
      <c r="A54" s="3"/>
      <c r="B54" s="3"/>
      <c r="C54" s="3" t="s">
        <v>249</v>
      </c>
      <c r="D54" s="3"/>
      <c r="E54" s="3"/>
      <c r="F54" s="3" t="s">
        <v>68</v>
      </c>
      <c r="G54" s="3" t="s">
        <v>57</v>
      </c>
      <c r="H54" s="3"/>
      <c r="I54" s="2">
        <v>44377.219780092601</v>
      </c>
      <c r="J54" s="4"/>
      <c r="K54" s="4">
        <v>44.629285926677397</v>
      </c>
      <c r="L54" s="4">
        <v>5.5978666666666701</v>
      </c>
      <c r="M54" s="4">
        <v>1619.1260960115701</v>
      </c>
      <c r="N54" s="4"/>
      <c r="O54" s="4">
        <v>5.8475999999999999</v>
      </c>
      <c r="P54" s="4">
        <v>97693.084939747598</v>
      </c>
      <c r="Q54" s="4"/>
      <c r="R54" s="4">
        <v>0</v>
      </c>
      <c r="S54" s="4">
        <v>6.1750999999999996</v>
      </c>
      <c r="T54" s="4">
        <v>0</v>
      </c>
      <c r="U54" s="4"/>
      <c r="V54" s="4">
        <v>6.32545</v>
      </c>
      <c r="W54" s="4">
        <v>71719.074521647504</v>
      </c>
      <c r="X54" s="4"/>
      <c r="Y54" s="4">
        <v>1.74497049173779</v>
      </c>
      <c r="Z54" s="4">
        <v>13.315950000000001</v>
      </c>
      <c r="AA54" s="4">
        <v>2073.9183319455501</v>
      </c>
      <c r="AB54" s="4"/>
      <c r="AC54" s="4">
        <v>7.0374833333333298</v>
      </c>
      <c r="AD54" s="4">
        <v>42837.291226330897</v>
      </c>
    </row>
    <row r="55" spans="1:30">
      <c r="A55" s="3"/>
      <c r="B55" s="3"/>
      <c r="C55" s="3" t="s">
        <v>168</v>
      </c>
      <c r="D55" s="3"/>
      <c r="E55" s="3"/>
      <c r="F55" s="3" t="s">
        <v>218</v>
      </c>
      <c r="G55" s="3" t="s">
        <v>57</v>
      </c>
      <c r="H55" s="3"/>
      <c r="I55" s="2">
        <v>44377.234849537002</v>
      </c>
      <c r="J55" s="4"/>
      <c r="K55" s="4">
        <v>33.968461330303199</v>
      </c>
      <c r="L55" s="4">
        <v>5.5978333333333303</v>
      </c>
      <c r="M55" s="4">
        <v>1317.16924845124</v>
      </c>
      <c r="N55" s="4"/>
      <c r="O55" s="4">
        <v>5.8475666666666699</v>
      </c>
      <c r="P55" s="4">
        <v>104407.356512135</v>
      </c>
      <c r="Q55" s="4"/>
      <c r="R55" s="4">
        <v>0</v>
      </c>
      <c r="S55" s="4">
        <v>7.1471833333333299</v>
      </c>
      <c r="T55" s="4">
        <v>0</v>
      </c>
      <c r="U55" s="4"/>
      <c r="V55" s="4">
        <v>6.32541666666667</v>
      </c>
      <c r="W55" s="4">
        <v>75508.761423100295</v>
      </c>
      <c r="X55" s="4"/>
      <c r="Y55" s="4">
        <v>1.2560093135652299</v>
      </c>
      <c r="Z55" s="4">
        <v>13.3159166666667</v>
      </c>
      <c r="AA55" s="4">
        <v>1392.81199105161</v>
      </c>
      <c r="AB55" s="4"/>
      <c r="AC55" s="4">
        <v>7.0374499999999998</v>
      </c>
      <c r="AD55" s="4">
        <v>39968.520725396404</v>
      </c>
    </row>
    <row r="56" spans="1:30">
      <c r="A56" s="3"/>
      <c r="B56" s="3"/>
      <c r="C56" s="3" t="s">
        <v>108</v>
      </c>
      <c r="D56" s="3"/>
      <c r="E56" s="3"/>
      <c r="F56" s="3" t="s">
        <v>296</v>
      </c>
      <c r="G56" s="3" t="s">
        <v>57</v>
      </c>
      <c r="H56" s="3"/>
      <c r="I56" s="2">
        <v>44377.249895833302</v>
      </c>
      <c r="J56" s="4"/>
      <c r="K56" s="4">
        <v>33.053789187781099</v>
      </c>
      <c r="L56" s="4">
        <v>5.5935499999999996</v>
      </c>
      <c r="M56" s="4">
        <v>1210.5322514346999</v>
      </c>
      <c r="N56" s="4"/>
      <c r="O56" s="4">
        <v>5.8475999999999999</v>
      </c>
      <c r="P56" s="4">
        <v>98609.162374670806</v>
      </c>
      <c r="Q56" s="4"/>
      <c r="R56" s="4">
        <v>0</v>
      </c>
      <c r="S56" s="4">
        <v>6.4732166666666702</v>
      </c>
      <c r="T56" s="4">
        <v>0</v>
      </c>
      <c r="U56" s="4"/>
      <c r="V56" s="4">
        <v>6.32545</v>
      </c>
      <c r="W56" s="4">
        <v>57261.116466876403</v>
      </c>
      <c r="X56" s="4"/>
      <c r="Y56" s="4">
        <v>1.7597390880724999</v>
      </c>
      <c r="Z56" s="4">
        <v>13.311633333333299</v>
      </c>
      <c r="AA56" s="4">
        <v>1760.7871809927799</v>
      </c>
      <c r="AB56" s="4"/>
      <c r="AC56" s="4">
        <v>7.0374833333333298</v>
      </c>
      <c r="AD56" s="4">
        <v>36064.259929574298</v>
      </c>
    </row>
    <row r="57" spans="1:30">
      <c r="A57" s="3"/>
      <c r="B57" s="3"/>
      <c r="C57" s="3" t="s">
        <v>145</v>
      </c>
      <c r="D57" s="3"/>
      <c r="E57" s="3"/>
      <c r="F57" s="3" t="s">
        <v>285</v>
      </c>
      <c r="G57" s="3" t="s">
        <v>57</v>
      </c>
      <c r="H57" s="3"/>
      <c r="I57" s="2">
        <v>44376.737002314803</v>
      </c>
      <c r="J57" s="4"/>
      <c r="K57" s="4">
        <v>777.93403860174396</v>
      </c>
      <c r="L57" s="4">
        <v>5.5892166666666698</v>
      </c>
      <c r="M57" s="4">
        <v>26751.309101419702</v>
      </c>
      <c r="N57" s="4"/>
      <c r="O57" s="4">
        <v>5.8432833333333303</v>
      </c>
      <c r="P57" s="4">
        <v>93155.016344702293</v>
      </c>
      <c r="Q57" s="4"/>
      <c r="R57" s="4">
        <v>0</v>
      </c>
      <c r="S57" s="4">
        <v>5.5097333333333296</v>
      </c>
      <c r="T57" s="4">
        <v>0</v>
      </c>
      <c r="U57" s="4"/>
      <c r="V57" s="4">
        <v>6.32545</v>
      </c>
      <c r="W57" s="4">
        <v>68255.744117987997</v>
      </c>
      <c r="X57" s="4"/>
      <c r="Y57" s="4">
        <v>0.94332565373289001</v>
      </c>
      <c r="Z57" s="4">
        <v>13.315950000000001</v>
      </c>
      <c r="AA57" s="4">
        <v>1240.5495528926001</v>
      </c>
      <c r="AB57" s="4"/>
      <c r="AC57" s="4">
        <v>7.0374833333333298</v>
      </c>
      <c r="AD57" s="4">
        <v>47399.1887779592</v>
      </c>
    </row>
    <row r="58" spans="1:30">
      <c r="A58" s="3"/>
      <c r="B58" s="3"/>
      <c r="C58" s="3" t="s">
        <v>45</v>
      </c>
      <c r="D58" s="3"/>
      <c r="E58" s="3"/>
      <c r="F58" s="3" t="s">
        <v>14</v>
      </c>
      <c r="G58" s="3" t="s">
        <v>57</v>
      </c>
      <c r="H58" s="3"/>
      <c r="I58" s="2">
        <v>44376.752048611103</v>
      </c>
      <c r="J58" s="4"/>
      <c r="K58" s="4">
        <v>719.93205684799102</v>
      </c>
      <c r="L58" s="4">
        <v>5.5891999999999999</v>
      </c>
      <c r="M58" s="4">
        <v>25361.970527941401</v>
      </c>
      <c r="N58" s="4"/>
      <c r="O58" s="4">
        <v>5.8389166666666696</v>
      </c>
      <c r="P58" s="4">
        <v>95386.996171240506</v>
      </c>
      <c r="Q58" s="4"/>
      <c r="R58" s="4">
        <v>0</v>
      </c>
      <c r="S58" s="4">
        <v>6.1145666666666703</v>
      </c>
      <c r="T58" s="4">
        <v>0</v>
      </c>
      <c r="U58" s="4"/>
      <c r="V58" s="4">
        <v>6.32541666666667</v>
      </c>
      <c r="W58" s="4">
        <v>82819.9566039356</v>
      </c>
      <c r="X58" s="4"/>
      <c r="Y58" s="4">
        <v>0.85241957440109495</v>
      </c>
      <c r="Z58" s="4">
        <v>13.3159166666667</v>
      </c>
      <c r="AA58" s="4">
        <v>1073.7404865279</v>
      </c>
      <c r="AB58" s="4"/>
      <c r="AC58" s="4">
        <v>7.0374499999999998</v>
      </c>
      <c r="AD58" s="4">
        <v>45400.888545016998</v>
      </c>
    </row>
    <row r="59" spans="1:30">
      <c r="A59" s="3"/>
      <c r="B59" s="3"/>
      <c r="C59" s="3" t="s">
        <v>182</v>
      </c>
      <c r="D59" s="3"/>
      <c r="E59" s="3"/>
      <c r="F59" s="3" t="s">
        <v>153</v>
      </c>
      <c r="G59" s="3" t="s">
        <v>57</v>
      </c>
      <c r="H59" s="3"/>
      <c r="I59" s="2">
        <v>44376.767094907402</v>
      </c>
      <c r="J59" s="4"/>
      <c r="K59" s="4">
        <v>734.24412653151899</v>
      </c>
      <c r="L59" s="4">
        <v>5.5935499999999996</v>
      </c>
      <c r="M59" s="4">
        <v>25909.991705603999</v>
      </c>
      <c r="N59" s="4"/>
      <c r="O59" s="4">
        <v>5.8432833333333303</v>
      </c>
      <c r="P59" s="4">
        <v>95559.831942650606</v>
      </c>
      <c r="Q59" s="4"/>
      <c r="R59" s="4">
        <v>0</v>
      </c>
      <c r="S59" s="4">
        <v>6.5682666666666698</v>
      </c>
      <c r="T59" s="4">
        <v>0</v>
      </c>
      <c r="U59" s="4"/>
      <c r="V59" s="4">
        <v>6.32545</v>
      </c>
      <c r="W59" s="4">
        <v>84801.073614110093</v>
      </c>
      <c r="X59" s="4"/>
      <c r="Y59" s="4">
        <v>0.84513650756316605</v>
      </c>
      <c r="Z59" s="4">
        <v>13.315950000000001</v>
      </c>
      <c r="AA59" s="4">
        <v>1119.2949076687601</v>
      </c>
      <c r="AB59" s="4"/>
      <c r="AC59" s="4">
        <v>7.0374833333333298</v>
      </c>
      <c r="AD59" s="4">
        <v>47734.909451117397</v>
      </c>
    </row>
    <row r="60" spans="1:30">
      <c r="A60" s="3"/>
      <c r="B60" s="3"/>
      <c r="C60" s="3" t="s">
        <v>128</v>
      </c>
      <c r="D60" s="3"/>
      <c r="E60" s="3"/>
      <c r="F60" s="3" t="s">
        <v>179</v>
      </c>
      <c r="G60" s="3" t="s">
        <v>57</v>
      </c>
      <c r="H60" s="3"/>
      <c r="I60" s="2">
        <v>44377.0538310185</v>
      </c>
      <c r="J60" s="4"/>
      <c r="K60" s="4">
        <v>145.58640131568299</v>
      </c>
      <c r="L60" s="4">
        <v>5.5848666666666702</v>
      </c>
      <c r="M60" s="4">
        <v>5356.22768160739</v>
      </c>
      <c r="N60" s="4"/>
      <c r="O60" s="4">
        <v>5.8389166666666696</v>
      </c>
      <c r="P60" s="4">
        <v>99151.310901371806</v>
      </c>
      <c r="Q60" s="4"/>
      <c r="R60" s="4">
        <v>0</v>
      </c>
      <c r="S60" s="4">
        <v>6.3262833333333299</v>
      </c>
      <c r="T60" s="4">
        <v>0</v>
      </c>
      <c r="U60" s="4"/>
      <c r="V60" s="4">
        <v>6.32541666666667</v>
      </c>
      <c r="W60" s="4">
        <v>71765.635114999197</v>
      </c>
      <c r="X60" s="4"/>
      <c r="Y60" s="4">
        <v>1.0371309537570901</v>
      </c>
      <c r="Z60" s="4">
        <v>13.3159166666667</v>
      </c>
      <c r="AA60" s="4">
        <v>1284.4568073549899</v>
      </c>
      <c r="AB60" s="4"/>
      <c r="AC60" s="4">
        <v>7.0331333333333301</v>
      </c>
      <c r="AD60" s="4">
        <v>44637.960767082397</v>
      </c>
    </row>
    <row r="61" spans="1:30">
      <c r="A61" s="3"/>
      <c r="B61" s="3"/>
      <c r="C61" s="3" t="s">
        <v>63</v>
      </c>
      <c r="D61" s="3"/>
      <c r="E61" s="3"/>
      <c r="F61" s="3" t="s">
        <v>140</v>
      </c>
      <c r="G61" s="3" t="s">
        <v>57</v>
      </c>
      <c r="H61" s="3"/>
      <c r="I61" s="2">
        <v>44377.068900462997</v>
      </c>
      <c r="J61" s="4"/>
      <c r="K61" s="4">
        <v>82.727529732344394</v>
      </c>
      <c r="L61" s="4">
        <v>5.5892166666666698</v>
      </c>
      <c r="M61" s="4">
        <v>3088.7996101471499</v>
      </c>
      <c r="N61" s="4"/>
      <c r="O61" s="4">
        <v>5.8432833333333303</v>
      </c>
      <c r="P61" s="4">
        <v>100572.09831525599</v>
      </c>
      <c r="Q61" s="4"/>
      <c r="R61" s="4">
        <v>0</v>
      </c>
      <c r="S61" s="4">
        <v>6.4948166666666696</v>
      </c>
      <c r="T61" s="4">
        <v>0</v>
      </c>
      <c r="U61" s="4"/>
      <c r="V61" s="4">
        <v>6.32545</v>
      </c>
      <c r="W61" s="4">
        <v>82719.918513831202</v>
      </c>
      <c r="X61" s="4"/>
      <c r="Y61" s="4">
        <v>0.85282183611084295</v>
      </c>
      <c r="Z61" s="4">
        <v>13.315950000000001</v>
      </c>
      <c r="AA61" s="4">
        <v>1034.6288711938701</v>
      </c>
      <c r="AB61" s="4"/>
      <c r="AC61" s="4">
        <v>7.0374833333333298</v>
      </c>
      <c r="AD61" s="4">
        <v>43726.500256698899</v>
      </c>
    </row>
    <row r="62" spans="1:30">
      <c r="A62" s="3"/>
      <c r="B62" s="3"/>
      <c r="C62" s="3" t="s">
        <v>124</v>
      </c>
      <c r="D62" s="3"/>
      <c r="E62" s="3"/>
      <c r="F62" s="3" t="s">
        <v>88</v>
      </c>
      <c r="G62" s="3" t="s">
        <v>57</v>
      </c>
      <c r="H62" s="3"/>
      <c r="I62" s="2">
        <v>44377.083993055603</v>
      </c>
      <c r="J62" s="4"/>
      <c r="K62" s="4">
        <v>65.984795215740604</v>
      </c>
      <c r="L62" s="4">
        <v>5.5848666666666702</v>
      </c>
      <c r="M62" s="4">
        <v>2468.5918613546401</v>
      </c>
      <c r="N62" s="4"/>
      <c r="O62" s="4">
        <v>5.8389166666666696</v>
      </c>
      <c r="P62" s="4">
        <v>100759.042848888</v>
      </c>
      <c r="Q62" s="4"/>
      <c r="R62" s="4">
        <v>0</v>
      </c>
      <c r="S62" s="4">
        <v>6.3997333333333302</v>
      </c>
      <c r="T62" s="4">
        <v>0</v>
      </c>
      <c r="U62" s="4"/>
      <c r="V62" s="4">
        <v>6.32541666666667</v>
      </c>
      <c r="W62" s="4">
        <v>80501.971915347807</v>
      </c>
      <c r="X62" s="4"/>
      <c r="Y62" s="4">
        <v>0.79879411578162296</v>
      </c>
      <c r="Z62" s="4">
        <v>13.3159166666667</v>
      </c>
      <c r="AA62" s="4">
        <v>1131.91689953833</v>
      </c>
      <c r="AB62" s="4"/>
      <c r="AC62" s="4">
        <v>7.0374499999999998</v>
      </c>
      <c r="AD62" s="4">
        <v>51073.794481617399</v>
      </c>
    </row>
    <row r="63" spans="1:30">
      <c r="A63" s="3"/>
      <c r="B63" s="3"/>
      <c r="C63" s="3" t="s">
        <v>298</v>
      </c>
      <c r="D63" s="3"/>
      <c r="E63" s="3"/>
      <c r="F63" s="3" t="s">
        <v>55</v>
      </c>
      <c r="G63" s="3" t="s">
        <v>57</v>
      </c>
      <c r="H63" s="3"/>
      <c r="I63" s="2">
        <v>44376.887824074103</v>
      </c>
      <c r="J63" s="4"/>
      <c r="K63" s="4">
        <v>514.22526278979501</v>
      </c>
      <c r="L63" s="4">
        <v>5.5935499999999996</v>
      </c>
      <c r="M63" s="4">
        <v>18405.4810029494</v>
      </c>
      <c r="N63" s="4"/>
      <c r="O63" s="4">
        <v>5.8432833333333303</v>
      </c>
      <c r="P63" s="4">
        <v>96752.150107885798</v>
      </c>
      <c r="Q63" s="4"/>
      <c r="R63" s="4">
        <v>0</v>
      </c>
      <c r="S63" s="4">
        <v>6.2139833333333296</v>
      </c>
      <c r="T63" s="4">
        <v>0</v>
      </c>
      <c r="U63" s="4"/>
      <c r="V63" s="4">
        <v>6.32545</v>
      </c>
      <c r="W63" s="4">
        <v>80538.679969288394</v>
      </c>
      <c r="X63" s="4"/>
      <c r="Y63" s="4">
        <v>1.2949134477370301</v>
      </c>
      <c r="Z63" s="4">
        <v>13.315950000000001</v>
      </c>
      <c r="AA63" s="4">
        <v>1607.15038000456</v>
      </c>
      <c r="AB63" s="4"/>
      <c r="AC63" s="4">
        <v>7.0374833333333298</v>
      </c>
      <c r="AD63" s="4">
        <v>44733.637268656399</v>
      </c>
    </row>
    <row r="64" spans="1:30">
      <c r="A64" s="3"/>
      <c r="B64" s="3"/>
      <c r="C64" s="3" t="s">
        <v>125</v>
      </c>
      <c r="D64" s="3"/>
      <c r="E64" s="3"/>
      <c r="F64" s="3" t="s">
        <v>23</v>
      </c>
      <c r="G64" s="3" t="s">
        <v>57</v>
      </c>
      <c r="H64" s="3"/>
      <c r="I64" s="2">
        <v>44376.902905092596</v>
      </c>
      <c r="J64" s="4"/>
      <c r="K64" s="4">
        <v>571.21825920207903</v>
      </c>
      <c r="L64" s="4">
        <v>5.5978333333333303</v>
      </c>
      <c r="M64" s="4">
        <v>20823.968486019701</v>
      </c>
      <c r="N64" s="4"/>
      <c r="O64" s="4">
        <v>5.8475666666666699</v>
      </c>
      <c r="P64" s="4">
        <v>98589.494211967205</v>
      </c>
      <c r="Q64" s="4"/>
      <c r="R64" s="4">
        <v>0</v>
      </c>
      <c r="S64" s="4">
        <v>7.0434999999999999</v>
      </c>
      <c r="T64" s="4">
        <v>0</v>
      </c>
      <c r="U64" s="4"/>
      <c r="V64" s="4">
        <v>6.32541666666667</v>
      </c>
      <c r="W64" s="4">
        <v>86121.277326586394</v>
      </c>
      <c r="X64" s="4"/>
      <c r="Y64" s="4">
        <v>1.12501343426804</v>
      </c>
      <c r="Z64" s="4">
        <v>13.3159166666667</v>
      </c>
      <c r="AA64" s="4">
        <v>1505.5785733166799</v>
      </c>
      <c r="AB64" s="4"/>
      <c r="AC64" s="4">
        <v>7.0374499999999998</v>
      </c>
      <c r="AD64" s="4">
        <v>48235.207873456202</v>
      </c>
    </row>
    <row r="65" spans="1:30">
      <c r="A65" s="3"/>
      <c r="B65" s="3"/>
      <c r="C65" s="3" t="s">
        <v>252</v>
      </c>
      <c r="D65" s="3"/>
      <c r="E65" s="3"/>
      <c r="F65" s="3" t="s">
        <v>51</v>
      </c>
      <c r="G65" s="3" t="s">
        <v>57</v>
      </c>
      <c r="H65" s="3"/>
      <c r="I65" s="2">
        <v>44376.917951388903</v>
      </c>
      <c r="J65" s="4"/>
      <c r="K65" s="4">
        <v>668.38626350315303</v>
      </c>
      <c r="L65" s="4">
        <v>5.5978666666666701</v>
      </c>
      <c r="M65" s="4">
        <v>24805.3587865062</v>
      </c>
      <c r="N65" s="4"/>
      <c r="O65" s="4">
        <v>5.8475999999999999</v>
      </c>
      <c r="P65" s="4">
        <v>100445.952775791</v>
      </c>
      <c r="Q65" s="4"/>
      <c r="R65" s="4">
        <v>0</v>
      </c>
      <c r="S65" s="4">
        <v>6.6503500000000004</v>
      </c>
      <c r="T65" s="4">
        <v>0</v>
      </c>
      <c r="U65" s="4"/>
      <c r="V65" s="4">
        <v>6.32545</v>
      </c>
      <c r="W65" s="4">
        <v>88291.120728203299</v>
      </c>
      <c r="X65" s="4"/>
      <c r="Y65" s="4">
        <v>0.82730245502424204</v>
      </c>
      <c r="Z65" s="4">
        <v>13.315950000000001</v>
      </c>
      <c r="AA65" s="4">
        <v>1237.1847953541701</v>
      </c>
      <c r="AB65" s="4"/>
      <c r="AC65" s="4">
        <v>7.0374833333333298</v>
      </c>
      <c r="AD65" s="4">
        <v>53899.991726266097</v>
      </c>
    </row>
    <row r="66" spans="1:30">
      <c r="A66" s="3"/>
      <c r="B66" s="3"/>
      <c r="C66" s="3" t="s">
        <v>221</v>
      </c>
      <c r="D66" s="3"/>
      <c r="E66" s="3"/>
      <c r="F66" s="3" t="s">
        <v>167</v>
      </c>
      <c r="G66" s="3" t="s">
        <v>57</v>
      </c>
      <c r="H66" s="3"/>
      <c r="I66" s="2">
        <v>44377.099097222199</v>
      </c>
      <c r="J66" s="4"/>
      <c r="K66" s="4">
        <v>95.439492025876703</v>
      </c>
      <c r="L66" s="4">
        <v>5.5892166666666698</v>
      </c>
      <c r="M66" s="4">
        <v>3498.2158476847198</v>
      </c>
      <c r="N66" s="4"/>
      <c r="O66" s="4">
        <v>5.8432833333333303</v>
      </c>
      <c r="P66" s="4">
        <v>98741.855963406502</v>
      </c>
      <c r="Q66" s="4"/>
      <c r="R66" s="4">
        <v>0</v>
      </c>
      <c r="S66" s="4">
        <v>6.2787833333333296</v>
      </c>
      <c r="T66" s="4">
        <v>0</v>
      </c>
      <c r="U66" s="4"/>
      <c r="V66" s="4">
        <v>6.32545</v>
      </c>
      <c r="W66" s="4">
        <v>63907.213097345099</v>
      </c>
      <c r="X66" s="4"/>
      <c r="Y66" s="4">
        <v>1.5595146295806901</v>
      </c>
      <c r="Z66" s="4">
        <v>13.311633333333299</v>
      </c>
      <c r="AA66" s="4">
        <v>1756.5664620637599</v>
      </c>
      <c r="AB66" s="4"/>
      <c r="AC66" s="4">
        <v>7.0374833333333298</v>
      </c>
      <c r="AD66" s="4">
        <v>40596.965351222098</v>
      </c>
    </row>
    <row r="67" spans="1:30">
      <c r="A67" s="3"/>
      <c r="B67" s="3"/>
      <c r="C67" s="3" t="s">
        <v>274</v>
      </c>
      <c r="D67" s="3"/>
      <c r="E67" s="3"/>
      <c r="F67" s="3" t="s">
        <v>251</v>
      </c>
      <c r="G67" s="3" t="s">
        <v>57</v>
      </c>
      <c r="H67" s="3"/>
      <c r="I67" s="2">
        <v>44377.114189814798</v>
      </c>
      <c r="J67" s="4"/>
      <c r="K67" s="4">
        <v>68.735373379602095</v>
      </c>
      <c r="L67" s="4">
        <v>5.5935166666666696</v>
      </c>
      <c r="M67" s="4">
        <v>2607.3183987884499</v>
      </c>
      <c r="N67" s="4"/>
      <c r="O67" s="4">
        <v>5.8432500000000003</v>
      </c>
      <c r="P67" s="4">
        <v>102164.994326773</v>
      </c>
      <c r="Q67" s="4"/>
      <c r="R67" s="4">
        <v>0</v>
      </c>
      <c r="S67" s="4">
        <v>6.7194500000000001</v>
      </c>
      <c r="T67" s="4">
        <v>0</v>
      </c>
      <c r="U67" s="4"/>
      <c r="V67" s="4">
        <v>6.32541666666667</v>
      </c>
      <c r="W67" s="4">
        <v>58754.523396065102</v>
      </c>
      <c r="X67" s="4"/>
      <c r="Y67" s="4">
        <v>0.89989216068425204</v>
      </c>
      <c r="Z67" s="4">
        <v>13.3159166666667</v>
      </c>
      <c r="AA67" s="4">
        <v>1041.3152964206399</v>
      </c>
      <c r="AB67" s="4"/>
      <c r="AC67" s="4">
        <v>7.0374499999999998</v>
      </c>
      <c r="AD67" s="4">
        <v>41707.121492685597</v>
      </c>
    </row>
    <row r="68" spans="1:30">
      <c r="A68" s="3"/>
      <c r="B68" s="3"/>
      <c r="C68" s="3" t="s">
        <v>297</v>
      </c>
      <c r="D68" s="3"/>
      <c r="E68" s="3"/>
      <c r="F68" s="3" t="s">
        <v>210</v>
      </c>
      <c r="G68" s="3" t="s">
        <v>57</v>
      </c>
      <c r="H68" s="3"/>
      <c r="I68" s="2">
        <v>44377.129317129598</v>
      </c>
      <c r="J68" s="4"/>
      <c r="K68" s="4">
        <v>81.331654459117601</v>
      </c>
      <c r="L68" s="4">
        <v>5.60218333333333</v>
      </c>
      <c r="M68" s="4">
        <v>3038.06061050976</v>
      </c>
      <c r="N68" s="4"/>
      <c r="O68" s="4">
        <v>5.8475999999999999</v>
      </c>
      <c r="P68" s="4">
        <v>100616.619827851</v>
      </c>
      <c r="Q68" s="4"/>
      <c r="R68" s="4">
        <v>0</v>
      </c>
      <c r="S68" s="4">
        <v>6.5207333333333297</v>
      </c>
      <c r="T68" s="4">
        <v>0</v>
      </c>
      <c r="U68" s="4"/>
      <c r="V68" s="4">
        <v>6.3297666666666696</v>
      </c>
      <c r="W68" s="4">
        <v>70510.859290704393</v>
      </c>
      <c r="X68" s="4"/>
      <c r="Y68" s="4">
        <v>0.70330337211358596</v>
      </c>
      <c r="Z68" s="4">
        <v>13.311633333333299</v>
      </c>
      <c r="AA68" s="4">
        <v>932.35146092925595</v>
      </c>
      <c r="AB68" s="4"/>
      <c r="AC68" s="4">
        <v>7.0374833333333298</v>
      </c>
      <c r="AD68" s="4">
        <v>47781.017468962498</v>
      </c>
    </row>
    <row r="69" spans="1:30">
      <c r="A69" s="3"/>
      <c r="B69" s="3"/>
      <c r="C69" s="3" t="s">
        <v>101</v>
      </c>
      <c r="D69" s="3"/>
      <c r="E69" s="3"/>
      <c r="F69" s="3" t="s">
        <v>286</v>
      </c>
      <c r="G69" s="3" t="s">
        <v>57</v>
      </c>
      <c r="H69" s="3"/>
      <c r="I69" s="2">
        <v>44376.933055555601</v>
      </c>
      <c r="J69" s="4"/>
      <c r="K69" s="4">
        <v>423.39384769919599</v>
      </c>
      <c r="L69" s="4">
        <v>5.5978333333333303</v>
      </c>
      <c r="M69" s="4">
        <v>15012.860303883201</v>
      </c>
      <c r="N69" s="4"/>
      <c r="O69" s="4">
        <v>5.8432500000000003</v>
      </c>
      <c r="P69" s="4">
        <v>95777.489779181997</v>
      </c>
      <c r="Q69" s="4"/>
      <c r="R69" s="4">
        <v>0</v>
      </c>
      <c r="S69" s="4">
        <v>6.2614666666666698</v>
      </c>
      <c r="T69" s="4">
        <v>0</v>
      </c>
      <c r="U69" s="4"/>
      <c r="V69" s="4">
        <v>6.32541666666667</v>
      </c>
      <c r="W69" s="4">
        <v>79194.939067119907</v>
      </c>
      <c r="X69" s="4"/>
      <c r="Y69" s="4">
        <v>5.82487223108809</v>
      </c>
      <c r="Z69" s="4">
        <v>13.3116</v>
      </c>
      <c r="AA69" s="4">
        <v>7967.9718292636999</v>
      </c>
      <c r="AB69" s="4"/>
      <c r="AC69" s="4">
        <v>7.0374499999999998</v>
      </c>
      <c r="AD69" s="4">
        <v>49303.735408007102</v>
      </c>
    </row>
    <row r="70" spans="1:30">
      <c r="A70" s="3"/>
      <c r="B70" s="3"/>
      <c r="C70" s="3" t="s">
        <v>105</v>
      </c>
      <c r="D70" s="3"/>
      <c r="E70" s="3"/>
      <c r="F70" s="3" t="s">
        <v>283</v>
      </c>
      <c r="G70" s="3" t="s">
        <v>57</v>
      </c>
      <c r="H70" s="3"/>
      <c r="I70" s="2">
        <v>44376.948136574101</v>
      </c>
      <c r="J70" s="4"/>
      <c r="K70" s="4">
        <v>432.006637726625</v>
      </c>
      <c r="L70" s="4">
        <v>5.5978666666666701</v>
      </c>
      <c r="M70" s="4">
        <v>15949.068039530101</v>
      </c>
      <c r="N70" s="4"/>
      <c r="O70" s="4">
        <v>5.8475999999999999</v>
      </c>
      <c r="P70" s="4">
        <v>99728.662136154497</v>
      </c>
      <c r="Q70" s="4"/>
      <c r="R70" s="4">
        <v>0</v>
      </c>
      <c r="S70" s="4">
        <v>6.0713999999999997</v>
      </c>
      <c r="T70" s="4">
        <v>0</v>
      </c>
      <c r="U70" s="4"/>
      <c r="V70" s="4">
        <v>6.32545</v>
      </c>
      <c r="W70" s="4">
        <v>84088.831412117303</v>
      </c>
      <c r="X70" s="4"/>
      <c r="Y70" s="4">
        <v>1.1468384713238899</v>
      </c>
      <c r="Z70" s="4">
        <v>13.311633333333299</v>
      </c>
      <c r="AA70" s="4">
        <v>1543.52547639659</v>
      </c>
      <c r="AB70" s="4"/>
      <c r="AC70" s="4">
        <v>7.0374833333333298</v>
      </c>
      <c r="AD70" s="4">
        <v>48509.856118451302</v>
      </c>
    </row>
    <row r="71" spans="1:30">
      <c r="A71" s="3"/>
      <c r="B71" s="3"/>
      <c r="C71" s="3" t="s">
        <v>118</v>
      </c>
      <c r="D71" s="3"/>
      <c r="E71" s="3"/>
      <c r="F71" s="3" t="s">
        <v>161</v>
      </c>
      <c r="G71" s="3" t="s">
        <v>57</v>
      </c>
      <c r="H71" s="3"/>
      <c r="I71" s="2">
        <v>44376.963206018503</v>
      </c>
      <c r="J71" s="4"/>
      <c r="K71" s="4">
        <v>505.29156112800399</v>
      </c>
      <c r="L71" s="4">
        <v>5.6064666666666696</v>
      </c>
      <c r="M71" s="4">
        <v>18328.840120737499</v>
      </c>
      <c r="N71" s="4"/>
      <c r="O71" s="4">
        <v>5.8518833333333298</v>
      </c>
      <c r="P71" s="4">
        <v>98045.595462259997</v>
      </c>
      <c r="Q71" s="4"/>
      <c r="R71" s="4">
        <v>0</v>
      </c>
      <c r="S71" s="4">
        <v>6.6157666666666701</v>
      </c>
      <c r="T71" s="4">
        <v>0</v>
      </c>
      <c r="U71" s="4"/>
      <c r="V71" s="4">
        <v>6.3297333333333299</v>
      </c>
      <c r="W71" s="4">
        <v>75892.001858148302</v>
      </c>
      <c r="X71" s="4"/>
      <c r="Y71" s="4">
        <v>0.737223660056742</v>
      </c>
      <c r="Z71" s="4">
        <v>13.3159166666667</v>
      </c>
      <c r="AA71" s="4">
        <v>1009.4437362669699</v>
      </c>
      <c r="AB71" s="4"/>
      <c r="AC71" s="4">
        <v>7.0374499999999998</v>
      </c>
      <c r="AD71" s="4">
        <v>49351.606034981698</v>
      </c>
    </row>
    <row r="72" spans="1:30">
      <c r="A72" s="3"/>
      <c r="B72" s="3"/>
      <c r="C72" s="3" t="s">
        <v>254</v>
      </c>
      <c r="D72" s="3"/>
      <c r="E72" s="3"/>
      <c r="F72" s="3" t="s">
        <v>26</v>
      </c>
      <c r="G72" s="3" t="s">
        <v>57</v>
      </c>
      <c r="H72" s="3"/>
      <c r="I72" s="2">
        <v>44377.008518518502</v>
      </c>
      <c r="J72" s="4"/>
      <c r="K72" s="4">
        <v>389.62340092323598</v>
      </c>
      <c r="L72" s="4">
        <v>5.5805833333333297</v>
      </c>
      <c r="M72" s="4">
        <v>14177.657175529201</v>
      </c>
      <c r="N72" s="4"/>
      <c r="O72" s="4">
        <v>5.83463333333333</v>
      </c>
      <c r="P72" s="4">
        <v>98261.686885113901</v>
      </c>
      <c r="Q72" s="4"/>
      <c r="R72" s="4">
        <v>0</v>
      </c>
      <c r="S72" s="4">
        <v>5.7948833333333303</v>
      </c>
      <c r="T72" s="4">
        <v>0</v>
      </c>
      <c r="U72" s="4"/>
      <c r="V72" s="4">
        <v>6.3211333333333304</v>
      </c>
      <c r="W72" s="4">
        <v>80434.090678075707</v>
      </c>
      <c r="X72" s="4"/>
      <c r="Y72" s="4">
        <v>2.1557757073371802</v>
      </c>
      <c r="Z72" s="4">
        <v>13.311633333333299</v>
      </c>
      <c r="AA72" s="4">
        <v>3159.8208088317601</v>
      </c>
      <c r="AB72" s="4"/>
      <c r="AC72" s="4">
        <v>7.0374833333333298</v>
      </c>
      <c r="AD72" s="4">
        <v>52829.599545177902</v>
      </c>
    </row>
    <row r="73" spans="1:30">
      <c r="A73" s="3"/>
      <c r="B73" s="3"/>
      <c r="C73" s="3" t="s">
        <v>3</v>
      </c>
      <c r="D73" s="3"/>
      <c r="E73" s="3"/>
      <c r="F73" s="3" t="s">
        <v>219</v>
      </c>
      <c r="G73" s="3" t="s">
        <v>57</v>
      </c>
      <c r="H73" s="3"/>
      <c r="I73" s="2">
        <v>44377.023587962998</v>
      </c>
      <c r="J73" s="4"/>
      <c r="K73" s="4">
        <v>311.59637184892603</v>
      </c>
      <c r="L73" s="4">
        <v>5.5805499999999997</v>
      </c>
      <c r="M73" s="4">
        <v>11531.5791269129</v>
      </c>
      <c r="N73" s="4"/>
      <c r="O73" s="4">
        <v>5.8389166666666696</v>
      </c>
      <c r="P73" s="4">
        <v>99872.186923482193</v>
      </c>
      <c r="Q73" s="4"/>
      <c r="R73" s="4">
        <v>0</v>
      </c>
      <c r="S73" s="4">
        <v>6.6071166666666699</v>
      </c>
      <c r="T73" s="4">
        <v>0</v>
      </c>
      <c r="U73" s="4"/>
      <c r="V73" s="4">
        <v>6.3211000000000004</v>
      </c>
      <c r="W73" s="4">
        <v>85636.081761888505</v>
      </c>
      <c r="X73" s="4"/>
      <c r="Y73" s="4">
        <v>0.86852294911829098</v>
      </c>
      <c r="Z73" s="4">
        <v>13.3159166666667</v>
      </c>
      <c r="AA73" s="4">
        <v>1245.1582803865299</v>
      </c>
      <c r="AB73" s="4"/>
      <c r="AC73" s="4">
        <v>7.0331333333333301</v>
      </c>
      <c r="AD73" s="4">
        <v>51672.764890083403</v>
      </c>
    </row>
    <row r="74" spans="1:30">
      <c r="A74" s="3"/>
      <c r="B74" s="3"/>
      <c r="C74" s="3" t="s">
        <v>158</v>
      </c>
      <c r="D74" s="3"/>
      <c r="E74" s="3"/>
      <c r="F74" s="3" t="s">
        <v>5</v>
      </c>
      <c r="G74" s="3" t="s">
        <v>57</v>
      </c>
      <c r="H74" s="3"/>
      <c r="I74" s="2">
        <v>44377.038761574098</v>
      </c>
      <c r="J74" s="4"/>
      <c r="K74" s="4">
        <v>372.61086514233</v>
      </c>
      <c r="L74" s="4">
        <v>5.5805833333333297</v>
      </c>
      <c r="M74" s="4">
        <v>13552.3529235243</v>
      </c>
      <c r="N74" s="4"/>
      <c r="O74" s="4">
        <v>5.83463333333333</v>
      </c>
      <c r="P74" s="4">
        <v>98202.748012653799</v>
      </c>
      <c r="Q74" s="4"/>
      <c r="R74" s="4">
        <v>0</v>
      </c>
      <c r="S74" s="4">
        <v>5.5313333333333299</v>
      </c>
      <c r="T74" s="4">
        <v>0</v>
      </c>
      <c r="U74" s="4"/>
      <c r="V74" s="4">
        <v>6.3211333333333304</v>
      </c>
      <c r="W74" s="4">
        <v>84678.629847596196</v>
      </c>
      <c r="X74" s="4"/>
      <c r="Y74" s="4">
        <v>0.76842374091800403</v>
      </c>
      <c r="Z74" s="4">
        <v>13.315950000000001</v>
      </c>
      <c r="AA74" s="4">
        <v>1045.4920966648499</v>
      </c>
      <c r="AB74" s="4"/>
      <c r="AC74" s="4">
        <v>7.0374833333333298</v>
      </c>
      <c r="AD74" s="4">
        <v>49038.640031550298</v>
      </c>
    </row>
    <row r="75" spans="1:30">
      <c r="A75" s="3"/>
      <c r="B75" s="3"/>
      <c r="C75" s="3" t="s">
        <v>67</v>
      </c>
      <c r="D75" s="3"/>
      <c r="E75" s="3"/>
      <c r="F75" s="3" t="s">
        <v>281</v>
      </c>
      <c r="G75" s="3" t="s">
        <v>57</v>
      </c>
      <c r="H75" s="3"/>
      <c r="I75" s="2">
        <v>44377.265046296299</v>
      </c>
      <c r="J75" s="4"/>
      <c r="K75" s="4">
        <v>0</v>
      </c>
      <c r="L75" s="4">
        <v>5.51141666666667</v>
      </c>
      <c r="M75" s="4">
        <v>0</v>
      </c>
      <c r="N75" s="4"/>
      <c r="O75" s="4">
        <v>5.8389166666666696</v>
      </c>
      <c r="P75" s="4">
        <v>97957.926516076303</v>
      </c>
      <c r="Q75" s="4"/>
      <c r="R75" s="4">
        <v>0</v>
      </c>
      <c r="S75" s="4">
        <v>6.6805666666666701</v>
      </c>
      <c r="T75" s="4">
        <v>0</v>
      </c>
      <c r="U75" s="4"/>
      <c r="V75" s="4">
        <v>6.32541666666667</v>
      </c>
      <c r="W75" s="4">
        <v>72250.802813305607</v>
      </c>
      <c r="X75" s="4"/>
      <c r="Y75" s="4">
        <v>1043.55966021023</v>
      </c>
      <c r="Z75" s="4">
        <v>13.3116</v>
      </c>
      <c r="AA75" s="4">
        <v>1151259.61122711</v>
      </c>
      <c r="AB75" s="4"/>
      <c r="AC75" s="4">
        <v>7.0331333333333301</v>
      </c>
      <c r="AD75" s="4">
        <v>39762.567908807301</v>
      </c>
    </row>
    <row r="76" spans="1:30">
      <c r="A76" s="3"/>
      <c r="B76" s="3"/>
      <c r="C76" s="3" t="s">
        <v>54</v>
      </c>
      <c r="D76" s="3"/>
      <c r="E76" s="3"/>
      <c r="F76" s="3" t="s">
        <v>276</v>
      </c>
      <c r="G76" s="3" t="s">
        <v>57</v>
      </c>
      <c r="H76" s="3"/>
      <c r="I76" s="2">
        <v>44377.280069444401</v>
      </c>
      <c r="J76" s="4"/>
      <c r="K76" s="4">
        <v>0</v>
      </c>
      <c r="L76" s="4">
        <v>5.70156666666667</v>
      </c>
      <c r="M76" s="4">
        <v>0</v>
      </c>
      <c r="N76" s="4"/>
      <c r="O76" s="4">
        <v>5.8389499999999996</v>
      </c>
      <c r="P76" s="4">
        <v>97330.246979057702</v>
      </c>
      <c r="Q76" s="4"/>
      <c r="R76" s="4">
        <v>0</v>
      </c>
      <c r="S76" s="4">
        <v>6.43</v>
      </c>
      <c r="T76" s="4">
        <v>0</v>
      </c>
      <c r="U76" s="4"/>
      <c r="V76" s="4">
        <v>6.32545</v>
      </c>
      <c r="W76" s="4">
        <v>62010.002409768</v>
      </c>
      <c r="X76" s="4"/>
      <c r="Y76" s="4">
        <v>1212.7415083077401</v>
      </c>
      <c r="Z76" s="4">
        <v>13.311633333333299</v>
      </c>
      <c r="AA76" s="4">
        <v>1335200.4330883799</v>
      </c>
      <c r="AB76" s="4"/>
      <c r="AC76" s="4">
        <v>7.0374833333333298</v>
      </c>
      <c r="AD76" s="4">
        <v>39682.283893815998</v>
      </c>
    </row>
    <row r="77" spans="1:30">
      <c r="A77" s="3"/>
      <c r="B77" s="3"/>
      <c r="C77" s="3" t="s">
        <v>72</v>
      </c>
      <c r="D77" s="3"/>
      <c r="E77" s="3"/>
      <c r="F77" s="3" t="s">
        <v>266</v>
      </c>
      <c r="G77" s="3" t="s">
        <v>57</v>
      </c>
      <c r="H77" s="3"/>
      <c r="I77" s="2">
        <v>44377.295173611099</v>
      </c>
      <c r="J77" s="4"/>
      <c r="K77" s="4">
        <v>0</v>
      </c>
      <c r="L77" s="4">
        <v>5.7015333333333302</v>
      </c>
      <c r="M77" s="4">
        <v>0</v>
      </c>
      <c r="N77" s="4"/>
      <c r="O77" s="4">
        <v>5.8389166666666696</v>
      </c>
      <c r="P77" s="4">
        <v>97952.505892422501</v>
      </c>
      <c r="Q77" s="4"/>
      <c r="R77" s="4">
        <v>0</v>
      </c>
      <c r="S77" s="4">
        <v>6.3219666666666701</v>
      </c>
      <c r="T77" s="4">
        <v>0</v>
      </c>
      <c r="U77" s="4"/>
      <c r="V77" s="4">
        <v>6.32541666666667</v>
      </c>
      <c r="W77" s="4">
        <v>76022.197432483998</v>
      </c>
      <c r="X77" s="4"/>
      <c r="Y77" s="4">
        <v>1119.1807710656601</v>
      </c>
      <c r="Z77" s="4">
        <v>13.3116</v>
      </c>
      <c r="AA77" s="4">
        <v>1238696.6058590801</v>
      </c>
      <c r="AB77" s="4"/>
      <c r="AC77" s="4">
        <v>7.0374499999999998</v>
      </c>
      <c r="AD77" s="4">
        <v>39891.755209034098</v>
      </c>
    </row>
    <row r="78" spans="1:30">
      <c r="A78" s="3"/>
      <c r="B78" s="3"/>
      <c r="C78" s="3" t="s">
        <v>273</v>
      </c>
      <c r="D78" s="3"/>
      <c r="E78" s="3"/>
      <c r="F78" s="3" t="s">
        <v>81</v>
      </c>
      <c r="G78" s="3" t="s">
        <v>57</v>
      </c>
      <c r="H78" s="3"/>
      <c r="I78" s="2">
        <v>44377.325289351902</v>
      </c>
      <c r="J78" s="4"/>
      <c r="K78" s="4">
        <v>0</v>
      </c>
      <c r="L78" s="4">
        <v>5.7058499999999999</v>
      </c>
      <c r="M78" s="4">
        <v>0</v>
      </c>
      <c r="N78" s="4"/>
      <c r="O78" s="4">
        <v>5.8432500000000003</v>
      </c>
      <c r="P78" s="4">
        <v>106486.546998402</v>
      </c>
      <c r="Q78" s="4"/>
      <c r="R78" s="4">
        <v>0</v>
      </c>
      <c r="S78" s="4">
        <v>6.3176333333333297</v>
      </c>
      <c r="T78" s="4">
        <v>0</v>
      </c>
      <c r="U78" s="4"/>
      <c r="V78" s="4">
        <v>6.32541666666667</v>
      </c>
      <c r="W78" s="4">
        <v>75392.076914506193</v>
      </c>
      <c r="X78" s="4"/>
      <c r="Y78" s="4">
        <v>1116.9792165777701</v>
      </c>
      <c r="Z78" s="4">
        <v>13.3116</v>
      </c>
      <c r="AA78" s="4">
        <v>1360089.0223791001</v>
      </c>
      <c r="AB78" s="4"/>
      <c r="AC78" s="4">
        <v>7.0374499999999998</v>
      </c>
      <c r="AD78" s="4">
        <v>43887.483640498998</v>
      </c>
    </row>
    <row r="79" spans="1:30">
      <c r="A79" s="3"/>
      <c r="B79" s="3"/>
      <c r="C79" s="3" t="s">
        <v>232</v>
      </c>
      <c r="D79" s="3"/>
      <c r="E79" s="3"/>
      <c r="F79" s="3" t="s">
        <v>30</v>
      </c>
      <c r="G79" s="3" t="s">
        <v>57</v>
      </c>
      <c r="H79" s="3"/>
      <c r="I79" s="2">
        <v>44377.340358796297</v>
      </c>
      <c r="J79" s="4"/>
      <c r="K79" s="4">
        <v>0</v>
      </c>
      <c r="L79" s="4">
        <v>5.70156666666667</v>
      </c>
      <c r="M79" s="4">
        <v>0</v>
      </c>
      <c r="N79" s="4"/>
      <c r="O79" s="4">
        <v>5.8389499999999996</v>
      </c>
      <c r="P79" s="4">
        <v>99405.772872403599</v>
      </c>
      <c r="Q79" s="4"/>
      <c r="R79" s="4">
        <v>0</v>
      </c>
      <c r="S79" s="4">
        <v>5.5140500000000001</v>
      </c>
      <c r="T79" s="4">
        <v>0</v>
      </c>
      <c r="U79" s="4"/>
      <c r="V79" s="4">
        <v>6.32545</v>
      </c>
      <c r="W79" s="4">
        <v>61961.284557138402</v>
      </c>
      <c r="X79" s="4"/>
      <c r="Y79" s="4">
        <v>1275.53765482565</v>
      </c>
      <c r="Z79" s="4">
        <v>13.311633333333299</v>
      </c>
      <c r="AA79" s="4">
        <v>1384198.8574157699</v>
      </c>
      <c r="AB79" s="4"/>
      <c r="AC79" s="4">
        <v>7.0331666666666699</v>
      </c>
      <c r="AD79" s="4">
        <v>39113.226253308399</v>
      </c>
    </row>
    <row r="80" spans="1:30">
      <c r="A80" s="3"/>
      <c r="B80" s="3"/>
      <c r="C80" s="3" t="s">
        <v>69</v>
      </c>
      <c r="D80" s="3"/>
      <c r="E80" s="3"/>
      <c r="F80" s="3" t="s">
        <v>240</v>
      </c>
      <c r="G80" s="3" t="s">
        <v>57</v>
      </c>
      <c r="H80" s="3"/>
      <c r="I80" s="2">
        <v>44377.355439814797</v>
      </c>
      <c r="J80" s="4"/>
      <c r="K80" s="4">
        <v>0</v>
      </c>
      <c r="L80" s="4">
        <v>5.7015333333333302</v>
      </c>
      <c r="M80" s="4">
        <v>0</v>
      </c>
      <c r="N80" s="4"/>
      <c r="O80" s="4">
        <v>5.8389166666666696</v>
      </c>
      <c r="P80" s="4">
        <v>96879.790921085703</v>
      </c>
      <c r="Q80" s="4"/>
      <c r="R80" s="4">
        <v>0</v>
      </c>
      <c r="S80" s="4">
        <v>6.3608500000000001</v>
      </c>
      <c r="T80" s="4">
        <v>0</v>
      </c>
      <c r="U80" s="4"/>
      <c r="V80" s="4">
        <v>6.3211000000000004</v>
      </c>
      <c r="W80" s="4">
        <v>66122.107652704595</v>
      </c>
      <c r="X80" s="4"/>
      <c r="Y80" s="4">
        <v>1232.69575888962</v>
      </c>
      <c r="Z80" s="4">
        <v>13.3116</v>
      </c>
      <c r="AA80" s="4">
        <v>1287700.4230448899</v>
      </c>
      <c r="AB80" s="4"/>
      <c r="AC80" s="4">
        <v>7.0331333333333301</v>
      </c>
      <c r="AD80" s="4">
        <v>37651.074450701097</v>
      </c>
    </row>
    <row r="81" spans="1:30">
      <c r="A81" s="3"/>
      <c r="B81" s="3"/>
      <c r="C81" s="3" t="s">
        <v>130</v>
      </c>
      <c r="D81" s="3"/>
      <c r="E81" s="3"/>
      <c r="F81" s="3" t="s">
        <v>235</v>
      </c>
      <c r="G81" s="3" t="s">
        <v>57</v>
      </c>
      <c r="H81" s="3"/>
      <c r="I81" s="2">
        <v>44377.475740740701</v>
      </c>
      <c r="J81" s="4"/>
      <c r="K81" s="4">
        <v>19.213082718428002</v>
      </c>
      <c r="L81" s="4">
        <v>5.5891999999999999</v>
      </c>
      <c r="M81" s="4">
        <v>677.25294704289797</v>
      </c>
      <c r="N81" s="4"/>
      <c r="O81" s="4">
        <v>5.8432500000000003</v>
      </c>
      <c r="P81" s="4">
        <v>94900.188006739598</v>
      </c>
      <c r="Q81" s="4"/>
      <c r="R81" s="4">
        <v>0</v>
      </c>
      <c r="S81" s="4">
        <v>5.7257166666666697</v>
      </c>
      <c r="T81" s="4">
        <v>0</v>
      </c>
      <c r="U81" s="4"/>
      <c r="V81" s="4">
        <v>6.3297333333333299</v>
      </c>
      <c r="W81" s="4">
        <v>57725.093748282103</v>
      </c>
      <c r="X81" s="4"/>
      <c r="Y81" s="4">
        <v>1121.46989934981</v>
      </c>
      <c r="Z81" s="4">
        <v>13.3116</v>
      </c>
      <c r="AA81" s="4">
        <v>1195419.2947138499</v>
      </c>
      <c r="AB81" s="4"/>
      <c r="AC81" s="4">
        <v>7.0374499999999998</v>
      </c>
      <c r="AD81" s="4">
        <v>38419.4441703802</v>
      </c>
    </row>
    <row r="82" spans="1:30">
      <c r="A82" s="3"/>
      <c r="B82" s="3"/>
      <c r="C82" s="3" t="s">
        <v>34</v>
      </c>
      <c r="D82" s="3"/>
      <c r="E82" s="3"/>
      <c r="F82" s="3" t="s">
        <v>147</v>
      </c>
      <c r="G82" s="3" t="s">
        <v>57</v>
      </c>
      <c r="H82" s="3"/>
      <c r="I82" s="2">
        <v>44377.490810185198</v>
      </c>
      <c r="J82" s="4"/>
      <c r="K82" s="4">
        <v>13.8049508939876</v>
      </c>
      <c r="L82" s="4">
        <v>5.5849000000000002</v>
      </c>
      <c r="M82" s="4">
        <v>496.87811661383</v>
      </c>
      <c r="N82" s="4"/>
      <c r="O82" s="4">
        <v>5.8389499999999996</v>
      </c>
      <c r="P82" s="4">
        <v>96896.726608513898</v>
      </c>
      <c r="Q82" s="4"/>
      <c r="R82" s="4">
        <v>0</v>
      </c>
      <c r="S82" s="4">
        <v>6.4732166666666702</v>
      </c>
      <c r="T82" s="4">
        <v>0</v>
      </c>
      <c r="U82" s="4"/>
      <c r="V82" s="4">
        <v>6.32545</v>
      </c>
      <c r="W82" s="4">
        <v>71856.395590567801</v>
      </c>
      <c r="X82" s="4"/>
      <c r="Y82" s="4">
        <v>1075.3981870392499</v>
      </c>
      <c r="Z82" s="4">
        <v>13.311633333333299</v>
      </c>
      <c r="AA82" s="4">
        <v>1151521.67119502</v>
      </c>
      <c r="AB82" s="4"/>
      <c r="AC82" s="4">
        <v>7.0374833333333298</v>
      </c>
      <c r="AD82" s="4">
        <v>38594.129811066101</v>
      </c>
    </row>
    <row r="83" spans="1:30">
      <c r="A83" s="3"/>
      <c r="B83" s="3"/>
      <c r="C83" s="3" t="s">
        <v>226</v>
      </c>
      <c r="D83" s="3"/>
      <c r="E83" s="3"/>
      <c r="F83" s="3" t="s">
        <v>154</v>
      </c>
      <c r="G83" s="3" t="s">
        <v>57</v>
      </c>
      <c r="H83" s="3"/>
      <c r="I83" s="2">
        <v>44377.505856481497</v>
      </c>
      <c r="J83" s="4"/>
      <c r="K83" s="4">
        <v>26.823538671797401</v>
      </c>
      <c r="L83" s="4">
        <v>5.5848666666666702</v>
      </c>
      <c r="M83" s="4">
        <v>954.86526102680796</v>
      </c>
      <c r="N83" s="4"/>
      <c r="O83" s="4">
        <v>5.8389166666666696</v>
      </c>
      <c r="P83" s="4">
        <v>95844.269485114695</v>
      </c>
      <c r="Q83" s="4"/>
      <c r="R83" s="4">
        <v>0</v>
      </c>
      <c r="S83" s="4">
        <v>6.7885833333333299</v>
      </c>
      <c r="T83" s="4">
        <v>0</v>
      </c>
      <c r="U83" s="4"/>
      <c r="V83" s="4">
        <v>6.32541666666667</v>
      </c>
      <c r="W83" s="4">
        <v>64227.2733921908</v>
      </c>
      <c r="X83" s="4"/>
      <c r="Y83" s="4">
        <v>1119.44987475637</v>
      </c>
      <c r="Z83" s="4">
        <v>13.3116</v>
      </c>
      <c r="AA83" s="4">
        <v>1127705.6631503301</v>
      </c>
      <c r="AB83" s="4"/>
      <c r="AC83" s="4">
        <v>7.0374499999999998</v>
      </c>
      <c r="AD83" s="4">
        <v>36308.603625506497</v>
      </c>
    </row>
    <row r="84" spans="1:30">
      <c r="A84" s="3"/>
      <c r="B84" s="3"/>
      <c r="C84" s="3" t="s">
        <v>225</v>
      </c>
      <c r="D84" s="3"/>
      <c r="E84" s="3"/>
      <c r="F84" s="3" t="s">
        <v>139</v>
      </c>
      <c r="G84" s="3" t="s">
        <v>57</v>
      </c>
      <c r="H84" s="3"/>
      <c r="I84" s="2">
        <v>44377.370462963001</v>
      </c>
      <c r="J84" s="4"/>
      <c r="K84" s="4">
        <v>0</v>
      </c>
      <c r="L84" s="4">
        <v>5.60218333333333</v>
      </c>
      <c r="M84" s="4">
        <v>0</v>
      </c>
      <c r="N84" s="4"/>
      <c r="O84" s="4">
        <v>5.8389499999999996</v>
      </c>
      <c r="P84" s="4">
        <v>101814.176811465</v>
      </c>
      <c r="Q84" s="4"/>
      <c r="R84" s="4">
        <v>0</v>
      </c>
      <c r="S84" s="4">
        <v>6.5682666666666698</v>
      </c>
      <c r="T84" s="4">
        <v>0</v>
      </c>
      <c r="U84" s="4"/>
      <c r="V84" s="4">
        <v>6.32545</v>
      </c>
      <c r="W84" s="4">
        <v>53855.592722172099</v>
      </c>
      <c r="X84" s="4"/>
      <c r="Y84" s="4">
        <v>1087.1884426161</v>
      </c>
      <c r="Z84" s="4">
        <v>13.311633333333299</v>
      </c>
      <c r="AA84" s="4">
        <v>1258996.5999410299</v>
      </c>
      <c r="AB84" s="4"/>
      <c r="AC84" s="4">
        <v>7.0331666666666699</v>
      </c>
      <c r="AD84" s="4">
        <v>41738.627877059698</v>
      </c>
    </row>
    <row r="85" spans="1:30">
      <c r="A85" s="3"/>
      <c r="B85" s="3"/>
      <c r="C85" s="3" t="s">
        <v>163</v>
      </c>
      <c r="D85" s="3"/>
      <c r="E85" s="3"/>
      <c r="F85" s="3" t="s">
        <v>268</v>
      </c>
      <c r="G85" s="3" t="s">
        <v>57</v>
      </c>
      <c r="H85" s="3"/>
      <c r="I85" s="2">
        <v>44377.385474536997</v>
      </c>
      <c r="J85" s="4"/>
      <c r="K85" s="4">
        <v>0</v>
      </c>
      <c r="L85" s="4">
        <v>5.6583166666666704</v>
      </c>
      <c r="M85" s="4">
        <v>0</v>
      </c>
      <c r="N85" s="4"/>
      <c r="O85" s="4">
        <v>5.8389166666666696</v>
      </c>
      <c r="P85" s="4">
        <v>102684.034253102</v>
      </c>
      <c r="Q85" s="4"/>
      <c r="R85" s="4">
        <v>0</v>
      </c>
      <c r="S85" s="4">
        <v>7.0823833333333299</v>
      </c>
      <c r="T85" s="4">
        <v>0</v>
      </c>
      <c r="U85" s="4"/>
      <c r="V85" s="4">
        <v>6.32541666666667</v>
      </c>
      <c r="W85" s="4">
        <v>80825.963265483602</v>
      </c>
      <c r="X85" s="4"/>
      <c r="Y85" s="4">
        <v>1133.65496673659</v>
      </c>
      <c r="Z85" s="4">
        <v>13.3116</v>
      </c>
      <c r="AA85" s="4">
        <v>1297511.32106236</v>
      </c>
      <c r="AB85" s="4"/>
      <c r="AC85" s="4">
        <v>7.0331333333333301</v>
      </c>
      <c r="AD85" s="4">
        <v>41252.350434296401</v>
      </c>
    </row>
    <row r="86" spans="1:30">
      <c r="A86" s="3"/>
      <c r="B86" s="3"/>
      <c r="C86" s="3" t="s">
        <v>263</v>
      </c>
      <c r="D86" s="3"/>
      <c r="E86" s="3"/>
      <c r="F86" s="3" t="s">
        <v>80</v>
      </c>
      <c r="G86" s="3" t="s">
        <v>57</v>
      </c>
      <c r="H86" s="3"/>
      <c r="I86" s="2">
        <v>44377.400601851798</v>
      </c>
      <c r="J86" s="4"/>
      <c r="K86" s="4">
        <v>0</v>
      </c>
      <c r="L86" s="4">
        <v>5.70156666666667</v>
      </c>
      <c r="M86" s="4">
        <v>0</v>
      </c>
      <c r="N86" s="4"/>
      <c r="O86" s="4">
        <v>5.8389499999999996</v>
      </c>
      <c r="P86" s="4">
        <v>103808.46920139701</v>
      </c>
      <c r="Q86" s="4"/>
      <c r="R86" s="4">
        <v>0</v>
      </c>
      <c r="S86" s="4">
        <v>6.3651999999999997</v>
      </c>
      <c r="T86" s="4">
        <v>0</v>
      </c>
      <c r="U86" s="4"/>
      <c r="V86" s="4">
        <v>6.32545</v>
      </c>
      <c r="W86" s="4">
        <v>78321.017898196995</v>
      </c>
      <c r="X86" s="4"/>
      <c r="Y86" s="4">
        <v>1458.26610008793</v>
      </c>
      <c r="Z86" s="4">
        <v>13.311633333333299</v>
      </c>
      <c r="AA86" s="4">
        <v>1476808.6857096399</v>
      </c>
      <c r="AB86" s="4"/>
      <c r="AC86" s="4">
        <v>7.0331666666666699</v>
      </c>
      <c r="AD86" s="4">
        <v>36501.0952085522</v>
      </c>
    </row>
    <row r="87" spans="1:30">
      <c r="A87" s="3"/>
      <c r="B87" s="3"/>
      <c r="C87" s="3" t="s">
        <v>229</v>
      </c>
      <c r="D87" s="3"/>
      <c r="E87" s="3"/>
      <c r="F87" s="3" t="s">
        <v>261</v>
      </c>
      <c r="G87" s="3" t="s">
        <v>57</v>
      </c>
      <c r="H87" s="3"/>
      <c r="I87" s="2">
        <v>44377.520914351902</v>
      </c>
      <c r="J87" s="4"/>
      <c r="K87" s="4">
        <v>28.124516868353201</v>
      </c>
      <c r="L87" s="4">
        <v>5.5849000000000002</v>
      </c>
      <c r="M87" s="4">
        <v>1017.8776835879301</v>
      </c>
      <c r="N87" s="4"/>
      <c r="O87" s="4">
        <v>5.8389499999999996</v>
      </c>
      <c r="P87" s="4">
        <v>97444.033228664193</v>
      </c>
      <c r="Q87" s="4"/>
      <c r="R87" s="4">
        <v>0</v>
      </c>
      <c r="S87" s="4">
        <v>6.4904999999999999</v>
      </c>
      <c r="T87" s="4">
        <v>0</v>
      </c>
      <c r="U87" s="4"/>
      <c r="V87" s="4">
        <v>6.32545</v>
      </c>
      <c r="W87" s="4">
        <v>69955.788092033603</v>
      </c>
      <c r="X87" s="4"/>
      <c r="Y87" s="4">
        <v>1065.55787343406</v>
      </c>
      <c r="Z87" s="4">
        <v>13.311633333333299</v>
      </c>
      <c r="AA87" s="4">
        <v>1107688.7220795699</v>
      </c>
      <c r="AB87" s="4"/>
      <c r="AC87" s="4">
        <v>7.0374833333333298</v>
      </c>
      <c r="AD87" s="4">
        <v>37467.880734615501</v>
      </c>
    </row>
    <row r="88" spans="1:30">
      <c r="A88" s="3"/>
      <c r="B88" s="3"/>
      <c r="C88" s="3" t="s">
        <v>39</v>
      </c>
      <c r="D88" s="3"/>
      <c r="E88" s="3"/>
      <c r="F88" s="3" t="s">
        <v>183</v>
      </c>
      <c r="G88" s="3" t="s">
        <v>57</v>
      </c>
      <c r="H88" s="3"/>
      <c r="I88" s="2">
        <v>44377.536018518498</v>
      </c>
      <c r="J88" s="4"/>
      <c r="K88" s="4">
        <v>26.3511062779294</v>
      </c>
      <c r="L88" s="4">
        <v>5.5891999999999999</v>
      </c>
      <c r="M88" s="4">
        <v>964.24433105214996</v>
      </c>
      <c r="N88" s="4"/>
      <c r="O88" s="4">
        <v>5.8432500000000003</v>
      </c>
      <c r="P88" s="4">
        <v>98520.5211653843</v>
      </c>
      <c r="Q88" s="4"/>
      <c r="R88" s="4">
        <v>0</v>
      </c>
      <c r="S88" s="4">
        <v>6.7281000000000004</v>
      </c>
      <c r="T88" s="4">
        <v>0</v>
      </c>
      <c r="U88" s="4"/>
      <c r="V88" s="4">
        <v>6.32541666666667</v>
      </c>
      <c r="W88" s="4">
        <v>73903.0638776696</v>
      </c>
      <c r="X88" s="4"/>
      <c r="Y88" s="4">
        <v>1040.6057860337201</v>
      </c>
      <c r="Z88" s="4">
        <v>13.3116</v>
      </c>
      <c r="AA88" s="4">
        <v>1208424.54631605</v>
      </c>
      <c r="AB88" s="4"/>
      <c r="AC88" s="4">
        <v>7.0374499999999998</v>
      </c>
      <c r="AD88" s="4">
        <v>41855.423410862299</v>
      </c>
    </row>
    <row r="89" spans="1:30">
      <c r="A89" s="3"/>
      <c r="B89" s="3"/>
      <c r="C89" s="3" t="s">
        <v>174</v>
      </c>
      <c r="D89" s="3"/>
      <c r="E89" s="3"/>
      <c r="F89" s="3" t="s">
        <v>200</v>
      </c>
      <c r="G89" s="3" t="s">
        <v>57</v>
      </c>
      <c r="H89" s="3"/>
      <c r="I89" s="2">
        <v>44377.551053240699</v>
      </c>
      <c r="J89" s="4"/>
      <c r="K89" s="4">
        <v>41.424391524652002</v>
      </c>
      <c r="L89" s="4">
        <v>5.5892166666666698</v>
      </c>
      <c r="M89" s="4">
        <v>1503.83594876507</v>
      </c>
      <c r="N89" s="4"/>
      <c r="O89" s="4">
        <v>5.8432833333333303</v>
      </c>
      <c r="P89" s="4">
        <v>97754.347443765204</v>
      </c>
      <c r="Q89" s="4"/>
      <c r="R89" s="4">
        <v>0</v>
      </c>
      <c r="S89" s="4">
        <v>6.5552999999999999</v>
      </c>
      <c r="T89" s="4">
        <v>0</v>
      </c>
      <c r="U89" s="4"/>
      <c r="V89" s="4">
        <v>6.32545</v>
      </c>
      <c r="W89" s="4">
        <v>66204.928894449797</v>
      </c>
      <c r="X89" s="4"/>
      <c r="Y89" s="4">
        <v>1023.87298144368</v>
      </c>
      <c r="Z89" s="4">
        <v>13.311633333333299</v>
      </c>
      <c r="AA89" s="4">
        <v>1146286.3276239701</v>
      </c>
      <c r="AB89" s="4"/>
      <c r="AC89" s="4">
        <v>7.0374833333333298</v>
      </c>
      <c r="AD89" s="4">
        <v>40352.037384862699</v>
      </c>
    </row>
    <row r="90" spans="1:30">
      <c r="A90" s="3"/>
      <c r="B90" s="3"/>
      <c r="C90" s="3" t="s">
        <v>164</v>
      </c>
      <c r="D90" s="3"/>
      <c r="E90" s="3"/>
      <c r="F90" s="3" t="s">
        <v>94</v>
      </c>
      <c r="G90" s="3" t="s">
        <v>57</v>
      </c>
      <c r="H90" s="3"/>
      <c r="I90" s="2">
        <v>44377.415578703702</v>
      </c>
      <c r="J90" s="4"/>
      <c r="K90" s="4">
        <v>34.544621755586199</v>
      </c>
      <c r="L90" s="4">
        <v>5.5891999999999999</v>
      </c>
      <c r="M90" s="4">
        <v>1330.8714787741901</v>
      </c>
      <c r="N90" s="4"/>
      <c r="O90" s="4">
        <v>5.8432500000000003</v>
      </c>
      <c r="P90" s="4">
        <v>103734.47319658</v>
      </c>
      <c r="Q90" s="4"/>
      <c r="R90" s="4">
        <v>0</v>
      </c>
      <c r="S90" s="4">
        <v>6.3176333333333297</v>
      </c>
      <c r="T90" s="4">
        <v>0</v>
      </c>
      <c r="U90" s="4"/>
      <c r="V90" s="4">
        <v>6.32541666666667</v>
      </c>
      <c r="W90" s="4">
        <v>76418.854440370997</v>
      </c>
      <c r="X90" s="4"/>
      <c r="Y90" s="4">
        <v>473.60240633063398</v>
      </c>
      <c r="Z90" s="4">
        <v>13.3116</v>
      </c>
      <c r="AA90" s="4">
        <v>618456.54784440994</v>
      </c>
      <c r="AB90" s="4"/>
      <c r="AC90" s="4">
        <v>7.0374499999999998</v>
      </c>
      <c r="AD90" s="4">
        <v>47066.697793556399</v>
      </c>
    </row>
    <row r="91" spans="1:30">
      <c r="A91" s="3"/>
      <c r="B91" s="3"/>
      <c r="C91" s="3" t="s">
        <v>74</v>
      </c>
      <c r="D91" s="3"/>
      <c r="E91" s="3"/>
      <c r="F91" s="3" t="s">
        <v>193</v>
      </c>
      <c r="G91" s="3" t="s">
        <v>57</v>
      </c>
      <c r="H91" s="3"/>
      <c r="I91" s="2">
        <v>44377.430555555598</v>
      </c>
      <c r="J91" s="4"/>
      <c r="K91" s="4">
        <v>0</v>
      </c>
      <c r="L91" s="4">
        <v>5.5805833333333297</v>
      </c>
      <c r="M91" s="4">
        <v>0</v>
      </c>
      <c r="N91" s="4"/>
      <c r="O91" s="4">
        <v>5.83463333333333</v>
      </c>
      <c r="P91" s="4">
        <v>107780.94616660901</v>
      </c>
      <c r="Q91" s="4"/>
      <c r="R91" s="4">
        <v>0</v>
      </c>
      <c r="S91" s="4">
        <v>6.5077833333333297</v>
      </c>
      <c r="T91" s="4">
        <v>0</v>
      </c>
      <c r="U91" s="4"/>
      <c r="V91" s="4">
        <v>6.3211333333333304</v>
      </c>
      <c r="W91" s="4">
        <v>87243.071684651397</v>
      </c>
      <c r="X91" s="4"/>
      <c r="Y91" s="4">
        <v>309.48440140492801</v>
      </c>
      <c r="Z91" s="4">
        <v>13.311633333333299</v>
      </c>
      <c r="AA91" s="4">
        <v>346655.71886707703</v>
      </c>
      <c r="AB91" s="4"/>
      <c r="AC91" s="4">
        <v>7.0331666666666699</v>
      </c>
      <c r="AD91" s="4">
        <v>40371.793410125603</v>
      </c>
    </row>
    <row r="92" spans="1:30">
      <c r="A92" s="3"/>
      <c r="B92" s="3"/>
      <c r="C92" s="3" t="s">
        <v>176</v>
      </c>
      <c r="D92" s="3"/>
      <c r="E92" s="3"/>
      <c r="F92" s="3" t="s">
        <v>175</v>
      </c>
      <c r="G92" s="3" t="s">
        <v>57</v>
      </c>
      <c r="H92" s="3"/>
      <c r="I92" s="2">
        <v>44377.445636574099</v>
      </c>
      <c r="J92" s="4"/>
      <c r="K92" s="4">
        <v>43.628661216800701</v>
      </c>
      <c r="L92" s="4">
        <v>5.5935166666666696</v>
      </c>
      <c r="M92" s="4">
        <v>1603.8994127931601</v>
      </c>
      <c r="N92" s="4"/>
      <c r="O92" s="4">
        <v>5.8475666666666699</v>
      </c>
      <c r="P92" s="4">
        <v>98993.070025817797</v>
      </c>
      <c r="Q92" s="4"/>
      <c r="R92" s="4">
        <v>0</v>
      </c>
      <c r="S92" s="4">
        <v>6.9441166666666696</v>
      </c>
      <c r="T92" s="4">
        <v>0</v>
      </c>
      <c r="U92" s="4"/>
      <c r="V92" s="4">
        <v>6.32541666666667</v>
      </c>
      <c r="W92" s="4">
        <v>71553.662639456801</v>
      </c>
      <c r="X92" s="4"/>
      <c r="Y92" s="4">
        <v>577.50732209710395</v>
      </c>
      <c r="Z92" s="4">
        <v>13.3116</v>
      </c>
      <c r="AA92" s="4">
        <v>622567.30591517396</v>
      </c>
      <c r="AB92" s="4"/>
      <c r="AC92" s="4">
        <v>7.0374499999999998</v>
      </c>
      <c r="AD92" s="4">
        <v>38855.030363592799</v>
      </c>
    </row>
    <row r="93" spans="1:30">
      <c r="A93" s="3"/>
      <c r="B93" s="3"/>
      <c r="C93" s="3" t="s">
        <v>238</v>
      </c>
      <c r="D93" s="3"/>
      <c r="E93" s="3"/>
      <c r="F93" s="3" t="s">
        <v>17</v>
      </c>
      <c r="G93" s="3" t="s">
        <v>57</v>
      </c>
      <c r="H93" s="3"/>
      <c r="I93" s="2">
        <v>44378.095937500002</v>
      </c>
      <c r="J93" s="4"/>
      <c r="K93" s="4">
        <v>0</v>
      </c>
      <c r="L93" s="4">
        <v>5.6972333333333296</v>
      </c>
      <c r="M93" s="4">
        <v>0</v>
      </c>
      <c r="N93" s="4"/>
      <c r="O93" s="4">
        <v>5.83463333333333</v>
      </c>
      <c r="P93" s="4">
        <v>105380.899281206</v>
      </c>
      <c r="Q93" s="4"/>
      <c r="R93" s="4">
        <v>1229.77304892661</v>
      </c>
      <c r="S93" s="4">
        <v>6.4256833333333301</v>
      </c>
      <c r="T93" s="4">
        <v>1673.7495902881899</v>
      </c>
      <c r="U93" s="4"/>
      <c r="V93" s="4">
        <v>6.32545</v>
      </c>
      <c r="W93" s="4">
        <v>67809.210911408198</v>
      </c>
      <c r="X93" s="4"/>
      <c r="Y93" s="4">
        <v>0.67028498709027595</v>
      </c>
      <c r="Z93" s="4">
        <v>13.315950000000001</v>
      </c>
      <c r="AA93" s="4">
        <v>881.71360398054401</v>
      </c>
      <c r="AB93" s="4"/>
      <c r="AC93" s="4">
        <v>7.0374833333333298</v>
      </c>
      <c r="AD93" s="4">
        <v>47411.804717513201</v>
      </c>
    </row>
    <row r="94" spans="1:30">
      <c r="A94" s="3"/>
      <c r="B94" s="3"/>
      <c r="C94" s="3" t="s">
        <v>195</v>
      </c>
      <c r="D94" s="3"/>
      <c r="E94" s="3"/>
      <c r="F94" s="3" t="s">
        <v>42</v>
      </c>
      <c r="G94" s="3" t="s">
        <v>57</v>
      </c>
      <c r="H94" s="3"/>
      <c r="I94" s="2">
        <v>44378.111180555599</v>
      </c>
      <c r="J94" s="4"/>
      <c r="K94" s="4">
        <v>0</v>
      </c>
      <c r="L94" s="4">
        <v>5.7015333333333302</v>
      </c>
      <c r="M94" s="4">
        <v>0</v>
      </c>
      <c r="N94" s="4"/>
      <c r="O94" s="4">
        <v>5.8346</v>
      </c>
      <c r="P94" s="4">
        <v>113815.10941873401</v>
      </c>
      <c r="Q94" s="4"/>
      <c r="R94" s="4">
        <v>1122.20005806724</v>
      </c>
      <c r="S94" s="4">
        <v>6.4256500000000001</v>
      </c>
      <c r="T94" s="4">
        <v>1839.06375320813</v>
      </c>
      <c r="U94" s="4"/>
      <c r="V94" s="4">
        <v>6.32541666666667</v>
      </c>
      <c r="W94" s="4">
        <v>82278.271266595199</v>
      </c>
      <c r="X94" s="4"/>
      <c r="Y94" s="4">
        <v>0.47833630645158698</v>
      </c>
      <c r="Z94" s="4">
        <v>13.3159166666667</v>
      </c>
      <c r="AA94" s="4">
        <v>682.45364187186499</v>
      </c>
      <c r="AB94" s="4"/>
      <c r="AC94" s="4">
        <v>7.0374499999999998</v>
      </c>
      <c r="AD94" s="4">
        <v>51423.099216801304</v>
      </c>
    </row>
    <row r="95" spans="1:30">
      <c r="A95" s="3"/>
      <c r="B95" s="3"/>
      <c r="C95" s="3" t="s">
        <v>177</v>
      </c>
      <c r="D95" s="3"/>
      <c r="E95" s="3"/>
      <c r="F95" s="3" t="s">
        <v>184</v>
      </c>
      <c r="G95" s="3" t="s">
        <v>57</v>
      </c>
      <c r="H95" s="3"/>
      <c r="I95" s="2">
        <v>44378.126388888901</v>
      </c>
      <c r="J95" s="4"/>
      <c r="K95" s="4">
        <v>0</v>
      </c>
      <c r="L95" s="4">
        <v>5.70156666666667</v>
      </c>
      <c r="M95" s="4">
        <v>0</v>
      </c>
      <c r="N95" s="4"/>
      <c r="O95" s="4">
        <v>5.83463333333333</v>
      </c>
      <c r="P95" s="4">
        <v>109996.536367086</v>
      </c>
      <c r="Q95" s="4"/>
      <c r="R95" s="4">
        <v>1256.1778601763299</v>
      </c>
      <c r="S95" s="4">
        <v>6.4256833333333301</v>
      </c>
      <c r="T95" s="4">
        <v>2222.0802637910001</v>
      </c>
      <c r="U95" s="4"/>
      <c r="V95" s="4">
        <v>6.32545</v>
      </c>
      <c r="W95" s="4">
        <v>87966.428604383298</v>
      </c>
      <c r="X95" s="4"/>
      <c r="Y95" s="4">
        <v>0.49326031048413299</v>
      </c>
      <c r="Z95" s="4">
        <v>13.311633333333299</v>
      </c>
      <c r="AA95" s="4">
        <v>740.007538458932</v>
      </c>
      <c r="AB95" s="4"/>
      <c r="AC95" s="4">
        <v>7.0374833333333298</v>
      </c>
      <c r="AD95" s="4">
        <v>54072.744065856503</v>
      </c>
    </row>
    <row r="96" spans="1:30">
      <c r="A96" s="3"/>
      <c r="B96" s="3"/>
      <c r="C96" s="3" t="s">
        <v>20</v>
      </c>
      <c r="D96" s="3" t="s">
        <v>248</v>
      </c>
      <c r="E96" s="3" t="s">
        <v>248</v>
      </c>
      <c r="F96" s="3" t="s">
        <v>90</v>
      </c>
      <c r="G96" s="3" t="s">
        <v>57</v>
      </c>
      <c r="H96" s="3" t="s">
        <v>248</v>
      </c>
      <c r="I96" s="2">
        <v>44378.156782407401</v>
      </c>
      <c r="J96" s="4"/>
      <c r="K96" s="4">
        <v>0</v>
      </c>
      <c r="L96" s="4">
        <v>5.8743833333333297</v>
      </c>
      <c r="M96" s="4">
        <v>0</v>
      </c>
      <c r="N96" s="4"/>
      <c r="O96" s="4">
        <v>6.4395166666666697</v>
      </c>
      <c r="P96" s="4">
        <v>2323.1402891489702</v>
      </c>
      <c r="Q96" s="4"/>
      <c r="R96" s="4">
        <v>0</v>
      </c>
      <c r="S96" s="4">
        <v>6.43</v>
      </c>
      <c r="T96" s="4">
        <v>0</v>
      </c>
      <c r="U96" s="4"/>
      <c r="V96" s="4">
        <v>6.3211333333333304</v>
      </c>
      <c r="W96" s="4">
        <v>0</v>
      </c>
      <c r="X96" s="4"/>
      <c r="Y96" s="4"/>
      <c r="Z96" s="4">
        <v>13.311633333333299</v>
      </c>
      <c r="AA96" s="4">
        <v>18560.476022203398</v>
      </c>
      <c r="AB96" s="4"/>
      <c r="AC96" s="4">
        <v>7.5386666666666704</v>
      </c>
      <c r="AD96" s="4">
        <v>0</v>
      </c>
    </row>
    <row r="97" spans="1:30">
      <c r="A97" s="3"/>
      <c r="B97" s="3"/>
      <c r="C97" s="3" t="s">
        <v>178</v>
      </c>
      <c r="D97" s="3" t="s">
        <v>248</v>
      </c>
      <c r="E97" s="3" t="s">
        <v>248</v>
      </c>
      <c r="F97" s="3" t="s">
        <v>247</v>
      </c>
      <c r="G97" s="3" t="s">
        <v>57</v>
      </c>
      <c r="H97" s="3" t="s">
        <v>265</v>
      </c>
      <c r="I97" s="2">
        <v>44378.171990740702</v>
      </c>
      <c r="J97" s="4"/>
      <c r="K97" s="4">
        <v>0</v>
      </c>
      <c r="L97" s="4">
        <v>5.6799166666666698</v>
      </c>
      <c r="M97" s="4">
        <v>0</v>
      </c>
      <c r="N97" s="4"/>
      <c r="O97" s="4">
        <v>6.4826833333333296</v>
      </c>
      <c r="P97" s="4">
        <v>1946.1316097737799</v>
      </c>
      <c r="Q97" s="4"/>
      <c r="R97" s="4">
        <v>0</v>
      </c>
      <c r="S97" s="4">
        <v>6.5077499999999997</v>
      </c>
      <c r="T97" s="4">
        <v>0</v>
      </c>
      <c r="U97" s="4"/>
      <c r="V97" s="4">
        <v>6.1741999999999999</v>
      </c>
      <c r="W97" s="4">
        <v>0</v>
      </c>
      <c r="X97" s="4"/>
      <c r="Y97" s="4"/>
      <c r="Z97" s="4">
        <v>13.3116</v>
      </c>
      <c r="AA97" s="4">
        <v>8224.6324278497395</v>
      </c>
      <c r="AB97" s="4"/>
      <c r="AC97" s="4">
        <v>7.0633666666666697</v>
      </c>
      <c r="AD97" s="4">
        <v>0</v>
      </c>
    </row>
    <row r="98" spans="1:30">
      <c r="A98" s="3"/>
      <c r="B98" s="3"/>
      <c r="C98" s="3" t="s">
        <v>289</v>
      </c>
      <c r="D98" s="3" t="s">
        <v>248</v>
      </c>
      <c r="E98" s="3" t="s">
        <v>248</v>
      </c>
      <c r="F98" s="3" t="s">
        <v>91</v>
      </c>
      <c r="G98" s="3" t="s">
        <v>57</v>
      </c>
      <c r="H98" s="3" t="s">
        <v>248</v>
      </c>
      <c r="I98" s="2">
        <v>44378.187118055597</v>
      </c>
      <c r="J98" s="4"/>
      <c r="K98" s="4">
        <v>0</v>
      </c>
      <c r="L98" s="4">
        <v>5.6972333333333296</v>
      </c>
      <c r="M98" s="4">
        <v>0</v>
      </c>
      <c r="N98" s="4"/>
      <c r="O98" s="4">
        <v>6.4049500000000004</v>
      </c>
      <c r="P98" s="4">
        <v>1138.6253055357099</v>
      </c>
      <c r="Q98" s="4"/>
      <c r="R98" s="4"/>
      <c r="S98" s="4">
        <v>6.4084000000000003</v>
      </c>
      <c r="T98" s="4">
        <v>16666.191500056801</v>
      </c>
      <c r="U98" s="4"/>
      <c r="V98" s="4">
        <v>6.1310333333333302</v>
      </c>
      <c r="W98" s="4">
        <v>0</v>
      </c>
      <c r="X98" s="4"/>
      <c r="Y98" s="4"/>
      <c r="Z98" s="4">
        <v>13.315950000000001</v>
      </c>
      <c r="AA98" s="4">
        <v>3996.6766801716199</v>
      </c>
      <c r="AB98" s="4"/>
      <c r="AC98" s="4">
        <v>7.0374833333333298</v>
      </c>
      <c r="AD98" s="4">
        <v>0</v>
      </c>
    </row>
    <row r="99" spans="1:30">
      <c r="A99" s="3"/>
      <c r="B99" s="3"/>
      <c r="C99" s="3" t="s">
        <v>84</v>
      </c>
      <c r="D99" s="3" t="s">
        <v>248</v>
      </c>
      <c r="E99" s="3" t="s">
        <v>248</v>
      </c>
      <c r="F99" s="3" t="s">
        <v>155</v>
      </c>
      <c r="G99" s="3" t="s">
        <v>57</v>
      </c>
      <c r="H99" s="3" t="s">
        <v>248</v>
      </c>
      <c r="I99" s="2">
        <v>44378.308807870402</v>
      </c>
      <c r="J99" s="4"/>
      <c r="K99" s="4">
        <v>0</v>
      </c>
      <c r="L99" s="4">
        <v>5.5244166666666699</v>
      </c>
      <c r="M99" s="4">
        <v>0</v>
      </c>
      <c r="N99" s="4"/>
      <c r="O99" s="4">
        <v>5.8519166666666704</v>
      </c>
      <c r="P99" s="4">
        <v>154.96668834753501</v>
      </c>
      <c r="Q99" s="4"/>
      <c r="R99" s="4">
        <v>0</v>
      </c>
      <c r="S99" s="4">
        <v>6.5164166666666699</v>
      </c>
      <c r="T99" s="4">
        <v>0</v>
      </c>
      <c r="U99" s="4"/>
      <c r="V99" s="4">
        <v>6.3211333333333304</v>
      </c>
      <c r="W99" s="4">
        <v>0</v>
      </c>
      <c r="X99" s="4"/>
      <c r="Y99" s="4">
        <v>0</v>
      </c>
      <c r="Z99" s="4">
        <v>13.315950000000001</v>
      </c>
      <c r="AA99" s="4">
        <v>0</v>
      </c>
      <c r="AB99" s="4"/>
      <c r="AC99" s="4">
        <v>7.0720499999999999</v>
      </c>
      <c r="AD99" s="4">
        <v>0</v>
      </c>
    </row>
    <row r="100" spans="1:30">
      <c r="A100" s="3"/>
      <c r="B100" s="3"/>
      <c r="C100" s="3" t="s">
        <v>271</v>
      </c>
      <c r="D100" s="3" t="s">
        <v>248</v>
      </c>
      <c r="E100" s="3" t="s">
        <v>248</v>
      </c>
      <c r="F100" s="3" t="s">
        <v>27</v>
      </c>
      <c r="G100" s="3" t="s">
        <v>57</v>
      </c>
      <c r="H100" s="3" t="s">
        <v>248</v>
      </c>
      <c r="I100" s="2">
        <v>44378.323923611097</v>
      </c>
      <c r="J100" s="4"/>
      <c r="K100" s="4">
        <v>0</v>
      </c>
      <c r="L100" s="4">
        <v>6.0255666666666698</v>
      </c>
      <c r="M100" s="4">
        <v>0</v>
      </c>
      <c r="N100" s="4"/>
      <c r="O100" s="4">
        <v>6.0117500000000001</v>
      </c>
      <c r="P100" s="4">
        <v>189.37296212369901</v>
      </c>
      <c r="Q100" s="4"/>
      <c r="R100" s="4">
        <v>0</v>
      </c>
      <c r="S100" s="4">
        <v>6.5811999999999999</v>
      </c>
      <c r="T100" s="4">
        <v>0</v>
      </c>
      <c r="U100" s="4"/>
      <c r="V100" s="4">
        <v>6.3340666666666703</v>
      </c>
      <c r="W100" s="4">
        <v>0</v>
      </c>
      <c r="X100" s="4"/>
      <c r="Y100" s="4"/>
      <c r="Z100" s="4">
        <v>13.3116</v>
      </c>
      <c r="AA100" s="4">
        <v>15426.295465986201</v>
      </c>
      <c r="AB100" s="4"/>
      <c r="AC100" s="4">
        <v>7.0115166666666697</v>
      </c>
      <c r="AD100" s="4">
        <v>0</v>
      </c>
    </row>
    <row r="101" spans="1:30">
      <c r="A101" s="3"/>
      <c r="B101" s="3"/>
      <c r="C101" s="3" t="s">
        <v>0</v>
      </c>
      <c r="D101" s="3" t="s">
        <v>248</v>
      </c>
      <c r="E101" s="3" t="s">
        <v>248</v>
      </c>
      <c r="F101" s="3" t="s">
        <v>104</v>
      </c>
      <c r="G101" s="3" t="s">
        <v>57</v>
      </c>
      <c r="H101" s="3" t="s">
        <v>284</v>
      </c>
      <c r="I101" s="2">
        <v>44378.339062500003</v>
      </c>
      <c r="J101" s="4"/>
      <c r="K101" s="4">
        <v>0</v>
      </c>
      <c r="L101" s="4">
        <v>5.7534000000000001</v>
      </c>
      <c r="M101" s="4">
        <v>0</v>
      </c>
      <c r="N101" s="4"/>
      <c r="O101" s="4">
        <v>6.2537333333333303</v>
      </c>
      <c r="P101" s="4">
        <v>257.707713939229</v>
      </c>
      <c r="Q101" s="4"/>
      <c r="R101" s="4">
        <v>0</v>
      </c>
      <c r="S101" s="4">
        <v>6.8059000000000003</v>
      </c>
      <c r="T101" s="4">
        <v>0</v>
      </c>
      <c r="U101" s="4"/>
      <c r="V101" s="4">
        <v>6.1396666666666704</v>
      </c>
      <c r="W101" s="4">
        <v>0</v>
      </c>
      <c r="X101" s="4"/>
      <c r="Y101" s="4"/>
      <c r="Z101" s="4">
        <v>13.311633333333299</v>
      </c>
      <c r="AA101" s="4">
        <v>27437.300502329999</v>
      </c>
      <c r="AB101" s="4"/>
      <c r="AC101" s="4">
        <v>6.8819333333333299</v>
      </c>
      <c r="AD101" s="4">
        <v>0</v>
      </c>
    </row>
    <row r="102" spans="1:30">
      <c r="A102" s="3"/>
      <c r="B102" s="3"/>
      <c r="C102" s="3" t="s">
        <v>7</v>
      </c>
      <c r="D102" s="3" t="s">
        <v>248</v>
      </c>
      <c r="E102" s="3" t="s">
        <v>248</v>
      </c>
      <c r="F102" s="3" t="s">
        <v>201</v>
      </c>
      <c r="G102" s="3" t="s">
        <v>57</v>
      </c>
      <c r="H102" s="3" t="s">
        <v>248</v>
      </c>
      <c r="I102" s="2">
        <v>44378.202256944402</v>
      </c>
      <c r="J102" s="4"/>
      <c r="K102" s="4">
        <v>0</v>
      </c>
      <c r="L102" s="4">
        <v>5.23058333333333</v>
      </c>
      <c r="M102" s="4">
        <v>0</v>
      </c>
      <c r="N102" s="4"/>
      <c r="O102" s="4">
        <v>6.6555166666666699</v>
      </c>
      <c r="P102" s="4">
        <v>1999.60074333239</v>
      </c>
      <c r="Q102" s="4"/>
      <c r="R102" s="4">
        <v>0</v>
      </c>
      <c r="S102" s="4">
        <v>6.3781333333333299</v>
      </c>
      <c r="T102" s="4">
        <v>0</v>
      </c>
      <c r="U102" s="4"/>
      <c r="V102" s="4">
        <v>6.4248000000000003</v>
      </c>
      <c r="W102" s="4">
        <v>0</v>
      </c>
      <c r="X102" s="4"/>
      <c r="Y102" s="4"/>
      <c r="Z102" s="4">
        <v>13.3159166666667</v>
      </c>
      <c r="AA102" s="4">
        <v>4096.1720046923301</v>
      </c>
      <c r="AB102" s="4"/>
      <c r="AC102" s="4">
        <v>6.8516666666666701</v>
      </c>
      <c r="AD102" s="4">
        <v>0</v>
      </c>
    </row>
    <row r="103" spans="1:30">
      <c r="A103" s="3"/>
      <c r="B103" s="3"/>
      <c r="C103" s="3" t="s">
        <v>131</v>
      </c>
      <c r="D103" s="3" t="s">
        <v>248</v>
      </c>
      <c r="E103" s="3" t="s">
        <v>248</v>
      </c>
      <c r="F103" s="3" t="s">
        <v>270</v>
      </c>
      <c r="G103" s="3" t="s">
        <v>57</v>
      </c>
      <c r="H103" s="3" t="s">
        <v>248</v>
      </c>
      <c r="I103" s="2">
        <v>44378.217523148101</v>
      </c>
      <c r="J103" s="4"/>
      <c r="K103" s="4">
        <v>0</v>
      </c>
      <c r="L103" s="4">
        <v>5.9651166666666704</v>
      </c>
      <c r="M103" s="4">
        <v>0</v>
      </c>
      <c r="N103" s="4"/>
      <c r="O103" s="4">
        <v>5.7568666666666699</v>
      </c>
      <c r="P103" s="4">
        <v>147.75479626655601</v>
      </c>
      <c r="Q103" s="4"/>
      <c r="R103" s="4"/>
      <c r="S103" s="4">
        <v>6.4170499999999997</v>
      </c>
      <c r="T103" s="4">
        <v>25704.2913003945</v>
      </c>
      <c r="U103" s="4"/>
      <c r="V103" s="4">
        <v>6.2995333333333301</v>
      </c>
      <c r="W103" s="4">
        <v>0</v>
      </c>
      <c r="X103" s="4"/>
      <c r="Y103" s="4"/>
      <c r="Z103" s="4">
        <v>13.311633333333299</v>
      </c>
      <c r="AA103" s="4">
        <v>3845.4913815916402</v>
      </c>
      <c r="AB103" s="4"/>
      <c r="AC103" s="4">
        <v>7.1325333333333303</v>
      </c>
      <c r="AD103" s="4">
        <v>0</v>
      </c>
    </row>
    <row r="104" spans="1:30">
      <c r="A104" s="3"/>
      <c r="B104" s="3"/>
      <c r="C104" s="3" t="s">
        <v>199</v>
      </c>
      <c r="D104" s="3" t="s">
        <v>248</v>
      </c>
      <c r="E104" s="3" t="s">
        <v>248</v>
      </c>
      <c r="F104" s="3" t="s">
        <v>215</v>
      </c>
      <c r="G104" s="3" t="s">
        <v>57</v>
      </c>
      <c r="H104" s="3" t="s">
        <v>248</v>
      </c>
      <c r="I104" s="2">
        <v>44378.232662037</v>
      </c>
      <c r="J104" s="4"/>
      <c r="K104" s="4">
        <v>0</v>
      </c>
      <c r="L104" s="4">
        <v>5.4682166666666703</v>
      </c>
      <c r="M104" s="4">
        <v>0</v>
      </c>
      <c r="N104" s="4"/>
      <c r="O104" s="4">
        <v>6.5907</v>
      </c>
      <c r="P104" s="4">
        <v>1227.5330491959101</v>
      </c>
      <c r="Q104" s="4"/>
      <c r="R104" s="4">
        <v>0</v>
      </c>
      <c r="S104" s="4">
        <v>6.5509500000000003</v>
      </c>
      <c r="T104" s="4">
        <v>0</v>
      </c>
      <c r="U104" s="4"/>
      <c r="V104" s="4">
        <v>6.2995000000000001</v>
      </c>
      <c r="W104" s="4">
        <v>0</v>
      </c>
      <c r="X104" s="4"/>
      <c r="Y104" s="4"/>
      <c r="Z104" s="4">
        <v>13.3159166666667</v>
      </c>
      <c r="AA104" s="4">
        <v>2703.5365743193902</v>
      </c>
      <c r="AB104" s="4"/>
      <c r="AC104" s="4">
        <v>7.1152166666666696</v>
      </c>
      <c r="AD104" s="4">
        <v>0</v>
      </c>
    </row>
    <row r="105" spans="1:30">
      <c r="A105" s="3"/>
      <c r="B105" s="3"/>
      <c r="C105" s="3" t="s">
        <v>291</v>
      </c>
      <c r="D105" s="3" t="s">
        <v>248</v>
      </c>
      <c r="E105" s="3" t="s">
        <v>248</v>
      </c>
      <c r="F105" s="3" t="s">
        <v>1</v>
      </c>
      <c r="G105" s="3" t="s">
        <v>57</v>
      </c>
      <c r="H105" s="3" t="s">
        <v>284</v>
      </c>
      <c r="I105" s="2">
        <v>44378.354247685202</v>
      </c>
      <c r="J105" s="4"/>
      <c r="K105" s="4">
        <v>0</v>
      </c>
      <c r="L105" s="4">
        <v>5.6583166666666704</v>
      </c>
      <c r="M105" s="4">
        <v>0</v>
      </c>
      <c r="N105" s="4"/>
      <c r="O105" s="4">
        <v>5.8259666666666696</v>
      </c>
      <c r="P105" s="4">
        <v>112.624708807574</v>
      </c>
      <c r="Q105" s="4"/>
      <c r="R105" s="4">
        <v>0</v>
      </c>
      <c r="S105" s="4">
        <v>6.7021666666666704</v>
      </c>
      <c r="T105" s="4">
        <v>0</v>
      </c>
      <c r="U105" s="4"/>
      <c r="V105" s="4">
        <v>6.3470166666666703</v>
      </c>
      <c r="W105" s="4">
        <v>0</v>
      </c>
      <c r="X105" s="4"/>
      <c r="Y105" s="4"/>
      <c r="Z105" s="4">
        <v>13.3116</v>
      </c>
      <c r="AA105" s="4">
        <v>30892.204618613501</v>
      </c>
      <c r="AB105" s="4"/>
      <c r="AC105" s="4">
        <v>6.67451666666667</v>
      </c>
      <c r="AD105" s="4">
        <v>0</v>
      </c>
    </row>
    <row r="106" spans="1:30">
      <c r="A106" s="3"/>
      <c r="B106" s="3"/>
      <c r="C106" s="3" t="s">
        <v>56</v>
      </c>
      <c r="D106" s="3" t="s">
        <v>248</v>
      </c>
      <c r="E106" s="3" t="s">
        <v>248</v>
      </c>
      <c r="F106" s="3" t="s">
        <v>25</v>
      </c>
      <c r="G106" s="3" t="s">
        <v>57</v>
      </c>
      <c r="H106" s="3" t="s">
        <v>284</v>
      </c>
      <c r="I106" s="2">
        <v>44378.369375000002</v>
      </c>
      <c r="J106" s="4"/>
      <c r="K106" s="4">
        <v>0</v>
      </c>
      <c r="L106" s="4">
        <v>6.2977999999999996</v>
      </c>
      <c r="M106" s="4">
        <v>0</v>
      </c>
      <c r="N106" s="4"/>
      <c r="O106" s="4">
        <v>6.2234833333333297</v>
      </c>
      <c r="P106" s="4">
        <v>234.59647720528099</v>
      </c>
      <c r="Q106" s="4"/>
      <c r="R106" s="4">
        <v>0</v>
      </c>
      <c r="S106" s="4">
        <v>6.5336999999999996</v>
      </c>
      <c r="T106" s="4">
        <v>0</v>
      </c>
      <c r="U106" s="4"/>
      <c r="V106" s="4">
        <v>6.5198833333333299</v>
      </c>
      <c r="W106" s="4">
        <v>0</v>
      </c>
      <c r="X106" s="4"/>
      <c r="Y106" s="4"/>
      <c r="Z106" s="4">
        <v>13.311633333333299</v>
      </c>
      <c r="AA106" s="4">
        <v>56667.539986480202</v>
      </c>
      <c r="AB106" s="4"/>
      <c r="AC106" s="4">
        <v>6.6399833333333298</v>
      </c>
      <c r="AD106" s="4">
        <v>0</v>
      </c>
    </row>
    <row r="107" spans="1:30">
      <c r="A107" s="3"/>
      <c r="B107" s="3"/>
      <c r="C107" s="3" t="s">
        <v>66</v>
      </c>
      <c r="D107" s="3" t="s">
        <v>248</v>
      </c>
      <c r="E107" s="3" t="s">
        <v>248</v>
      </c>
      <c r="F107" s="3" t="s">
        <v>109</v>
      </c>
      <c r="G107" s="3" t="s">
        <v>57</v>
      </c>
      <c r="H107" s="3" t="s">
        <v>284</v>
      </c>
      <c r="I107" s="2">
        <v>44378.384525463</v>
      </c>
      <c r="J107" s="4"/>
      <c r="K107" s="4">
        <v>0</v>
      </c>
      <c r="L107" s="4">
        <v>6.4057833333333303</v>
      </c>
      <c r="M107" s="4">
        <v>0</v>
      </c>
      <c r="N107" s="4"/>
      <c r="O107" s="4">
        <v>6.5690999999999997</v>
      </c>
      <c r="P107" s="4">
        <v>130.50928461892201</v>
      </c>
      <c r="Q107" s="4"/>
      <c r="R107" s="4">
        <v>0</v>
      </c>
      <c r="S107" s="4">
        <v>6.8836333333333304</v>
      </c>
      <c r="T107" s="4">
        <v>0</v>
      </c>
      <c r="U107" s="4"/>
      <c r="V107" s="4">
        <v>6.12235</v>
      </c>
      <c r="W107" s="4">
        <v>0</v>
      </c>
      <c r="X107" s="4"/>
      <c r="Y107" s="4"/>
      <c r="Z107" s="4">
        <v>13.3116</v>
      </c>
      <c r="AA107" s="4">
        <v>101886.85575182</v>
      </c>
      <c r="AB107" s="4"/>
      <c r="AC107" s="4">
        <v>7.21458333333333</v>
      </c>
      <c r="AD107" s="4">
        <v>0</v>
      </c>
    </row>
    <row r="108" spans="1:30">
      <c r="A108" s="3"/>
      <c r="B108" s="3"/>
      <c r="C108" s="3" t="s">
        <v>95</v>
      </c>
      <c r="D108" s="3" t="s">
        <v>248</v>
      </c>
      <c r="E108" s="3" t="s">
        <v>248</v>
      </c>
      <c r="F108" s="3" t="s">
        <v>92</v>
      </c>
      <c r="G108" s="3" t="s">
        <v>57</v>
      </c>
      <c r="H108" s="3" t="s">
        <v>248</v>
      </c>
      <c r="I108" s="2">
        <v>44378.247870370396</v>
      </c>
      <c r="J108" s="4"/>
      <c r="K108" s="4">
        <v>0</v>
      </c>
      <c r="L108" s="4">
        <v>5.6064999999999996</v>
      </c>
      <c r="M108" s="4">
        <v>0</v>
      </c>
      <c r="N108" s="4"/>
      <c r="O108" s="4">
        <v>6.1716333333333298</v>
      </c>
      <c r="P108" s="4">
        <v>220.34526777997399</v>
      </c>
      <c r="Q108" s="4"/>
      <c r="R108" s="4">
        <v>0</v>
      </c>
      <c r="S108" s="4">
        <v>6.4084000000000003</v>
      </c>
      <c r="T108" s="4">
        <v>0</v>
      </c>
      <c r="U108" s="4"/>
      <c r="V108" s="4">
        <v>6.3989000000000003</v>
      </c>
      <c r="W108" s="4">
        <v>0</v>
      </c>
      <c r="X108" s="4"/>
      <c r="Y108" s="4"/>
      <c r="Z108" s="4">
        <v>13.311633333333299</v>
      </c>
      <c r="AA108" s="4">
        <v>8874.9352919653302</v>
      </c>
      <c r="AB108" s="4"/>
      <c r="AC108" s="4">
        <v>7.0806833333333303</v>
      </c>
      <c r="AD108" s="4">
        <v>0</v>
      </c>
    </row>
    <row r="109" spans="1:30">
      <c r="A109" s="3"/>
      <c r="B109" s="3"/>
      <c r="C109" s="3" t="s">
        <v>188</v>
      </c>
      <c r="D109" s="3" t="s">
        <v>248</v>
      </c>
      <c r="E109" s="3" t="s">
        <v>248</v>
      </c>
      <c r="F109" s="3" t="s">
        <v>70</v>
      </c>
      <c r="G109" s="3" t="s">
        <v>57</v>
      </c>
      <c r="H109" s="3" t="s">
        <v>248</v>
      </c>
      <c r="I109" s="2">
        <v>44378.263113425899</v>
      </c>
      <c r="J109" s="4"/>
      <c r="K109" s="4">
        <v>0</v>
      </c>
      <c r="L109" s="4">
        <v>5.4336500000000001</v>
      </c>
      <c r="M109" s="4">
        <v>0</v>
      </c>
      <c r="N109" s="4"/>
      <c r="O109" s="4">
        <v>5.8562000000000003</v>
      </c>
      <c r="P109" s="4">
        <v>86.078039346732197</v>
      </c>
      <c r="Q109" s="4"/>
      <c r="R109" s="4">
        <v>0</v>
      </c>
      <c r="S109" s="4">
        <v>6.4818166666666697</v>
      </c>
      <c r="T109" s="4">
        <v>0</v>
      </c>
      <c r="U109" s="4"/>
      <c r="V109" s="4">
        <v>6.2822166666666703</v>
      </c>
      <c r="W109" s="4">
        <v>0</v>
      </c>
      <c r="X109" s="4"/>
      <c r="Y109" s="4">
        <v>0</v>
      </c>
      <c r="Z109" s="4">
        <v>13.3159166666667</v>
      </c>
      <c r="AA109" s="4">
        <v>0</v>
      </c>
      <c r="AB109" s="4"/>
      <c r="AC109" s="4">
        <v>7.0979333333333301</v>
      </c>
      <c r="AD109" s="4">
        <v>0</v>
      </c>
    </row>
    <row r="110" spans="1:30">
      <c r="A110" s="3"/>
      <c r="B110" s="3"/>
      <c r="C110" s="3" t="s">
        <v>52</v>
      </c>
      <c r="D110" s="3" t="s">
        <v>248</v>
      </c>
      <c r="E110" s="3" t="s">
        <v>248</v>
      </c>
      <c r="F110" s="3" t="s">
        <v>212</v>
      </c>
      <c r="G110" s="3" t="s">
        <v>57</v>
      </c>
      <c r="H110" s="3" t="s">
        <v>248</v>
      </c>
      <c r="I110" s="2">
        <v>44378.278333333299</v>
      </c>
      <c r="J110" s="4"/>
      <c r="K110" s="4">
        <v>0</v>
      </c>
      <c r="L110" s="4">
        <v>5.6064999999999996</v>
      </c>
      <c r="M110" s="4">
        <v>0</v>
      </c>
      <c r="N110" s="4"/>
      <c r="O110" s="4">
        <v>5.7525500000000003</v>
      </c>
      <c r="P110" s="4">
        <v>67.4558111822939</v>
      </c>
      <c r="Q110" s="4"/>
      <c r="R110" s="4">
        <v>0</v>
      </c>
      <c r="S110" s="4">
        <v>6.4991333333333303</v>
      </c>
      <c r="T110" s="4">
        <v>0</v>
      </c>
      <c r="U110" s="4"/>
      <c r="V110" s="4">
        <v>6.4377833333333303</v>
      </c>
      <c r="W110" s="4">
        <v>0</v>
      </c>
      <c r="X110" s="4"/>
      <c r="Y110" s="4"/>
      <c r="Z110" s="4">
        <v>13.311633333333299</v>
      </c>
      <c r="AA110" s="4">
        <v>11740.5079705555</v>
      </c>
      <c r="AB110" s="4"/>
      <c r="AC110" s="4">
        <v>7.11093333333333</v>
      </c>
      <c r="AD110" s="4">
        <v>0</v>
      </c>
    </row>
    <row r="111" spans="1:30">
      <c r="A111" s="3"/>
      <c r="B111" s="3"/>
      <c r="C111" s="3" t="s">
        <v>214</v>
      </c>
      <c r="D111" s="3"/>
      <c r="E111" s="3"/>
      <c r="F111" s="3" t="s">
        <v>202</v>
      </c>
      <c r="G111" s="3" t="s">
        <v>57</v>
      </c>
      <c r="H111" s="3"/>
      <c r="I111" s="2">
        <v>44377.6414351852</v>
      </c>
      <c r="J111" s="4"/>
      <c r="K111" s="4">
        <v>0</v>
      </c>
      <c r="L111" s="4">
        <v>5.6972333333333296</v>
      </c>
      <c r="M111" s="4">
        <v>0</v>
      </c>
      <c r="N111" s="4"/>
      <c r="O111" s="4">
        <v>5.83463333333333</v>
      </c>
      <c r="P111" s="4">
        <v>100252.34814250399</v>
      </c>
      <c r="Q111" s="4"/>
      <c r="R111" s="4">
        <v>0</v>
      </c>
      <c r="S111" s="4">
        <v>5.8121666666666698</v>
      </c>
      <c r="T111" s="4">
        <v>0</v>
      </c>
      <c r="U111" s="4"/>
      <c r="V111" s="4">
        <v>6.3211333333333304</v>
      </c>
      <c r="W111" s="4">
        <v>79468.965302677301</v>
      </c>
      <c r="X111" s="4"/>
      <c r="Y111" s="4">
        <v>1.3458848309604401</v>
      </c>
      <c r="Z111" s="4">
        <v>13.315950000000001</v>
      </c>
      <c r="AA111" s="4">
        <v>1619.1884705555501</v>
      </c>
      <c r="AB111" s="4"/>
      <c r="AC111" s="4">
        <v>7.0331666666666699</v>
      </c>
      <c r="AD111" s="4">
        <v>43361.863904480102</v>
      </c>
    </row>
    <row r="112" spans="1:30">
      <c r="A112" s="3"/>
      <c r="B112" s="3"/>
      <c r="C112" s="3" t="s">
        <v>86</v>
      </c>
      <c r="D112" s="3"/>
      <c r="E112" s="3"/>
      <c r="F112" s="3" t="s">
        <v>144</v>
      </c>
      <c r="G112" s="3" t="s">
        <v>57</v>
      </c>
      <c r="H112" s="3"/>
      <c r="I112" s="2">
        <v>44377.656527777799</v>
      </c>
      <c r="J112" s="4"/>
      <c r="K112" s="4">
        <v>0</v>
      </c>
      <c r="L112" s="4">
        <v>5.5589500000000003</v>
      </c>
      <c r="M112" s="4">
        <v>0</v>
      </c>
      <c r="N112" s="4"/>
      <c r="O112" s="4">
        <v>5.8302833333333304</v>
      </c>
      <c r="P112" s="4">
        <v>95116.369257308601</v>
      </c>
      <c r="Q112" s="4"/>
      <c r="R112" s="4">
        <v>0</v>
      </c>
      <c r="S112" s="4">
        <v>6.5466333333333298</v>
      </c>
      <c r="T112" s="4">
        <v>0</v>
      </c>
      <c r="U112" s="4"/>
      <c r="V112" s="4">
        <v>6.3211000000000004</v>
      </c>
      <c r="W112" s="4">
        <v>67386.161622759493</v>
      </c>
      <c r="X112" s="4"/>
      <c r="Y112" s="4">
        <v>1.9470956031103399</v>
      </c>
      <c r="Z112" s="4">
        <v>13.3159166666667</v>
      </c>
      <c r="AA112" s="4">
        <v>1990.23940881313</v>
      </c>
      <c r="AB112" s="4"/>
      <c r="AC112" s="4">
        <v>7.0331333333333301</v>
      </c>
      <c r="AD112" s="4">
        <v>36841.430341922402</v>
      </c>
    </row>
    <row r="113" spans="1:30">
      <c r="A113" s="3"/>
      <c r="B113" s="3"/>
      <c r="C113" s="3" t="s">
        <v>264</v>
      </c>
      <c r="D113" s="3"/>
      <c r="E113" s="3"/>
      <c r="F113" s="3" t="s">
        <v>228</v>
      </c>
      <c r="G113" s="3" t="s">
        <v>57</v>
      </c>
      <c r="H113" s="3"/>
      <c r="I113" s="2">
        <v>44377.671643518501</v>
      </c>
      <c r="J113" s="4"/>
      <c r="K113" s="4">
        <v>0</v>
      </c>
      <c r="L113" s="4">
        <v>5.6540333333333299</v>
      </c>
      <c r="M113" s="4">
        <v>0</v>
      </c>
      <c r="N113" s="4"/>
      <c r="O113" s="4">
        <v>5.83463333333333</v>
      </c>
      <c r="P113" s="4">
        <v>95520.061709796093</v>
      </c>
      <c r="Q113" s="4"/>
      <c r="R113" s="4">
        <v>0</v>
      </c>
      <c r="S113" s="4">
        <v>6.4256833333333301</v>
      </c>
      <c r="T113" s="4">
        <v>0</v>
      </c>
      <c r="U113" s="4"/>
      <c r="V113" s="4">
        <v>6.3211333333333304</v>
      </c>
      <c r="W113" s="4">
        <v>79241.425813813301</v>
      </c>
      <c r="X113" s="4"/>
      <c r="Y113" s="4">
        <v>1.64659153508885</v>
      </c>
      <c r="Z113" s="4">
        <v>13.311633333333299</v>
      </c>
      <c r="AA113" s="4">
        <v>2122.0240253035199</v>
      </c>
      <c r="AB113" s="4"/>
      <c r="AC113" s="4">
        <v>7.0374833333333298</v>
      </c>
      <c r="AD113" s="4">
        <v>46449.6938395783</v>
      </c>
    </row>
    <row r="114" spans="1:30">
      <c r="A114" s="3"/>
      <c r="B114" s="3"/>
      <c r="C114" s="3" t="s">
        <v>73</v>
      </c>
      <c r="D114" s="3"/>
      <c r="E114" s="3"/>
      <c r="F114" s="3" t="s">
        <v>48</v>
      </c>
      <c r="G114" s="3" t="s">
        <v>57</v>
      </c>
      <c r="H114" s="3"/>
      <c r="I114" s="2">
        <v>44377.989699074104</v>
      </c>
      <c r="J114" s="4"/>
      <c r="K114" s="4">
        <v>0</v>
      </c>
      <c r="L114" s="4">
        <v>5.5805499999999997</v>
      </c>
      <c r="M114" s="4">
        <v>0</v>
      </c>
      <c r="N114" s="4"/>
      <c r="O114" s="4">
        <v>5.8346</v>
      </c>
      <c r="P114" s="4">
        <v>96239.000120038298</v>
      </c>
      <c r="Q114" s="4"/>
      <c r="R114" s="4" t="s">
        <v>248</v>
      </c>
      <c r="S114" s="4" t="s">
        <v>248</v>
      </c>
      <c r="T114" s="4" t="s">
        <v>248</v>
      </c>
      <c r="U114" s="4" t="s">
        <v>248</v>
      </c>
      <c r="V114" s="4">
        <v>6.32541666666667</v>
      </c>
      <c r="W114" s="4">
        <v>68153.881982281193</v>
      </c>
      <c r="X114" s="4"/>
      <c r="Y114" s="4">
        <v>0.783618497675864</v>
      </c>
      <c r="Z114" s="4">
        <v>13.3116</v>
      </c>
      <c r="AA114" s="4">
        <v>998.74901131732395</v>
      </c>
      <c r="AB114" s="4"/>
      <c r="AC114" s="4">
        <v>7.0374499999999998</v>
      </c>
      <c r="AD114" s="4">
        <v>45937.792407922898</v>
      </c>
    </row>
    <row r="115" spans="1:30">
      <c r="A115" s="3"/>
      <c r="B115" s="3"/>
      <c r="C115" s="3" t="s">
        <v>76</v>
      </c>
      <c r="D115" s="3"/>
      <c r="E115" s="3"/>
      <c r="F115" s="3" t="s">
        <v>262</v>
      </c>
      <c r="G115" s="3" t="s">
        <v>57</v>
      </c>
      <c r="H115" s="3"/>
      <c r="I115" s="2">
        <v>44378.004895833299</v>
      </c>
      <c r="J115" s="4"/>
      <c r="K115" s="4">
        <v>0</v>
      </c>
      <c r="L115" s="4">
        <v>5.5719500000000002</v>
      </c>
      <c r="M115" s="4">
        <v>0</v>
      </c>
      <c r="N115" s="4"/>
      <c r="O115" s="4">
        <v>5.83463333333333</v>
      </c>
      <c r="P115" s="4">
        <v>106014.723522153</v>
      </c>
      <c r="Q115" s="4"/>
      <c r="R115" s="4">
        <v>0</v>
      </c>
      <c r="S115" s="4">
        <v>5.93746666666667</v>
      </c>
      <c r="T115" s="4">
        <v>0</v>
      </c>
      <c r="U115" s="4"/>
      <c r="V115" s="4">
        <v>6.32545</v>
      </c>
      <c r="W115" s="4">
        <v>80378.737157471798</v>
      </c>
      <c r="X115" s="4"/>
      <c r="Y115" s="4">
        <v>0.79570839340664701</v>
      </c>
      <c r="Z115" s="4">
        <v>13.311633333333299</v>
      </c>
      <c r="AA115" s="4">
        <v>1140.78901502032</v>
      </c>
      <c r="AB115" s="4"/>
      <c r="AC115" s="4">
        <v>7.0374833333333298</v>
      </c>
      <c r="AD115" s="4">
        <v>51673.732066977202</v>
      </c>
    </row>
    <row r="116" spans="1:30">
      <c r="A116" s="3"/>
      <c r="B116" s="3"/>
      <c r="C116" s="3" t="s">
        <v>60</v>
      </c>
      <c r="D116" s="3"/>
      <c r="E116" s="3"/>
      <c r="F116" s="3" t="s">
        <v>117</v>
      </c>
      <c r="G116" s="3" t="s">
        <v>57</v>
      </c>
      <c r="H116" s="3"/>
      <c r="I116" s="2">
        <v>44378.020011574103</v>
      </c>
      <c r="J116" s="4"/>
      <c r="K116" s="4">
        <v>0</v>
      </c>
      <c r="L116" s="4">
        <v>5.5805499999999997</v>
      </c>
      <c r="M116" s="4">
        <v>0</v>
      </c>
      <c r="N116" s="4"/>
      <c r="O116" s="4">
        <v>5.8389166666666696</v>
      </c>
      <c r="P116" s="4">
        <v>95472.489205230304</v>
      </c>
      <c r="Q116" s="4"/>
      <c r="R116" s="4">
        <v>0</v>
      </c>
      <c r="S116" s="4">
        <v>6.4818166666666697</v>
      </c>
      <c r="T116" s="4">
        <v>0</v>
      </c>
      <c r="U116" s="4"/>
      <c r="V116" s="4">
        <v>6.32541666666667</v>
      </c>
      <c r="W116" s="4">
        <v>56184.184949684102</v>
      </c>
      <c r="X116" s="4"/>
      <c r="Y116" s="4">
        <v>1.1500898810384099</v>
      </c>
      <c r="Z116" s="4">
        <v>13.3116</v>
      </c>
      <c r="AA116" s="4">
        <v>1404.4445382143599</v>
      </c>
      <c r="AB116" s="4"/>
      <c r="AC116" s="4">
        <v>7.0374499999999998</v>
      </c>
      <c r="AD116" s="4">
        <v>44014.041514964498</v>
      </c>
    </row>
    <row r="117" spans="1:30">
      <c r="A117" s="3"/>
      <c r="B117" s="3"/>
      <c r="C117" s="3" t="s">
        <v>258</v>
      </c>
      <c r="D117" s="3"/>
      <c r="E117" s="3"/>
      <c r="F117" s="3" t="s">
        <v>299</v>
      </c>
      <c r="G117" s="3" t="s">
        <v>57</v>
      </c>
      <c r="H117" s="3"/>
      <c r="I117" s="2">
        <v>44377.6867361111</v>
      </c>
      <c r="J117" s="4"/>
      <c r="K117" s="4">
        <v>0</v>
      </c>
      <c r="L117" s="4">
        <v>5.69288333333333</v>
      </c>
      <c r="M117" s="4">
        <v>0</v>
      </c>
      <c r="N117" s="4"/>
      <c r="O117" s="4">
        <v>5.8302833333333304</v>
      </c>
      <c r="P117" s="4">
        <v>92605.796416144396</v>
      </c>
      <c r="Q117" s="4"/>
      <c r="R117" s="4">
        <v>0</v>
      </c>
      <c r="S117" s="4">
        <v>5.5312999999999999</v>
      </c>
      <c r="T117" s="4">
        <v>0</v>
      </c>
      <c r="U117" s="4"/>
      <c r="V117" s="4">
        <v>6.3211000000000004</v>
      </c>
      <c r="W117" s="4">
        <v>58673.011221133202</v>
      </c>
      <c r="X117" s="4"/>
      <c r="Y117" s="4">
        <v>1.6310991292359001</v>
      </c>
      <c r="Z117" s="4">
        <v>13.3116</v>
      </c>
      <c r="AA117" s="4">
        <v>1806.9450624998101</v>
      </c>
      <c r="AB117" s="4"/>
      <c r="AC117" s="4">
        <v>7.0374499999999998</v>
      </c>
      <c r="AD117" s="4">
        <v>39928.503229252099</v>
      </c>
    </row>
    <row r="118" spans="1:30">
      <c r="A118" s="3"/>
      <c r="B118" s="3"/>
      <c r="C118" s="3" t="s">
        <v>113</v>
      </c>
      <c r="D118" s="3"/>
      <c r="E118" s="3"/>
      <c r="F118" s="3" t="s">
        <v>233</v>
      </c>
      <c r="G118" s="3" t="s">
        <v>57</v>
      </c>
      <c r="H118" s="3"/>
      <c r="I118" s="2">
        <v>44377.7018171296</v>
      </c>
      <c r="J118" s="4"/>
      <c r="K118" s="4">
        <v>0</v>
      </c>
      <c r="L118" s="4">
        <v>5.6929166666666697</v>
      </c>
      <c r="M118" s="4">
        <v>0</v>
      </c>
      <c r="N118" s="4"/>
      <c r="O118" s="4">
        <v>5.8303166666666701</v>
      </c>
      <c r="P118" s="4">
        <v>98660.1255873552</v>
      </c>
      <c r="Q118" s="4"/>
      <c r="R118" s="4">
        <v>0</v>
      </c>
      <c r="S118" s="4">
        <v>6.6633166666666703</v>
      </c>
      <c r="T118" s="4">
        <v>0</v>
      </c>
      <c r="U118" s="4"/>
      <c r="V118" s="4">
        <v>6.3211333333333304</v>
      </c>
      <c r="W118" s="4">
        <v>66358.593357449499</v>
      </c>
      <c r="X118" s="4"/>
      <c r="Y118" s="4">
        <v>1.2579396141489001</v>
      </c>
      <c r="Z118" s="4">
        <v>13.311633333333299</v>
      </c>
      <c r="AA118" s="4">
        <v>1334.8733261955799</v>
      </c>
      <c r="AB118" s="4"/>
      <c r="AC118" s="4">
        <v>7.0331666666666699</v>
      </c>
      <c r="AD118" s="4">
        <v>38247.116503289901</v>
      </c>
    </row>
    <row r="119" spans="1:30">
      <c r="A119" s="3"/>
      <c r="B119" s="3"/>
      <c r="C119" s="3" t="s">
        <v>46</v>
      </c>
      <c r="D119" s="3"/>
      <c r="E119" s="3"/>
      <c r="F119" s="3" t="s">
        <v>192</v>
      </c>
      <c r="G119" s="3" t="s">
        <v>57</v>
      </c>
      <c r="H119" s="3"/>
      <c r="I119" s="2">
        <v>44377.716990740701</v>
      </c>
      <c r="J119" s="4"/>
      <c r="K119" s="4">
        <v>0</v>
      </c>
      <c r="L119" s="4">
        <v>5.6496833333333303</v>
      </c>
      <c r="M119" s="4">
        <v>0</v>
      </c>
      <c r="N119" s="4"/>
      <c r="O119" s="4">
        <v>5.8302833333333304</v>
      </c>
      <c r="P119" s="4">
        <v>91048.909978377094</v>
      </c>
      <c r="Q119" s="4"/>
      <c r="R119" s="4">
        <v>0</v>
      </c>
      <c r="S119" s="4">
        <v>6.2571500000000002</v>
      </c>
      <c r="T119" s="4">
        <v>0</v>
      </c>
      <c r="U119" s="4"/>
      <c r="V119" s="4">
        <v>6.3211000000000004</v>
      </c>
      <c r="W119" s="4">
        <v>71126.086811065499</v>
      </c>
      <c r="X119" s="4"/>
      <c r="Y119" s="4">
        <v>1.2117258108309701</v>
      </c>
      <c r="Z119" s="4">
        <v>13.3159166666667</v>
      </c>
      <c r="AA119" s="4">
        <v>1406.14522094217</v>
      </c>
      <c r="AB119" s="4"/>
      <c r="AC119" s="4">
        <v>7.0331333333333301</v>
      </c>
      <c r="AD119" s="4">
        <v>41825.799758053297</v>
      </c>
    </row>
    <row r="120" spans="1:30">
      <c r="A120" s="3"/>
      <c r="B120" s="3"/>
      <c r="C120" s="3" t="s">
        <v>13</v>
      </c>
      <c r="D120" s="3"/>
      <c r="E120" s="3"/>
      <c r="F120" s="3" t="s">
        <v>256</v>
      </c>
      <c r="G120" s="3" t="s">
        <v>57</v>
      </c>
      <c r="H120" s="3"/>
      <c r="I120" s="2">
        <v>44378.050381944398</v>
      </c>
      <c r="J120" s="4"/>
      <c r="K120" s="4">
        <v>16.3376010188252</v>
      </c>
      <c r="L120" s="4">
        <v>5.5805499999999997</v>
      </c>
      <c r="M120" s="4">
        <v>717.17183219099604</v>
      </c>
      <c r="N120" s="4"/>
      <c r="O120" s="4">
        <v>5.8432500000000003</v>
      </c>
      <c r="P120" s="4">
        <v>118178.36945259399</v>
      </c>
      <c r="Q120" s="4"/>
      <c r="R120" s="4">
        <v>0</v>
      </c>
      <c r="S120" s="4">
        <v>6.3521999999999998</v>
      </c>
      <c r="T120" s="4">
        <v>0</v>
      </c>
      <c r="U120" s="4"/>
      <c r="V120" s="4">
        <v>6.32541666666667</v>
      </c>
      <c r="W120" s="4">
        <v>87380.356254097598</v>
      </c>
      <c r="X120" s="4"/>
      <c r="Y120" s="4">
        <v>1.1516975530146401</v>
      </c>
      <c r="Z120" s="4">
        <v>13.3116</v>
      </c>
      <c r="AA120" s="4">
        <v>1746.2580997369901</v>
      </c>
      <c r="AB120" s="4"/>
      <c r="AC120" s="4">
        <v>7.0374499999999998</v>
      </c>
      <c r="AD120" s="4">
        <v>54649.7811405049</v>
      </c>
    </row>
    <row r="121" spans="1:30">
      <c r="A121" s="3"/>
      <c r="B121" s="3"/>
      <c r="C121" s="3" t="s">
        <v>173</v>
      </c>
      <c r="D121" s="3"/>
      <c r="E121" s="3"/>
      <c r="F121" s="3" t="s">
        <v>280</v>
      </c>
      <c r="G121" s="3" t="s">
        <v>57</v>
      </c>
      <c r="H121" s="3"/>
      <c r="I121" s="2">
        <v>44378.065601851798</v>
      </c>
      <c r="J121" s="4"/>
      <c r="K121" s="4">
        <v>7.1823942330678996</v>
      </c>
      <c r="L121" s="4">
        <v>5.5762666666666698</v>
      </c>
      <c r="M121" s="4">
        <v>303.10582168075899</v>
      </c>
      <c r="N121" s="4"/>
      <c r="O121" s="4">
        <v>5.8389499999999996</v>
      </c>
      <c r="P121" s="4">
        <v>113604.550629811</v>
      </c>
      <c r="Q121" s="4"/>
      <c r="R121" s="4">
        <v>0</v>
      </c>
      <c r="S121" s="4">
        <v>6.4256833333333301</v>
      </c>
      <c r="T121" s="4">
        <v>0</v>
      </c>
      <c r="U121" s="4"/>
      <c r="V121" s="4">
        <v>6.32545</v>
      </c>
      <c r="W121" s="4">
        <v>75483.616041134897</v>
      </c>
      <c r="X121" s="4"/>
      <c r="Y121" s="4">
        <v>0.76014256895377497</v>
      </c>
      <c r="Z121" s="4">
        <v>13.311633333333299</v>
      </c>
      <c r="AA121" s="4">
        <v>1101.1715673568101</v>
      </c>
      <c r="AB121" s="4"/>
      <c r="AC121" s="4">
        <v>7.0331666666666699</v>
      </c>
      <c r="AD121" s="4">
        <v>52212.966988109903</v>
      </c>
    </row>
    <row r="122" spans="1:30">
      <c r="A122" s="3"/>
      <c r="B122" s="3"/>
      <c r="C122" s="3" t="s">
        <v>28</v>
      </c>
      <c r="D122" s="3"/>
      <c r="E122" s="3"/>
      <c r="F122" s="3" t="s">
        <v>196</v>
      </c>
      <c r="G122" s="3" t="s">
        <v>57</v>
      </c>
      <c r="H122" s="3"/>
      <c r="I122" s="2">
        <v>44378.080810185202</v>
      </c>
      <c r="J122" s="4"/>
      <c r="K122" s="4">
        <v>0</v>
      </c>
      <c r="L122" s="4">
        <v>5.5805499999999997</v>
      </c>
      <c r="M122" s="4">
        <v>0</v>
      </c>
      <c r="N122" s="4"/>
      <c r="O122" s="4">
        <v>5.8432500000000003</v>
      </c>
      <c r="P122" s="4">
        <v>110886.31048432</v>
      </c>
      <c r="Q122" s="4"/>
      <c r="R122" s="4">
        <v>0</v>
      </c>
      <c r="S122" s="4">
        <v>5.5096999999999996</v>
      </c>
      <c r="T122" s="4">
        <v>0</v>
      </c>
      <c r="U122" s="4"/>
      <c r="V122" s="4">
        <v>6.32541666666667</v>
      </c>
      <c r="W122" s="4">
        <v>77091.605480377606</v>
      </c>
      <c r="X122" s="4"/>
      <c r="Y122" s="4">
        <v>0.70458971958613204</v>
      </c>
      <c r="Z122" s="4">
        <v>13.3159166666667</v>
      </c>
      <c r="AA122" s="4">
        <v>1015.04053062988</v>
      </c>
      <c r="AB122" s="4"/>
      <c r="AC122" s="4">
        <v>7.0374499999999998</v>
      </c>
      <c r="AD122" s="4">
        <v>51923.686529175699</v>
      </c>
    </row>
    <row r="123" spans="1:30">
      <c r="A123" s="3"/>
      <c r="B123" s="3"/>
      <c r="C123" s="3" t="s">
        <v>217</v>
      </c>
      <c r="D123" s="3"/>
      <c r="E123" s="3"/>
      <c r="F123" s="3" t="s">
        <v>126</v>
      </c>
      <c r="G123" s="3" t="s">
        <v>57</v>
      </c>
      <c r="H123" s="3"/>
      <c r="I123" s="2">
        <v>44377.596192129597</v>
      </c>
      <c r="J123" s="4"/>
      <c r="K123" s="4">
        <v>0</v>
      </c>
      <c r="L123" s="4">
        <v>5.6971999999999996</v>
      </c>
      <c r="M123" s="4">
        <v>0</v>
      </c>
      <c r="N123" s="4"/>
      <c r="O123" s="4">
        <v>5.8346</v>
      </c>
      <c r="P123" s="4">
        <v>98742.078462211895</v>
      </c>
      <c r="Q123" s="4"/>
      <c r="R123" s="4">
        <v>0</v>
      </c>
      <c r="S123" s="4">
        <v>6.1059333333333301</v>
      </c>
      <c r="T123" s="4">
        <v>0</v>
      </c>
      <c r="U123" s="4"/>
      <c r="V123" s="4">
        <v>6.3211000000000004</v>
      </c>
      <c r="W123" s="4">
        <v>72809.037319045601</v>
      </c>
      <c r="X123" s="4"/>
      <c r="Y123" s="4">
        <v>4.1158565314841598</v>
      </c>
      <c r="Z123" s="4">
        <v>13.3159166666667</v>
      </c>
      <c r="AA123" s="4">
        <v>4442.39251319299</v>
      </c>
      <c r="AB123" s="4"/>
      <c r="AC123" s="4">
        <v>7.0374499999999998</v>
      </c>
      <c r="AD123" s="4">
        <v>38902.287421874302</v>
      </c>
    </row>
    <row r="124" spans="1:30">
      <c r="A124" s="3"/>
      <c r="B124" s="3"/>
      <c r="C124" s="3" t="s">
        <v>75</v>
      </c>
      <c r="D124" s="3"/>
      <c r="E124" s="3"/>
      <c r="F124" s="3" t="s">
        <v>143</v>
      </c>
      <c r="G124" s="3" t="s">
        <v>57</v>
      </c>
      <c r="H124" s="3"/>
      <c r="I124" s="2">
        <v>44377.611192129603</v>
      </c>
      <c r="J124" s="4"/>
      <c r="K124" s="4">
        <v>0</v>
      </c>
      <c r="L124" s="4">
        <v>5.6972333333333296</v>
      </c>
      <c r="M124" s="4">
        <v>0</v>
      </c>
      <c r="N124" s="4"/>
      <c r="O124" s="4">
        <v>5.83463333333333</v>
      </c>
      <c r="P124" s="4">
        <v>96017.364021038302</v>
      </c>
      <c r="Q124" s="4"/>
      <c r="R124" s="4">
        <v>0</v>
      </c>
      <c r="S124" s="4">
        <v>6.5596166666666704</v>
      </c>
      <c r="T124" s="4">
        <v>0</v>
      </c>
      <c r="U124" s="4"/>
      <c r="V124" s="4">
        <v>6.3211333333333304</v>
      </c>
      <c r="W124" s="4">
        <v>84967.900250279199</v>
      </c>
      <c r="X124" s="4"/>
      <c r="Y124" s="4">
        <v>2.2811967926482701</v>
      </c>
      <c r="Z124" s="4">
        <v>13.315950000000001</v>
      </c>
      <c r="AA124" s="4">
        <v>2873.9954868016698</v>
      </c>
      <c r="AB124" s="4"/>
      <c r="AC124" s="4">
        <v>7.0374833333333298</v>
      </c>
      <c r="AD124" s="4">
        <v>45408.982138572901</v>
      </c>
    </row>
    <row r="125" spans="1:30">
      <c r="A125" s="3"/>
      <c r="B125" s="3"/>
      <c r="C125" s="3" t="s">
        <v>187</v>
      </c>
      <c r="D125" s="3"/>
      <c r="E125" s="3"/>
      <c r="F125" s="3" t="s">
        <v>170</v>
      </c>
      <c r="G125" s="3" t="s">
        <v>57</v>
      </c>
      <c r="H125" s="3"/>
      <c r="I125" s="2">
        <v>44377.626296296301</v>
      </c>
      <c r="J125" s="4"/>
      <c r="K125" s="4">
        <v>0</v>
      </c>
      <c r="L125" s="4">
        <v>5.6971999999999996</v>
      </c>
      <c r="M125" s="4">
        <v>0</v>
      </c>
      <c r="N125" s="4"/>
      <c r="O125" s="4">
        <v>5.8346</v>
      </c>
      <c r="P125" s="4">
        <v>98053.0050608944</v>
      </c>
      <c r="Q125" s="4"/>
      <c r="R125" s="4">
        <v>0</v>
      </c>
      <c r="S125" s="4">
        <v>6.3910833333333299</v>
      </c>
      <c r="T125" s="4">
        <v>0</v>
      </c>
      <c r="U125" s="4"/>
      <c r="V125" s="4">
        <v>6.3211000000000004</v>
      </c>
      <c r="W125" s="4">
        <v>69468.157868466995</v>
      </c>
      <c r="X125" s="4"/>
      <c r="Y125" s="4">
        <v>2.0209154648540402</v>
      </c>
      <c r="Z125" s="4">
        <v>13.3159166666667</v>
      </c>
      <c r="AA125" s="4">
        <v>2292.4521970270198</v>
      </c>
      <c r="AB125" s="4"/>
      <c r="AC125" s="4">
        <v>7.0374499999999998</v>
      </c>
      <c r="AD125" s="4">
        <v>40885.619134187</v>
      </c>
    </row>
    <row r="126" spans="1:30">
      <c r="A126" s="3"/>
      <c r="B126" s="3"/>
      <c r="C126" s="3" t="s">
        <v>71</v>
      </c>
      <c r="D126" s="3"/>
      <c r="E126" s="3"/>
      <c r="F126" s="3" t="s">
        <v>36</v>
      </c>
      <c r="G126" s="3" t="s">
        <v>57</v>
      </c>
      <c r="H126" s="3"/>
      <c r="I126" s="2">
        <v>44377.898599537002</v>
      </c>
      <c r="J126" s="4"/>
      <c r="K126" s="4">
        <v>0</v>
      </c>
      <c r="L126" s="4">
        <v>5.5719166666666702</v>
      </c>
      <c r="M126" s="4">
        <v>0</v>
      </c>
      <c r="N126" s="4"/>
      <c r="O126" s="4">
        <v>5.8302833333333304</v>
      </c>
      <c r="P126" s="4">
        <v>100002.68191324999</v>
      </c>
      <c r="Q126" s="4"/>
      <c r="R126" s="4">
        <v>0</v>
      </c>
      <c r="S126" s="4">
        <v>6.4429333333333298</v>
      </c>
      <c r="T126" s="4">
        <v>0</v>
      </c>
      <c r="U126" s="4"/>
      <c r="V126" s="4">
        <v>6.3211000000000004</v>
      </c>
      <c r="W126" s="4">
        <v>74079.316479305198</v>
      </c>
      <c r="X126" s="4"/>
      <c r="Y126" s="4">
        <v>1.4348177400203801</v>
      </c>
      <c r="Z126" s="4">
        <v>13.3159166666667</v>
      </c>
      <c r="AA126" s="4">
        <v>1742.5760169033499</v>
      </c>
      <c r="AB126" s="4"/>
      <c r="AC126" s="4">
        <v>7.0331333333333301</v>
      </c>
      <c r="AD126" s="4">
        <v>43773.717672345701</v>
      </c>
    </row>
    <row r="127" spans="1:30">
      <c r="A127" s="3"/>
      <c r="B127" s="3"/>
      <c r="C127" s="3" t="s">
        <v>127</v>
      </c>
      <c r="D127" s="3"/>
      <c r="E127" s="3"/>
      <c r="F127" s="3" t="s">
        <v>230</v>
      </c>
      <c r="G127" s="3" t="s">
        <v>57</v>
      </c>
      <c r="H127" s="3"/>
      <c r="I127" s="2">
        <v>44377.913842592599</v>
      </c>
      <c r="J127" s="4"/>
      <c r="K127" s="4">
        <v>0</v>
      </c>
      <c r="L127" s="4">
        <v>5.6367500000000001</v>
      </c>
      <c r="M127" s="4">
        <v>0</v>
      </c>
      <c r="N127" s="4"/>
      <c r="O127" s="4">
        <v>5.83463333333333</v>
      </c>
      <c r="P127" s="4">
        <v>100507.691741476</v>
      </c>
      <c r="Q127" s="4"/>
      <c r="R127" s="4">
        <v>0</v>
      </c>
      <c r="S127" s="4">
        <v>6.4472833333333304</v>
      </c>
      <c r="T127" s="4">
        <v>0</v>
      </c>
      <c r="U127" s="4"/>
      <c r="V127" s="4">
        <v>6.3211333333333304</v>
      </c>
      <c r="W127" s="4">
        <v>77366.4334862338</v>
      </c>
      <c r="X127" s="4"/>
      <c r="Y127" s="4">
        <v>1.0442497386849201</v>
      </c>
      <c r="Z127" s="4">
        <v>13.315950000000001</v>
      </c>
      <c r="AA127" s="4">
        <v>1219.7662278678499</v>
      </c>
      <c r="AB127" s="4"/>
      <c r="AC127" s="4">
        <v>7.0374833333333298</v>
      </c>
      <c r="AD127" s="4">
        <v>42100.830893227801</v>
      </c>
    </row>
    <row r="128" spans="1:30">
      <c r="A128" s="3"/>
      <c r="B128" s="3"/>
      <c r="C128" s="3" t="s">
        <v>129</v>
      </c>
      <c r="D128" s="3"/>
      <c r="E128" s="3"/>
      <c r="F128" s="3" t="s">
        <v>47</v>
      </c>
      <c r="G128" s="3" t="s">
        <v>57</v>
      </c>
      <c r="H128" s="3"/>
      <c r="I128" s="2">
        <v>44377.929039351897</v>
      </c>
      <c r="J128" s="4"/>
      <c r="K128" s="4">
        <v>0</v>
      </c>
      <c r="L128" s="4">
        <v>5.7015333333333302</v>
      </c>
      <c r="M128" s="4">
        <v>0</v>
      </c>
      <c r="N128" s="4"/>
      <c r="O128" s="4">
        <v>5.8346</v>
      </c>
      <c r="P128" s="4">
        <v>102139.218136314</v>
      </c>
      <c r="Q128" s="4"/>
      <c r="R128" s="4">
        <v>0</v>
      </c>
      <c r="S128" s="4">
        <v>6.4213333333333296</v>
      </c>
      <c r="T128" s="4">
        <v>0</v>
      </c>
      <c r="U128" s="4"/>
      <c r="V128" s="4">
        <v>6.3211000000000004</v>
      </c>
      <c r="W128" s="4">
        <v>79492.648339078703</v>
      </c>
      <c r="X128" s="4"/>
      <c r="Y128" s="4">
        <v>0.74515514833424101</v>
      </c>
      <c r="Z128" s="4">
        <v>13.3116</v>
      </c>
      <c r="AA128" s="4">
        <v>916.677963405691</v>
      </c>
      <c r="AB128" s="4"/>
      <c r="AC128" s="4">
        <v>7.0374499999999998</v>
      </c>
      <c r="AD128" s="4">
        <v>44339.268346974299</v>
      </c>
    </row>
    <row r="129" spans="1:30">
      <c r="A129" s="3"/>
      <c r="B129" s="3"/>
      <c r="C129" s="3" t="s">
        <v>11</v>
      </c>
      <c r="D129" s="3"/>
      <c r="E129" s="3"/>
      <c r="F129" s="3" t="s">
        <v>290</v>
      </c>
      <c r="G129" s="3" t="s">
        <v>57</v>
      </c>
      <c r="H129" s="3"/>
      <c r="I129" s="2">
        <v>44377.747175925899</v>
      </c>
      <c r="J129" s="4"/>
      <c r="K129" s="4">
        <v>0</v>
      </c>
      <c r="L129" s="4">
        <v>5.5978333333333303</v>
      </c>
      <c r="M129" s="4">
        <v>0</v>
      </c>
      <c r="N129" s="4"/>
      <c r="O129" s="4">
        <v>5.8432500000000003</v>
      </c>
      <c r="P129" s="4">
        <v>96913.703267240999</v>
      </c>
      <c r="Q129" s="4"/>
      <c r="R129" s="4">
        <v>0</v>
      </c>
      <c r="S129" s="4">
        <v>6.3478833333333302</v>
      </c>
      <c r="T129" s="4">
        <v>0</v>
      </c>
      <c r="U129" s="4"/>
      <c r="V129" s="4">
        <v>6.32541666666667</v>
      </c>
      <c r="W129" s="4">
        <v>64756.820868779898</v>
      </c>
      <c r="X129" s="4"/>
      <c r="Y129" s="4">
        <v>1.6358016033863201</v>
      </c>
      <c r="Z129" s="4">
        <v>13.3116</v>
      </c>
      <c r="AA129" s="4">
        <v>1750.2203300138301</v>
      </c>
      <c r="AB129" s="4"/>
      <c r="AC129" s="4">
        <v>7.0374499999999998</v>
      </c>
      <c r="AD129" s="4">
        <v>38563.863079360701</v>
      </c>
    </row>
    <row r="130" spans="1:30">
      <c r="A130" s="3"/>
      <c r="B130" s="3"/>
      <c r="C130" s="3" t="s">
        <v>120</v>
      </c>
      <c r="D130" s="3"/>
      <c r="E130" s="3"/>
      <c r="F130" s="3" t="s">
        <v>142</v>
      </c>
      <c r="G130" s="3" t="s">
        <v>57</v>
      </c>
      <c r="H130" s="3"/>
      <c r="I130" s="2">
        <v>44377.762372685203</v>
      </c>
      <c r="J130" s="4"/>
      <c r="K130" s="4">
        <v>0</v>
      </c>
      <c r="L130" s="4">
        <v>5.70156666666667</v>
      </c>
      <c r="M130" s="4">
        <v>0</v>
      </c>
      <c r="N130" s="4"/>
      <c r="O130" s="4">
        <v>5.8389499999999996</v>
      </c>
      <c r="P130" s="4">
        <v>98426.654278131304</v>
      </c>
      <c r="Q130" s="4"/>
      <c r="R130" s="4">
        <v>0</v>
      </c>
      <c r="S130" s="4">
        <v>6.0843666666666696</v>
      </c>
      <c r="T130" s="4">
        <v>0</v>
      </c>
      <c r="U130" s="4"/>
      <c r="V130" s="4">
        <v>6.32545</v>
      </c>
      <c r="W130" s="4">
        <v>71654.213483296902</v>
      </c>
      <c r="X130" s="4"/>
      <c r="Y130" s="4">
        <v>1.2472165644145901</v>
      </c>
      <c r="Z130" s="4">
        <v>13.315950000000001</v>
      </c>
      <c r="AA130" s="4">
        <v>1356.28466720494</v>
      </c>
      <c r="AB130" s="4"/>
      <c r="AC130" s="4">
        <v>7.0374833333333298</v>
      </c>
      <c r="AD130" s="4">
        <v>39194.706759880901</v>
      </c>
    </row>
    <row r="131" spans="1:30">
      <c r="A131" s="3"/>
      <c r="B131" s="3"/>
      <c r="C131" s="3" t="s">
        <v>198</v>
      </c>
      <c r="D131" s="3"/>
      <c r="E131" s="3"/>
      <c r="F131" s="3" t="s">
        <v>159</v>
      </c>
      <c r="G131" s="3" t="s">
        <v>57</v>
      </c>
      <c r="H131" s="3"/>
      <c r="I131" s="2">
        <v>44377.777476851901</v>
      </c>
      <c r="J131" s="4"/>
      <c r="K131" s="4">
        <v>0</v>
      </c>
      <c r="L131" s="4">
        <v>5.7058499999999999</v>
      </c>
      <c r="M131" s="4">
        <v>0</v>
      </c>
      <c r="N131" s="4"/>
      <c r="O131" s="4">
        <v>5.8432500000000003</v>
      </c>
      <c r="P131" s="4">
        <v>98667.512080757297</v>
      </c>
      <c r="Q131" s="4"/>
      <c r="R131" s="4">
        <v>0</v>
      </c>
      <c r="S131" s="4">
        <v>6.0108833333333296</v>
      </c>
      <c r="T131" s="4">
        <v>0</v>
      </c>
      <c r="U131" s="4"/>
      <c r="V131" s="4">
        <v>6.32541666666667</v>
      </c>
      <c r="W131" s="4">
        <v>74381.734845817002</v>
      </c>
      <c r="X131" s="4"/>
      <c r="Y131" s="4">
        <v>1.2591863211469001</v>
      </c>
      <c r="Z131" s="4">
        <v>13.3159166666667</v>
      </c>
      <c r="AA131" s="4">
        <v>1335.3409880235799</v>
      </c>
      <c r="AB131" s="4"/>
      <c r="AC131" s="4">
        <v>7.0374499999999998</v>
      </c>
      <c r="AD131" s="4">
        <v>38222.634733737701</v>
      </c>
    </row>
    <row r="132" spans="1:30">
      <c r="A132" s="3"/>
      <c r="B132" s="3"/>
      <c r="C132" s="3" t="s">
        <v>102</v>
      </c>
      <c r="D132" s="3"/>
      <c r="E132" s="3"/>
      <c r="F132" s="3" t="s">
        <v>141</v>
      </c>
      <c r="G132" s="3" t="s">
        <v>57</v>
      </c>
      <c r="H132" s="3"/>
      <c r="I132" s="2">
        <v>44377.944247685198</v>
      </c>
      <c r="J132" s="4"/>
      <c r="K132" s="4">
        <v>0</v>
      </c>
      <c r="L132" s="4">
        <v>5.5805833333333297</v>
      </c>
      <c r="M132" s="4">
        <v>0</v>
      </c>
      <c r="N132" s="4"/>
      <c r="O132" s="4">
        <v>5.8389499999999996</v>
      </c>
      <c r="P132" s="4">
        <v>102310.069832865</v>
      </c>
      <c r="Q132" s="4"/>
      <c r="R132" s="4">
        <v>0</v>
      </c>
      <c r="S132" s="4">
        <v>6.4861666666666702</v>
      </c>
      <c r="T132" s="4">
        <v>0</v>
      </c>
      <c r="U132" s="4"/>
      <c r="V132" s="4">
        <v>6.3211333333333304</v>
      </c>
      <c r="W132" s="4">
        <v>71095.737073965603</v>
      </c>
      <c r="X132" s="4"/>
      <c r="Y132" s="4">
        <v>0.711246365415516</v>
      </c>
      <c r="Z132" s="4">
        <v>13.315950000000001</v>
      </c>
      <c r="AA132" s="4">
        <v>868.59186318370598</v>
      </c>
      <c r="AB132" s="4"/>
      <c r="AC132" s="4">
        <v>7.0374833333333298</v>
      </c>
      <c r="AD132" s="4">
        <v>44016.360923522698</v>
      </c>
    </row>
    <row r="133" spans="1:30">
      <c r="A133" s="3"/>
      <c r="B133" s="3"/>
      <c r="C133" s="3" t="s">
        <v>275</v>
      </c>
      <c r="D133" s="3"/>
      <c r="E133" s="3"/>
      <c r="F133" s="3" t="s">
        <v>206</v>
      </c>
      <c r="G133" s="3" t="s">
        <v>57</v>
      </c>
      <c r="H133" s="3"/>
      <c r="I133" s="2">
        <v>44377.959386574097</v>
      </c>
      <c r="J133" s="4"/>
      <c r="K133" s="4">
        <v>0</v>
      </c>
      <c r="L133" s="4">
        <v>5.5848666666666702</v>
      </c>
      <c r="M133" s="4">
        <v>0</v>
      </c>
      <c r="N133" s="4"/>
      <c r="O133" s="4">
        <v>5.8389166666666696</v>
      </c>
      <c r="P133" s="4">
        <v>96414.499190099697</v>
      </c>
      <c r="Q133" s="4"/>
      <c r="R133" s="4">
        <v>0</v>
      </c>
      <c r="S133" s="4">
        <v>6.0583999999999998</v>
      </c>
      <c r="T133" s="4">
        <v>0</v>
      </c>
      <c r="U133" s="4"/>
      <c r="V133" s="4">
        <v>6.32541666666667</v>
      </c>
      <c r="W133" s="4">
        <v>63652.654539775198</v>
      </c>
      <c r="X133" s="4"/>
      <c r="Y133" s="4">
        <v>1.22144990765533</v>
      </c>
      <c r="Z133" s="4">
        <v>13.3116</v>
      </c>
      <c r="AA133" s="4">
        <v>1158.1904577176199</v>
      </c>
      <c r="AB133" s="4"/>
      <c r="AC133" s="4">
        <v>7.0374499999999998</v>
      </c>
      <c r="AD133" s="4">
        <v>34176.1202483538</v>
      </c>
    </row>
    <row r="134" spans="1:30">
      <c r="A134" s="3"/>
      <c r="B134" s="3"/>
      <c r="C134" s="3" t="s">
        <v>253</v>
      </c>
      <c r="D134" s="3"/>
      <c r="E134" s="3"/>
      <c r="F134" s="3" t="s">
        <v>171</v>
      </c>
      <c r="G134" s="3" t="s">
        <v>57</v>
      </c>
      <c r="H134" s="3"/>
      <c r="I134" s="2">
        <v>44377.974513888897</v>
      </c>
      <c r="J134" s="4"/>
      <c r="K134" s="4">
        <v>0</v>
      </c>
      <c r="L134" s="4">
        <v>5.6151499999999999</v>
      </c>
      <c r="M134" s="4">
        <v>0</v>
      </c>
      <c r="N134" s="4"/>
      <c r="O134" s="4">
        <v>5.8389499999999996</v>
      </c>
      <c r="P134" s="4">
        <v>94328.076970726906</v>
      </c>
      <c r="Q134" s="4"/>
      <c r="R134" s="4">
        <v>0</v>
      </c>
      <c r="S134" s="4">
        <v>6.7281333333333304</v>
      </c>
      <c r="T134" s="4">
        <v>0</v>
      </c>
      <c r="U134" s="4"/>
      <c r="V134" s="4">
        <v>6.3211333333333304</v>
      </c>
      <c r="W134" s="4">
        <v>63448.773590045399</v>
      </c>
      <c r="X134" s="4"/>
      <c r="Y134" s="4">
        <v>0.88215349983197799</v>
      </c>
      <c r="Z134" s="4">
        <v>13.315950000000001</v>
      </c>
      <c r="AA134" s="4">
        <v>1060.26883694766</v>
      </c>
      <c r="AB134" s="4"/>
      <c r="AC134" s="4">
        <v>7.0374833333333298</v>
      </c>
      <c r="AD134" s="4">
        <v>43320.182055700003</v>
      </c>
    </row>
    <row r="135" spans="1:30">
      <c r="A135" s="3"/>
      <c r="B135" s="3"/>
      <c r="C135" s="3" t="s">
        <v>255</v>
      </c>
      <c r="D135" s="3"/>
      <c r="E135" s="3"/>
      <c r="F135" s="3" t="s">
        <v>162</v>
      </c>
      <c r="G135" s="3" t="s">
        <v>57</v>
      </c>
      <c r="H135" s="3"/>
      <c r="I135" s="2">
        <v>44377.792569444398</v>
      </c>
      <c r="J135" s="4"/>
      <c r="K135" s="4">
        <v>0</v>
      </c>
      <c r="L135" s="4">
        <v>5.7058833333333299</v>
      </c>
      <c r="M135" s="4">
        <v>0</v>
      </c>
      <c r="N135" s="4"/>
      <c r="O135" s="4">
        <v>5.8432833333333303</v>
      </c>
      <c r="P135" s="4">
        <v>98914.298138756596</v>
      </c>
      <c r="Q135" s="4"/>
      <c r="R135" s="4">
        <v>0</v>
      </c>
      <c r="S135" s="4">
        <v>7.1860999999999997</v>
      </c>
      <c r="T135" s="4">
        <v>0</v>
      </c>
      <c r="U135" s="4"/>
      <c r="V135" s="4">
        <v>6.3211333333333304</v>
      </c>
      <c r="W135" s="4">
        <v>77041.451648663598</v>
      </c>
      <c r="X135" s="4"/>
      <c r="Y135" s="4">
        <v>1.32193193994062</v>
      </c>
      <c r="Z135" s="4">
        <v>13.315950000000001</v>
      </c>
      <c r="AA135" s="4">
        <v>1475.1486257944</v>
      </c>
      <c r="AB135" s="4"/>
      <c r="AC135" s="4">
        <v>7.0374833333333298</v>
      </c>
      <c r="AD135" s="4">
        <v>40220.282872664997</v>
      </c>
    </row>
    <row r="136" spans="1:30">
      <c r="A136" s="3"/>
      <c r="B136" s="3"/>
      <c r="C136" s="3" t="s">
        <v>172</v>
      </c>
      <c r="D136" s="3"/>
      <c r="E136" s="3"/>
      <c r="F136" s="3" t="s">
        <v>302</v>
      </c>
      <c r="G136" s="3" t="s">
        <v>57</v>
      </c>
      <c r="H136" s="3"/>
      <c r="I136" s="2">
        <v>44377.807754629597</v>
      </c>
      <c r="J136" s="4"/>
      <c r="K136" s="4">
        <v>0</v>
      </c>
      <c r="L136" s="4">
        <v>5.6971999999999996</v>
      </c>
      <c r="M136" s="4">
        <v>0</v>
      </c>
      <c r="N136" s="4"/>
      <c r="O136" s="4">
        <v>5.8346</v>
      </c>
      <c r="P136" s="4">
        <v>105167.48385597199</v>
      </c>
      <c r="Q136" s="4"/>
      <c r="R136" s="4">
        <v>0</v>
      </c>
      <c r="S136" s="4">
        <v>6.2312333333333303</v>
      </c>
      <c r="T136" s="4">
        <v>0</v>
      </c>
      <c r="U136" s="4"/>
      <c r="V136" s="4">
        <v>6.3211000000000004</v>
      </c>
      <c r="W136" s="4">
        <v>81174.139896224297</v>
      </c>
      <c r="X136" s="4"/>
      <c r="Y136" s="4">
        <v>1.22194859777417</v>
      </c>
      <c r="Z136" s="4">
        <v>13.3159166666667</v>
      </c>
      <c r="AA136" s="4">
        <v>1680.61460176478</v>
      </c>
      <c r="AB136" s="4"/>
      <c r="AC136" s="4">
        <v>7.0374499999999998</v>
      </c>
      <c r="AD136" s="4">
        <v>49571.679458101302</v>
      </c>
    </row>
    <row r="137" spans="1:30">
      <c r="A137" s="3"/>
      <c r="B137" s="3"/>
      <c r="C137" s="3" t="s">
        <v>237</v>
      </c>
      <c r="D137" s="3"/>
      <c r="E137" s="3"/>
      <c r="F137" s="3" t="s">
        <v>301</v>
      </c>
      <c r="G137" s="3" t="s">
        <v>57</v>
      </c>
      <c r="H137" s="3"/>
      <c r="I137" s="2">
        <v>44377.822870370401</v>
      </c>
      <c r="J137" s="4"/>
      <c r="K137" s="4">
        <v>0</v>
      </c>
      <c r="L137" s="4">
        <v>5.6972333333333296</v>
      </c>
      <c r="M137" s="4">
        <v>0</v>
      </c>
      <c r="N137" s="4"/>
      <c r="O137" s="4">
        <v>5.83463333333333</v>
      </c>
      <c r="P137" s="4">
        <v>101816.12861878199</v>
      </c>
      <c r="Q137" s="4"/>
      <c r="R137" s="4" t="s">
        <v>248</v>
      </c>
      <c r="S137" s="4" t="s">
        <v>248</v>
      </c>
      <c r="T137" s="4" t="s">
        <v>248</v>
      </c>
      <c r="U137" s="4" t="s">
        <v>248</v>
      </c>
      <c r="V137" s="4">
        <v>6.3211333333333304</v>
      </c>
      <c r="W137" s="4">
        <v>71211.553312784497</v>
      </c>
      <c r="X137" s="4"/>
      <c r="Y137" s="4">
        <v>1.4017195158570199</v>
      </c>
      <c r="Z137" s="4">
        <v>13.311633333333299</v>
      </c>
      <c r="AA137" s="4">
        <v>1827.14856818103</v>
      </c>
      <c r="AB137" s="4"/>
      <c r="AC137" s="4">
        <v>7.0374833333333298</v>
      </c>
      <c r="AD137" s="4">
        <v>46981.9652769772</v>
      </c>
    </row>
    <row r="138" spans="1:30">
      <c r="A138" s="3"/>
      <c r="B138" s="3"/>
      <c r="C138" s="3" t="s">
        <v>19</v>
      </c>
      <c r="D138" s="3"/>
      <c r="E138" s="3"/>
      <c r="F138" s="3" t="s">
        <v>287</v>
      </c>
      <c r="G138" s="3" t="s">
        <v>57</v>
      </c>
      <c r="H138" s="3"/>
      <c r="I138" s="2">
        <v>44377.837986111103</v>
      </c>
      <c r="J138" s="4"/>
      <c r="K138" s="4">
        <v>0</v>
      </c>
      <c r="L138" s="4">
        <v>5.5675833333333298</v>
      </c>
      <c r="M138" s="4">
        <v>0</v>
      </c>
      <c r="N138" s="4"/>
      <c r="O138" s="4">
        <v>5.8259666666666696</v>
      </c>
      <c r="P138" s="4">
        <v>98244.164125994299</v>
      </c>
      <c r="Q138" s="4"/>
      <c r="R138" s="4">
        <v>0</v>
      </c>
      <c r="S138" s="4">
        <v>6.3954166666666703</v>
      </c>
      <c r="T138" s="4">
        <v>0</v>
      </c>
      <c r="U138" s="4"/>
      <c r="V138" s="4">
        <v>6.3167833333333299</v>
      </c>
      <c r="W138" s="4">
        <v>76414.8408200618</v>
      </c>
      <c r="X138" s="4"/>
      <c r="Y138" s="4">
        <v>1.0515576782529299</v>
      </c>
      <c r="Z138" s="4">
        <v>13.3072833333333</v>
      </c>
      <c r="AA138" s="4">
        <v>1240.8499013020601</v>
      </c>
      <c r="AB138" s="4"/>
      <c r="AC138" s="4">
        <v>7.0331333333333301</v>
      </c>
      <c r="AD138" s="4">
        <v>42530.9015956515</v>
      </c>
    </row>
    <row r="139" spans="1:30">
      <c r="A139" s="3"/>
      <c r="B139" s="3"/>
      <c r="C139" s="3" t="s">
        <v>194</v>
      </c>
      <c r="D139" s="3"/>
      <c r="E139" s="3"/>
      <c r="F139" s="3" t="s">
        <v>59</v>
      </c>
      <c r="G139" s="3" t="s">
        <v>57</v>
      </c>
      <c r="H139" s="3"/>
      <c r="I139" s="2">
        <v>44377.8531365741</v>
      </c>
      <c r="J139" s="4"/>
      <c r="K139" s="4">
        <v>0</v>
      </c>
      <c r="L139" s="4">
        <v>5.5632999999999999</v>
      </c>
      <c r="M139" s="4">
        <v>0</v>
      </c>
      <c r="N139" s="4"/>
      <c r="O139" s="4">
        <v>5.8259999999999996</v>
      </c>
      <c r="P139" s="4">
        <v>97798.184549067999</v>
      </c>
      <c r="Q139" s="4"/>
      <c r="R139" s="4">
        <v>0</v>
      </c>
      <c r="S139" s="4">
        <v>5.59181666666667</v>
      </c>
      <c r="T139" s="4">
        <v>0</v>
      </c>
      <c r="U139" s="4"/>
      <c r="V139" s="4">
        <v>6.3168166666666696</v>
      </c>
      <c r="W139" s="4">
        <v>72964.049075951305</v>
      </c>
      <c r="X139" s="4"/>
      <c r="Y139" s="4">
        <v>0.661284772451047</v>
      </c>
      <c r="Z139" s="4">
        <v>13.311633333333299</v>
      </c>
      <c r="AA139" s="4">
        <v>939.39105595374599</v>
      </c>
      <c r="AB139" s="4"/>
      <c r="AC139" s="4">
        <v>7.0331666666666699</v>
      </c>
      <c r="AD139" s="4">
        <v>51200.751606166799</v>
      </c>
    </row>
    <row r="140" spans="1:30">
      <c r="A140" s="3"/>
      <c r="B140" s="3"/>
      <c r="C140" s="3" t="s">
        <v>189</v>
      </c>
      <c r="D140" s="3"/>
      <c r="E140" s="3"/>
      <c r="F140" s="3" t="s">
        <v>16</v>
      </c>
      <c r="G140" s="3" t="s">
        <v>57</v>
      </c>
      <c r="H140" s="3"/>
      <c r="I140" s="2">
        <v>44377.868229166699</v>
      </c>
      <c r="J140" s="4"/>
      <c r="K140" s="4">
        <v>0</v>
      </c>
      <c r="L140" s="4">
        <v>5.69288333333333</v>
      </c>
      <c r="M140" s="4">
        <v>0</v>
      </c>
      <c r="N140" s="4"/>
      <c r="O140" s="4">
        <v>5.8302833333333304</v>
      </c>
      <c r="P140" s="4">
        <v>99520.120793069902</v>
      </c>
      <c r="Q140" s="4"/>
      <c r="R140" s="4">
        <v>0</v>
      </c>
      <c r="S140" s="4">
        <v>6.2657999999999996</v>
      </c>
      <c r="T140" s="4">
        <v>0</v>
      </c>
      <c r="U140" s="4"/>
      <c r="V140" s="4">
        <v>6.3211000000000004</v>
      </c>
      <c r="W140" s="4">
        <v>81875.190392314005</v>
      </c>
      <c r="X140" s="4"/>
      <c r="Y140" s="4">
        <v>0.67621081842030095</v>
      </c>
      <c r="Z140" s="4">
        <v>13.3116</v>
      </c>
      <c r="AA140" s="4">
        <v>838.90342062631805</v>
      </c>
      <c r="AB140" s="4"/>
      <c r="AC140" s="4">
        <v>7.0331333333333301</v>
      </c>
      <c r="AD140" s="4">
        <v>44714.490677239803</v>
      </c>
    </row>
  </sheetData>
  <sortState xmlns:xlrd2="http://schemas.microsoft.com/office/spreadsheetml/2017/richdata2" ref="A3:AD140">
    <sortCondition ref="G2"/>
  </sortState>
  <mergeCells count="7">
    <mergeCell ref="Y1:AB1"/>
    <mergeCell ref="AC1:AD1"/>
    <mergeCell ref="A1:I1"/>
    <mergeCell ref="K1:N1"/>
    <mergeCell ref="O1:P1"/>
    <mergeCell ref="R1:U1"/>
    <mergeCell ref="V1:W1"/>
  </mergeCells>
  <conditionalFormatting sqref="N4:N17">
    <cfRule type="cellIs" dxfId="21" priority="13" operator="lessThan">
      <formula>75</formula>
    </cfRule>
    <cfRule type="cellIs" dxfId="20" priority="14" operator="greaterThan">
      <formula>125</formula>
    </cfRule>
  </conditionalFormatting>
  <conditionalFormatting sqref="N3">
    <cfRule type="cellIs" dxfId="19" priority="11" operator="lessThan">
      <formula>75</formula>
    </cfRule>
    <cfRule type="cellIs" dxfId="18" priority="12" operator="greaterThan">
      <formula>125</formula>
    </cfRule>
  </conditionalFormatting>
  <conditionalFormatting sqref="U3:U17">
    <cfRule type="cellIs" dxfId="17" priority="9" operator="lessThan">
      <formula>75</formula>
    </cfRule>
    <cfRule type="cellIs" dxfId="16" priority="10" operator="greaterThan">
      <formula>125</formula>
    </cfRule>
  </conditionalFormatting>
  <conditionalFormatting sqref="AB3:AB17">
    <cfRule type="cellIs" dxfId="15" priority="7" operator="lessThan">
      <formula>75</formula>
    </cfRule>
    <cfRule type="cellIs" dxfId="14" priority="8" operator="greaterThan">
      <formula>125</formula>
    </cfRule>
  </conditionalFormatting>
  <conditionalFormatting sqref="AB28:AB44">
    <cfRule type="cellIs" dxfId="13" priority="1" operator="lessThan">
      <formula>75</formula>
    </cfRule>
    <cfRule type="cellIs" dxfId="12" priority="2" operator="greaterThan">
      <formula>125</formula>
    </cfRule>
  </conditionalFormatting>
  <conditionalFormatting sqref="N28:N44">
    <cfRule type="cellIs" dxfId="11" priority="5" operator="lessThan">
      <formula>75</formula>
    </cfRule>
    <cfRule type="cellIs" dxfId="10" priority="6" operator="greaterThan">
      <formula>125</formula>
    </cfRule>
  </conditionalFormatting>
  <conditionalFormatting sqref="U28:U44">
    <cfRule type="cellIs" dxfId="9" priority="3" operator="lessThan">
      <formula>75</formula>
    </cfRule>
    <cfRule type="cellIs" dxfId="8" priority="4" operator="greaterThan">
      <formula>125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ValueList_Helper!$A$1:$A$11</xm:f>
          </x14:formula1>
          <xm:sqref>G3:G140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0CB3-BD0E-49BD-B997-F29C894532FF}">
  <sheetPr>
    <outlinePr summaryBelow="0"/>
  </sheetPr>
  <dimension ref="A1:AD87"/>
  <sheetViews>
    <sheetView zoomScaleNormal="100" workbookViewId="0">
      <selection activeCell="C36" sqref="C36"/>
    </sheetView>
  </sheetViews>
  <sheetFormatPr defaultColWidth="9.1796875" defaultRowHeight="14.5"/>
  <cols>
    <col min="1" max="2" width="4" customWidth="1"/>
    <col min="3" max="3" width="27.26953125" customWidth="1"/>
    <col min="4" max="4" width="7.81640625" customWidth="1"/>
    <col min="5" max="5" width="4" customWidth="1"/>
    <col min="6" max="6" width="17.453125" customWidth="1"/>
    <col min="7" max="7" width="12.54296875" customWidth="1"/>
    <col min="8" max="8" width="4.7265625" customWidth="1"/>
    <col min="9" max="9" width="18.54296875" customWidth="1"/>
    <col min="12" max="12" width="5.54296875" customWidth="1"/>
    <col min="13" max="13" width="6.81640625" customWidth="1"/>
    <col min="14" max="14" width="7.54296875" customWidth="1"/>
    <col min="15" max="15" width="5.54296875" customWidth="1"/>
    <col min="16" max="16" width="6.81640625" customWidth="1"/>
    <col min="19" max="19" width="6.453125" customWidth="1"/>
    <col min="20" max="20" width="7.7265625" customWidth="1"/>
    <col min="21" max="21" width="7.54296875" customWidth="1"/>
    <col min="22" max="22" width="5.54296875" customWidth="1"/>
    <col min="23" max="23" width="6" customWidth="1"/>
    <col min="24" max="24" width="8.7265625" customWidth="1"/>
    <col min="25" max="25" width="9" customWidth="1"/>
    <col min="26" max="26" width="3.26953125" customWidth="1"/>
    <col min="27" max="27" width="7.7265625" customWidth="1"/>
    <col min="28" max="28" width="7.54296875" customWidth="1"/>
    <col min="29" max="29" width="3.26953125" customWidth="1"/>
    <col min="30" max="30" width="5.1796875" customWidth="1"/>
  </cols>
  <sheetData>
    <row r="1" spans="1:30" ht="15" customHeight="1">
      <c r="A1" s="199" t="s">
        <v>57</v>
      </c>
      <c r="B1" s="200"/>
      <c r="C1" s="200"/>
      <c r="D1" s="200"/>
      <c r="E1" s="200"/>
      <c r="F1" s="200"/>
      <c r="G1" s="200"/>
      <c r="H1" s="200"/>
      <c r="I1" s="201"/>
      <c r="J1" s="1" t="s">
        <v>621</v>
      </c>
      <c r="K1" s="199" t="s">
        <v>620</v>
      </c>
      <c r="L1" s="200"/>
      <c r="M1" s="200"/>
      <c r="N1" s="201"/>
      <c r="O1" s="199" t="s">
        <v>227</v>
      </c>
      <c r="P1" s="201"/>
      <c r="Q1" s="1" t="s">
        <v>152</v>
      </c>
      <c r="R1" s="199" t="s">
        <v>112</v>
      </c>
      <c r="S1" s="200"/>
      <c r="T1" s="200"/>
      <c r="U1" s="201"/>
      <c r="V1" s="199" t="s">
        <v>9</v>
      </c>
      <c r="W1" s="201"/>
      <c r="X1" s="1" t="s">
        <v>619</v>
      </c>
      <c r="Y1" s="199" t="s">
        <v>618</v>
      </c>
      <c r="Z1" s="200"/>
      <c r="AA1" s="200"/>
      <c r="AB1" s="201"/>
      <c r="AC1" s="199" t="s">
        <v>617</v>
      </c>
      <c r="AD1" s="201"/>
    </row>
    <row r="2" spans="1:30" ht="15" customHeight="1">
      <c r="A2" s="1" t="s">
        <v>248</v>
      </c>
      <c r="B2" s="1" t="s">
        <v>248</v>
      </c>
      <c r="C2" s="1" t="s">
        <v>138</v>
      </c>
      <c r="D2" s="1" t="s">
        <v>96</v>
      </c>
      <c r="E2" s="1" t="s">
        <v>207</v>
      </c>
      <c r="F2" s="1" t="s">
        <v>121</v>
      </c>
      <c r="G2" s="1" t="s">
        <v>149</v>
      </c>
      <c r="H2" s="1" t="s">
        <v>58</v>
      </c>
      <c r="I2" s="1" t="s">
        <v>157</v>
      </c>
      <c r="J2" s="1" t="s">
        <v>37</v>
      </c>
      <c r="K2" s="1" t="s">
        <v>43</v>
      </c>
      <c r="L2" s="1" t="s">
        <v>12</v>
      </c>
      <c r="M2" s="1" t="s">
        <v>166</v>
      </c>
      <c r="N2" s="1" t="s">
        <v>2</v>
      </c>
      <c r="O2" s="1" t="s">
        <v>12</v>
      </c>
      <c r="P2" s="1" t="s">
        <v>246</v>
      </c>
      <c r="Q2" s="1" t="s">
        <v>37</v>
      </c>
      <c r="R2" s="1" t="s">
        <v>43</v>
      </c>
      <c r="S2" s="1" t="s">
        <v>12</v>
      </c>
      <c r="T2" s="1" t="s">
        <v>166</v>
      </c>
      <c r="U2" s="1" t="s">
        <v>2</v>
      </c>
      <c r="V2" s="1" t="s">
        <v>12</v>
      </c>
      <c r="W2" s="1" t="s">
        <v>246</v>
      </c>
      <c r="X2" s="1" t="s">
        <v>37</v>
      </c>
      <c r="Y2" s="1" t="s">
        <v>43</v>
      </c>
      <c r="Z2" s="1" t="s">
        <v>12</v>
      </c>
      <c r="AA2" s="1" t="s">
        <v>166</v>
      </c>
      <c r="AB2" s="1" t="s">
        <v>2</v>
      </c>
      <c r="AC2" s="1" t="s">
        <v>12</v>
      </c>
      <c r="AD2" s="1" t="s">
        <v>246</v>
      </c>
    </row>
    <row r="3" spans="1:30">
      <c r="A3" s="3"/>
      <c r="B3" s="3"/>
      <c r="C3" s="3" t="s">
        <v>551</v>
      </c>
      <c r="D3" s="3" t="s">
        <v>248</v>
      </c>
      <c r="E3" s="3" t="s">
        <v>248</v>
      </c>
      <c r="F3" s="3" t="s">
        <v>550</v>
      </c>
      <c r="G3" s="3" t="s">
        <v>106</v>
      </c>
      <c r="H3" s="3" t="s">
        <v>288</v>
      </c>
      <c r="I3" s="2">
        <v>44393.477673611102</v>
      </c>
      <c r="J3" s="4">
        <v>5000</v>
      </c>
      <c r="K3" s="4">
        <v>7431.4791752895699</v>
      </c>
      <c r="L3" s="4">
        <v>6.32541666666667</v>
      </c>
      <c r="M3" s="4">
        <v>25015.287168326799</v>
      </c>
      <c r="N3" s="4">
        <v>148.629583505791</v>
      </c>
      <c r="O3" s="4">
        <v>5.8173166666666702</v>
      </c>
      <c r="P3" s="4">
        <v>154680.98893376699</v>
      </c>
      <c r="Q3" s="4">
        <v>5000</v>
      </c>
      <c r="R3" s="4">
        <v>4998.3425284887599</v>
      </c>
      <c r="S3" s="4">
        <v>13.29865</v>
      </c>
      <c r="T3" s="4">
        <v>7084483.78952822</v>
      </c>
      <c r="U3" s="4">
        <v>99.966850569775104</v>
      </c>
      <c r="V3" s="4">
        <v>7.0936166666666702</v>
      </c>
      <c r="W3" s="4">
        <v>35438.590126522002</v>
      </c>
      <c r="X3" s="4">
        <v>5000</v>
      </c>
      <c r="Y3" s="4">
        <v>5062.3653217029196</v>
      </c>
      <c r="Z3" s="4">
        <v>16.819883333333301</v>
      </c>
      <c r="AA3" s="4">
        <v>1097248.79655806</v>
      </c>
      <c r="AB3" s="4">
        <v>101.247306434058</v>
      </c>
      <c r="AC3" s="4">
        <v>11.2788</v>
      </c>
      <c r="AD3" s="4">
        <v>1426946.33920874</v>
      </c>
    </row>
    <row r="4" spans="1:30">
      <c r="A4" s="3"/>
      <c r="B4" s="3"/>
      <c r="C4" s="3" t="s">
        <v>549</v>
      </c>
      <c r="D4" s="3" t="s">
        <v>248</v>
      </c>
      <c r="E4" s="3" t="s">
        <v>248</v>
      </c>
      <c r="F4" s="3" t="s">
        <v>548</v>
      </c>
      <c r="G4" s="3" t="s">
        <v>106</v>
      </c>
      <c r="H4" s="3" t="s">
        <v>294</v>
      </c>
      <c r="I4" s="2">
        <v>44393.494328703702</v>
      </c>
      <c r="J4" s="4">
        <v>3500</v>
      </c>
      <c r="K4" s="4">
        <v>1379.78210027267</v>
      </c>
      <c r="L4" s="4">
        <v>6.3427333333333298</v>
      </c>
      <c r="M4" s="4">
        <v>82898.955476568502</v>
      </c>
      <c r="N4" s="4">
        <v>39.422345722076301</v>
      </c>
      <c r="O4" s="4">
        <v>5.8216666666666699</v>
      </c>
      <c r="P4" s="4">
        <v>155546.696011803</v>
      </c>
      <c r="Q4" s="4">
        <v>3500</v>
      </c>
      <c r="R4" s="4">
        <v>3311.5284204397599</v>
      </c>
      <c r="S4" s="4">
        <v>13.298683333333299</v>
      </c>
      <c r="T4" s="4">
        <v>4997409.8469321299</v>
      </c>
      <c r="U4" s="4">
        <v>94.615097726850394</v>
      </c>
      <c r="V4" s="4">
        <v>7.0806833333333303</v>
      </c>
      <c r="W4" s="4">
        <v>37732.077759511703</v>
      </c>
      <c r="X4" s="4">
        <v>3500</v>
      </c>
      <c r="Y4" s="4">
        <v>3477.2920910252201</v>
      </c>
      <c r="Z4" s="4">
        <v>16.8156</v>
      </c>
      <c r="AA4" s="4">
        <v>755065.49644832301</v>
      </c>
      <c r="AB4" s="4">
        <v>99.351202600720498</v>
      </c>
      <c r="AC4" s="4">
        <v>11.278833333333299</v>
      </c>
      <c r="AD4" s="4">
        <v>1429550.3734506301</v>
      </c>
    </row>
    <row r="5" spans="1:30">
      <c r="A5" s="3"/>
      <c r="B5" s="3"/>
      <c r="C5" s="3" t="s">
        <v>547</v>
      </c>
      <c r="D5" s="3" t="s">
        <v>248</v>
      </c>
      <c r="E5" s="3" t="s">
        <v>248</v>
      </c>
      <c r="F5" s="3" t="s">
        <v>546</v>
      </c>
      <c r="G5" s="3" t="s">
        <v>106</v>
      </c>
      <c r="H5" s="3" t="s">
        <v>107</v>
      </c>
      <c r="I5" s="2">
        <v>44393.510902777802</v>
      </c>
      <c r="J5" s="4">
        <v>2500</v>
      </c>
      <c r="K5" s="4">
        <v>1271.8858600842</v>
      </c>
      <c r="L5" s="4">
        <v>6.3298833333333304</v>
      </c>
      <c r="M5" s="4">
        <v>81295.162325780897</v>
      </c>
      <c r="N5" s="4">
        <v>50.875434403368097</v>
      </c>
      <c r="O5" s="4">
        <v>5.8217833333333298</v>
      </c>
      <c r="P5" s="4">
        <v>150666.31795036001</v>
      </c>
      <c r="Q5" s="4">
        <v>2500</v>
      </c>
      <c r="R5" s="4">
        <v>2705.8508346403801</v>
      </c>
      <c r="S5" s="4">
        <v>13.298783333333301</v>
      </c>
      <c r="T5" s="4">
        <v>3528609.37446645</v>
      </c>
      <c r="U5" s="4">
        <v>108.23403338561501</v>
      </c>
      <c r="V5" s="4">
        <v>7.0678333333333301</v>
      </c>
      <c r="W5" s="4">
        <v>32605.733247562799</v>
      </c>
      <c r="X5" s="4">
        <v>2500</v>
      </c>
      <c r="Y5" s="4">
        <v>2447.57482168977</v>
      </c>
      <c r="Z5" s="4">
        <v>16.820033333333299</v>
      </c>
      <c r="AA5" s="4">
        <v>522005.53728455998</v>
      </c>
      <c r="AB5" s="4">
        <v>97.902992867590797</v>
      </c>
      <c r="AC5" s="4">
        <v>11.27895</v>
      </c>
      <c r="AD5" s="4">
        <v>1404090.63880931</v>
      </c>
    </row>
    <row r="6" spans="1:30">
      <c r="A6" s="3"/>
      <c r="B6" s="3"/>
      <c r="C6" s="3" t="s">
        <v>545</v>
      </c>
      <c r="D6" s="3" t="s">
        <v>248</v>
      </c>
      <c r="E6" s="3" t="s">
        <v>248</v>
      </c>
      <c r="F6" s="3" t="s">
        <v>544</v>
      </c>
      <c r="G6" s="3" t="s">
        <v>106</v>
      </c>
      <c r="H6" s="3" t="s">
        <v>295</v>
      </c>
      <c r="I6" s="2">
        <v>44393.527592592603</v>
      </c>
      <c r="J6" s="4">
        <v>1500</v>
      </c>
      <c r="K6" s="4">
        <v>229.85924381623499</v>
      </c>
      <c r="L6" s="4">
        <v>6.32541666666667</v>
      </c>
      <c r="M6" s="4">
        <v>88196.924098234202</v>
      </c>
      <c r="N6" s="4">
        <v>15.323949587749</v>
      </c>
      <c r="O6" s="4">
        <v>5.8173166666666702</v>
      </c>
      <c r="P6" s="4">
        <v>146144.27749099399</v>
      </c>
      <c r="Q6" s="4">
        <v>1500</v>
      </c>
      <c r="R6" s="4">
        <v>1533.41610238813</v>
      </c>
      <c r="S6" s="4">
        <v>13.29865</v>
      </c>
      <c r="T6" s="4">
        <v>2073366.55278517</v>
      </c>
      <c r="U6" s="4">
        <v>102.227740159208</v>
      </c>
      <c r="V6" s="4">
        <v>7.05905</v>
      </c>
      <c r="W6" s="4">
        <v>33807.2860304157</v>
      </c>
      <c r="X6" s="4">
        <v>1500</v>
      </c>
      <c r="Y6" s="4">
        <v>1441.30262180409</v>
      </c>
      <c r="Z6" s="4">
        <v>16.815566666666701</v>
      </c>
      <c r="AA6" s="4">
        <v>309538.97777433699</v>
      </c>
      <c r="AB6" s="4">
        <v>96.086841453605899</v>
      </c>
      <c r="AC6" s="4">
        <v>11.2788</v>
      </c>
      <c r="AD6" s="4">
        <v>1413891.80836906</v>
      </c>
    </row>
    <row r="7" spans="1:30">
      <c r="A7" s="3"/>
      <c r="B7" s="3"/>
      <c r="C7" s="3" t="s">
        <v>484</v>
      </c>
      <c r="D7" s="3" t="s">
        <v>248</v>
      </c>
      <c r="E7" s="3" t="s">
        <v>248</v>
      </c>
      <c r="F7" s="3" t="s">
        <v>543</v>
      </c>
      <c r="G7" s="3" t="s">
        <v>106</v>
      </c>
      <c r="H7" s="3" t="s">
        <v>222</v>
      </c>
      <c r="I7" s="2">
        <v>44393.544247685197</v>
      </c>
      <c r="J7" s="4">
        <v>800</v>
      </c>
      <c r="K7" s="4">
        <v>646.89832021606901</v>
      </c>
      <c r="L7" s="4">
        <v>6.3211333333333304</v>
      </c>
      <c r="M7" s="4">
        <v>89942.802799609301</v>
      </c>
      <c r="N7" s="4">
        <v>80.862290027008598</v>
      </c>
      <c r="O7" s="4">
        <v>5.8173500000000002</v>
      </c>
      <c r="P7" s="4">
        <v>155634.71592748299</v>
      </c>
      <c r="Q7" s="4">
        <v>800</v>
      </c>
      <c r="R7" s="4">
        <v>867.187372738269</v>
      </c>
      <c r="S7" s="4">
        <v>13.298683333333299</v>
      </c>
      <c r="T7" s="4">
        <v>1165039.23216764</v>
      </c>
      <c r="U7" s="4">
        <v>108.398421592284</v>
      </c>
      <c r="V7" s="4">
        <v>7.0504333333333298</v>
      </c>
      <c r="W7" s="4">
        <v>33590.915781530501</v>
      </c>
      <c r="X7" s="4">
        <v>800</v>
      </c>
      <c r="Y7" s="4">
        <v>776.33577625573196</v>
      </c>
      <c r="Z7" s="4">
        <v>16.8199166666667</v>
      </c>
      <c r="AA7" s="4">
        <v>171649.00320026701</v>
      </c>
      <c r="AB7" s="4">
        <v>97.041972031966495</v>
      </c>
      <c r="AC7" s="4">
        <v>11.278833333333299</v>
      </c>
      <c r="AD7" s="4">
        <v>1455618.9346169101</v>
      </c>
    </row>
    <row r="8" spans="1:30">
      <c r="A8" s="3"/>
      <c r="B8" s="3"/>
      <c r="C8" s="3" t="s">
        <v>542</v>
      </c>
      <c r="D8" s="3" t="s">
        <v>248</v>
      </c>
      <c r="E8" s="3" t="s">
        <v>248</v>
      </c>
      <c r="F8" s="3" t="s">
        <v>541</v>
      </c>
      <c r="G8" s="3" t="s">
        <v>106</v>
      </c>
      <c r="H8" s="3" t="s">
        <v>99</v>
      </c>
      <c r="I8" s="2">
        <v>44393.5608796296</v>
      </c>
      <c r="J8" s="4">
        <v>500</v>
      </c>
      <c r="K8" s="4">
        <v>1153.6655274055499</v>
      </c>
      <c r="L8" s="4">
        <v>6.3169166666666703</v>
      </c>
      <c r="M8" s="4">
        <v>78566.369198184897</v>
      </c>
      <c r="N8" s="4">
        <v>230.73310548110899</v>
      </c>
      <c r="O8" s="4">
        <v>5.8001833333333304</v>
      </c>
      <c r="P8" s="4">
        <v>143677.89994714601</v>
      </c>
      <c r="Q8" s="4">
        <v>500</v>
      </c>
      <c r="R8" s="4">
        <v>587.08746360820805</v>
      </c>
      <c r="S8" s="4">
        <v>13.2944666666667</v>
      </c>
      <c r="T8" s="4">
        <v>693701.53549940302</v>
      </c>
      <c r="U8" s="4">
        <v>117.41749272164201</v>
      </c>
      <c r="V8" s="4">
        <v>7.0462333333333298</v>
      </c>
      <c r="W8" s="4">
        <v>29543.6458240621</v>
      </c>
      <c r="X8" s="4">
        <v>500</v>
      </c>
      <c r="Y8" s="4">
        <v>496.38774150496198</v>
      </c>
      <c r="Z8" s="4">
        <v>16.815716666666699</v>
      </c>
      <c r="AA8" s="4">
        <v>102166.512048738</v>
      </c>
      <c r="AB8" s="4">
        <v>99.277548300992294</v>
      </c>
      <c r="AC8" s="4">
        <v>11.27895</v>
      </c>
      <c r="AD8" s="4">
        <v>1355013.2123652501</v>
      </c>
    </row>
    <row r="9" spans="1:30">
      <c r="A9" s="3"/>
      <c r="B9" s="3"/>
      <c r="C9" s="3" t="s">
        <v>540</v>
      </c>
      <c r="D9" s="3" t="s">
        <v>248</v>
      </c>
      <c r="E9" s="3" t="s">
        <v>248</v>
      </c>
      <c r="F9" s="3" t="s">
        <v>539</v>
      </c>
      <c r="G9" s="3" t="s">
        <v>106</v>
      </c>
      <c r="H9" s="3" t="s">
        <v>224</v>
      </c>
      <c r="I9" s="2">
        <v>44393.577546296299</v>
      </c>
      <c r="J9" s="4">
        <v>350</v>
      </c>
      <c r="K9" s="4">
        <v>33.762951357735197</v>
      </c>
      <c r="L9" s="4">
        <v>6.32541666666667</v>
      </c>
      <c r="M9" s="4">
        <v>96598.275433023897</v>
      </c>
      <c r="N9" s="4">
        <v>9.6465575307814806</v>
      </c>
      <c r="O9" s="4">
        <v>5.8216333333333301</v>
      </c>
      <c r="P9" s="4">
        <v>156937.334327752</v>
      </c>
      <c r="Q9" s="4">
        <v>350</v>
      </c>
      <c r="R9" s="4">
        <v>379.91672697087</v>
      </c>
      <c r="S9" s="4">
        <v>13.29865</v>
      </c>
      <c r="T9" s="4">
        <v>553590.26502107398</v>
      </c>
      <c r="U9" s="4">
        <v>108.54763627739101</v>
      </c>
      <c r="V9" s="4">
        <v>7.0417666666666703</v>
      </c>
      <c r="W9" s="4">
        <v>36432.944187225003</v>
      </c>
      <c r="X9" s="4">
        <v>350</v>
      </c>
      <c r="Y9" s="4">
        <v>377.28936579138298</v>
      </c>
      <c r="Z9" s="4">
        <v>16.815566666666701</v>
      </c>
      <c r="AA9" s="4">
        <v>84294.652822867603</v>
      </c>
      <c r="AB9" s="4">
        <v>107.796961654681</v>
      </c>
      <c r="AC9" s="4">
        <v>11.2788</v>
      </c>
      <c r="AD9" s="4">
        <v>1470894.32644062</v>
      </c>
    </row>
    <row r="10" spans="1:30">
      <c r="A10" s="3"/>
      <c r="B10" s="3"/>
      <c r="C10" s="3" t="s">
        <v>538</v>
      </c>
      <c r="D10" s="3" t="s">
        <v>248</v>
      </c>
      <c r="E10" s="3" t="s">
        <v>248</v>
      </c>
      <c r="F10" s="3" t="s">
        <v>537</v>
      </c>
      <c r="G10" s="3" t="s">
        <v>106</v>
      </c>
      <c r="H10" s="3" t="s">
        <v>151</v>
      </c>
      <c r="I10" s="2">
        <v>44393.594224537002</v>
      </c>
      <c r="J10" s="4">
        <v>200</v>
      </c>
      <c r="K10" s="4">
        <v>321.32490084120201</v>
      </c>
      <c r="L10" s="4">
        <v>6.32545</v>
      </c>
      <c r="M10" s="4">
        <v>94941.588002841003</v>
      </c>
      <c r="N10" s="4">
        <v>160.662450420601</v>
      </c>
      <c r="O10" s="4">
        <v>5.8216666666666699</v>
      </c>
      <c r="P10" s="4">
        <v>158796.703414088</v>
      </c>
      <c r="Q10" s="4">
        <v>200</v>
      </c>
      <c r="R10" s="4">
        <v>191.70272048577399</v>
      </c>
      <c r="S10" s="4">
        <v>13.294366666666701</v>
      </c>
      <c r="T10" s="4">
        <v>303535.206247508</v>
      </c>
      <c r="U10" s="4">
        <v>95.851360242886798</v>
      </c>
      <c r="V10" s="4">
        <v>7.0374833333333298</v>
      </c>
      <c r="W10" s="4">
        <v>39589.045790618598</v>
      </c>
      <c r="X10" s="4">
        <v>200</v>
      </c>
      <c r="Y10" s="4">
        <v>203.24583712281799</v>
      </c>
      <c r="Z10" s="4">
        <v>16.8199166666667</v>
      </c>
      <c r="AA10" s="4">
        <v>45284.505274818002</v>
      </c>
      <c r="AB10" s="4">
        <v>101.62291856140899</v>
      </c>
      <c r="AC10" s="4">
        <v>11.278833333333299</v>
      </c>
      <c r="AD10" s="4">
        <v>1466844.1707269901</v>
      </c>
    </row>
    <row r="11" spans="1:30">
      <c r="A11" s="3"/>
      <c r="B11" s="3"/>
      <c r="C11" s="3" t="s">
        <v>536</v>
      </c>
      <c r="D11" s="3" t="s">
        <v>248</v>
      </c>
      <c r="E11" s="3" t="s">
        <v>248</v>
      </c>
      <c r="F11" s="3" t="s">
        <v>535</v>
      </c>
      <c r="G11" s="3" t="s">
        <v>106</v>
      </c>
      <c r="H11" s="3" t="s">
        <v>260</v>
      </c>
      <c r="I11" s="2">
        <v>44393.610787037003</v>
      </c>
      <c r="J11" s="4">
        <v>125</v>
      </c>
      <c r="K11" s="4">
        <v>757.83460337738404</v>
      </c>
      <c r="L11" s="4">
        <v>6.32541666666667</v>
      </c>
      <c r="M11" s="4">
        <v>92453.639003420205</v>
      </c>
      <c r="N11" s="4">
        <v>606.26768270190701</v>
      </c>
      <c r="O11" s="4">
        <v>5.8216333333333301</v>
      </c>
      <c r="P11" s="4">
        <v>161885.69036338199</v>
      </c>
      <c r="Q11" s="4">
        <v>125</v>
      </c>
      <c r="R11" s="4">
        <v>101.82417679235201</v>
      </c>
      <c r="S11" s="4">
        <v>13.2943333333333</v>
      </c>
      <c r="T11" s="4">
        <v>169006.75680363001</v>
      </c>
      <c r="U11" s="4">
        <v>81.459341433881505</v>
      </c>
      <c r="V11" s="4">
        <v>7.0374499999999998</v>
      </c>
      <c r="W11" s="4">
        <v>41499.933362860997</v>
      </c>
      <c r="X11" s="4">
        <v>125</v>
      </c>
      <c r="Y11" s="4">
        <v>101.16817295114799</v>
      </c>
      <c r="Z11" s="4">
        <v>16.819883333333301</v>
      </c>
      <c r="AA11" s="4">
        <v>22691.367271386702</v>
      </c>
      <c r="AB11" s="4">
        <v>80.934538360918097</v>
      </c>
      <c r="AC11" s="4">
        <v>11.2788</v>
      </c>
      <c r="AD11" s="4">
        <v>1476633.67758746</v>
      </c>
    </row>
    <row r="12" spans="1:30">
      <c r="A12" s="3"/>
      <c r="B12" s="3"/>
      <c r="C12" s="3" t="s">
        <v>504</v>
      </c>
      <c r="D12" s="3" t="s">
        <v>248</v>
      </c>
      <c r="E12" s="3" t="s">
        <v>248</v>
      </c>
      <c r="F12" s="3" t="s">
        <v>534</v>
      </c>
      <c r="G12" s="3" t="s">
        <v>106</v>
      </c>
      <c r="H12" s="3" t="s">
        <v>265</v>
      </c>
      <c r="I12" s="2">
        <v>44393.627395833297</v>
      </c>
      <c r="J12" s="4">
        <v>80</v>
      </c>
      <c r="K12" s="4">
        <v>293.282170946066</v>
      </c>
      <c r="L12" s="4">
        <v>6.32545</v>
      </c>
      <c r="M12" s="4">
        <v>98057.530869578506</v>
      </c>
      <c r="N12" s="4">
        <v>366.60271368258202</v>
      </c>
      <c r="O12" s="4">
        <v>5.8216666666666699</v>
      </c>
      <c r="P12" s="4">
        <v>163537.81150747099</v>
      </c>
      <c r="Q12" s="4">
        <v>80</v>
      </c>
      <c r="R12" s="4">
        <v>81.649036322565905</v>
      </c>
      <c r="S12" s="4">
        <v>13.294366666666701</v>
      </c>
      <c r="T12" s="4">
        <v>124974.255173957</v>
      </c>
      <c r="U12" s="4">
        <v>102.061295403207</v>
      </c>
      <c r="V12" s="4">
        <v>7.0374833333333298</v>
      </c>
      <c r="W12" s="4">
        <v>38270.464467303696</v>
      </c>
      <c r="X12" s="4">
        <v>80</v>
      </c>
      <c r="Y12" s="4">
        <v>80.509611871180994</v>
      </c>
      <c r="Z12" s="4">
        <v>16.8156</v>
      </c>
      <c r="AA12" s="4">
        <v>18190.797675431899</v>
      </c>
      <c r="AB12" s="4">
        <v>100.637014838976</v>
      </c>
      <c r="AC12" s="4">
        <v>11.278833333333299</v>
      </c>
      <c r="AD12" s="4">
        <v>1487510.4365526701</v>
      </c>
    </row>
    <row r="13" spans="1:30">
      <c r="A13" s="3"/>
      <c r="B13" s="3"/>
      <c r="C13" s="3" t="s">
        <v>533</v>
      </c>
      <c r="D13" s="3" t="s">
        <v>248</v>
      </c>
      <c r="E13" s="3" t="s">
        <v>248</v>
      </c>
      <c r="F13" s="3" t="s">
        <v>532</v>
      </c>
      <c r="G13" s="3" t="s">
        <v>106</v>
      </c>
      <c r="H13" s="3" t="s">
        <v>284</v>
      </c>
      <c r="I13" s="2">
        <v>44393.644039351799</v>
      </c>
      <c r="J13" s="4">
        <v>50</v>
      </c>
      <c r="K13" s="4">
        <v>218.48934529402399</v>
      </c>
      <c r="L13" s="4">
        <v>6.3255666666666697</v>
      </c>
      <c r="M13" s="4">
        <v>96290.764513729606</v>
      </c>
      <c r="N13" s="4">
        <v>436.97869058804798</v>
      </c>
      <c r="O13" s="4">
        <v>5.8217833333333298</v>
      </c>
      <c r="P13" s="4">
        <v>159371.76365172199</v>
      </c>
      <c r="Q13" s="4">
        <v>50</v>
      </c>
      <c r="R13" s="4">
        <v>46.354663940505802</v>
      </c>
      <c r="S13" s="4">
        <v>13.298783333333301</v>
      </c>
      <c r="T13" s="4">
        <v>68626.098078773299</v>
      </c>
      <c r="U13" s="4">
        <v>92.709327881011603</v>
      </c>
      <c r="V13" s="4">
        <v>7.0375833333333304</v>
      </c>
      <c r="W13" s="4">
        <v>37016.053050757102</v>
      </c>
      <c r="X13" s="4">
        <v>50</v>
      </c>
      <c r="Y13" s="4">
        <v>48.658580765446501</v>
      </c>
      <c r="Z13" s="4">
        <v>16.811399999999999</v>
      </c>
      <c r="AA13" s="4">
        <v>10765.0036367546</v>
      </c>
      <c r="AB13" s="4">
        <v>97.317161530893003</v>
      </c>
      <c r="AC13" s="4">
        <v>11.27895</v>
      </c>
      <c r="AD13" s="4">
        <v>1456500.88944373</v>
      </c>
    </row>
    <row r="14" spans="1:30">
      <c r="A14" s="3"/>
      <c r="B14" s="3"/>
      <c r="C14" s="3" t="s">
        <v>464</v>
      </c>
      <c r="D14" s="3" t="s">
        <v>248</v>
      </c>
      <c r="E14" s="3" t="s">
        <v>248</v>
      </c>
      <c r="F14" s="3" t="s">
        <v>531</v>
      </c>
      <c r="G14" s="3" t="s">
        <v>106</v>
      </c>
      <c r="H14" s="3" t="s">
        <v>259</v>
      </c>
      <c r="I14" s="2">
        <v>44393.660648148201</v>
      </c>
      <c r="J14" s="4">
        <v>30</v>
      </c>
      <c r="K14" s="4">
        <v>390.96696636342801</v>
      </c>
      <c r="L14" s="4">
        <v>6.32541666666667</v>
      </c>
      <c r="M14" s="4">
        <v>90384.514013483698</v>
      </c>
      <c r="N14" s="4">
        <v>1303.22322121143</v>
      </c>
      <c r="O14" s="4">
        <v>5.8216333333333301</v>
      </c>
      <c r="P14" s="4">
        <v>152262.634656724</v>
      </c>
      <c r="Q14" s="4">
        <v>30</v>
      </c>
      <c r="R14" s="4">
        <v>28.010157478361801</v>
      </c>
      <c r="S14" s="4">
        <v>13.29865</v>
      </c>
      <c r="T14" s="4">
        <v>43606.476942516601</v>
      </c>
      <c r="U14" s="4">
        <v>93.367191594539307</v>
      </c>
      <c r="V14" s="4">
        <v>7.0374499999999998</v>
      </c>
      <c r="W14" s="4">
        <v>38925.0957218572</v>
      </c>
      <c r="X14" s="4">
        <v>30</v>
      </c>
      <c r="Y14" s="4">
        <v>32.320187633760497</v>
      </c>
      <c r="Z14" s="4">
        <v>16.815566666666701</v>
      </c>
      <c r="AA14" s="4">
        <v>6918.5798984007197</v>
      </c>
      <c r="AB14" s="4">
        <v>107.733958779202</v>
      </c>
      <c r="AC14" s="4">
        <v>11.2788</v>
      </c>
      <c r="AD14" s="4">
        <v>1409285.8721857099</v>
      </c>
    </row>
    <row r="15" spans="1:30">
      <c r="A15" s="3"/>
      <c r="B15" s="3"/>
      <c r="C15" s="3" t="s">
        <v>530</v>
      </c>
      <c r="D15" s="3" t="s">
        <v>248</v>
      </c>
      <c r="E15" s="3" t="s">
        <v>248</v>
      </c>
      <c r="F15" s="3" t="s">
        <v>529</v>
      </c>
      <c r="G15" s="3" t="s">
        <v>106</v>
      </c>
      <c r="H15" s="3" t="s">
        <v>133</v>
      </c>
      <c r="I15" s="2">
        <v>44393.6772569444</v>
      </c>
      <c r="J15" s="4">
        <v>20</v>
      </c>
      <c r="K15" s="4">
        <v>196.68507526573799</v>
      </c>
      <c r="L15" s="4">
        <v>6.3211333333333304</v>
      </c>
      <c r="M15" s="4">
        <v>95348.128570636705</v>
      </c>
      <c r="N15" s="4">
        <v>983.42537632869198</v>
      </c>
      <c r="O15" s="4">
        <v>5.8130333333333297</v>
      </c>
      <c r="P15" s="4">
        <v>157463.00927610701</v>
      </c>
      <c r="Q15" s="4">
        <v>20</v>
      </c>
      <c r="R15" s="4">
        <v>22.041933400048901</v>
      </c>
      <c r="S15" s="4">
        <v>13.294366666666701</v>
      </c>
      <c r="T15" s="4">
        <v>35373.845604524402</v>
      </c>
      <c r="U15" s="4">
        <v>110.209667000244</v>
      </c>
      <c r="V15" s="4">
        <v>7.0374833333333298</v>
      </c>
      <c r="W15" s="4">
        <v>40126.0887428188</v>
      </c>
      <c r="X15" s="4">
        <v>20</v>
      </c>
      <c r="Y15" s="4">
        <v>27.788692777142501</v>
      </c>
      <c r="Z15" s="4">
        <v>16.8199166666667</v>
      </c>
      <c r="AA15" s="4">
        <v>5965.8448319147901</v>
      </c>
      <c r="AB15" s="4">
        <v>138.94346388571199</v>
      </c>
      <c r="AC15" s="4">
        <v>11.278833333333299</v>
      </c>
      <c r="AD15" s="4">
        <v>1413382.9466534101</v>
      </c>
    </row>
    <row r="16" spans="1:30">
      <c r="A16" s="3"/>
      <c r="B16" s="3"/>
      <c r="C16" s="3" t="s">
        <v>528</v>
      </c>
      <c r="D16" s="3" t="s">
        <v>248</v>
      </c>
      <c r="E16" s="3" t="s">
        <v>248</v>
      </c>
      <c r="F16" s="3" t="s">
        <v>527</v>
      </c>
      <c r="G16" s="3" t="s">
        <v>106</v>
      </c>
      <c r="H16" s="3" t="s">
        <v>50</v>
      </c>
      <c r="I16" s="2">
        <v>44393.694027777798</v>
      </c>
      <c r="J16" s="4">
        <v>12</v>
      </c>
      <c r="K16" s="4">
        <v>0</v>
      </c>
      <c r="L16" s="4">
        <v>6.3212333333333302</v>
      </c>
      <c r="M16" s="4">
        <v>95404.696531239097</v>
      </c>
      <c r="N16" s="4">
        <v>0</v>
      </c>
      <c r="O16" s="4">
        <v>5.8217833333333298</v>
      </c>
      <c r="P16" s="4">
        <v>153660.82147806199</v>
      </c>
      <c r="Q16" s="4">
        <v>12</v>
      </c>
      <c r="R16" s="4">
        <v>14.6628677871646</v>
      </c>
      <c r="S16" s="4">
        <v>13.2944666666667</v>
      </c>
      <c r="T16" s="4">
        <v>23834.245751146402</v>
      </c>
      <c r="U16" s="4">
        <v>122.190564893039</v>
      </c>
      <c r="V16" s="4">
        <v>7.0375833333333304</v>
      </c>
      <c r="W16" s="4">
        <v>40642.1555370856</v>
      </c>
      <c r="X16" s="4">
        <v>12</v>
      </c>
      <c r="Y16" s="4">
        <v>17.223040554740699</v>
      </c>
      <c r="Z16" s="4">
        <v>16.802766666666699</v>
      </c>
      <c r="AA16" s="4">
        <v>3706.62111338454</v>
      </c>
      <c r="AB16" s="4">
        <v>143.525337956172</v>
      </c>
      <c r="AC16" s="4">
        <v>11.27895</v>
      </c>
      <c r="AD16" s="4">
        <v>1416851.65537874</v>
      </c>
    </row>
    <row r="17" spans="1:30">
      <c r="A17" s="3"/>
      <c r="B17" s="3"/>
      <c r="C17" s="3" t="s">
        <v>526</v>
      </c>
      <c r="D17" s="3" t="s">
        <v>248</v>
      </c>
      <c r="E17" s="3" t="s">
        <v>248</v>
      </c>
      <c r="F17" s="3" t="s">
        <v>525</v>
      </c>
      <c r="G17" s="3" t="s">
        <v>106</v>
      </c>
      <c r="H17" s="3" t="s">
        <v>205</v>
      </c>
      <c r="I17" s="2">
        <v>44393.710740740702</v>
      </c>
      <c r="J17" s="4">
        <v>7</v>
      </c>
      <c r="K17" s="4">
        <v>401.65166571772397</v>
      </c>
      <c r="L17" s="4">
        <v>6.32541666666667</v>
      </c>
      <c r="M17" s="4">
        <v>92526.868033931605</v>
      </c>
      <c r="N17" s="4">
        <v>5737.88093882463</v>
      </c>
      <c r="O17" s="4">
        <v>5.8216333333333301</v>
      </c>
      <c r="P17" s="4">
        <v>156043.96105892901</v>
      </c>
      <c r="Q17" s="4">
        <v>7</v>
      </c>
      <c r="R17" s="4">
        <v>9.2630420781404403</v>
      </c>
      <c r="S17" s="4">
        <v>13.29865</v>
      </c>
      <c r="T17" s="4">
        <v>14463.0162595694</v>
      </c>
      <c r="U17" s="4">
        <v>132.32917254486301</v>
      </c>
      <c r="V17" s="4">
        <v>7.0331333333333301</v>
      </c>
      <c r="W17" s="4">
        <v>39039.071217343902</v>
      </c>
      <c r="X17" s="4">
        <v>7</v>
      </c>
      <c r="Y17" s="4">
        <v>9.0533114149460108</v>
      </c>
      <c r="Z17" s="4">
        <v>16.824200000000001</v>
      </c>
      <c r="AA17" s="4">
        <v>1979.5213398273499</v>
      </c>
      <c r="AB17" s="4">
        <v>129.333020213514</v>
      </c>
      <c r="AC17" s="4">
        <v>11.2788</v>
      </c>
      <c r="AD17" s="4">
        <v>1439490.2889946599</v>
      </c>
    </row>
    <row r="18" spans="1:30">
      <c r="A18" s="3"/>
      <c r="B18" s="3"/>
      <c r="C18" s="3" t="s">
        <v>300</v>
      </c>
      <c r="D18" s="3" t="s">
        <v>248</v>
      </c>
      <c r="E18" s="3" t="s">
        <v>248</v>
      </c>
      <c r="F18" s="3" t="s">
        <v>556</v>
      </c>
      <c r="G18" s="3" t="s">
        <v>278</v>
      </c>
      <c r="H18" s="3" t="s">
        <v>248</v>
      </c>
      <c r="I18" s="2">
        <v>44393.394606481503</v>
      </c>
      <c r="J18" s="4"/>
      <c r="K18" s="4">
        <v>0</v>
      </c>
      <c r="L18" s="4">
        <v>6.32541666666667</v>
      </c>
      <c r="M18" s="4">
        <v>94548.974836583904</v>
      </c>
      <c r="N18" s="4"/>
      <c r="O18" s="4">
        <v>5.8216333333333301</v>
      </c>
      <c r="P18" s="4">
        <v>150794.580896606</v>
      </c>
      <c r="Q18" s="4"/>
      <c r="R18" s="4">
        <v>0</v>
      </c>
      <c r="S18" s="4">
        <v>13.29865</v>
      </c>
      <c r="T18" s="4">
        <v>0</v>
      </c>
      <c r="U18" s="4"/>
      <c r="V18" s="4">
        <v>7.0374499999999998</v>
      </c>
      <c r="W18" s="4">
        <v>38982.787361368297</v>
      </c>
      <c r="X18" s="4"/>
      <c r="Y18" s="4">
        <v>0</v>
      </c>
      <c r="Z18" s="4">
        <v>16.832833333333301</v>
      </c>
      <c r="AA18" s="4">
        <v>0</v>
      </c>
      <c r="AB18" s="4"/>
      <c r="AC18" s="4">
        <v>11.2788</v>
      </c>
      <c r="AD18" s="4">
        <v>1438364.0163331199</v>
      </c>
    </row>
    <row r="19" spans="1:30">
      <c r="A19" s="3"/>
      <c r="B19" s="3"/>
      <c r="C19" s="3" t="s">
        <v>300</v>
      </c>
      <c r="D19" s="3" t="s">
        <v>248</v>
      </c>
      <c r="E19" s="3" t="s">
        <v>248</v>
      </c>
      <c r="F19" s="3" t="s">
        <v>555</v>
      </c>
      <c r="G19" s="3" t="s">
        <v>278</v>
      </c>
      <c r="H19" s="3" t="s">
        <v>248</v>
      </c>
      <c r="I19" s="2">
        <v>44393.411157407398</v>
      </c>
      <c r="J19" s="4"/>
      <c r="K19" s="4">
        <v>154.14549500356699</v>
      </c>
      <c r="L19" s="4">
        <v>6.32545</v>
      </c>
      <c r="M19" s="4">
        <v>92874.211418200503</v>
      </c>
      <c r="N19" s="4"/>
      <c r="O19" s="4">
        <v>5.8259999999999996</v>
      </c>
      <c r="P19" s="4">
        <v>152719.307481433</v>
      </c>
      <c r="Q19" s="4"/>
      <c r="R19" s="4">
        <v>0</v>
      </c>
      <c r="S19" s="4">
        <v>13.298683333333299</v>
      </c>
      <c r="T19" s="4">
        <v>0</v>
      </c>
      <c r="U19" s="4"/>
      <c r="V19" s="4">
        <v>7.0331666666666699</v>
      </c>
      <c r="W19" s="4">
        <v>39516.580959180901</v>
      </c>
      <c r="X19" s="4"/>
      <c r="Y19" s="4">
        <v>0</v>
      </c>
      <c r="Z19" s="4">
        <v>16.8630833333333</v>
      </c>
      <c r="AA19" s="4">
        <v>0</v>
      </c>
      <c r="AB19" s="4"/>
      <c r="AC19" s="4">
        <v>11.278833333333299</v>
      </c>
      <c r="AD19" s="4">
        <v>1439992.4923614101</v>
      </c>
    </row>
    <row r="20" spans="1:30">
      <c r="A20" s="3"/>
      <c r="B20" s="3"/>
      <c r="C20" s="3" t="s">
        <v>300</v>
      </c>
      <c r="D20" s="3" t="s">
        <v>248</v>
      </c>
      <c r="E20" s="3" t="s">
        <v>248</v>
      </c>
      <c r="F20" s="3" t="s">
        <v>456</v>
      </c>
      <c r="G20" s="3" t="s">
        <v>278</v>
      </c>
      <c r="H20" s="3" t="s">
        <v>248</v>
      </c>
      <c r="I20" s="2">
        <v>44394.558692129598</v>
      </c>
      <c r="J20" s="4"/>
      <c r="K20" s="4">
        <v>0</v>
      </c>
      <c r="L20" s="4">
        <v>6.3211000000000004</v>
      </c>
      <c r="M20" s="4">
        <v>106632.11486502099</v>
      </c>
      <c r="N20" s="4"/>
      <c r="O20" s="4">
        <v>5.8173166666666702</v>
      </c>
      <c r="P20" s="4">
        <v>167070.42826530599</v>
      </c>
      <c r="Q20" s="4"/>
      <c r="R20" s="4">
        <v>0.794117794532051</v>
      </c>
      <c r="S20" s="4">
        <v>13.29865</v>
      </c>
      <c r="T20" s="4">
        <v>1715.2884330256099</v>
      </c>
      <c r="U20" s="4"/>
      <c r="V20" s="4">
        <v>7.0374499999999998</v>
      </c>
      <c r="W20" s="4">
        <v>54006.554411140998</v>
      </c>
      <c r="X20" s="4"/>
      <c r="Y20" s="4">
        <v>0</v>
      </c>
      <c r="Z20" s="4">
        <v>16.815566666666701</v>
      </c>
      <c r="AA20" s="4">
        <v>0</v>
      </c>
      <c r="AB20" s="4"/>
      <c r="AC20" s="4">
        <v>11.274483333333301</v>
      </c>
      <c r="AD20" s="4">
        <v>1554859.58899036</v>
      </c>
    </row>
    <row r="21" spans="1:30">
      <c r="A21" s="3"/>
      <c r="B21" s="3"/>
      <c r="C21" s="3" t="s">
        <v>551</v>
      </c>
      <c r="D21" s="3" t="s">
        <v>248</v>
      </c>
      <c r="E21" s="3" t="s">
        <v>248</v>
      </c>
      <c r="F21" s="3" t="s">
        <v>554</v>
      </c>
      <c r="G21" s="3" t="s">
        <v>61</v>
      </c>
      <c r="H21" s="3" t="s">
        <v>288</v>
      </c>
      <c r="I21" s="2">
        <v>44393.4277083333</v>
      </c>
      <c r="J21" s="4">
        <v>5000</v>
      </c>
      <c r="K21" s="4">
        <v>385.18145440048198</v>
      </c>
      <c r="L21" s="4">
        <v>6.3599833333333304</v>
      </c>
      <c r="M21" s="4">
        <v>93175.679789196598</v>
      </c>
      <c r="N21" s="4">
        <v>7.7036290880096399</v>
      </c>
      <c r="O21" s="4">
        <v>5.8216333333333301</v>
      </c>
      <c r="P21" s="4">
        <v>156870.871227525</v>
      </c>
      <c r="Q21" s="4">
        <v>5000</v>
      </c>
      <c r="R21" s="4">
        <v>4467.3823820804701</v>
      </c>
      <c r="S21" s="4">
        <v>13.29865</v>
      </c>
      <c r="T21" s="4">
        <v>7253785.0656975498</v>
      </c>
      <c r="U21" s="4">
        <v>89.347647641609399</v>
      </c>
      <c r="V21" s="4">
        <v>7.0892999999999997</v>
      </c>
      <c r="W21" s="4">
        <v>40598.108046852103</v>
      </c>
      <c r="X21" s="4">
        <v>5000</v>
      </c>
      <c r="Y21" s="4">
        <v>4994.1555932686597</v>
      </c>
      <c r="Z21" s="4">
        <v>16.819883333333301</v>
      </c>
      <c r="AA21" s="4">
        <v>1099369.4624519399</v>
      </c>
      <c r="AB21" s="4">
        <v>99.883111865373095</v>
      </c>
      <c r="AC21" s="4">
        <v>11.2788</v>
      </c>
      <c r="AD21" s="4">
        <v>1449230.9872282499</v>
      </c>
    </row>
    <row r="22" spans="1:30">
      <c r="A22" s="3"/>
      <c r="B22" s="3"/>
      <c r="C22" s="3" t="s">
        <v>551</v>
      </c>
      <c r="D22" s="3" t="s">
        <v>248</v>
      </c>
      <c r="E22" s="3" t="s">
        <v>248</v>
      </c>
      <c r="F22" s="3" t="s">
        <v>553</v>
      </c>
      <c r="G22" s="3" t="s">
        <v>61</v>
      </c>
      <c r="H22" s="3" t="s">
        <v>288</v>
      </c>
      <c r="I22" s="2">
        <v>44393.444386574098</v>
      </c>
      <c r="J22" s="4">
        <v>5000</v>
      </c>
      <c r="K22" s="4">
        <v>1044.25663999414</v>
      </c>
      <c r="L22" s="4">
        <v>6.3600166666666702</v>
      </c>
      <c r="M22" s="4">
        <v>83014.013560630905</v>
      </c>
      <c r="N22" s="4">
        <v>20.8851327998828</v>
      </c>
      <c r="O22" s="4">
        <v>5.8216666666666699</v>
      </c>
      <c r="P22" s="4">
        <v>149970.826700784</v>
      </c>
      <c r="Q22" s="4">
        <v>5000</v>
      </c>
      <c r="R22" s="4">
        <v>4946.3906321762397</v>
      </c>
      <c r="S22" s="4">
        <v>13.298683333333299</v>
      </c>
      <c r="T22" s="4">
        <v>7077380.4012519503</v>
      </c>
      <c r="U22" s="4">
        <v>98.927812643524703</v>
      </c>
      <c r="V22" s="4">
        <v>7.0893333333333297</v>
      </c>
      <c r="W22" s="4">
        <v>35774.894959692101</v>
      </c>
      <c r="X22" s="4">
        <v>5000</v>
      </c>
      <c r="Y22" s="4">
        <v>4985.8393240658797</v>
      </c>
      <c r="Z22" s="4">
        <v>16.8199166666667</v>
      </c>
      <c r="AA22" s="4">
        <v>1076575.8150980901</v>
      </c>
      <c r="AB22" s="4">
        <v>99.716786481317598</v>
      </c>
      <c r="AC22" s="4">
        <v>11.278833333333299</v>
      </c>
      <c r="AD22" s="4">
        <v>1421550.69371692</v>
      </c>
    </row>
    <row r="23" spans="1:30">
      <c r="A23" s="3"/>
      <c r="B23" s="3"/>
      <c r="C23" s="3" t="s">
        <v>551</v>
      </c>
      <c r="D23" s="3" t="s">
        <v>248</v>
      </c>
      <c r="E23" s="3" t="s">
        <v>248</v>
      </c>
      <c r="F23" s="3" t="s">
        <v>552</v>
      </c>
      <c r="G23" s="3" t="s">
        <v>61</v>
      </c>
      <c r="H23" s="3" t="s">
        <v>288</v>
      </c>
      <c r="I23" s="2">
        <v>44393.4609837963</v>
      </c>
      <c r="J23" s="4">
        <v>5000</v>
      </c>
      <c r="K23" s="4">
        <v>7466.6185734918899</v>
      </c>
      <c r="L23" s="4">
        <v>6.3255666666666697</v>
      </c>
      <c r="M23" s="4">
        <v>24214.959740029499</v>
      </c>
      <c r="N23" s="4">
        <v>149.33237146983799</v>
      </c>
      <c r="O23" s="4">
        <v>5.8217833333333298</v>
      </c>
      <c r="P23" s="4">
        <v>151754.91348017001</v>
      </c>
      <c r="Q23" s="4">
        <v>5000</v>
      </c>
      <c r="R23" s="4">
        <v>5247.6532379179998</v>
      </c>
      <c r="S23" s="4">
        <v>13.298783333333301</v>
      </c>
      <c r="T23" s="4">
        <v>7198665.8606545804</v>
      </c>
      <c r="U23" s="4">
        <v>104.95306475836</v>
      </c>
      <c r="V23" s="4">
        <v>7.09375</v>
      </c>
      <c r="W23" s="4">
        <v>34298.973706569603</v>
      </c>
      <c r="X23" s="4">
        <v>5000</v>
      </c>
      <c r="Y23" s="4">
        <v>5072.5534072302698</v>
      </c>
      <c r="Z23" s="4">
        <v>16.820033333333299</v>
      </c>
      <c r="AA23" s="4">
        <v>1104451.29124739</v>
      </c>
      <c r="AB23" s="4">
        <v>101.451068144605</v>
      </c>
      <c r="AC23" s="4">
        <v>11.27895</v>
      </c>
      <c r="AD23" s="4">
        <v>1433428.21910048</v>
      </c>
    </row>
    <row r="24" spans="1:30">
      <c r="A24" s="3"/>
      <c r="B24" s="3"/>
      <c r="C24" s="3" t="s">
        <v>524</v>
      </c>
      <c r="D24" s="3" t="s">
        <v>248</v>
      </c>
      <c r="E24" s="3" t="s">
        <v>248</v>
      </c>
      <c r="F24" s="3" t="s">
        <v>523</v>
      </c>
      <c r="G24" s="3" t="s">
        <v>61</v>
      </c>
      <c r="H24" s="3" t="s">
        <v>133</v>
      </c>
      <c r="I24" s="2">
        <v>44393.727407407401</v>
      </c>
      <c r="J24" s="4">
        <v>20</v>
      </c>
      <c r="K24" s="4">
        <v>270.01144321613202</v>
      </c>
      <c r="L24" s="4">
        <v>6.32545</v>
      </c>
      <c r="M24" s="4">
        <v>98730.873095696094</v>
      </c>
      <c r="N24" s="4">
        <v>1350.0572160806601</v>
      </c>
      <c r="O24" s="4">
        <v>5.8216666666666699</v>
      </c>
      <c r="P24" s="4">
        <v>164269.70933665399</v>
      </c>
      <c r="Q24" s="4">
        <v>20</v>
      </c>
      <c r="R24" s="4">
        <v>49.030666208131201</v>
      </c>
      <c r="S24" s="4">
        <v>13.294366666666701</v>
      </c>
      <c r="T24" s="4">
        <v>82317.754347364404</v>
      </c>
      <c r="U24" s="4">
        <v>245.15333104065601</v>
      </c>
      <c r="V24" s="4">
        <v>7.0374833333333298</v>
      </c>
      <c r="W24" s="4">
        <v>41977.827555654301</v>
      </c>
      <c r="X24" s="4">
        <v>20</v>
      </c>
      <c r="Y24" s="4">
        <v>46.283136428995398</v>
      </c>
      <c r="Z24" s="4">
        <v>16.8242333333333</v>
      </c>
      <c r="AA24" s="4">
        <v>10535.0520827129</v>
      </c>
      <c r="AB24" s="4">
        <v>231.41568214497701</v>
      </c>
      <c r="AC24" s="4">
        <v>11.278833333333299</v>
      </c>
      <c r="AD24" s="4">
        <v>1498545.4389851801</v>
      </c>
    </row>
    <row r="25" spans="1:30">
      <c r="A25" s="3"/>
      <c r="B25" s="3"/>
      <c r="C25" s="3" t="s">
        <v>504</v>
      </c>
      <c r="D25" s="3" t="s">
        <v>248</v>
      </c>
      <c r="E25" s="3" t="s">
        <v>248</v>
      </c>
      <c r="F25" s="3" t="s">
        <v>503</v>
      </c>
      <c r="G25" s="3" t="s">
        <v>61</v>
      </c>
      <c r="H25" s="3" t="s">
        <v>265</v>
      </c>
      <c r="I25" s="2">
        <v>44393.9110069444</v>
      </c>
      <c r="J25" s="4">
        <v>80</v>
      </c>
      <c r="K25" s="4">
        <v>0</v>
      </c>
      <c r="L25" s="4">
        <v>6.32541666666667</v>
      </c>
      <c r="M25" s="4">
        <v>98455.271179383795</v>
      </c>
      <c r="N25" s="4">
        <v>0</v>
      </c>
      <c r="O25" s="4">
        <v>5.8173166666666702</v>
      </c>
      <c r="P25" s="4">
        <v>157901.894582193</v>
      </c>
      <c r="Q25" s="4">
        <v>80</v>
      </c>
      <c r="R25" s="4">
        <v>77.236623794173596</v>
      </c>
      <c r="S25" s="4">
        <v>13.2943333333333</v>
      </c>
      <c r="T25" s="4">
        <v>129467.996760063</v>
      </c>
      <c r="U25" s="4">
        <v>96.545779742716903</v>
      </c>
      <c r="V25" s="4">
        <v>7.0374499999999998</v>
      </c>
      <c r="W25" s="4">
        <v>41911.5175322957</v>
      </c>
      <c r="X25" s="4">
        <v>80</v>
      </c>
      <c r="Y25" s="4">
        <v>82.504420353595904</v>
      </c>
      <c r="Z25" s="4">
        <v>16.811250000000001</v>
      </c>
      <c r="AA25" s="4">
        <v>18149.534826925701</v>
      </c>
      <c r="AB25" s="4">
        <v>103.130525441995</v>
      </c>
      <c r="AC25" s="4">
        <v>11.2788</v>
      </c>
      <c r="AD25" s="4">
        <v>1448252.51719217</v>
      </c>
    </row>
    <row r="26" spans="1:30">
      <c r="A26" s="3"/>
      <c r="B26" s="3"/>
      <c r="C26" s="3" t="s">
        <v>484</v>
      </c>
      <c r="D26" s="3" t="s">
        <v>248</v>
      </c>
      <c r="E26" s="3" t="s">
        <v>248</v>
      </c>
      <c r="F26" s="3" t="s">
        <v>483</v>
      </c>
      <c r="G26" s="3" t="s">
        <v>61</v>
      </c>
      <c r="H26" s="3" t="s">
        <v>222</v>
      </c>
      <c r="I26" s="2">
        <v>44394.077337962997</v>
      </c>
      <c r="J26" s="4">
        <v>800</v>
      </c>
      <c r="K26" s="4">
        <v>0</v>
      </c>
      <c r="L26" s="4">
        <v>6.32541666666667</v>
      </c>
      <c r="M26" s="4">
        <v>103637.16509708299</v>
      </c>
      <c r="N26" s="4">
        <v>0</v>
      </c>
      <c r="O26" s="4">
        <v>5.8173166666666702</v>
      </c>
      <c r="P26" s="4">
        <v>158878.79134082701</v>
      </c>
      <c r="Q26" s="4">
        <v>800</v>
      </c>
      <c r="R26" s="4">
        <v>617.80883504473604</v>
      </c>
      <c r="S26" s="4">
        <v>13.2943333333333</v>
      </c>
      <c r="T26" s="4">
        <v>1199209.7106733699</v>
      </c>
      <c r="U26" s="4">
        <v>77.226104380592005</v>
      </c>
      <c r="V26" s="4">
        <v>7.0504166666666697</v>
      </c>
      <c r="W26" s="4">
        <v>48532.7903147135</v>
      </c>
      <c r="X26" s="4">
        <v>800</v>
      </c>
      <c r="Y26" s="4">
        <v>761.20369987873698</v>
      </c>
      <c r="Z26" s="4">
        <v>16.815566666666701</v>
      </c>
      <c r="AA26" s="4">
        <v>170445.89102357699</v>
      </c>
      <c r="AB26" s="4">
        <v>95.150462484842194</v>
      </c>
      <c r="AC26" s="4">
        <v>11.2788</v>
      </c>
      <c r="AD26" s="4">
        <v>1474149.93098538</v>
      </c>
    </row>
    <row r="27" spans="1:30">
      <c r="A27" s="3"/>
      <c r="B27" s="3"/>
      <c r="C27" s="3" t="s">
        <v>464</v>
      </c>
      <c r="D27" s="3" t="s">
        <v>248</v>
      </c>
      <c r="E27" s="3" t="s">
        <v>248</v>
      </c>
      <c r="F27" s="3" t="s">
        <v>463</v>
      </c>
      <c r="G27" s="3" t="s">
        <v>61</v>
      </c>
      <c r="H27" s="3" t="s">
        <v>259</v>
      </c>
      <c r="I27" s="2">
        <v>44394.260277777801</v>
      </c>
      <c r="J27" s="4">
        <v>30</v>
      </c>
      <c r="K27" s="4">
        <v>0</v>
      </c>
      <c r="L27" s="4">
        <v>6.3255666666666697</v>
      </c>
      <c r="M27" s="4">
        <v>99960.507137698994</v>
      </c>
      <c r="N27" s="4">
        <v>0</v>
      </c>
      <c r="O27" s="4">
        <v>5.8217833333333298</v>
      </c>
      <c r="P27" s="4">
        <v>154619.12233527601</v>
      </c>
      <c r="Q27" s="4">
        <v>30</v>
      </c>
      <c r="R27" s="4">
        <v>29.840520599430501</v>
      </c>
      <c r="S27" s="4">
        <v>13.2944666666667</v>
      </c>
      <c r="T27" s="4">
        <v>58510.280126918398</v>
      </c>
      <c r="U27" s="4">
        <v>99.468401998101697</v>
      </c>
      <c r="V27" s="4">
        <v>7.0375833333333304</v>
      </c>
      <c r="W27" s="4">
        <v>49025.273026673101</v>
      </c>
      <c r="X27" s="4">
        <v>30</v>
      </c>
      <c r="Y27" s="4">
        <v>31.366233385656699</v>
      </c>
      <c r="Z27" s="4">
        <v>16.820033333333299</v>
      </c>
      <c r="AA27" s="4">
        <v>6910.8885197848103</v>
      </c>
      <c r="AB27" s="4">
        <v>104.554111285522</v>
      </c>
      <c r="AC27" s="4">
        <v>11.2746333333333</v>
      </c>
      <c r="AD27" s="4">
        <v>1450532.71665673</v>
      </c>
    </row>
    <row r="28" spans="1:30">
      <c r="A28" s="3"/>
      <c r="B28" s="3"/>
      <c r="C28" s="3" t="s">
        <v>616</v>
      </c>
      <c r="D28" s="3" t="s">
        <v>248</v>
      </c>
      <c r="E28" s="3" t="s">
        <v>248</v>
      </c>
      <c r="F28" s="3" t="s">
        <v>615</v>
      </c>
      <c r="G28" s="3" t="s">
        <v>57</v>
      </c>
      <c r="H28" s="3" t="s">
        <v>248</v>
      </c>
      <c r="I28" s="2">
        <v>44392.844629629602</v>
      </c>
      <c r="J28" s="4"/>
      <c r="K28" s="4">
        <v>4285.24380796896</v>
      </c>
      <c r="L28" s="4">
        <v>6.32545</v>
      </c>
      <c r="M28" s="4">
        <v>50698.960211628102</v>
      </c>
      <c r="N28" s="4"/>
      <c r="O28" s="4">
        <v>5.8173500000000002</v>
      </c>
      <c r="P28" s="4">
        <v>142925.93169533901</v>
      </c>
      <c r="Q28" s="4"/>
      <c r="R28" s="4">
        <v>0</v>
      </c>
      <c r="S28" s="4">
        <v>13.294366666666701</v>
      </c>
      <c r="T28" s="4">
        <v>0</v>
      </c>
      <c r="U28" s="4"/>
      <c r="V28" s="4">
        <v>7.0374833333333298</v>
      </c>
      <c r="W28" s="4">
        <v>13204.8461641839</v>
      </c>
      <c r="X28" s="4"/>
      <c r="Y28" s="4">
        <v>1428.87935739264</v>
      </c>
      <c r="Z28" s="4">
        <v>16.8242333333333</v>
      </c>
      <c r="AA28" s="4">
        <v>311238.15705167397</v>
      </c>
      <c r="AB28" s="4"/>
      <c r="AC28" s="4">
        <v>11.283149999999999</v>
      </c>
      <c r="AD28" s="4">
        <v>1434013.6451465201</v>
      </c>
    </row>
    <row r="29" spans="1:30">
      <c r="A29" s="3"/>
      <c r="B29" s="3"/>
      <c r="C29" s="3" t="s">
        <v>614</v>
      </c>
      <c r="D29" s="3" t="s">
        <v>248</v>
      </c>
      <c r="E29" s="3" t="s">
        <v>248</v>
      </c>
      <c r="F29" s="3" t="s">
        <v>613</v>
      </c>
      <c r="G29" s="3" t="s">
        <v>57</v>
      </c>
      <c r="H29" s="3" t="s">
        <v>248</v>
      </c>
      <c r="I29" s="2">
        <v>44392.861238425903</v>
      </c>
      <c r="J29" s="4"/>
      <c r="K29" s="4">
        <v>4180.9225616080403</v>
      </c>
      <c r="L29" s="4">
        <v>6.3255666666666697</v>
      </c>
      <c r="M29" s="4">
        <v>50998.325208065602</v>
      </c>
      <c r="N29" s="4"/>
      <c r="O29" s="4">
        <v>5.8174666666666699</v>
      </c>
      <c r="P29" s="4">
        <v>141222.14148059601</v>
      </c>
      <c r="Q29" s="4"/>
      <c r="R29" s="4">
        <v>0</v>
      </c>
      <c r="S29" s="4">
        <v>13.3074166666667</v>
      </c>
      <c r="T29" s="4">
        <v>0</v>
      </c>
      <c r="U29" s="4"/>
      <c r="V29" s="4">
        <v>7.0375833333333304</v>
      </c>
      <c r="W29" s="4">
        <v>13456.378874882599</v>
      </c>
      <c r="X29" s="4"/>
      <c r="Y29" s="4">
        <v>1014.30109554238</v>
      </c>
      <c r="Z29" s="4">
        <v>16.828666666666699</v>
      </c>
      <c r="AA29" s="4">
        <v>217377.87298300301</v>
      </c>
      <c r="AB29" s="4"/>
      <c r="AC29" s="4">
        <v>11.2832666666667</v>
      </c>
      <c r="AD29" s="4">
        <v>1410926.6975946601</v>
      </c>
    </row>
    <row r="30" spans="1:30">
      <c r="A30" s="3"/>
      <c r="B30" s="3"/>
      <c r="C30" s="3" t="s">
        <v>612</v>
      </c>
      <c r="D30" s="3" t="s">
        <v>248</v>
      </c>
      <c r="E30" s="3" t="s">
        <v>248</v>
      </c>
      <c r="F30" s="3" t="s">
        <v>611</v>
      </c>
      <c r="G30" s="3" t="s">
        <v>57</v>
      </c>
      <c r="H30" s="3" t="s">
        <v>248</v>
      </c>
      <c r="I30" s="2">
        <v>44392.877812500003</v>
      </c>
      <c r="J30" s="4"/>
      <c r="K30" s="4">
        <v>4500.43323359446</v>
      </c>
      <c r="L30" s="4">
        <v>6.32541666666667</v>
      </c>
      <c r="M30" s="4">
        <v>47833.584446251203</v>
      </c>
      <c r="N30" s="4"/>
      <c r="O30" s="4">
        <v>5.8173166666666702</v>
      </c>
      <c r="P30" s="4">
        <v>140060.23985001701</v>
      </c>
      <c r="Q30" s="4"/>
      <c r="R30" s="4">
        <v>0</v>
      </c>
      <c r="S30" s="4">
        <v>13.3116</v>
      </c>
      <c r="T30" s="4">
        <v>0</v>
      </c>
      <c r="U30" s="4"/>
      <c r="V30" s="4">
        <v>7.0417666666666703</v>
      </c>
      <c r="W30" s="4">
        <v>25804.805097214699</v>
      </c>
      <c r="X30" s="4"/>
      <c r="Y30" s="4">
        <v>1177.07039300307</v>
      </c>
      <c r="Z30" s="4">
        <v>16.824200000000001</v>
      </c>
      <c r="AA30" s="4">
        <v>254043.49221159201</v>
      </c>
      <c r="AB30" s="4"/>
      <c r="AC30" s="4">
        <v>11.2831333333333</v>
      </c>
      <c r="AD30" s="4">
        <v>1420893.89765841</v>
      </c>
    </row>
    <row r="31" spans="1:30">
      <c r="A31" s="3"/>
      <c r="B31" s="3"/>
      <c r="C31" s="3" t="s">
        <v>610</v>
      </c>
      <c r="D31" s="3" t="s">
        <v>248</v>
      </c>
      <c r="E31" s="3" t="s">
        <v>248</v>
      </c>
      <c r="F31" s="3" t="s">
        <v>609</v>
      </c>
      <c r="G31" s="3" t="s">
        <v>57</v>
      </c>
      <c r="H31" s="3" t="s">
        <v>248</v>
      </c>
      <c r="I31" s="2">
        <v>44392.894444444399</v>
      </c>
      <c r="J31" s="4"/>
      <c r="K31" s="4">
        <v>3788.0716653157401</v>
      </c>
      <c r="L31" s="4">
        <v>6.32545</v>
      </c>
      <c r="M31" s="4">
        <v>59378.634438705703</v>
      </c>
      <c r="N31" s="4"/>
      <c r="O31" s="4">
        <v>5.8173500000000002</v>
      </c>
      <c r="P31" s="4">
        <v>154142.121563177</v>
      </c>
      <c r="Q31" s="4"/>
      <c r="R31" s="4">
        <v>0</v>
      </c>
      <c r="S31" s="4">
        <v>14.002316666666699</v>
      </c>
      <c r="T31" s="4">
        <v>0</v>
      </c>
      <c r="U31" s="4"/>
      <c r="V31" s="4">
        <v>7.0418000000000003</v>
      </c>
      <c r="W31" s="4">
        <v>18802.1228535876</v>
      </c>
      <c r="X31" s="4"/>
      <c r="Y31" s="4">
        <v>1152.8772272204201</v>
      </c>
      <c r="Z31" s="4">
        <v>16.8242333333333</v>
      </c>
      <c r="AA31" s="4">
        <v>255825.61017559099</v>
      </c>
      <c r="AB31" s="4"/>
      <c r="AC31" s="4">
        <v>11.278833333333299</v>
      </c>
      <c r="AD31" s="4">
        <v>1460888.1587626201</v>
      </c>
    </row>
    <row r="32" spans="1:30">
      <c r="A32" s="3"/>
      <c r="B32" s="3"/>
      <c r="C32" s="3" t="s">
        <v>608</v>
      </c>
      <c r="D32" s="3" t="s">
        <v>248</v>
      </c>
      <c r="E32" s="3" t="s">
        <v>248</v>
      </c>
      <c r="F32" s="3" t="s">
        <v>607</v>
      </c>
      <c r="G32" s="3" t="s">
        <v>57</v>
      </c>
      <c r="H32" s="3" t="s">
        <v>248</v>
      </c>
      <c r="I32" s="2">
        <v>44392.911145833299</v>
      </c>
      <c r="J32" s="4"/>
      <c r="K32" s="4">
        <v>3913.9278103699999</v>
      </c>
      <c r="L32" s="4">
        <v>6.3255666666666697</v>
      </c>
      <c r="M32" s="4">
        <v>57061.664759309802</v>
      </c>
      <c r="N32" s="4"/>
      <c r="O32" s="4">
        <v>5.8131333333333304</v>
      </c>
      <c r="P32" s="4">
        <v>151156.878533262</v>
      </c>
      <c r="Q32" s="4"/>
      <c r="R32" s="4">
        <v>0</v>
      </c>
      <c r="S32" s="4">
        <v>13.3074166666667</v>
      </c>
      <c r="T32" s="4">
        <v>0</v>
      </c>
      <c r="U32" s="4"/>
      <c r="V32" s="4">
        <v>7.0332666666666697</v>
      </c>
      <c r="W32" s="4">
        <v>22330.1860179623</v>
      </c>
      <c r="X32" s="4"/>
      <c r="Y32" s="4">
        <v>1220.5871590060101</v>
      </c>
      <c r="Z32" s="4">
        <v>16.820033333333299</v>
      </c>
      <c r="AA32" s="4">
        <v>269311.84827189898</v>
      </c>
      <c r="AB32" s="4"/>
      <c r="AC32" s="4">
        <v>11.2832666666667</v>
      </c>
      <c r="AD32" s="4">
        <v>1452588.7444443</v>
      </c>
    </row>
    <row r="33" spans="1:30">
      <c r="A33" s="3"/>
      <c r="B33" s="3"/>
      <c r="C33" s="3" t="s">
        <v>606</v>
      </c>
      <c r="D33" s="3" t="s">
        <v>248</v>
      </c>
      <c r="E33" s="3" t="s">
        <v>248</v>
      </c>
      <c r="F33" s="3" t="s">
        <v>605</v>
      </c>
      <c r="G33" s="3" t="s">
        <v>57</v>
      </c>
      <c r="H33" s="3" t="s">
        <v>248</v>
      </c>
      <c r="I33" s="2">
        <v>44392.927777777797</v>
      </c>
      <c r="J33" s="4"/>
      <c r="K33" s="4">
        <v>4542.4587175105198</v>
      </c>
      <c r="L33" s="4">
        <v>6.3211000000000004</v>
      </c>
      <c r="M33" s="4">
        <v>50084.285491485804</v>
      </c>
      <c r="N33" s="4"/>
      <c r="O33" s="4">
        <v>5.8129999999999997</v>
      </c>
      <c r="P33" s="4">
        <v>147765.8690336</v>
      </c>
      <c r="Q33" s="4"/>
      <c r="R33" s="4">
        <v>0</v>
      </c>
      <c r="S33" s="4">
        <v>13.3029666666667</v>
      </c>
      <c r="T33" s="4">
        <v>0</v>
      </c>
      <c r="U33" s="4"/>
      <c r="V33" s="4">
        <v>7.0417666666666703</v>
      </c>
      <c r="W33" s="4">
        <v>13676.188249504199</v>
      </c>
      <c r="X33" s="4"/>
      <c r="Y33" s="4">
        <v>1020.8992280697601</v>
      </c>
      <c r="Z33" s="4">
        <v>16.819883333333301</v>
      </c>
      <c r="AA33" s="4">
        <v>222190.704345929</v>
      </c>
      <c r="AB33" s="4"/>
      <c r="AC33" s="4">
        <v>11.2788166666667</v>
      </c>
      <c r="AD33" s="4">
        <v>1432844.3686486799</v>
      </c>
    </row>
    <row r="34" spans="1:30">
      <c r="A34" s="3"/>
      <c r="B34" s="3"/>
      <c r="C34" s="3" t="s">
        <v>604</v>
      </c>
      <c r="D34" s="3" t="s">
        <v>248</v>
      </c>
      <c r="E34" s="3" t="s">
        <v>248</v>
      </c>
      <c r="F34" s="3" t="s">
        <v>603</v>
      </c>
      <c r="G34" s="3" t="s">
        <v>57</v>
      </c>
      <c r="H34" s="3" t="s">
        <v>248</v>
      </c>
      <c r="I34" s="2">
        <v>44392.9444560185</v>
      </c>
      <c r="J34" s="4"/>
      <c r="K34" s="4">
        <v>3291.90556987026</v>
      </c>
      <c r="L34" s="4">
        <v>6.32545</v>
      </c>
      <c r="M34" s="4">
        <v>63564.233624569897</v>
      </c>
      <c r="N34" s="4"/>
      <c r="O34" s="4">
        <v>5.8173500000000002</v>
      </c>
      <c r="P34" s="4">
        <v>152924.929006088</v>
      </c>
      <c r="Q34" s="4"/>
      <c r="R34" s="4">
        <v>0</v>
      </c>
      <c r="S34" s="4">
        <v>13.294366666666701</v>
      </c>
      <c r="T34" s="4">
        <v>0</v>
      </c>
      <c r="U34" s="4"/>
      <c r="V34" s="4">
        <v>7.0418000000000003</v>
      </c>
      <c r="W34" s="4">
        <v>19379.272963555501</v>
      </c>
      <c r="X34" s="4"/>
      <c r="Y34" s="4">
        <v>1203.46970386872</v>
      </c>
      <c r="Z34" s="4">
        <v>16.8242333333333</v>
      </c>
      <c r="AA34" s="4">
        <v>266711.26403403701</v>
      </c>
      <c r="AB34" s="4"/>
      <c r="AC34" s="4">
        <v>11.278833333333299</v>
      </c>
      <c r="AD34" s="4">
        <v>1459023.2304902601</v>
      </c>
    </row>
    <row r="35" spans="1:30">
      <c r="A35" s="3"/>
      <c r="B35" s="3"/>
      <c r="C35" s="3" t="s">
        <v>602</v>
      </c>
      <c r="D35" s="3" t="s">
        <v>248</v>
      </c>
      <c r="E35" s="3" t="s">
        <v>248</v>
      </c>
      <c r="F35" s="3" t="s">
        <v>601</v>
      </c>
      <c r="G35" s="3" t="s">
        <v>57</v>
      </c>
      <c r="H35" s="3" t="s">
        <v>248</v>
      </c>
      <c r="I35" s="2">
        <v>44392.961145833302</v>
      </c>
      <c r="J35" s="4"/>
      <c r="K35" s="4">
        <v>1004.92110559592</v>
      </c>
      <c r="L35" s="4">
        <v>6.3255666666666697</v>
      </c>
      <c r="M35" s="4">
        <v>88095.054049871294</v>
      </c>
      <c r="N35" s="4"/>
      <c r="O35" s="4">
        <v>5.8174666666666699</v>
      </c>
      <c r="P35" s="4">
        <v>158459.338317752</v>
      </c>
      <c r="Q35" s="4"/>
      <c r="R35" s="4">
        <v>0</v>
      </c>
      <c r="S35" s="4">
        <v>13.2944666666667</v>
      </c>
      <c r="T35" s="4">
        <v>0</v>
      </c>
      <c r="U35" s="4"/>
      <c r="V35" s="4">
        <v>7.0375833333333304</v>
      </c>
      <c r="W35" s="4">
        <v>36568.037774290002</v>
      </c>
      <c r="X35" s="4"/>
      <c r="Y35" s="4">
        <v>833.19036017573899</v>
      </c>
      <c r="Z35" s="4">
        <v>16.820033333333299</v>
      </c>
      <c r="AA35" s="4">
        <v>181996.17711592201</v>
      </c>
      <c r="AB35" s="4"/>
      <c r="AC35" s="4">
        <v>11.2832666666667</v>
      </c>
      <c r="AD35" s="4">
        <v>1438050.17707045</v>
      </c>
    </row>
    <row r="36" spans="1:30">
      <c r="A36" s="3"/>
      <c r="B36" s="3"/>
      <c r="C36" s="3" t="s">
        <v>600</v>
      </c>
      <c r="D36" s="3" t="s">
        <v>248</v>
      </c>
      <c r="E36" s="3" t="s">
        <v>248</v>
      </c>
      <c r="F36" s="3" t="s">
        <v>599</v>
      </c>
      <c r="G36" s="3" t="s">
        <v>57</v>
      </c>
      <c r="H36" s="3" t="s">
        <v>248</v>
      </c>
      <c r="I36" s="2">
        <v>44392.9784953704</v>
      </c>
      <c r="J36" s="4"/>
      <c r="K36" s="4">
        <v>540.39054882033895</v>
      </c>
      <c r="L36" s="4">
        <v>6.32541666666667</v>
      </c>
      <c r="M36" s="4">
        <v>87659.514210202993</v>
      </c>
      <c r="N36" s="4"/>
      <c r="O36" s="4">
        <v>5.8173166666666702</v>
      </c>
      <c r="P36" s="4">
        <v>149988.089634932</v>
      </c>
      <c r="Q36" s="4"/>
      <c r="R36" s="4">
        <v>0</v>
      </c>
      <c r="S36" s="4">
        <v>13.2943333333333</v>
      </c>
      <c r="T36" s="4">
        <v>0</v>
      </c>
      <c r="U36" s="4"/>
      <c r="V36" s="4">
        <v>7.0417666666666703</v>
      </c>
      <c r="W36" s="4">
        <v>35359.238152359401</v>
      </c>
      <c r="X36" s="4"/>
      <c r="Y36" s="4">
        <v>1170.4771266482801</v>
      </c>
      <c r="Z36" s="4">
        <v>16.824200000000001</v>
      </c>
      <c r="AA36" s="4">
        <v>256569.76830911101</v>
      </c>
      <c r="AB36" s="4"/>
      <c r="AC36" s="4">
        <v>11.2788</v>
      </c>
      <c r="AD36" s="4">
        <v>1443107.0945494201</v>
      </c>
    </row>
    <row r="37" spans="1:30">
      <c r="A37" s="3"/>
      <c r="B37" s="3"/>
      <c r="C37" s="3" t="s">
        <v>598</v>
      </c>
      <c r="D37" s="3" t="s">
        <v>248</v>
      </c>
      <c r="E37" s="3" t="s">
        <v>248</v>
      </c>
      <c r="F37" s="3" t="s">
        <v>597</v>
      </c>
      <c r="G37" s="3" t="s">
        <v>57</v>
      </c>
      <c r="H37" s="3" t="s">
        <v>248</v>
      </c>
      <c r="I37" s="2">
        <v>44393.011747685203</v>
      </c>
      <c r="J37" s="4"/>
      <c r="K37" s="4">
        <v>1237.2061087244199</v>
      </c>
      <c r="L37" s="4">
        <v>6.3255666666666697</v>
      </c>
      <c r="M37" s="4">
        <v>78543.606325492394</v>
      </c>
      <c r="N37" s="4"/>
      <c r="O37" s="4">
        <v>5.8261000000000003</v>
      </c>
      <c r="P37" s="4">
        <v>144995.119368738</v>
      </c>
      <c r="Q37" s="4"/>
      <c r="R37" s="4">
        <v>0</v>
      </c>
      <c r="S37" s="4">
        <v>13.303100000000001</v>
      </c>
      <c r="T37" s="4">
        <v>0</v>
      </c>
      <c r="U37" s="4"/>
      <c r="V37" s="4">
        <v>7.0419166666666699</v>
      </c>
      <c r="W37" s="4">
        <v>36557.5861099295</v>
      </c>
      <c r="X37" s="4"/>
      <c r="Y37" s="4">
        <v>965.40470052626597</v>
      </c>
      <c r="Z37" s="4">
        <v>16.824349999999999</v>
      </c>
      <c r="AA37" s="4">
        <v>207403.632384892</v>
      </c>
      <c r="AB37" s="4"/>
      <c r="AC37" s="4">
        <v>11.2832666666667</v>
      </c>
      <c r="AD37" s="4">
        <v>1414369.75262266</v>
      </c>
    </row>
    <row r="38" spans="1:30">
      <c r="A38" s="3"/>
      <c r="B38" s="3"/>
      <c r="C38" s="3" t="s">
        <v>596</v>
      </c>
      <c r="D38" s="3" t="s">
        <v>248</v>
      </c>
      <c r="E38" s="3" t="s">
        <v>248</v>
      </c>
      <c r="F38" s="3" t="s">
        <v>595</v>
      </c>
      <c r="G38" s="3" t="s">
        <v>57</v>
      </c>
      <c r="H38" s="3" t="s">
        <v>248</v>
      </c>
      <c r="I38" s="2">
        <v>44393.028344907398</v>
      </c>
      <c r="J38" s="4"/>
      <c r="K38" s="4">
        <v>870.15522331641603</v>
      </c>
      <c r="L38" s="4">
        <v>6.32541666666667</v>
      </c>
      <c r="M38" s="4">
        <v>80122.520358338195</v>
      </c>
      <c r="N38" s="4"/>
      <c r="O38" s="4">
        <v>5.8173166666666702</v>
      </c>
      <c r="P38" s="4">
        <v>142007.236038887</v>
      </c>
      <c r="Q38" s="4"/>
      <c r="R38" s="4">
        <v>0</v>
      </c>
      <c r="S38" s="4">
        <v>13.3072833333333</v>
      </c>
      <c r="T38" s="4">
        <v>0</v>
      </c>
      <c r="U38" s="4"/>
      <c r="V38" s="4">
        <v>7.0417666666666703</v>
      </c>
      <c r="W38" s="4">
        <v>34548.911626482899</v>
      </c>
      <c r="X38" s="4"/>
      <c r="Y38" s="4">
        <v>803.94757343787398</v>
      </c>
      <c r="Z38" s="4">
        <v>16.819883333333301</v>
      </c>
      <c r="AA38" s="4">
        <v>177875.925771493</v>
      </c>
      <c r="AB38" s="4"/>
      <c r="AC38" s="4">
        <v>11.2788</v>
      </c>
      <c r="AD38" s="4">
        <v>1456617.27297417</v>
      </c>
    </row>
    <row r="39" spans="1:30">
      <c r="A39" s="3"/>
      <c r="B39" s="3"/>
      <c r="C39" s="3" t="s">
        <v>594</v>
      </c>
      <c r="D39" s="3" t="s">
        <v>248</v>
      </c>
      <c r="E39" s="3" t="s">
        <v>248</v>
      </c>
      <c r="F39" s="3" t="s">
        <v>593</v>
      </c>
      <c r="G39" s="3" t="s">
        <v>57</v>
      </c>
      <c r="H39" s="3" t="s">
        <v>248</v>
      </c>
      <c r="I39" s="2">
        <v>44393.044999999998</v>
      </c>
      <c r="J39" s="4"/>
      <c r="K39" s="4">
        <v>764.391151904955</v>
      </c>
      <c r="L39" s="4">
        <v>6.32545</v>
      </c>
      <c r="M39" s="4">
        <v>83291.225431439307</v>
      </c>
      <c r="N39" s="4"/>
      <c r="O39" s="4">
        <v>5.8173500000000002</v>
      </c>
      <c r="P39" s="4">
        <v>145945.148477982</v>
      </c>
      <c r="Q39" s="4"/>
      <c r="R39" s="4">
        <v>0</v>
      </c>
      <c r="S39" s="4">
        <v>13.298683333333299</v>
      </c>
      <c r="T39" s="4">
        <v>0</v>
      </c>
      <c r="U39" s="4"/>
      <c r="V39" s="4">
        <v>7.0418000000000003</v>
      </c>
      <c r="W39" s="4">
        <v>36555.1850679657</v>
      </c>
      <c r="X39" s="4"/>
      <c r="Y39" s="4">
        <v>860.87481135528799</v>
      </c>
      <c r="Z39" s="4">
        <v>16.8242333333333</v>
      </c>
      <c r="AA39" s="4">
        <v>194690.16165036499</v>
      </c>
      <c r="AB39" s="4"/>
      <c r="AC39" s="4">
        <v>11.278833333333299</v>
      </c>
      <c r="AD39" s="4">
        <v>1488881.0959976199</v>
      </c>
    </row>
    <row r="40" spans="1:30">
      <c r="A40" s="3"/>
      <c r="B40" s="3"/>
      <c r="C40" s="3" t="s">
        <v>592</v>
      </c>
      <c r="D40" s="3" t="s">
        <v>248</v>
      </c>
      <c r="E40" s="3" t="s">
        <v>248</v>
      </c>
      <c r="F40" s="3" t="s">
        <v>591</v>
      </c>
      <c r="G40" s="3" t="s">
        <v>57</v>
      </c>
      <c r="H40" s="3" t="s">
        <v>248</v>
      </c>
      <c r="I40" s="2">
        <v>44393.0615972222</v>
      </c>
      <c r="J40" s="4"/>
      <c r="K40" s="4">
        <v>347.56203192320999</v>
      </c>
      <c r="L40" s="4">
        <v>6.3255666666666697</v>
      </c>
      <c r="M40" s="4">
        <v>90351.022839280995</v>
      </c>
      <c r="N40" s="4"/>
      <c r="O40" s="4">
        <v>5.8174666666666699</v>
      </c>
      <c r="P40" s="4">
        <v>151526.552251102</v>
      </c>
      <c r="Q40" s="4"/>
      <c r="R40" s="4">
        <v>0</v>
      </c>
      <c r="S40" s="4">
        <v>13.303100000000001</v>
      </c>
      <c r="T40" s="4">
        <v>0</v>
      </c>
      <c r="U40" s="4"/>
      <c r="V40" s="4">
        <v>7.0419166666666699</v>
      </c>
      <c r="W40" s="4">
        <v>37540.491591029997</v>
      </c>
      <c r="X40" s="4"/>
      <c r="Y40" s="4">
        <v>615.23836292802798</v>
      </c>
      <c r="Z40" s="4">
        <v>16.815716666666699</v>
      </c>
      <c r="AA40" s="4">
        <v>138710.74901306801</v>
      </c>
      <c r="AB40" s="4"/>
      <c r="AC40" s="4">
        <v>11.27895</v>
      </c>
      <c r="AD40" s="4">
        <v>1484303.52858699</v>
      </c>
    </row>
    <row r="41" spans="1:30">
      <c r="A41" s="3"/>
      <c r="B41" s="3"/>
      <c r="C41" s="3" t="s">
        <v>590</v>
      </c>
      <c r="D41" s="3" t="s">
        <v>248</v>
      </c>
      <c r="E41" s="3" t="s">
        <v>248</v>
      </c>
      <c r="F41" s="3" t="s">
        <v>589</v>
      </c>
      <c r="G41" s="3" t="s">
        <v>57</v>
      </c>
      <c r="H41" s="3" t="s">
        <v>248</v>
      </c>
      <c r="I41" s="2">
        <v>44393.078159722201</v>
      </c>
      <c r="J41" s="4"/>
      <c r="K41" s="4">
        <v>348.33476891372902</v>
      </c>
      <c r="L41" s="4">
        <v>6.32541666666667</v>
      </c>
      <c r="M41" s="4">
        <v>87557.375895504098</v>
      </c>
      <c r="N41" s="4"/>
      <c r="O41" s="4">
        <v>5.8129999999999997</v>
      </c>
      <c r="P41" s="4">
        <v>146853.03691904401</v>
      </c>
      <c r="Q41" s="4"/>
      <c r="R41" s="4">
        <v>0</v>
      </c>
      <c r="S41" s="4">
        <v>13.29865</v>
      </c>
      <c r="T41" s="4">
        <v>0</v>
      </c>
      <c r="U41" s="4"/>
      <c r="V41" s="4">
        <v>7.0417666666666703</v>
      </c>
      <c r="W41" s="4">
        <v>36046.051010309697</v>
      </c>
      <c r="X41" s="4"/>
      <c r="Y41" s="4">
        <v>619.828016386429</v>
      </c>
      <c r="Z41" s="4">
        <v>16.824200000000001</v>
      </c>
      <c r="AA41" s="4">
        <v>138946.991800235</v>
      </c>
      <c r="AB41" s="4"/>
      <c r="AC41" s="4">
        <v>11.2788</v>
      </c>
      <c r="AD41" s="4">
        <v>1475821.92197395</v>
      </c>
    </row>
    <row r="42" spans="1:30">
      <c r="A42" s="3"/>
      <c r="B42" s="3"/>
      <c r="C42" s="3" t="s">
        <v>588</v>
      </c>
      <c r="D42" s="3" t="s">
        <v>248</v>
      </c>
      <c r="E42" s="3" t="s">
        <v>248</v>
      </c>
      <c r="F42" s="3" t="s">
        <v>587</v>
      </c>
      <c r="G42" s="3" t="s">
        <v>57</v>
      </c>
      <c r="H42" s="3" t="s">
        <v>248</v>
      </c>
      <c r="I42" s="2">
        <v>44393.094780092601</v>
      </c>
      <c r="J42" s="4"/>
      <c r="K42" s="4">
        <v>1145.1114099070501</v>
      </c>
      <c r="L42" s="4">
        <v>6.32545</v>
      </c>
      <c r="M42" s="4">
        <v>85076.741564319207</v>
      </c>
      <c r="N42" s="4"/>
      <c r="O42" s="4">
        <v>5.8130333333333297</v>
      </c>
      <c r="P42" s="4">
        <v>155434.55800535699</v>
      </c>
      <c r="Q42" s="4"/>
      <c r="R42" s="4">
        <v>0</v>
      </c>
      <c r="S42" s="4">
        <v>13.298683333333299</v>
      </c>
      <c r="T42" s="4">
        <v>0</v>
      </c>
      <c r="U42" s="4"/>
      <c r="V42" s="4">
        <v>7.0418000000000003</v>
      </c>
      <c r="W42" s="4">
        <v>35652.353560301701</v>
      </c>
      <c r="X42" s="4"/>
      <c r="Y42" s="4">
        <v>689.79814606577804</v>
      </c>
      <c r="Z42" s="4">
        <v>16.8199166666667</v>
      </c>
      <c r="AA42" s="4">
        <v>156782.942922747</v>
      </c>
      <c r="AB42" s="4"/>
      <c r="AC42" s="4">
        <v>11.278833333333299</v>
      </c>
      <c r="AD42" s="4">
        <v>1496348.66432001</v>
      </c>
    </row>
    <row r="43" spans="1:30">
      <c r="A43" s="3"/>
      <c r="B43" s="3"/>
      <c r="C43" s="3" t="s">
        <v>586</v>
      </c>
      <c r="D43" s="3" t="s">
        <v>248</v>
      </c>
      <c r="E43" s="3" t="s">
        <v>248</v>
      </c>
      <c r="F43" s="3" t="s">
        <v>585</v>
      </c>
      <c r="G43" s="3" t="s">
        <v>57</v>
      </c>
      <c r="H43" s="3" t="s">
        <v>248</v>
      </c>
      <c r="I43" s="2">
        <v>44393.111377314803</v>
      </c>
      <c r="J43" s="4"/>
      <c r="K43" s="4">
        <v>789.99024932755299</v>
      </c>
      <c r="L43" s="4">
        <v>6.3167833333333299</v>
      </c>
      <c r="M43" s="4">
        <v>86778.107849060194</v>
      </c>
      <c r="N43" s="4"/>
      <c r="O43" s="4">
        <v>5.8000333333333298</v>
      </c>
      <c r="P43" s="4">
        <v>152474.503709207</v>
      </c>
      <c r="Q43" s="4"/>
      <c r="R43" s="4">
        <v>0</v>
      </c>
      <c r="S43" s="4">
        <v>13.29865</v>
      </c>
      <c r="T43" s="4">
        <v>0</v>
      </c>
      <c r="U43" s="4"/>
      <c r="V43" s="4">
        <v>7.0374499999999998</v>
      </c>
      <c r="W43" s="4">
        <v>33663.7114831363</v>
      </c>
      <c r="X43" s="4"/>
      <c r="Y43" s="4">
        <v>566.86835031507098</v>
      </c>
      <c r="Z43" s="4">
        <v>16.824200000000001</v>
      </c>
      <c r="AA43" s="4">
        <v>128927.400658499</v>
      </c>
      <c r="AB43" s="4"/>
      <c r="AC43" s="4">
        <v>11.2788</v>
      </c>
      <c r="AD43" s="4">
        <v>1497335.1777264101</v>
      </c>
    </row>
    <row r="44" spans="1:30">
      <c r="A44" s="3"/>
      <c r="B44" s="3"/>
      <c r="C44" s="3" t="s">
        <v>584</v>
      </c>
      <c r="D44" s="3" t="s">
        <v>248</v>
      </c>
      <c r="E44" s="3" t="s">
        <v>248</v>
      </c>
      <c r="F44" s="3" t="s">
        <v>583</v>
      </c>
      <c r="G44" s="3" t="s">
        <v>57</v>
      </c>
      <c r="H44" s="3" t="s">
        <v>248</v>
      </c>
      <c r="I44" s="2">
        <v>44393.127962963001</v>
      </c>
      <c r="J44" s="4"/>
      <c r="K44" s="4">
        <v>1081.7520748363099</v>
      </c>
      <c r="L44" s="4">
        <v>6.3168166666666696</v>
      </c>
      <c r="M44" s="4">
        <v>79551.729217750501</v>
      </c>
      <c r="N44" s="4"/>
      <c r="O44" s="4">
        <v>5.8043833333333303</v>
      </c>
      <c r="P44" s="4">
        <v>144315.63096652</v>
      </c>
      <c r="Q44" s="4"/>
      <c r="R44" s="4">
        <v>0</v>
      </c>
      <c r="S44" s="4">
        <v>13.303000000000001</v>
      </c>
      <c r="T44" s="4">
        <v>0</v>
      </c>
      <c r="U44" s="4"/>
      <c r="V44" s="4">
        <v>7.0374833333333298</v>
      </c>
      <c r="W44" s="4">
        <v>35564.983860047403</v>
      </c>
      <c r="X44" s="4"/>
      <c r="Y44" s="4">
        <v>660.44426651285301</v>
      </c>
      <c r="Z44" s="4">
        <v>16.8242333333333</v>
      </c>
      <c r="AA44" s="4">
        <v>145541.020411773</v>
      </c>
      <c r="AB44" s="4"/>
      <c r="AC44" s="4">
        <v>11.278833333333299</v>
      </c>
      <c r="AD44" s="4">
        <v>1450792.3340691801</v>
      </c>
    </row>
    <row r="45" spans="1:30">
      <c r="A45" s="3"/>
      <c r="B45" s="3"/>
      <c r="C45" s="3" t="s">
        <v>582</v>
      </c>
      <c r="D45" s="3" t="s">
        <v>248</v>
      </c>
      <c r="E45" s="3" t="s">
        <v>248</v>
      </c>
      <c r="F45" s="3" t="s">
        <v>581</v>
      </c>
      <c r="G45" s="3" t="s">
        <v>57</v>
      </c>
      <c r="H45" s="3" t="s">
        <v>248</v>
      </c>
      <c r="I45" s="2">
        <v>44393.144571759301</v>
      </c>
      <c r="J45" s="4"/>
      <c r="K45" s="4">
        <v>502.50932187427998</v>
      </c>
      <c r="L45" s="4">
        <v>6.3211000000000004</v>
      </c>
      <c r="M45" s="4">
        <v>88744.992064941194</v>
      </c>
      <c r="N45" s="4"/>
      <c r="O45" s="4">
        <v>5.8086833333333301</v>
      </c>
      <c r="P45" s="4">
        <v>151244.02652567401</v>
      </c>
      <c r="Q45" s="4"/>
      <c r="R45" s="4">
        <v>0</v>
      </c>
      <c r="S45" s="4">
        <v>13.29865</v>
      </c>
      <c r="T45" s="4">
        <v>0</v>
      </c>
      <c r="U45" s="4"/>
      <c r="V45" s="4">
        <v>7.0374499999999998</v>
      </c>
      <c r="W45" s="4">
        <v>39099.001004989303</v>
      </c>
      <c r="X45" s="4"/>
      <c r="Y45" s="4">
        <v>504.141873075658</v>
      </c>
      <c r="Z45" s="4">
        <v>16.819883333333301</v>
      </c>
      <c r="AA45" s="4">
        <v>115250.47516456</v>
      </c>
      <c r="AB45" s="4"/>
      <c r="AC45" s="4">
        <v>11.2788166666667</v>
      </c>
      <c r="AD45" s="4">
        <v>1505032.8002305001</v>
      </c>
    </row>
    <row r="46" spans="1:30">
      <c r="A46" s="3"/>
      <c r="B46" s="3"/>
      <c r="C46" s="3" t="s">
        <v>580</v>
      </c>
      <c r="D46" s="3" t="s">
        <v>248</v>
      </c>
      <c r="E46" s="3" t="s">
        <v>248</v>
      </c>
      <c r="F46" s="3" t="s">
        <v>579</v>
      </c>
      <c r="G46" s="3" t="s">
        <v>57</v>
      </c>
      <c r="H46" s="3" t="s">
        <v>248</v>
      </c>
      <c r="I46" s="2">
        <v>44393.177893518499</v>
      </c>
      <c r="J46" s="4"/>
      <c r="K46" s="4">
        <v>1269.4034389134999</v>
      </c>
      <c r="L46" s="4">
        <v>6.3212333333333302</v>
      </c>
      <c r="M46" s="4">
        <v>80333.3839280268</v>
      </c>
      <c r="N46" s="4"/>
      <c r="O46" s="4">
        <v>5.8131333333333304</v>
      </c>
      <c r="P46" s="4">
        <v>148841.82378636999</v>
      </c>
      <c r="Q46" s="4"/>
      <c r="R46" s="4">
        <v>0</v>
      </c>
      <c r="S46" s="4">
        <v>13.2944666666667</v>
      </c>
      <c r="T46" s="4">
        <v>0</v>
      </c>
      <c r="U46" s="4"/>
      <c r="V46" s="4">
        <v>7.0375833333333304</v>
      </c>
      <c r="W46" s="4">
        <v>31782.3851311496</v>
      </c>
      <c r="X46" s="4"/>
      <c r="Y46" s="4">
        <v>88.518766115760101</v>
      </c>
      <c r="Z46" s="4">
        <v>16.824349999999999</v>
      </c>
      <c r="AA46" s="4">
        <v>20173.468722965801</v>
      </c>
      <c r="AB46" s="4"/>
      <c r="AC46" s="4">
        <v>11.27895</v>
      </c>
      <c r="AD46" s="4">
        <v>1500379.9042303299</v>
      </c>
    </row>
    <row r="47" spans="1:30">
      <c r="A47" s="3"/>
      <c r="B47" s="3"/>
      <c r="C47" s="3" t="s">
        <v>578</v>
      </c>
      <c r="D47" s="3" t="s">
        <v>248</v>
      </c>
      <c r="E47" s="3" t="s">
        <v>248</v>
      </c>
      <c r="F47" s="3" t="s">
        <v>577</v>
      </c>
      <c r="G47" s="3" t="s">
        <v>57</v>
      </c>
      <c r="H47" s="3" t="s">
        <v>248</v>
      </c>
      <c r="I47" s="2">
        <v>44393.194513888899</v>
      </c>
      <c r="J47" s="4"/>
      <c r="K47" s="4">
        <v>871.70664722567699</v>
      </c>
      <c r="L47" s="4">
        <v>6.3211000000000004</v>
      </c>
      <c r="M47" s="4">
        <v>82753.869787212898</v>
      </c>
      <c r="N47" s="4"/>
      <c r="O47" s="4">
        <v>5.8086833333333301</v>
      </c>
      <c r="P47" s="4">
        <v>146695.72075710699</v>
      </c>
      <c r="Q47" s="4"/>
      <c r="R47" s="4">
        <v>0</v>
      </c>
      <c r="S47" s="4">
        <v>13.2857</v>
      </c>
      <c r="T47" s="4">
        <v>0</v>
      </c>
      <c r="U47" s="4"/>
      <c r="V47" s="4">
        <v>7.0374499999999998</v>
      </c>
      <c r="W47" s="4">
        <v>36611.907774417399</v>
      </c>
      <c r="X47" s="4"/>
      <c r="Y47" s="4">
        <v>106.25823608032</v>
      </c>
      <c r="Z47" s="4">
        <v>16.819883333333301</v>
      </c>
      <c r="AA47" s="4">
        <v>23839.652577052999</v>
      </c>
      <c r="AB47" s="4"/>
      <c r="AC47" s="4">
        <v>11.2788166666667</v>
      </c>
      <c r="AD47" s="4">
        <v>1477043.65279436</v>
      </c>
    </row>
    <row r="48" spans="1:30">
      <c r="A48" s="3"/>
      <c r="B48" s="3"/>
      <c r="C48" s="3" t="s">
        <v>576</v>
      </c>
      <c r="D48" s="3" t="s">
        <v>248</v>
      </c>
      <c r="E48" s="3" t="s">
        <v>248</v>
      </c>
      <c r="F48" s="3" t="s">
        <v>575</v>
      </c>
      <c r="G48" s="3" t="s">
        <v>57</v>
      </c>
      <c r="H48" s="3" t="s">
        <v>248</v>
      </c>
      <c r="I48" s="2">
        <v>44393.211099537002</v>
      </c>
      <c r="J48" s="4"/>
      <c r="K48" s="4">
        <v>812.85653874206696</v>
      </c>
      <c r="L48" s="4">
        <v>6.3211333333333304</v>
      </c>
      <c r="M48" s="4">
        <v>83521.874725404807</v>
      </c>
      <c r="N48" s="4"/>
      <c r="O48" s="4">
        <v>5.8130333333333297</v>
      </c>
      <c r="P48" s="4">
        <v>147115.68422410401</v>
      </c>
      <c r="Q48" s="4"/>
      <c r="R48" s="4">
        <v>0</v>
      </c>
      <c r="S48" s="4">
        <v>13.298683333333299</v>
      </c>
      <c r="T48" s="4">
        <v>0</v>
      </c>
      <c r="U48" s="4"/>
      <c r="V48" s="4">
        <v>7.0418000000000003</v>
      </c>
      <c r="W48" s="4">
        <v>32640.290782956501</v>
      </c>
      <c r="X48" s="4"/>
      <c r="Y48" s="4">
        <v>157.81249748228899</v>
      </c>
      <c r="Z48" s="4">
        <v>16.8199166666667</v>
      </c>
      <c r="AA48" s="4">
        <v>35908.003603548103</v>
      </c>
      <c r="AB48" s="4"/>
      <c r="AC48" s="4">
        <v>11.278833333333299</v>
      </c>
      <c r="AD48" s="4">
        <v>1497979.52796388</v>
      </c>
    </row>
    <row r="49" spans="1:30">
      <c r="A49" s="3"/>
      <c r="B49" s="3"/>
      <c r="C49" s="3" t="s">
        <v>574</v>
      </c>
      <c r="D49" s="3" t="s">
        <v>248</v>
      </c>
      <c r="E49" s="3" t="s">
        <v>248</v>
      </c>
      <c r="F49" s="3" t="s">
        <v>573</v>
      </c>
      <c r="G49" s="3" t="s">
        <v>57</v>
      </c>
      <c r="H49" s="3" t="s">
        <v>248</v>
      </c>
      <c r="I49" s="2">
        <v>44393.227835648097</v>
      </c>
      <c r="J49" s="4"/>
      <c r="K49" s="4">
        <v>857.49020825114201</v>
      </c>
      <c r="L49" s="4">
        <v>6.3255666666666697</v>
      </c>
      <c r="M49" s="4">
        <v>81738.1116447862</v>
      </c>
      <c r="N49" s="4"/>
      <c r="O49" s="4">
        <v>5.8131333333333304</v>
      </c>
      <c r="P49" s="4">
        <v>144671.46148279999</v>
      </c>
      <c r="Q49" s="4"/>
      <c r="R49" s="4">
        <v>0</v>
      </c>
      <c r="S49" s="4">
        <v>13.298783333333301</v>
      </c>
      <c r="T49" s="4">
        <v>0</v>
      </c>
      <c r="U49" s="4"/>
      <c r="V49" s="4">
        <v>7.0419166666666699</v>
      </c>
      <c r="W49" s="4">
        <v>33239.8507218132</v>
      </c>
      <c r="X49" s="4"/>
      <c r="Y49" s="4">
        <v>0</v>
      </c>
      <c r="Z49" s="4">
        <v>16.832983333333299</v>
      </c>
      <c r="AA49" s="4">
        <v>0</v>
      </c>
      <c r="AB49" s="4"/>
      <c r="AC49" s="4">
        <v>11.27895</v>
      </c>
      <c r="AD49" s="4">
        <v>1464268.30323084</v>
      </c>
    </row>
    <row r="50" spans="1:30">
      <c r="A50" s="3"/>
      <c r="B50" s="3"/>
      <c r="C50" s="3" t="s">
        <v>572</v>
      </c>
      <c r="D50" s="3" t="s">
        <v>248</v>
      </c>
      <c r="E50" s="3" t="s">
        <v>248</v>
      </c>
      <c r="F50" s="3" t="s">
        <v>571</v>
      </c>
      <c r="G50" s="3" t="s">
        <v>57</v>
      </c>
      <c r="H50" s="3" t="s">
        <v>248</v>
      </c>
      <c r="I50" s="2">
        <v>44393.244594907403</v>
      </c>
      <c r="J50" s="4"/>
      <c r="K50" s="4">
        <v>134.58467872750199</v>
      </c>
      <c r="L50" s="4">
        <v>6.3211000000000004</v>
      </c>
      <c r="M50" s="4">
        <v>84551.034357277895</v>
      </c>
      <c r="N50" s="4"/>
      <c r="O50" s="4">
        <v>5.8086833333333301</v>
      </c>
      <c r="P50" s="4">
        <v>138759.16045246899</v>
      </c>
      <c r="Q50" s="4"/>
      <c r="R50" s="4">
        <v>0</v>
      </c>
      <c r="S50" s="4">
        <v>13.29865</v>
      </c>
      <c r="T50" s="4">
        <v>0</v>
      </c>
      <c r="U50" s="4"/>
      <c r="V50" s="4">
        <v>7.0417666666666703</v>
      </c>
      <c r="W50" s="4">
        <v>33703.930847558702</v>
      </c>
      <c r="X50" s="4"/>
      <c r="Y50" s="4">
        <v>0</v>
      </c>
      <c r="Z50" s="4">
        <v>16.819883333333301</v>
      </c>
      <c r="AA50" s="4">
        <v>0</v>
      </c>
      <c r="AB50" s="4"/>
      <c r="AC50" s="4">
        <v>11.2788166666667</v>
      </c>
      <c r="AD50" s="4">
        <v>1468205.55391056</v>
      </c>
    </row>
    <row r="51" spans="1:30">
      <c r="A51" s="3"/>
      <c r="B51" s="3"/>
      <c r="C51" s="3" t="s">
        <v>570</v>
      </c>
      <c r="D51" s="3" t="s">
        <v>248</v>
      </c>
      <c r="E51" s="3" t="s">
        <v>248</v>
      </c>
      <c r="F51" s="3" t="s">
        <v>569</v>
      </c>
      <c r="G51" s="3" t="s">
        <v>57</v>
      </c>
      <c r="H51" s="3" t="s">
        <v>248</v>
      </c>
      <c r="I51" s="2">
        <v>44393.261319444398</v>
      </c>
      <c r="J51" s="4"/>
      <c r="K51" s="4">
        <v>1192.1632209885399</v>
      </c>
      <c r="L51" s="4">
        <v>6.3211333333333304</v>
      </c>
      <c r="M51" s="4">
        <v>78072.069328902595</v>
      </c>
      <c r="N51" s="4"/>
      <c r="O51" s="4">
        <v>5.8087166666666699</v>
      </c>
      <c r="P51" s="4">
        <v>143393.225473472</v>
      </c>
      <c r="Q51" s="4"/>
      <c r="R51" s="4">
        <v>0</v>
      </c>
      <c r="S51" s="4">
        <v>13.303000000000001</v>
      </c>
      <c r="T51" s="4">
        <v>0</v>
      </c>
      <c r="U51" s="4"/>
      <c r="V51" s="4">
        <v>7.0418000000000003</v>
      </c>
      <c r="W51" s="4">
        <v>36004.815139101098</v>
      </c>
      <c r="X51" s="4"/>
      <c r="Y51" s="4">
        <v>0</v>
      </c>
      <c r="Z51" s="4">
        <v>16.8199166666667</v>
      </c>
      <c r="AA51" s="4">
        <v>0</v>
      </c>
      <c r="AB51" s="4"/>
      <c r="AC51" s="4">
        <v>11.278833333333299</v>
      </c>
      <c r="AD51" s="4">
        <v>1455388.4169680499</v>
      </c>
    </row>
    <row r="52" spans="1:30">
      <c r="A52" s="3"/>
      <c r="B52" s="3"/>
      <c r="C52" s="3" t="s">
        <v>568</v>
      </c>
      <c r="D52" s="3" t="s">
        <v>248</v>
      </c>
      <c r="E52" s="3" t="s">
        <v>248</v>
      </c>
      <c r="F52" s="3" t="s">
        <v>567</v>
      </c>
      <c r="G52" s="3" t="s">
        <v>57</v>
      </c>
      <c r="H52" s="3" t="s">
        <v>248</v>
      </c>
      <c r="I52" s="2">
        <v>44393.277939814798</v>
      </c>
      <c r="J52" s="4"/>
      <c r="K52" s="4">
        <v>624.30358122727603</v>
      </c>
      <c r="L52" s="4">
        <v>6.3212333333333302</v>
      </c>
      <c r="M52" s="4">
        <v>85287.757085524398</v>
      </c>
      <c r="N52" s="4"/>
      <c r="O52" s="4">
        <v>5.8088166666666696</v>
      </c>
      <c r="P52" s="4">
        <v>147226.64238910301</v>
      </c>
      <c r="Q52" s="4"/>
      <c r="R52" s="4">
        <v>0</v>
      </c>
      <c r="S52" s="4">
        <v>13.298783333333301</v>
      </c>
      <c r="T52" s="4">
        <v>0</v>
      </c>
      <c r="U52" s="4"/>
      <c r="V52" s="4">
        <v>7.0419166666666699</v>
      </c>
      <c r="W52" s="4">
        <v>39133.804883875498</v>
      </c>
      <c r="X52" s="4"/>
      <c r="Y52" s="4">
        <v>899.17606188639604</v>
      </c>
      <c r="Z52" s="4">
        <v>16.820033333333299</v>
      </c>
      <c r="AA52" s="4">
        <v>196986.595671641</v>
      </c>
      <c r="AB52" s="4"/>
      <c r="AC52" s="4">
        <v>11.27895</v>
      </c>
      <c r="AD52" s="4">
        <v>1442274.58018354</v>
      </c>
    </row>
    <row r="53" spans="1:30">
      <c r="A53" s="3"/>
      <c r="B53" s="3"/>
      <c r="C53" s="3" t="s">
        <v>566</v>
      </c>
      <c r="D53" s="3" t="s">
        <v>248</v>
      </c>
      <c r="E53" s="3" t="s">
        <v>248</v>
      </c>
      <c r="F53" s="3" t="s">
        <v>565</v>
      </c>
      <c r="G53" s="3" t="s">
        <v>57</v>
      </c>
      <c r="H53" s="3" t="s">
        <v>248</v>
      </c>
      <c r="I53" s="2">
        <v>44393.2945833333</v>
      </c>
      <c r="J53" s="4"/>
      <c r="K53" s="4">
        <v>468.04915403828102</v>
      </c>
      <c r="L53" s="4">
        <v>6.3211000000000004</v>
      </c>
      <c r="M53" s="4">
        <v>86514.038230327104</v>
      </c>
      <c r="N53" s="4"/>
      <c r="O53" s="4">
        <v>5.8086833333333301</v>
      </c>
      <c r="P53" s="4">
        <v>146912.64401716899</v>
      </c>
      <c r="Q53" s="4"/>
      <c r="R53" s="4">
        <v>0</v>
      </c>
      <c r="S53" s="4">
        <v>13.29865</v>
      </c>
      <c r="T53" s="4">
        <v>0</v>
      </c>
      <c r="U53" s="4"/>
      <c r="V53" s="4">
        <v>7.0374499999999998</v>
      </c>
      <c r="W53" s="4">
        <v>36704.752808983103</v>
      </c>
      <c r="X53" s="4"/>
      <c r="Y53" s="4">
        <v>899.86282433724296</v>
      </c>
      <c r="Z53" s="4">
        <v>16.819883333333301</v>
      </c>
      <c r="AA53" s="4">
        <v>196160.50764677499</v>
      </c>
      <c r="AB53" s="4"/>
      <c r="AC53" s="4">
        <v>11.274483333333301</v>
      </c>
      <c r="AD53" s="4">
        <v>1435130.11329119</v>
      </c>
    </row>
    <row r="54" spans="1:30">
      <c r="A54" s="3"/>
      <c r="B54" s="3"/>
      <c r="C54" s="3" t="s">
        <v>564</v>
      </c>
      <c r="D54" s="3" t="s">
        <v>248</v>
      </c>
      <c r="E54" s="3" t="s">
        <v>248</v>
      </c>
      <c r="F54" s="3" t="s">
        <v>563</v>
      </c>
      <c r="G54" s="3" t="s">
        <v>57</v>
      </c>
      <c r="H54" s="3" t="s">
        <v>248</v>
      </c>
      <c r="I54" s="2">
        <v>44393.311203703699</v>
      </c>
      <c r="J54" s="4"/>
      <c r="K54" s="4">
        <v>0</v>
      </c>
      <c r="L54" s="4">
        <v>6.32545</v>
      </c>
      <c r="M54" s="4">
        <v>97908.133462607002</v>
      </c>
      <c r="N54" s="4"/>
      <c r="O54" s="4">
        <v>5.8130333333333297</v>
      </c>
      <c r="P54" s="4">
        <v>156673.48892852801</v>
      </c>
      <c r="Q54" s="4"/>
      <c r="R54" s="4">
        <v>0</v>
      </c>
      <c r="S54" s="4">
        <v>13.298683333333299</v>
      </c>
      <c r="T54" s="4">
        <v>0</v>
      </c>
      <c r="U54" s="4"/>
      <c r="V54" s="4">
        <v>7.0418000000000003</v>
      </c>
      <c r="W54" s="4">
        <v>38020.225657034302</v>
      </c>
      <c r="X54" s="4"/>
      <c r="Y54" s="4">
        <v>877.06827330221802</v>
      </c>
      <c r="Z54" s="4">
        <v>16.8199166666667</v>
      </c>
      <c r="AA54" s="4">
        <v>195921.59196446001</v>
      </c>
      <c r="AB54" s="4"/>
      <c r="AC54" s="4">
        <v>11.278833333333299</v>
      </c>
      <c r="AD54" s="4">
        <v>1470635.04393917</v>
      </c>
    </row>
    <row r="55" spans="1:30">
      <c r="A55" s="3"/>
      <c r="B55" s="3"/>
      <c r="C55" s="3" t="s">
        <v>562</v>
      </c>
      <c r="D55" s="3" t="s">
        <v>248</v>
      </c>
      <c r="E55" s="3" t="s">
        <v>248</v>
      </c>
      <c r="F55" s="3" t="s">
        <v>561</v>
      </c>
      <c r="G55" s="3" t="s">
        <v>57</v>
      </c>
      <c r="H55" s="3" t="s">
        <v>248</v>
      </c>
      <c r="I55" s="2">
        <v>44393.344699074099</v>
      </c>
      <c r="J55" s="4"/>
      <c r="K55" s="4">
        <v>114.80458787377999</v>
      </c>
      <c r="L55" s="4">
        <v>6.32541666666667</v>
      </c>
      <c r="M55" s="4">
        <v>99768.529781591598</v>
      </c>
      <c r="N55" s="4"/>
      <c r="O55" s="4">
        <v>5.8173166666666702</v>
      </c>
      <c r="P55" s="4">
        <v>163407.64042139199</v>
      </c>
      <c r="Q55" s="4"/>
      <c r="R55" s="4">
        <v>0</v>
      </c>
      <c r="S55" s="4">
        <v>13.29865</v>
      </c>
      <c r="T55" s="4">
        <v>0</v>
      </c>
      <c r="U55" s="4"/>
      <c r="V55" s="4">
        <v>7.0417666666666703</v>
      </c>
      <c r="W55" s="4">
        <v>42512.996214724801</v>
      </c>
      <c r="X55" s="4"/>
      <c r="Y55" s="4">
        <v>805.66353438273302</v>
      </c>
      <c r="Z55" s="4">
        <v>16.819883333333301</v>
      </c>
      <c r="AA55" s="4">
        <v>185150.80816547899</v>
      </c>
      <c r="AB55" s="4"/>
      <c r="AC55" s="4">
        <v>11.2788</v>
      </c>
      <c r="AD55" s="4">
        <v>1512961.6357652701</v>
      </c>
    </row>
    <row r="56" spans="1:30">
      <c r="A56" s="3"/>
      <c r="B56" s="3"/>
      <c r="C56" s="3" t="s">
        <v>560</v>
      </c>
      <c r="D56" s="3" t="s">
        <v>248</v>
      </c>
      <c r="E56" s="3" t="s">
        <v>248</v>
      </c>
      <c r="F56" s="3" t="s">
        <v>559</v>
      </c>
      <c r="G56" s="3" t="s">
        <v>57</v>
      </c>
      <c r="H56" s="3" t="s">
        <v>248</v>
      </c>
      <c r="I56" s="2">
        <v>44393.361365740697</v>
      </c>
      <c r="J56" s="4"/>
      <c r="K56" s="4">
        <v>623.27560500250399</v>
      </c>
      <c r="L56" s="4">
        <v>6.32545</v>
      </c>
      <c r="M56" s="4">
        <v>93545.075506111607</v>
      </c>
      <c r="N56" s="4"/>
      <c r="O56" s="4">
        <v>5.8173500000000002</v>
      </c>
      <c r="P56" s="4">
        <v>161463.131675524</v>
      </c>
      <c r="Q56" s="4"/>
      <c r="R56" s="4">
        <v>0</v>
      </c>
      <c r="S56" s="4">
        <v>13.298683333333299</v>
      </c>
      <c r="T56" s="4">
        <v>0</v>
      </c>
      <c r="U56" s="4"/>
      <c r="V56" s="4">
        <v>7.0374833333333298</v>
      </c>
      <c r="W56" s="4">
        <v>38352.539301795397</v>
      </c>
      <c r="X56" s="4"/>
      <c r="Y56" s="4">
        <v>799.07222391535902</v>
      </c>
      <c r="Z56" s="4">
        <v>16.8199166666667</v>
      </c>
      <c r="AA56" s="4">
        <v>180555.93534025399</v>
      </c>
      <c r="AB56" s="4"/>
      <c r="AC56" s="4">
        <v>11.278833333333299</v>
      </c>
      <c r="AD56" s="4">
        <v>1487584.84624631</v>
      </c>
    </row>
    <row r="57" spans="1:30">
      <c r="A57" s="3"/>
      <c r="B57" s="3"/>
      <c r="C57" s="3" t="s">
        <v>558</v>
      </c>
      <c r="D57" s="3" t="s">
        <v>248</v>
      </c>
      <c r="E57" s="3" t="s">
        <v>248</v>
      </c>
      <c r="F57" s="3" t="s">
        <v>557</v>
      </c>
      <c r="G57" s="3" t="s">
        <v>57</v>
      </c>
      <c r="H57" s="3" t="s">
        <v>248</v>
      </c>
      <c r="I57" s="2">
        <v>44393.377951388902</v>
      </c>
      <c r="J57" s="4"/>
      <c r="K57" s="4">
        <v>212.325308152362</v>
      </c>
      <c r="L57" s="4">
        <v>6.3255666666666697</v>
      </c>
      <c r="M57" s="4">
        <v>97519.175425594804</v>
      </c>
      <c r="N57" s="4"/>
      <c r="O57" s="4">
        <v>5.8174666666666699</v>
      </c>
      <c r="P57" s="4">
        <v>161303.96895580701</v>
      </c>
      <c r="Q57" s="4"/>
      <c r="R57" s="4">
        <v>0</v>
      </c>
      <c r="S57" s="4">
        <v>13.298783333333301</v>
      </c>
      <c r="T57" s="4">
        <v>0</v>
      </c>
      <c r="U57" s="4"/>
      <c r="V57" s="4">
        <v>7.0375833333333304</v>
      </c>
      <c r="W57" s="4">
        <v>41559.2506094294</v>
      </c>
      <c r="X57" s="4"/>
      <c r="Y57" s="4">
        <v>901.55524758394699</v>
      </c>
      <c r="Z57" s="4">
        <v>16.820033333333299</v>
      </c>
      <c r="AA57" s="4">
        <v>207715.375712893</v>
      </c>
      <c r="AB57" s="4"/>
      <c r="AC57" s="4">
        <v>11.27895</v>
      </c>
      <c r="AD57" s="4">
        <v>1516813.9383705501</v>
      </c>
    </row>
    <row r="58" spans="1:30">
      <c r="A58" s="3"/>
      <c r="B58" s="3"/>
      <c r="C58" s="3" t="s">
        <v>522</v>
      </c>
      <c r="D58" s="3" t="s">
        <v>248</v>
      </c>
      <c r="E58" s="3" t="s">
        <v>248</v>
      </c>
      <c r="F58" s="3" t="s">
        <v>521</v>
      </c>
      <c r="G58" s="3" t="s">
        <v>57</v>
      </c>
      <c r="H58" s="3" t="s">
        <v>248</v>
      </c>
      <c r="I58" s="2">
        <v>44393.744062500002</v>
      </c>
      <c r="J58" s="4"/>
      <c r="K58" s="4">
        <v>345.88008350848003</v>
      </c>
      <c r="L58" s="4">
        <v>6.3212333333333302</v>
      </c>
      <c r="M58" s="4">
        <v>95361.414921020696</v>
      </c>
      <c r="N58" s="4"/>
      <c r="O58" s="4">
        <v>5.8088166666666696</v>
      </c>
      <c r="P58" s="4">
        <v>159901.74849382401</v>
      </c>
      <c r="Q58" s="4"/>
      <c r="R58" s="4">
        <v>1067.6254265135799</v>
      </c>
      <c r="S58" s="4">
        <v>13.2944666666667</v>
      </c>
      <c r="T58" s="4">
        <v>1619077.51642578</v>
      </c>
      <c r="U58" s="4"/>
      <c r="V58" s="4">
        <v>7.0375833333333304</v>
      </c>
      <c r="W58" s="4">
        <v>37917.786138048999</v>
      </c>
      <c r="X58" s="4"/>
      <c r="Y58" s="4">
        <v>0</v>
      </c>
      <c r="Z58" s="4">
        <v>16.876149999999999</v>
      </c>
      <c r="AA58" s="4">
        <v>0</v>
      </c>
      <c r="AB58" s="4"/>
      <c r="AC58" s="4">
        <v>11.27895</v>
      </c>
      <c r="AD58" s="4">
        <v>1499344.23761141</v>
      </c>
    </row>
    <row r="59" spans="1:30">
      <c r="A59" s="3"/>
      <c r="B59" s="3"/>
      <c r="C59" s="3" t="s">
        <v>520</v>
      </c>
      <c r="D59" s="3" t="s">
        <v>248</v>
      </c>
      <c r="E59" s="3" t="s">
        <v>248</v>
      </c>
      <c r="F59" s="3" t="s">
        <v>519</v>
      </c>
      <c r="G59" s="3" t="s">
        <v>57</v>
      </c>
      <c r="H59" s="3" t="s">
        <v>248</v>
      </c>
      <c r="I59" s="2">
        <v>44393.760775463001</v>
      </c>
      <c r="J59" s="4"/>
      <c r="K59" s="4">
        <v>556.75928370305598</v>
      </c>
      <c r="L59" s="4">
        <v>6.3211000000000004</v>
      </c>
      <c r="M59" s="4">
        <v>90824.425337027307</v>
      </c>
      <c r="N59" s="4"/>
      <c r="O59" s="4">
        <v>5.8129999999999997</v>
      </c>
      <c r="P59" s="4">
        <v>155670.80095464</v>
      </c>
      <c r="Q59" s="4"/>
      <c r="R59" s="4">
        <v>1273.6633616449301</v>
      </c>
      <c r="S59" s="4">
        <v>13.2943333333333</v>
      </c>
      <c r="T59" s="4">
        <v>1818346.7285752101</v>
      </c>
      <c r="U59" s="4"/>
      <c r="V59" s="4">
        <v>7.0374499999999998</v>
      </c>
      <c r="W59" s="4">
        <v>35695.731211623497</v>
      </c>
      <c r="X59" s="4"/>
      <c r="Y59" s="4">
        <v>0</v>
      </c>
      <c r="Z59" s="4">
        <v>16.776716666666701</v>
      </c>
      <c r="AA59" s="4">
        <v>0</v>
      </c>
      <c r="AB59" s="4"/>
      <c r="AC59" s="4">
        <v>11.2788166666667</v>
      </c>
      <c r="AD59" s="4">
        <v>1446992.8134091101</v>
      </c>
    </row>
    <row r="60" spans="1:30">
      <c r="A60" s="3"/>
      <c r="B60" s="3"/>
      <c r="C60" s="3" t="s">
        <v>518</v>
      </c>
      <c r="D60" s="3" t="s">
        <v>248</v>
      </c>
      <c r="E60" s="3" t="s">
        <v>248</v>
      </c>
      <c r="F60" s="3" t="s">
        <v>517</v>
      </c>
      <c r="G60" s="3" t="s">
        <v>57</v>
      </c>
      <c r="H60" s="3" t="s">
        <v>248</v>
      </c>
      <c r="I60" s="2">
        <v>44393.777418981503</v>
      </c>
      <c r="J60" s="4"/>
      <c r="K60" s="4">
        <v>685.14099037927303</v>
      </c>
      <c r="L60" s="4">
        <v>6.3211333333333304</v>
      </c>
      <c r="M60" s="4">
        <v>92792.966639965496</v>
      </c>
      <c r="N60" s="4"/>
      <c r="O60" s="4">
        <v>5.8130333333333297</v>
      </c>
      <c r="P60" s="4">
        <v>161221.015964502</v>
      </c>
      <c r="Q60" s="4"/>
      <c r="R60" s="4">
        <v>1079.52084578525</v>
      </c>
      <c r="S60" s="4">
        <v>13.294366666666701</v>
      </c>
      <c r="T60" s="4">
        <v>1661116.82579521</v>
      </c>
      <c r="U60" s="4"/>
      <c r="V60" s="4">
        <v>7.0374833333333298</v>
      </c>
      <c r="W60" s="4">
        <v>38473.649433744402</v>
      </c>
      <c r="X60" s="4"/>
      <c r="Y60" s="4">
        <v>0</v>
      </c>
      <c r="Z60" s="4">
        <v>16.8933</v>
      </c>
      <c r="AA60" s="4">
        <v>0</v>
      </c>
      <c r="AB60" s="4"/>
      <c r="AC60" s="4">
        <v>11.278833333333299</v>
      </c>
      <c r="AD60" s="4">
        <v>1458490.78800484</v>
      </c>
    </row>
    <row r="61" spans="1:30">
      <c r="A61" s="3"/>
      <c r="B61" s="3"/>
      <c r="C61" s="3" t="s">
        <v>516</v>
      </c>
      <c r="D61" s="3" t="s">
        <v>248</v>
      </c>
      <c r="E61" s="3" t="s">
        <v>248</v>
      </c>
      <c r="F61" s="3" t="s">
        <v>515</v>
      </c>
      <c r="G61" s="3" t="s">
        <v>57</v>
      </c>
      <c r="H61" s="3" t="s">
        <v>248</v>
      </c>
      <c r="I61" s="2">
        <v>44393.794236111098</v>
      </c>
      <c r="J61" s="4"/>
      <c r="K61" s="4">
        <v>140.181842299339</v>
      </c>
      <c r="L61" s="4">
        <v>6.3212333333333302</v>
      </c>
      <c r="M61" s="4">
        <v>95572.217790626397</v>
      </c>
      <c r="N61" s="4"/>
      <c r="O61" s="4">
        <v>5.8088166666666696</v>
      </c>
      <c r="P61" s="4">
        <v>156934.774301939</v>
      </c>
      <c r="Q61" s="4"/>
      <c r="R61" s="4">
        <v>1068.1341118698799</v>
      </c>
      <c r="S61" s="4">
        <v>13.2944666666667</v>
      </c>
      <c r="T61" s="4">
        <v>1655175.992541</v>
      </c>
      <c r="U61" s="4"/>
      <c r="V61" s="4">
        <v>7.0375833333333304</v>
      </c>
      <c r="W61" s="4">
        <v>38744.729466922901</v>
      </c>
      <c r="X61" s="4"/>
      <c r="Y61" s="4">
        <v>0</v>
      </c>
      <c r="Z61" s="4">
        <v>16.871833333333299</v>
      </c>
      <c r="AA61" s="4">
        <v>0</v>
      </c>
      <c r="AB61" s="4"/>
      <c r="AC61" s="4">
        <v>11.27895</v>
      </c>
      <c r="AD61" s="4">
        <v>1468416.78285527</v>
      </c>
    </row>
    <row r="62" spans="1:30">
      <c r="A62" s="3"/>
      <c r="B62" s="3"/>
      <c r="C62" s="3" t="s">
        <v>514</v>
      </c>
      <c r="D62" s="3" t="s">
        <v>248</v>
      </c>
      <c r="E62" s="3" t="s">
        <v>248</v>
      </c>
      <c r="F62" s="3" t="s">
        <v>513</v>
      </c>
      <c r="G62" s="3" t="s">
        <v>57</v>
      </c>
      <c r="H62" s="3" t="s">
        <v>248</v>
      </c>
      <c r="I62" s="2">
        <v>44393.810983796298</v>
      </c>
      <c r="J62" s="4"/>
      <c r="K62" s="4">
        <v>227.743914639672</v>
      </c>
      <c r="L62" s="4">
        <v>6.3211000000000004</v>
      </c>
      <c r="M62" s="4">
        <v>92379.5632671723</v>
      </c>
      <c r="N62" s="4"/>
      <c r="O62" s="4">
        <v>5.8086833333333301</v>
      </c>
      <c r="P62" s="4">
        <v>153042.09757528201</v>
      </c>
      <c r="Q62" s="4"/>
      <c r="R62" s="4">
        <v>1130.0599626380599</v>
      </c>
      <c r="S62" s="4">
        <v>13.2943333333333</v>
      </c>
      <c r="T62" s="4">
        <v>1739978.00112349</v>
      </c>
      <c r="U62" s="4"/>
      <c r="V62" s="4">
        <v>7.0417666666666703</v>
      </c>
      <c r="W62" s="4">
        <v>38497.852857173202</v>
      </c>
      <c r="X62" s="4"/>
      <c r="Y62" s="4">
        <v>0</v>
      </c>
      <c r="Z62" s="4">
        <v>16.802616666666701</v>
      </c>
      <c r="AA62" s="4">
        <v>0</v>
      </c>
      <c r="AB62" s="4"/>
      <c r="AC62" s="4">
        <v>11.2788</v>
      </c>
      <c r="AD62" s="4">
        <v>1413944.11491891</v>
      </c>
    </row>
    <row r="63" spans="1:30">
      <c r="A63" s="3"/>
      <c r="B63" s="3"/>
      <c r="C63" s="3" t="s">
        <v>512</v>
      </c>
      <c r="D63" s="3" t="s">
        <v>248</v>
      </c>
      <c r="E63" s="3" t="s">
        <v>248</v>
      </c>
      <c r="F63" s="3" t="s">
        <v>511</v>
      </c>
      <c r="G63" s="3" t="s">
        <v>57</v>
      </c>
      <c r="H63" s="3" t="s">
        <v>248</v>
      </c>
      <c r="I63" s="2">
        <v>44393.827685185199</v>
      </c>
      <c r="J63" s="4"/>
      <c r="K63" s="4">
        <v>0</v>
      </c>
      <c r="L63" s="4">
        <v>6.3168166666666696</v>
      </c>
      <c r="M63" s="4">
        <v>98830.965406014802</v>
      </c>
      <c r="N63" s="4"/>
      <c r="O63" s="4">
        <v>5.8043833333333303</v>
      </c>
      <c r="P63" s="4">
        <v>149409.249856006</v>
      </c>
      <c r="Q63" s="4"/>
      <c r="R63" s="4">
        <v>851.82057003687305</v>
      </c>
      <c r="S63" s="4">
        <v>13.294366666666701</v>
      </c>
      <c r="T63" s="4">
        <v>1700217.0694676</v>
      </c>
      <c r="U63" s="4"/>
      <c r="V63" s="4">
        <v>7.0374833333333298</v>
      </c>
      <c r="W63" s="4">
        <v>49905.738642045901</v>
      </c>
      <c r="X63" s="4"/>
      <c r="Y63" s="4">
        <v>0</v>
      </c>
      <c r="Z63" s="4">
        <v>16.8199166666667</v>
      </c>
      <c r="AA63" s="4">
        <v>0</v>
      </c>
      <c r="AB63" s="4"/>
      <c r="AC63" s="4">
        <v>11.274516666666701</v>
      </c>
      <c r="AD63" s="4">
        <v>1421669.0777174099</v>
      </c>
    </row>
    <row r="64" spans="1:30">
      <c r="A64" s="3"/>
      <c r="B64" s="3"/>
      <c r="C64" s="3" t="s">
        <v>510</v>
      </c>
      <c r="D64" s="3" t="s">
        <v>248</v>
      </c>
      <c r="E64" s="3" t="s">
        <v>248</v>
      </c>
      <c r="F64" s="3" t="s">
        <v>509</v>
      </c>
      <c r="G64" s="3" t="s">
        <v>57</v>
      </c>
      <c r="H64" s="3" t="s">
        <v>248</v>
      </c>
      <c r="I64" s="2">
        <v>44393.844386574099</v>
      </c>
      <c r="J64" s="4"/>
      <c r="K64" s="4">
        <v>454.75078532189701</v>
      </c>
      <c r="L64" s="4">
        <v>6.3169166666666703</v>
      </c>
      <c r="M64" s="4">
        <v>86618.311965958404</v>
      </c>
      <c r="N64" s="4"/>
      <c r="O64" s="4">
        <v>5.8045</v>
      </c>
      <c r="P64" s="4">
        <v>146886.23659417799</v>
      </c>
      <c r="Q64" s="4"/>
      <c r="R64" s="4">
        <v>978.414093715945</v>
      </c>
      <c r="S64" s="4">
        <v>13.2944666666667</v>
      </c>
      <c r="T64" s="4">
        <v>1661253.81206861</v>
      </c>
      <c r="U64" s="4"/>
      <c r="V64" s="4">
        <v>7.0375833333333304</v>
      </c>
      <c r="W64" s="4">
        <v>42452.916335156202</v>
      </c>
      <c r="X64" s="4"/>
      <c r="Y64" s="4">
        <v>0</v>
      </c>
      <c r="Z64" s="4">
        <v>16.867516666666699</v>
      </c>
      <c r="AA64" s="4">
        <v>0</v>
      </c>
      <c r="AB64" s="4"/>
      <c r="AC64" s="4">
        <v>11.2746333333333</v>
      </c>
      <c r="AD64" s="4">
        <v>1366010.7783469399</v>
      </c>
    </row>
    <row r="65" spans="1:30">
      <c r="A65" s="3"/>
      <c r="B65" s="3"/>
      <c r="C65" s="3" t="s">
        <v>508</v>
      </c>
      <c r="D65" s="3" t="s">
        <v>248</v>
      </c>
      <c r="E65" s="3" t="s">
        <v>248</v>
      </c>
      <c r="F65" s="3" t="s">
        <v>507</v>
      </c>
      <c r="G65" s="3" t="s">
        <v>57</v>
      </c>
      <c r="H65" s="3" t="s">
        <v>248</v>
      </c>
      <c r="I65" s="2">
        <v>44393.861030092601</v>
      </c>
      <c r="J65" s="4"/>
      <c r="K65" s="4">
        <v>287.97780639399502</v>
      </c>
      <c r="L65" s="4">
        <v>6.3167833333333299</v>
      </c>
      <c r="M65" s="4">
        <v>89307.537887869999</v>
      </c>
      <c r="N65" s="4"/>
      <c r="O65" s="4">
        <v>5.79571666666667</v>
      </c>
      <c r="P65" s="4">
        <v>148864.015479989</v>
      </c>
      <c r="Q65" s="4"/>
      <c r="R65" s="4">
        <v>1197.9191900124199</v>
      </c>
      <c r="S65" s="4">
        <v>13.2943333333333</v>
      </c>
      <c r="T65" s="4">
        <v>1738055.22399712</v>
      </c>
      <c r="U65" s="4"/>
      <c r="V65" s="4">
        <v>7.0374499999999998</v>
      </c>
      <c r="W65" s="4">
        <v>36276.910072697603</v>
      </c>
      <c r="X65" s="4"/>
      <c r="Y65" s="4">
        <v>0</v>
      </c>
      <c r="Z65" s="4">
        <v>16.789666666666701</v>
      </c>
      <c r="AA65" s="4">
        <v>0</v>
      </c>
      <c r="AB65" s="4"/>
      <c r="AC65" s="4">
        <v>11.2745</v>
      </c>
      <c r="AD65" s="4">
        <v>1380112.1587717601</v>
      </c>
    </row>
    <row r="66" spans="1:30">
      <c r="A66" s="3"/>
      <c r="B66" s="3"/>
      <c r="C66" s="3" t="s">
        <v>506</v>
      </c>
      <c r="D66" s="3" t="s">
        <v>248</v>
      </c>
      <c r="E66" s="3" t="s">
        <v>248</v>
      </c>
      <c r="F66" s="3" t="s">
        <v>505</v>
      </c>
      <c r="G66" s="3" t="s">
        <v>57</v>
      </c>
      <c r="H66" s="3" t="s">
        <v>248</v>
      </c>
      <c r="I66" s="2">
        <v>44393.877627314803</v>
      </c>
      <c r="J66" s="4"/>
      <c r="K66" s="4">
        <v>179.884898075656</v>
      </c>
      <c r="L66" s="4">
        <v>6.3168166666666696</v>
      </c>
      <c r="M66" s="4">
        <v>92320.929300769494</v>
      </c>
      <c r="N66" s="4"/>
      <c r="O66" s="4">
        <v>5.8043833333333303</v>
      </c>
      <c r="P66" s="4">
        <v>152204.68552188101</v>
      </c>
      <c r="Q66" s="4"/>
      <c r="R66" s="4">
        <v>1258.60799051449</v>
      </c>
      <c r="S66" s="4">
        <v>13.294366666666701</v>
      </c>
      <c r="T66" s="4">
        <v>1915355.3606938601</v>
      </c>
      <c r="U66" s="4"/>
      <c r="V66" s="4">
        <v>7.0374833333333298</v>
      </c>
      <c r="W66" s="4">
        <v>38049.864637647603</v>
      </c>
      <c r="X66" s="4"/>
      <c r="Y66" s="4">
        <v>0</v>
      </c>
      <c r="Z66" s="4">
        <v>16.8674</v>
      </c>
      <c r="AA66" s="4">
        <v>0</v>
      </c>
      <c r="AB66" s="4"/>
      <c r="AC66" s="4">
        <v>11.274516666666701</v>
      </c>
      <c r="AD66" s="4">
        <v>1410038.54750886</v>
      </c>
    </row>
    <row r="67" spans="1:30">
      <c r="A67" s="3"/>
      <c r="B67" s="3"/>
      <c r="C67" s="3" t="s">
        <v>502</v>
      </c>
      <c r="D67" s="3" t="s">
        <v>248</v>
      </c>
      <c r="E67" s="3" t="s">
        <v>248</v>
      </c>
      <c r="F67" s="3" t="s">
        <v>501</v>
      </c>
      <c r="G67" s="3" t="s">
        <v>57</v>
      </c>
      <c r="H67" s="3" t="s">
        <v>248</v>
      </c>
      <c r="I67" s="2">
        <v>44393.927627314799</v>
      </c>
      <c r="J67" s="4"/>
      <c r="K67" s="4">
        <v>69.145851488527498</v>
      </c>
      <c r="L67" s="4">
        <v>6.3211333333333304</v>
      </c>
      <c r="M67" s="4">
        <v>96538.276870068104</v>
      </c>
      <c r="N67" s="4"/>
      <c r="O67" s="4">
        <v>5.8173500000000002</v>
      </c>
      <c r="P67" s="4">
        <v>157394.87659724499</v>
      </c>
      <c r="Q67" s="4"/>
      <c r="R67" s="4">
        <v>903.10798449902404</v>
      </c>
      <c r="S67" s="4">
        <v>13.294366666666701</v>
      </c>
      <c r="T67" s="4">
        <v>1457463.80920138</v>
      </c>
      <c r="U67" s="4"/>
      <c r="V67" s="4">
        <v>7.0374833333333298</v>
      </c>
      <c r="W67" s="4">
        <v>40350.817390834498</v>
      </c>
      <c r="X67" s="4"/>
      <c r="Y67" s="4">
        <v>0</v>
      </c>
      <c r="Z67" s="4">
        <v>16.8069666666667</v>
      </c>
      <c r="AA67" s="4">
        <v>0</v>
      </c>
      <c r="AB67" s="4"/>
      <c r="AC67" s="4">
        <v>11.278833333333299</v>
      </c>
      <c r="AD67" s="4">
        <v>1452694.8474870599</v>
      </c>
    </row>
    <row r="68" spans="1:30">
      <c r="A68" s="3"/>
      <c r="B68" s="3"/>
      <c r="C68" s="3" t="s">
        <v>500</v>
      </c>
      <c r="D68" s="3" t="s">
        <v>248</v>
      </c>
      <c r="E68" s="3" t="s">
        <v>248</v>
      </c>
      <c r="F68" s="3" t="s">
        <v>499</v>
      </c>
      <c r="G68" s="3" t="s">
        <v>57</v>
      </c>
      <c r="H68" s="3" t="s">
        <v>248</v>
      </c>
      <c r="I68" s="2">
        <v>44393.944270833301</v>
      </c>
      <c r="J68" s="4"/>
      <c r="K68" s="4">
        <v>308.68293752464399</v>
      </c>
      <c r="L68" s="4">
        <v>6.3212333333333302</v>
      </c>
      <c r="M68" s="4">
        <v>93038.354745809396</v>
      </c>
      <c r="N68" s="4"/>
      <c r="O68" s="4">
        <v>5.8174666666666699</v>
      </c>
      <c r="P68" s="4">
        <v>155411.82635697501</v>
      </c>
      <c r="Q68" s="4"/>
      <c r="R68" s="4">
        <v>907.09560365559196</v>
      </c>
      <c r="S68" s="4">
        <v>13.2944666666667</v>
      </c>
      <c r="T68" s="4">
        <v>1383206.4638030899</v>
      </c>
      <c r="U68" s="4"/>
      <c r="V68" s="4">
        <v>7.0375833333333304</v>
      </c>
      <c r="W68" s="4">
        <v>38126.609548418099</v>
      </c>
      <c r="X68" s="4"/>
      <c r="Y68" s="4">
        <v>0</v>
      </c>
      <c r="Z68" s="4">
        <v>16.807083333333299</v>
      </c>
      <c r="AA68" s="4">
        <v>0</v>
      </c>
      <c r="AB68" s="4"/>
      <c r="AC68" s="4">
        <v>11.2746333333333</v>
      </c>
      <c r="AD68" s="4">
        <v>1437979.44584563</v>
      </c>
    </row>
    <row r="69" spans="1:30">
      <c r="A69" s="3"/>
      <c r="B69" s="3"/>
      <c r="C69" s="3" t="s">
        <v>498</v>
      </c>
      <c r="D69" s="3" t="s">
        <v>248</v>
      </c>
      <c r="E69" s="3" t="s">
        <v>248</v>
      </c>
      <c r="F69" s="3" t="s">
        <v>497</v>
      </c>
      <c r="G69" s="3" t="s">
        <v>57</v>
      </c>
      <c r="H69" s="3" t="s">
        <v>248</v>
      </c>
      <c r="I69" s="2">
        <v>44393.9608449074</v>
      </c>
      <c r="J69" s="4"/>
      <c r="K69" s="4">
        <v>0</v>
      </c>
      <c r="L69" s="4">
        <v>6.3211000000000004</v>
      </c>
      <c r="M69" s="4">
        <v>102885.908630128</v>
      </c>
      <c r="N69" s="4"/>
      <c r="O69" s="4">
        <v>5.8129999999999997</v>
      </c>
      <c r="P69" s="4">
        <v>159353.54625360001</v>
      </c>
      <c r="Q69" s="4"/>
      <c r="R69" s="4">
        <v>876.55962570204701</v>
      </c>
      <c r="S69" s="4">
        <v>13.2943333333333</v>
      </c>
      <c r="T69" s="4">
        <v>1496565.2565413101</v>
      </c>
      <c r="U69" s="4"/>
      <c r="V69" s="4">
        <v>7.0374499999999998</v>
      </c>
      <c r="W69" s="4">
        <v>42688.258192612797</v>
      </c>
      <c r="X69" s="4"/>
      <c r="Y69" s="4">
        <v>0</v>
      </c>
      <c r="Z69" s="4">
        <v>16.828516666666701</v>
      </c>
      <c r="AA69" s="4">
        <v>0</v>
      </c>
      <c r="AB69" s="4"/>
      <c r="AC69" s="4">
        <v>11.2745</v>
      </c>
      <c r="AD69" s="4">
        <v>1513294.31850912</v>
      </c>
    </row>
    <row r="70" spans="1:30">
      <c r="A70" s="3"/>
      <c r="B70" s="3"/>
      <c r="C70" s="3" t="s">
        <v>496</v>
      </c>
      <c r="D70" s="3" t="s">
        <v>248</v>
      </c>
      <c r="E70" s="3" t="s">
        <v>248</v>
      </c>
      <c r="F70" s="3" t="s">
        <v>495</v>
      </c>
      <c r="G70" s="3" t="s">
        <v>57</v>
      </c>
      <c r="H70" s="3" t="s">
        <v>248</v>
      </c>
      <c r="I70" s="2">
        <v>44393.977442129602</v>
      </c>
      <c r="J70" s="4"/>
      <c r="K70" s="4">
        <v>0</v>
      </c>
      <c r="L70" s="4">
        <v>6.3211333333333304</v>
      </c>
      <c r="M70" s="4">
        <v>101616.490143737</v>
      </c>
      <c r="N70" s="4"/>
      <c r="O70" s="4">
        <v>5.8130333333333297</v>
      </c>
      <c r="P70" s="4">
        <v>161916.551237034</v>
      </c>
      <c r="Q70" s="4"/>
      <c r="R70" s="4">
        <v>714.44933513848696</v>
      </c>
      <c r="S70" s="4">
        <v>13.294366666666701</v>
      </c>
      <c r="T70" s="4">
        <v>1288540.42883864</v>
      </c>
      <c r="U70" s="4"/>
      <c r="V70" s="4">
        <v>7.0418000000000003</v>
      </c>
      <c r="W70" s="4">
        <v>45094.217185027897</v>
      </c>
      <c r="X70" s="4"/>
      <c r="Y70" s="4">
        <v>0</v>
      </c>
      <c r="Z70" s="4">
        <v>16.8199166666667</v>
      </c>
      <c r="AA70" s="4">
        <v>0</v>
      </c>
      <c r="AB70" s="4"/>
      <c r="AC70" s="4">
        <v>11.274516666666701</v>
      </c>
      <c r="AD70" s="4">
        <v>1469510.17521538</v>
      </c>
    </row>
    <row r="71" spans="1:30">
      <c r="A71" s="3"/>
      <c r="B71" s="3"/>
      <c r="C71" s="3" t="s">
        <v>494</v>
      </c>
      <c r="D71" s="3" t="s">
        <v>248</v>
      </c>
      <c r="E71" s="3" t="s">
        <v>248</v>
      </c>
      <c r="F71" s="3" t="s">
        <v>493</v>
      </c>
      <c r="G71" s="3" t="s">
        <v>57</v>
      </c>
      <c r="H71" s="3" t="s">
        <v>248</v>
      </c>
      <c r="I71" s="2">
        <v>44393.994050925903</v>
      </c>
      <c r="J71" s="4"/>
      <c r="K71" s="4">
        <v>0</v>
      </c>
      <c r="L71" s="4">
        <v>6.32541666666667</v>
      </c>
      <c r="M71" s="4">
        <v>102963.39638581801</v>
      </c>
      <c r="N71" s="4"/>
      <c r="O71" s="4">
        <v>5.8173166666666702</v>
      </c>
      <c r="P71" s="4">
        <v>156191.407883593</v>
      </c>
      <c r="Q71" s="4"/>
      <c r="R71" s="4">
        <v>630.51463075754202</v>
      </c>
      <c r="S71" s="4">
        <v>13.2943333333333</v>
      </c>
      <c r="T71" s="4">
        <v>1215912.6689093399</v>
      </c>
      <c r="U71" s="4"/>
      <c r="V71" s="4">
        <v>7.0417666666666703</v>
      </c>
      <c r="W71" s="4">
        <v>48217.140831550998</v>
      </c>
      <c r="X71" s="4"/>
      <c r="Y71" s="4">
        <v>0</v>
      </c>
      <c r="Z71" s="4">
        <v>16.841466666666701</v>
      </c>
      <c r="AA71" s="4">
        <v>0</v>
      </c>
      <c r="AB71" s="4"/>
      <c r="AC71" s="4">
        <v>11.2745</v>
      </c>
      <c r="AD71" s="4">
        <v>1474611.8681649</v>
      </c>
    </row>
    <row r="72" spans="1:30">
      <c r="A72" s="3"/>
      <c r="B72" s="3"/>
      <c r="C72" s="3" t="s">
        <v>492</v>
      </c>
      <c r="D72" s="3" t="s">
        <v>248</v>
      </c>
      <c r="E72" s="3" t="s">
        <v>248</v>
      </c>
      <c r="F72" s="3" t="s">
        <v>491</v>
      </c>
      <c r="G72" s="3" t="s">
        <v>57</v>
      </c>
      <c r="H72" s="3" t="s">
        <v>248</v>
      </c>
      <c r="I72" s="2">
        <v>44394.010752314804</v>
      </c>
      <c r="J72" s="4"/>
      <c r="K72" s="4">
        <v>0</v>
      </c>
      <c r="L72" s="4">
        <v>6.3211333333333304</v>
      </c>
      <c r="M72" s="4">
        <v>114261.931428082</v>
      </c>
      <c r="N72" s="4"/>
      <c r="O72" s="4">
        <v>5.8173500000000002</v>
      </c>
      <c r="P72" s="4">
        <v>176007.14323606799</v>
      </c>
      <c r="Q72" s="4"/>
      <c r="R72" s="4">
        <v>635.47894187783095</v>
      </c>
      <c r="S72" s="4">
        <v>13.294366666666701</v>
      </c>
      <c r="T72" s="4">
        <v>1370590.0747217401</v>
      </c>
      <c r="U72" s="4"/>
      <c r="V72" s="4">
        <v>7.0418000000000003</v>
      </c>
      <c r="W72" s="4">
        <v>53926.3042887997</v>
      </c>
      <c r="X72" s="4"/>
      <c r="Y72" s="4">
        <v>0</v>
      </c>
      <c r="Z72" s="4">
        <v>16.8630833333333</v>
      </c>
      <c r="AA72" s="4">
        <v>0</v>
      </c>
      <c r="AB72" s="4"/>
      <c r="AC72" s="4">
        <v>11.274516666666701</v>
      </c>
      <c r="AD72" s="4">
        <v>1739785.7197830901</v>
      </c>
    </row>
    <row r="73" spans="1:30">
      <c r="A73" s="3"/>
      <c r="B73" s="3"/>
      <c r="C73" s="3" t="s">
        <v>490</v>
      </c>
      <c r="D73" s="3" t="s">
        <v>248</v>
      </c>
      <c r="E73" s="3" t="s">
        <v>248</v>
      </c>
      <c r="F73" s="3" t="s">
        <v>489</v>
      </c>
      <c r="G73" s="3" t="s">
        <v>57</v>
      </c>
      <c r="H73" s="3" t="s">
        <v>248</v>
      </c>
      <c r="I73" s="2">
        <v>44394.027372685203</v>
      </c>
      <c r="J73" s="4"/>
      <c r="K73" s="4">
        <v>0</v>
      </c>
      <c r="L73" s="4">
        <v>6.3169166666666703</v>
      </c>
      <c r="M73" s="4">
        <v>101568.33696429001</v>
      </c>
      <c r="N73" s="4"/>
      <c r="O73" s="4">
        <v>5.8001833333333304</v>
      </c>
      <c r="P73" s="4">
        <v>150968.31615793801</v>
      </c>
      <c r="Q73" s="4"/>
      <c r="R73" s="4">
        <v>654.22024951092806</v>
      </c>
      <c r="S73" s="4">
        <v>13.2944666666667</v>
      </c>
      <c r="T73" s="4">
        <v>1173363.0671924499</v>
      </c>
      <c r="U73" s="4"/>
      <c r="V73" s="4">
        <v>7.0375833333333304</v>
      </c>
      <c r="W73" s="4">
        <v>44843.827271702401</v>
      </c>
      <c r="X73" s="4"/>
      <c r="Y73" s="4">
        <v>0</v>
      </c>
      <c r="Z73" s="4">
        <v>16.884783333333299</v>
      </c>
      <c r="AA73" s="4">
        <v>0</v>
      </c>
      <c r="AB73" s="4"/>
      <c r="AC73" s="4">
        <v>11.27895</v>
      </c>
      <c r="AD73" s="4">
        <v>1479917.66599647</v>
      </c>
    </row>
    <row r="74" spans="1:30">
      <c r="A74" s="3"/>
      <c r="B74" s="3"/>
      <c r="C74" s="3" t="s">
        <v>488</v>
      </c>
      <c r="D74" s="3" t="s">
        <v>248</v>
      </c>
      <c r="E74" s="3" t="s">
        <v>248</v>
      </c>
      <c r="F74" s="3" t="s">
        <v>487</v>
      </c>
      <c r="G74" s="3" t="s">
        <v>57</v>
      </c>
      <c r="H74" s="3" t="s">
        <v>248</v>
      </c>
      <c r="I74" s="2">
        <v>44394.044120370403</v>
      </c>
      <c r="J74" s="4"/>
      <c r="K74" s="4">
        <v>0</v>
      </c>
      <c r="L74" s="4">
        <v>6.3167833333333299</v>
      </c>
      <c r="M74" s="4">
        <v>105591.859965222</v>
      </c>
      <c r="N74" s="4"/>
      <c r="O74" s="4">
        <v>5.8043500000000003</v>
      </c>
      <c r="P74" s="4">
        <v>163856.367501078</v>
      </c>
      <c r="Q74" s="4"/>
      <c r="R74" s="4">
        <v>868.87675301413697</v>
      </c>
      <c r="S74" s="4">
        <v>13.2943333333333</v>
      </c>
      <c r="T74" s="4">
        <v>1698907.1292030299</v>
      </c>
      <c r="U74" s="4"/>
      <c r="V74" s="4">
        <v>7.0374499999999998</v>
      </c>
      <c r="W74" s="4">
        <v>48888.386062388403</v>
      </c>
      <c r="X74" s="4"/>
      <c r="Y74" s="4">
        <v>0</v>
      </c>
      <c r="Z74" s="4">
        <v>16.854416666666701</v>
      </c>
      <c r="AA74" s="4">
        <v>0</v>
      </c>
      <c r="AB74" s="4"/>
      <c r="AC74" s="4">
        <v>11.274483333333301</v>
      </c>
      <c r="AD74" s="4">
        <v>1531207.7789135701</v>
      </c>
    </row>
    <row r="75" spans="1:30">
      <c r="A75" s="3"/>
      <c r="B75" s="3"/>
      <c r="C75" s="3" t="s">
        <v>486</v>
      </c>
      <c r="D75" s="3" t="s">
        <v>248</v>
      </c>
      <c r="E75" s="3" t="s">
        <v>248</v>
      </c>
      <c r="F75" s="3" t="s">
        <v>485</v>
      </c>
      <c r="G75" s="3" t="s">
        <v>57</v>
      </c>
      <c r="H75" s="3" t="s">
        <v>248</v>
      </c>
      <c r="I75" s="2">
        <v>44394.060763888898</v>
      </c>
      <c r="J75" s="4"/>
      <c r="K75" s="4">
        <v>0</v>
      </c>
      <c r="L75" s="4">
        <v>6.3168166666666696</v>
      </c>
      <c r="M75" s="4">
        <v>105918.98038578199</v>
      </c>
      <c r="N75" s="4"/>
      <c r="O75" s="4">
        <v>5.8043833333333303</v>
      </c>
      <c r="P75" s="4">
        <v>160276.951540782</v>
      </c>
      <c r="Q75" s="4"/>
      <c r="R75" s="4">
        <v>780.769606711096</v>
      </c>
      <c r="S75" s="4">
        <v>13.294366666666701</v>
      </c>
      <c r="T75" s="4">
        <v>1576551.91264978</v>
      </c>
      <c r="U75" s="4"/>
      <c r="V75" s="4">
        <v>7.0374833333333298</v>
      </c>
      <c r="W75" s="4">
        <v>50487.005900118304</v>
      </c>
      <c r="X75" s="4"/>
      <c r="Y75" s="4">
        <v>0</v>
      </c>
      <c r="Z75" s="4">
        <v>16.7853833333333</v>
      </c>
      <c r="AA75" s="4">
        <v>0</v>
      </c>
      <c r="AB75" s="4"/>
      <c r="AC75" s="4">
        <v>11.278833333333299</v>
      </c>
      <c r="AD75" s="4">
        <v>1494502.5947752299</v>
      </c>
    </row>
    <row r="76" spans="1:30">
      <c r="A76" s="3"/>
      <c r="B76" s="3"/>
      <c r="C76" s="3" t="s">
        <v>482</v>
      </c>
      <c r="D76" s="3" t="s">
        <v>248</v>
      </c>
      <c r="E76" s="3" t="s">
        <v>248</v>
      </c>
      <c r="F76" s="3" t="s">
        <v>481</v>
      </c>
      <c r="G76" s="3" t="s">
        <v>57</v>
      </c>
      <c r="H76" s="3" t="s">
        <v>248</v>
      </c>
      <c r="I76" s="2">
        <v>44394.1105439815</v>
      </c>
      <c r="J76" s="4"/>
      <c r="K76" s="4">
        <v>0</v>
      </c>
      <c r="L76" s="4">
        <v>6.3211000000000004</v>
      </c>
      <c r="M76" s="4">
        <v>103247.332468387</v>
      </c>
      <c r="N76" s="4"/>
      <c r="O76" s="4">
        <v>5.8086833333333301</v>
      </c>
      <c r="P76" s="4">
        <v>157578.53007711499</v>
      </c>
      <c r="Q76" s="4"/>
      <c r="R76" s="4">
        <v>627.20181456256603</v>
      </c>
      <c r="S76" s="4">
        <v>13.2943333333333</v>
      </c>
      <c r="T76" s="4">
        <v>1171654.9541805701</v>
      </c>
      <c r="U76" s="4"/>
      <c r="V76" s="4">
        <v>7.0374499999999998</v>
      </c>
      <c r="W76" s="4">
        <v>46707.504711542002</v>
      </c>
      <c r="X76" s="4"/>
      <c r="Y76" s="4">
        <v>0</v>
      </c>
      <c r="Z76" s="4">
        <v>16.832833333333301</v>
      </c>
      <c r="AA76" s="4">
        <v>0</v>
      </c>
      <c r="AB76" s="4"/>
      <c r="AC76" s="4">
        <v>11.274483333333301</v>
      </c>
      <c r="AD76" s="4">
        <v>1468909.7908771499</v>
      </c>
    </row>
    <row r="77" spans="1:30">
      <c r="A77" s="3"/>
      <c r="B77" s="3"/>
      <c r="C77" s="3" t="s">
        <v>480</v>
      </c>
      <c r="D77" s="3" t="s">
        <v>248</v>
      </c>
      <c r="E77" s="3" t="s">
        <v>248</v>
      </c>
      <c r="F77" s="3" t="s">
        <v>479</v>
      </c>
      <c r="G77" s="3" t="s">
        <v>57</v>
      </c>
      <c r="H77" s="3" t="s">
        <v>248</v>
      </c>
      <c r="I77" s="2">
        <v>44394.127141203702</v>
      </c>
      <c r="J77" s="4"/>
      <c r="K77" s="4">
        <v>0</v>
      </c>
      <c r="L77" s="4">
        <v>6.3168166666666696</v>
      </c>
      <c r="M77" s="4">
        <v>100875.812521392</v>
      </c>
      <c r="N77" s="4"/>
      <c r="O77" s="4">
        <v>5.8043833333333303</v>
      </c>
      <c r="P77" s="4">
        <v>158814.54552206499</v>
      </c>
      <c r="Q77" s="4"/>
      <c r="R77" s="4">
        <v>592.92385785463296</v>
      </c>
      <c r="S77" s="4">
        <v>13.294366666666701</v>
      </c>
      <c r="T77" s="4">
        <v>1173822.7870679901</v>
      </c>
      <c r="U77" s="4"/>
      <c r="V77" s="4">
        <v>7.0374833333333298</v>
      </c>
      <c r="W77" s="4">
        <v>49499.162346115299</v>
      </c>
      <c r="X77" s="4"/>
      <c r="Y77" s="4">
        <v>0</v>
      </c>
      <c r="Z77" s="4">
        <v>16.8156</v>
      </c>
      <c r="AA77" s="4">
        <v>0</v>
      </c>
      <c r="AB77" s="4"/>
      <c r="AC77" s="4">
        <v>11.274516666666701</v>
      </c>
      <c r="AD77" s="4">
        <v>1463735.5250734501</v>
      </c>
    </row>
    <row r="78" spans="1:30">
      <c r="A78" s="3"/>
      <c r="B78" s="3"/>
      <c r="C78" s="3" t="s">
        <v>478</v>
      </c>
      <c r="D78" s="3" t="s">
        <v>248</v>
      </c>
      <c r="E78" s="3" t="s">
        <v>248</v>
      </c>
      <c r="F78" s="3" t="s">
        <v>477</v>
      </c>
      <c r="G78" s="3" t="s">
        <v>57</v>
      </c>
      <c r="H78" s="3" t="s">
        <v>248</v>
      </c>
      <c r="I78" s="2">
        <v>44394.143738425897</v>
      </c>
      <c r="J78" s="4"/>
      <c r="K78" s="4">
        <v>0</v>
      </c>
      <c r="L78" s="4">
        <v>6.3211000000000004</v>
      </c>
      <c r="M78" s="4">
        <v>102608.08410463</v>
      </c>
      <c r="N78" s="4"/>
      <c r="O78" s="4">
        <v>5.8043500000000003</v>
      </c>
      <c r="P78" s="4">
        <v>162095.745992799</v>
      </c>
      <c r="Q78" s="4"/>
      <c r="R78" s="4">
        <v>691.665542205782</v>
      </c>
      <c r="S78" s="4">
        <v>13.2943333333333</v>
      </c>
      <c r="T78" s="4">
        <v>1293448.27130448</v>
      </c>
      <c r="U78" s="4"/>
      <c r="V78" s="4">
        <v>7.0417666666666703</v>
      </c>
      <c r="W78" s="4">
        <v>46757.056549337598</v>
      </c>
      <c r="X78" s="4"/>
      <c r="Y78" s="4">
        <v>0</v>
      </c>
      <c r="Z78" s="4">
        <v>16.936433333333301</v>
      </c>
      <c r="AA78" s="4">
        <v>0</v>
      </c>
      <c r="AB78" s="4"/>
      <c r="AC78" s="4">
        <v>11.274483333333301</v>
      </c>
      <c r="AD78" s="4">
        <v>1500210.4162226401</v>
      </c>
    </row>
    <row r="79" spans="1:30">
      <c r="A79" s="3"/>
      <c r="B79" s="3"/>
      <c r="C79" s="3" t="s">
        <v>476</v>
      </c>
      <c r="D79" s="3" t="s">
        <v>248</v>
      </c>
      <c r="E79" s="3" t="s">
        <v>248</v>
      </c>
      <c r="F79" s="3" t="s">
        <v>475</v>
      </c>
      <c r="G79" s="3" t="s">
        <v>57</v>
      </c>
      <c r="H79" s="3" t="s">
        <v>248</v>
      </c>
      <c r="I79" s="2">
        <v>44394.160289351901</v>
      </c>
      <c r="J79" s="4"/>
      <c r="K79" s="4">
        <v>0</v>
      </c>
      <c r="L79" s="4">
        <v>6.3211333333333304</v>
      </c>
      <c r="M79" s="4">
        <v>107282.497782684</v>
      </c>
      <c r="N79" s="4"/>
      <c r="O79" s="4">
        <v>5.8130333333333297</v>
      </c>
      <c r="P79" s="4">
        <v>167508.821619981</v>
      </c>
      <c r="Q79" s="4"/>
      <c r="R79" s="4">
        <v>416.99474348378197</v>
      </c>
      <c r="S79" s="4">
        <v>13.294366666666701</v>
      </c>
      <c r="T79" s="4">
        <v>835471.14938613202</v>
      </c>
      <c r="U79" s="4"/>
      <c r="V79" s="4">
        <v>7.0418000000000003</v>
      </c>
      <c r="W79" s="4">
        <v>50095.084805185601</v>
      </c>
      <c r="X79" s="4"/>
      <c r="Y79" s="4">
        <v>0</v>
      </c>
      <c r="Z79" s="4">
        <v>16.8846666666667</v>
      </c>
      <c r="AA79" s="4">
        <v>0</v>
      </c>
      <c r="AB79" s="4"/>
      <c r="AC79" s="4">
        <v>11.278833333333299</v>
      </c>
      <c r="AD79" s="4">
        <v>1546302.26138134</v>
      </c>
    </row>
    <row r="80" spans="1:30">
      <c r="A80" s="3"/>
      <c r="B80" s="3"/>
      <c r="C80" s="3" t="s">
        <v>474</v>
      </c>
      <c r="D80" s="3" t="s">
        <v>248</v>
      </c>
      <c r="E80" s="3" t="s">
        <v>248</v>
      </c>
      <c r="F80" s="3" t="s">
        <v>473</v>
      </c>
      <c r="G80" s="3" t="s">
        <v>57</v>
      </c>
      <c r="H80" s="3" t="s">
        <v>248</v>
      </c>
      <c r="I80" s="2">
        <v>44394.176863425899</v>
      </c>
      <c r="J80" s="4"/>
      <c r="K80" s="4">
        <v>0</v>
      </c>
      <c r="L80" s="4">
        <v>6.3211000000000004</v>
      </c>
      <c r="M80" s="4">
        <v>112833.979231726</v>
      </c>
      <c r="N80" s="4"/>
      <c r="O80" s="4">
        <v>5.8086833333333301</v>
      </c>
      <c r="P80" s="4">
        <v>177346.765800099</v>
      </c>
      <c r="Q80" s="4"/>
      <c r="R80" s="4">
        <v>461.09876789345998</v>
      </c>
      <c r="S80" s="4">
        <v>13.2943333333333</v>
      </c>
      <c r="T80" s="4">
        <v>1006113.09409844</v>
      </c>
      <c r="U80" s="4"/>
      <c r="V80" s="4">
        <v>7.0417666666666703</v>
      </c>
      <c r="W80" s="4">
        <v>54556.572569849799</v>
      </c>
      <c r="X80" s="4"/>
      <c r="Y80" s="4">
        <v>0</v>
      </c>
      <c r="Z80" s="4">
        <v>16.824200000000001</v>
      </c>
      <c r="AA80" s="4">
        <v>0</v>
      </c>
      <c r="AB80" s="4"/>
      <c r="AC80" s="4">
        <v>11.2745</v>
      </c>
      <c r="AD80" s="4">
        <v>1650198.28976371</v>
      </c>
    </row>
    <row r="81" spans="1:30">
      <c r="A81" s="3"/>
      <c r="B81" s="3"/>
      <c r="C81" s="3" t="s">
        <v>472</v>
      </c>
      <c r="D81" s="3" t="s">
        <v>248</v>
      </c>
      <c r="E81" s="3" t="s">
        <v>248</v>
      </c>
      <c r="F81" s="3" t="s">
        <v>471</v>
      </c>
      <c r="G81" s="3" t="s">
        <v>57</v>
      </c>
      <c r="H81" s="3" t="s">
        <v>248</v>
      </c>
      <c r="I81" s="2">
        <v>44394.193576388898</v>
      </c>
      <c r="J81" s="4"/>
      <c r="K81" s="4">
        <v>0</v>
      </c>
      <c r="L81" s="4">
        <v>6.3211333333333304</v>
      </c>
      <c r="M81" s="4">
        <v>108070.622932477</v>
      </c>
      <c r="N81" s="4"/>
      <c r="O81" s="4">
        <v>5.8087166666666699</v>
      </c>
      <c r="P81" s="4">
        <v>169376.886364031</v>
      </c>
      <c r="Q81" s="4"/>
      <c r="R81" s="4">
        <v>399.26977433734203</v>
      </c>
      <c r="S81" s="4">
        <v>13.294366666666701</v>
      </c>
      <c r="T81" s="4">
        <v>846668.38289494405</v>
      </c>
      <c r="U81" s="4"/>
      <c r="V81" s="4">
        <v>7.0418000000000003</v>
      </c>
      <c r="W81" s="4">
        <v>53020.173811685003</v>
      </c>
      <c r="X81" s="4"/>
      <c r="Y81" s="4">
        <v>0</v>
      </c>
      <c r="Z81" s="4">
        <v>17.5667333333333</v>
      </c>
      <c r="AA81" s="4">
        <v>0</v>
      </c>
      <c r="AB81" s="4"/>
      <c r="AC81" s="4">
        <v>11.278833333333299</v>
      </c>
      <c r="AD81" s="4">
        <v>1576255.6536461001</v>
      </c>
    </row>
    <row r="82" spans="1:30">
      <c r="A82" s="3"/>
      <c r="B82" s="3"/>
      <c r="C82" s="3" t="s">
        <v>470</v>
      </c>
      <c r="D82" s="3" t="s">
        <v>248</v>
      </c>
      <c r="E82" s="3" t="s">
        <v>248</v>
      </c>
      <c r="F82" s="3" t="s">
        <v>469</v>
      </c>
      <c r="G82" s="3" t="s">
        <v>57</v>
      </c>
      <c r="H82" s="3" t="s">
        <v>248</v>
      </c>
      <c r="I82" s="2">
        <v>44394.2101736111</v>
      </c>
      <c r="J82" s="4"/>
      <c r="K82" s="4">
        <v>0</v>
      </c>
      <c r="L82" s="4">
        <v>6.3212333333333302</v>
      </c>
      <c r="M82" s="4">
        <v>109283.682531446</v>
      </c>
      <c r="N82" s="4"/>
      <c r="O82" s="4">
        <v>5.8131333333333304</v>
      </c>
      <c r="P82" s="4">
        <v>174584.507499931</v>
      </c>
      <c r="Q82" s="4"/>
      <c r="R82" s="4">
        <v>785.65845119218295</v>
      </c>
      <c r="S82" s="4">
        <v>13.2944666666667</v>
      </c>
      <c r="T82" s="4">
        <v>1674269.0563281099</v>
      </c>
      <c r="U82" s="4"/>
      <c r="V82" s="4">
        <v>7.0419166666666699</v>
      </c>
      <c r="W82" s="4">
        <v>53282.636160324997</v>
      </c>
      <c r="X82" s="4"/>
      <c r="Y82" s="4">
        <v>0</v>
      </c>
      <c r="Z82" s="4">
        <v>16.850249999999999</v>
      </c>
      <c r="AA82" s="4">
        <v>0</v>
      </c>
      <c r="AB82" s="4"/>
      <c r="AC82" s="4">
        <v>11.2746333333333</v>
      </c>
      <c r="AD82" s="4">
        <v>1590039.2248976</v>
      </c>
    </row>
    <row r="83" spans="1:30">
      <c r="A83" s="3"/>
      <c r="B83" s="3"/>
      <c r="C83" s="3" t="s">
        <v>468</v>
      </c>
      <c r="D83" s="3" t="s">
        <v>248</v>
      </c>
      <c r="E83" s="3" t="s">
        <v>248</v>
      </c>
      <c r="F83" s="3" t="s">
        <v>467</v>
      </c>
      <c r="G83" s="3" t="s">
        <v>57</v>
      </c>
      <c r="H83" s="3" t="s">
        <v>248</v>
      </c>
      <c r="I83" s="2">
        <v>44394.226770833302</v>
      </c>
      <c r="J83" s="4"/>
      <c r="K83" s="4">
        <v>0</v>
      </c>
      <c r="L83" s="4">
        <v>6.3211000000000004</v>
      </c>
      <c r="M83" s="4">
        <v>104666.454458023</v>
      </c>
      <c r="N83" s="4"/>
      <c r="O83" s="4">
        <v>5.8086833333333301</v>
      </c>
      <c r="P83" s="4">
        <v>168678.70450164401</v>
      </c>
      <c r="Q83" s="4"/>
      <c r="R83" s="4">
        <v>790.30295510635995</v>
      </c>
      <c r="S83" s="4">
        <v>13.2943333333333</v>
      </c>
      <c r="T83" s="4">
        <v>1572545.04220598</v>
      </c>
      <c r="U83" s="4"/>
      <c r="V83" s="4">
        <v>7.0417666666666703</v>
      </c>
      <c r="W83" s="4">
        <v>49751.219094201399</v>
      </c>
      <c r="X83" s="4"/>
      <c r="Y83" s="4">
        <v>0</v>
      </c>
      <c r="Z83" s="4">
        <v>16.573833333333301</v>
      </c>
      <c r="AA83" s="4">
        <v>0</v>
      </c>
      <c r="AB83" s="4"/>
      <c r="AC83" s="4">
        <v>11.274483333333301</v>
      </c>
      <c r="AD83" s="4">
        <v>1535917.89800192</v>
      </c>
    </row>
    <row r="84" spans="1:30">
      <c r="A84" s="3"/>
      <c r="B84" s="3"/>
      <c r="C84" s="3" t="s">
        <v>466</v>
      </c>
      <c r="D84" s="3" t="s">
        <v>248</v>
      </c>
      <c r="E84" s="3" t="s">
        <v>248</v>
      </c>
      <c r="F84" s="3" t="s">
        <v>465</v>
      </c>
      <c r="G84" s="3" t="s">
        <v>57</v>
      </c>
      <c r="H84" s="3" t="s">
        <v>248</v>
      </c>
      <c r="I84" s="2">
        <v>44394.243564814802</v>
      </c>
      <c r="J84" s="4"/>
      <c r="K84" s="4">
        <v>0</v>
      </c>
      <c r="L84" s="4">
        <v>6.3211333333333304</v>
      </c>
      <c r="M84" s="4">
        <v>104404.13050286</v>
      </c>
      <c r="N84" s="4"/>
      <c r="O84" s="4">
        <v>5.8130333333333297</v>
      </c>
      <c r="P84" s="4">
        <v>163081.47223741401</v>
      </c>
      <c r="Q84" s="4"/>
      <c r="R84" s="4">
        <v>853.10420299740304</v>
      </c>
      <c r="S84" s="4">
        <v>13.294366666666701</v>
      </c>
      <c r="T84" s="4">
        <v>1616885.9327203601</v>
      </c>
      <c r="U84" s="4"/>
      <c r="V84" s="4">
        <v>7.0418000000000003</v>
      </c>
      <c r="W84" s="4">
        <v>47388.344848591601</v>
      </c>
      <c r="X84" s="4"/>
      <c r="Y84" s="4">
        <v>0</v>
      </c>
      <c r="Z84" s="4">
        <v>16.7681166666667</v>
      </c>
      <c r="AA84" s="4">
        <v>0</v>
      </c>
      <c r="AB84" s="4"/>
      <c r="AC84" s="4">
        <v>11.274516666666701</v>
      </c>
      <c r="AD84" s="4">
        <v>1560537.1963130699</v>
      </c>
    </row>
    <row r="85" spans="1:30">
      <c r="A85" s="3"/>
      <c r="B85" s="3"/>
      <c r="C85" s="3" t="s">
        <v>462</v>
      </c>
      <c r="D85" s="3" t="s">
        <v>248</v>
      </c>
      <c r="E85" s="3" t="s">
        <v>248</v>
      </c>
      <c r="F85" s="3" t="s">
        <v>461</v>
      </c>
      <c r="G85" s="3" t="s">
        <v>57</v>
      </c>
      <c r="H85" s="3" t="s">
        <v>248</v>
      </c>
      <c r="I85" s="2">
        <v>44394.276840277802</v>
      </c>
      <c r="J85" s="4"/>
      <c r="K85" s="4">
        <v>0</v>
      </c>
      <c r="L85" s="4">
        <v>6.3211000000000004</v>
      </c>
      <c r="M85" s="4">
        <v>102983.116383614</v>
      </c>
      <c r="N85" s="4"/>
      <c r="O85" s="4">
        <v>5.8129999999999997</v>
      </c>
      <c r="P85" s="4">
        <v>155931.26272767401</v>
      </c>
      <c r="Q85" s="4"/>
      <c r="R85" s="4">
        <v>720.06119756829298</v>
      </c>
      <c r="S85" s="4">
        <v>13.2943333333333</v>
      </c>
      <c r="T85" s="4">
        <v>1502035.0838047699</v>
      </c>
      <c r="U85" s="4"/>
      <c r="V85" s="4">
        <v>7.0374499999999998</v>
      </c>
      <c r="W85" s="4">
        <v>52156.075772669697</v>
      </c>
      <c r="X85" s="4"/>
      <c r="Y85" s="4">
        <v>0</v>
      </c>
      <c r="Z85" s="4">
        <v>16.832833333333301</v>
      </c>
      <c r="AA85" s="4">
        <v>0</v>
      </c>
      <c r="AB85" s="4"/>
      <c r="AC85" s="4">
        <v>11.2745</v>
      </c>
      <c r="AD85" s="4">
        <v>1548393.9369619901</v>
      </c>
    </row>
    <row r="86" spans="1:30">
      <c r="A86" s="3"/>
      <c r="B86" s="3"/>
      <c r="C86" s="3" t="s">
        <v>460</v>
      </c>
      <c r="D86" s="3" t="s">
        <v>248</v>
      </c>
      <c r="E86" s="3" t="s">
        <v>248</v>
      </c>
      <c r="F86" s="3" t="s">
        <v>459</v>
      </c>
      <c r="G86" s="3" t="s">
        <v>57</v>
      </c>
      <c r="H86" s="3" t="s">
        <v>248</v>
      </c>
      <c r="I86" s="2">
        <v>44394.293460648201</v>
      </c>
      <c r="J86" s="4"/>
      <c r="K86" s="4">
        <v>0</v>
      </c>
      <c r="L86" s="4">
        <v>6.32545</v>
      </c>
      <c r="M86" s="4">
        <v>107335.54698133</v>
      </c>
      <c r="N86" s="4"/>
      <c r="O86" s="4">
        <v>5.8216666666666699</v>
      </c>
      <c r="P86" s="4">
        <v>158544.341198693</v>
      </c>
      <c r="Q86" s="4"/>
      <c r="R86" s="4">
        <v>825.86202988074604</v>
      </c>
      <c r="S86" s="4">
        <v>13.294366666666701</v>
      </c>
      <c r="T86" s="4">
        <v>1658034.6185031901</v>
      </c>
      <c r="U86" s="4"/>
      <c r="V86" s="4">
        <v>7.0374833333333298</v>
      </c>
      <c r="W86" s="4">
        <v>50197.297214806502</v>
      </c>
      <c r="X86" s="4"/>
      <c r="Y86" s="4">
        <v>0</v>
      </c>
      <c r="Z86" s="4">
        <v>16.82855</v>
      </c>
      <c r="AA86" s="4">
        <v>0</v>
      </c>
      <c r="AB86" s="4"/>
      <c r="AC86" s="4">
        <v>11.274516666666701</v>
      </c>
      <c r="AD86" s="4">
        <v>1544557.20110901</v>
      </c>
    </row>
    <row r="87" spans="1:30">
      <c r="A87" s="3"/>
      <c r="B87" s="3"/>
      <c r="C87" s="3" t="s">
        <v>458</v>
      </c>
      <c r="D87" s="3" t="s">
        <v>248</v>
      </c>
      <c r="E87" s="3" t="s">
        <v>248</v>
      </c>
      <c r="F87" s="3" t="s">
        <v>457</v>
      </c>
      <c r="G87" s="3" t="s">
        <v>57</v>
      </c>
      <c r="H87" s="3" t="s">
        <v>248</v>
      </c>
      <c r="I87" s="2">
        <v>44394.310023148202</v>
      </c>
      <c r="J87" s="4"/>
      <c r="K87" s="4">
        <v>0</v>
      </c>
      <c r="L87" s="4">
        <v>6.32541666666667</v>
      </c>
      <c r="M87" s="4">
        <v>102947.47683289699</v>
      </c>
      <c r="N87" s="4"/>
      <c r="O87" s="4">
        <v>5.8173166666666702</v>
      </c>
      <c r="P87" s="4">
        <v>160110.01908830801</v>
      </c>
      <c r="Q87" s="4"/>
      <c r="R87" s="4">
        <v>749.41091325720902</v>
      </c>
      <c r="S87" s="4">
        <v>13.2943333333333</v>
      </c>
      <c r="T87" s="4">
        <v>1460069.5691770299</v>
      </c>
      <c r="U87" s="4"/>
      <c r="V87" s="4">
        <v>7.0374499999999998</v>
      </c>
      <c r="W87" s="4">
        <v>48713.325166980103</v>
      </c>
      <c r="X87" s="4"/>
      <c r="Y87" s="4">
        <v>0</v>
      </c>
      <c r="Z87" s="4">
        <v>16.124883333333301</v>
      </c>
      <c r="AA87" s="4">
        <v>0</v>
      </c>
      <c r="AB87" s="4"/>
      <c r="AC87" s="4">
        <v>11.2788</v>
      </c>
      <c r="AD87" s="4">
        <v>1513011.16471408</v>
      </c>
    </row>
  </sheetData>
  <sortState xmlns:xlrd2="http://schemas.microsoft.com/office/spreadsheetml/2017/richdata2" ref="A3:AD87">
    <sortCondition ref="G29:G87"/>
  </sortState>
  <mergeCells count="7">
    <mergeCell ref="Y1:AB1"/>
    <mergeCell ref="AC1:AD1"/>
    <mergeCell ref="A1:I1"/>
    <mergeCell ref="K1:N1"/>
    <mergeCell ref="O1:P1"/>
    <mergeCell ref="R1:U1"/>
    <mergeCell ref="V1:W1"/>
  </mergeCells>
  <conditionalFormatting sqref="U3:U17">
    <cfRule type="cellIs" dxfId="7" priority="7" operator="lessThan">
      <formula>75</formula>
    </cfRule>
    <cfRule type="cellIs" dxfId="6" priority="8" operator="greaterThan">
      <formula>125</formula>
    </cfRule>
  </conditionalFormatting>
  <conditionalFormatting sqref="U21:U27">
    <cfRule type="cellIs" dxfId="5" priority="5" operator="lessThan">
      <formula>75</formula>
    </cfRule>
    <cfRule type="cellIs" dxfId="4" priority="6" operator="greaterThan">
      <formula>125</formula>
    </cfRule>
  </conditionalFormatting>
  <conditionalFormatting sqref="AB3:AB17">
    <cfRule type="cellIs" dxfId="3" priority="3" operator="lessThan">
      <formula>75</formula>
    </cfRule>
    <cfRule type="cellIs" dxfId="2" priority="4" operator="greaterThan">
      <formula>125</formula>
    </cfRule>
  </conditionalFormatting>
  <conditionalFormatting sqref="AB21:AB27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FCBE-C73E-4BEA-A94E-ECB64A4604DA}">
  <sheetPr>
    <outlinePr summaryBelow="0"/>
  </sheetPr>
  <dimension ref="A1:AD29"/>
  <sheetViews>
    <sheetView topLeftCell="H13" zoomScaleNormal="100" workbookViewId="0">
      <selection activeCell="Y27" sqref="Y27"/>
    </sheetView>
  </sheetViews>
  <sheetFormatPr defaultColWidth="9.1796875" defaultRowHeight="14.5"/>
  <cols>
    <col min="1" max="2" width="4" customWidth="1"/>
    <col min="3" max="3" width="17.7265625" customWidth="1"/>
    <col min="4" max="4" width="7.81640625" customWidth="1"/>
    <col min="5" max="5" width="4" customWidth="1"/>
    <col min="6" max="6" width="17.453125" customWidth="1"/>
    <col min="7" max="7" width="12.54296875" customWidth="1"/>
    <col min="8" max="8" width="4.7265625" customWidth="1"/>
    <col min="9" max="9" width="18.54296875" customWidth="1"/>
    <col min="11" max="11" width="5.54296875" customWidth="1"/>
    <col min="12" max="12" width="5" customWidth="1"/>
    <col min="13" max="13" width="7.54296875" customWidth="1"/>
    <col min="14" max="14" width="5.54296875" customWidth="1"/>
    <col min="15" max="15" width="9.81640625" customWidth="1"/>
    <col min="27" max="27" width="10.7265625" bestFit="1" customWidth="1"/>
  </cols>
  <sheetData>
    <row r="1" spans="1:30" ht="15" customHeight="1">
      <c r="A1" s="199" t="s">
        <v>57</v>
      </c>
      <c r="B1" s="200"/>
      <c r="C1" s="200"/>
      <c r="D1" s="200"/>
      <c r="E1" s="200"/>
      <c r="F1" s="200"/>
      <c r="G1" s="200"/>
      <c r="H1" s="200"/>
      <c r="I1" s="201"/>
      <c r="J1" s="199" t="s">
        <v>110</v>
      </c>
      <c r="K1" s="200"/>
      <c r="L1" s="200"/>
      <c r="M1" s="201"/>
      <c r="N1" s="199" t="s">
        <v>85</v>
      </c>
      <c r="O1" s="201"/>
    </row>
    <row r="2" spans="1:30" ht="15" customHeight="1">
      <c r="A2" s="1" t="s">
        <v>248</v>
      </c>
      <c r="B2" s="1" t="s">
        <v>248</v>
      </c>
      <c r="C2" s="1" t="s">
        <v>138</v>
      </c>
      <c r="D2" s="1" t="s">
        <v>96</v>
      </c>
      <c r="E2" s="1" t="s">
        <v>207</v>
      </c>
      <c r="F2" s="1" t="s">
        <v>121</v>
      </c>
      <c r="G2" s="1" t="s">
        <v>149</v>
      </c>
      <c r="H2" s="1" t="s">
        <v>58</v>
      </c>
      <c r="I2" s="1" t="s">
        <v>157</v>
      </c>
      <c r="J2" s="1" t="s">
        <v>43</v>
      </c>
      <c r="K2" s="1" t="s">
        <v>12</v>
      </c>
      <c r="L2" s="1" t="s">
        <v>166</v>
      </c>
      <c r="M2" s="1" t="s">
        <v>2</v>
      </c>
      <c r="N2" s="1" t="s">
        <v>12</v>
      </c>
      <c r="O2" s="1" t="s">
        <v>246</v>
      </c>
      <c r="R2" s="134"/>
      <c r="S2" s="132"/>
      <c r="T2" s="133"/>
      <c r="U2" s="132"/>
      <c r="V2" s="202" t="s">
        <v>716</v>
      </c>
      <c r="W2" s="202"/>
      <c r="X2" s="202"/>
      <c r="Y2" s="202"/>
    </row>
    <row r="3" spans="1:30">
      <c r="A3" s="3"/>
      <c r="B3" s="3"/>
      <c r="C3" s="3" t="s">
        <v>300</v>
      </c>
      <c r="D3" s="3"/>
      <c r="E3" s="3"/>
      <c r="F3" s="3" t="s">
        <v>715</v>
      </c>
      <c r="G3" s="3" t="s">
        <v>278</v>
      </c>
      <c r="H3" s="3"/>
      <c r="I3" s="2">
        <v>44362.402916666702</v>
      </c>
      <c r="J3" s="4">
        <v>0</v>
      </c>
      <c r="K3" s="4">
        <v>5.3891166666666699</v>
      </c>
      <c r="L3" s="4">
        <v>0</v>
      </c>
      <c r="M3" s="4"/>
      <c r="N3" s="4">
        <v>6.4297166666666703</v>
      </c>
      <c r="O3" s="4">
        <v>297015.01383328403</v>
      </c>
      <c r="R3" s="203" t="s">
        <v>714</v>
      </c>
      <c r="S3" s="203"/>
      <c r="T3" s="203"/>
      <c r="U3" s="203"/>
      <c r="V3" s="13"/>
      <c r="W3" s="204" t="s">
        <v>713</v>
      </c>
      <c r="X3" s="205"/>
      <c r="Y3" s="206"/>
    </row>
    <row r="4" spans="1:30">
      <c r="A4" s="3"/>
      <c r="B4" s="3"/>
      <c r="C4" s="3" t="s">
        <v>300</v>
      </c>
      <c r="D4" s="3"/>
      <c r="E4" s="3"/>
      <c r="F4" s="3" t="s">
        <v>712</v>
      </c>
      <c r="G4" s="3" t="s">
        <v>278</v>
      </c>
      <c r="H4" s="3"/>
      <c r="I4" s="2">
        <v>44362.432951388902</v>
      </c>
      <c r="J4" s="4">
        <v>0</v>
      </c>
      <c r="K4" s="4">
        <v>5.7609000000000004</v>
      </c>
      <c r="L4" s="4">
        <v>0</v>
      </c>
      <c r="M4" s="4"/>
      <c r="N4" s="4">
        <v>6.4204999999999997</v>
      </c>
      <c r="O4" s="4">
        <v>12471.7530254623</v>
      </c>
      <c r="R4" s="131" t="s">
        <v>306</v>
      </c>
      <c r="S4" s="131" t="s">
        <v>711</v>
      </c>
      <c r="T4" s="131" t="s">
        <v>707</v>
      </c>
      <c r="U4" s="130" t="s">
        <v>710</v>
      </c>
      <c r="V4" s="129" t="s">
        <v>709</v>
      </c>
      <c r="W4" s="129" t="s">
        <v>708</v>
      </c>
      <c r="X4" s="128" t="s">
        <v>707</v>
      </c>
      <c r="Y4" s="127" t="s">
        <v>706</v>
      </c>
    </row>
    <row r="5" spans="1:30">
      <c r="A5" s="3"/>
      <c r="B5" s="3"/>
      <c r="C5" s="3" t="s">
        <v>300</v>
      </c>
      <c r="D5" s="3"/>
      <c r="E5" s="3"/>
      <c r="F5" s="3" t="s">
        <v>705</v>
      </c>
      <c r="G5" s="3" t="s">
        <v>278</v>
      </c>
      <c r="H5" s="3"/>
      <c r="I5" s="2">
        <v>44362.448668981502</v>
      </c>
      <c r="J5" s="4">
        <v>0</v>
      </c>
      <c r="K5" s="4">
        <v>5.4524999999999997</v>
      </c>
      <c r="L5" s="4">
        <v>0</v>
      </c>
      <c r="M5" s="4"/>
      <c r="N5" s="4">
        <v>6.4205333333333297</v>
      </c>
      <c r="O5" s="4">
        <v>16227.4460812508</v>
      </c>
      <c r="R5" s="126" t="s">
        <v>704</v>
      </c>
      <c r="S5" s="4">
        <v>7309.12935175445</v>
      </c>
      <c r="T5" s="207">
        <f>AVERAGE(S5:S7)</f>
        <v>6503.7743596868604</v>
      </c>
      <c r="U5" s="210">
        <f>_xlfn.STDEV.S(S5:S7)</f>
        <v>728.96988016955106</v>
      </c>
      <c r="V5" s="156">
        <v>0</v>
      </c>
      <c r="W5" s="162">
        <f t="shared" ref="W5:W22" si="0">S5/$T$5</f>
        <v>1.1238288642145275</v>
      </c>
      <c r="X5" s="125">
        <f>AVERAGE(W5:W7)</f>
        <v>1</v>
      </c>
      <c r="Y5" s="124">
        <f>STDEV(W5:W7)</f>
        <v>0.11208412836214224</v>
      </c>
    </row>
    <row r="6" spans="1:30">
      <c r="A6" s="3"/>
      <c r="B6" s="3"/>
      <c r="C6" s="3" t="s">
        <v>300</v>
      </c>
      <c r="D6" s="3"/>
      <c r="E6" s="3"/>
      <c r="F6" s="3" t="s">
        <v>703</v>
      </c>
      <c r="G6" s="3" t="s">
        <v>278</v>
      </c>
      <c r="H6" s="3"/>
      <c r="I6" s="2">
        <v>44362.464560185203</v>
      </c>
      <c r="J6" s="4">
        <v>0</v>
      </c>
      <c r="K6" s="4">
        <v>5.8969666666666702</v>
      </c>
      <c r="L6" s="4">
        <v>0</v>
      </c>
      <c r="M6" s="4"/>
      <c r="N6" s="4">
        <v>6.4205166666666704</v>
      </c>
      <c r="O6" s="4">
        <v>16716.590477485799</v>
      </c>
      <c r="R6" s="126" t="s">
        <v>702</v>
      </c>
      <c r="S6" s="4">
        <v>5889.0836830291501</v>
      </c>
      <c r="T6" s="208"/>
      <c r="U6" s="211"/>
      <c r="V6" s="156"/>
      <c r="W6" s="162">
        <f t="shared" si="0"/>
        <v>0.905487084473929</v>
      </c>
      <c r="X6" s="125"/>
      <c r="Y6" s="124"/>
    </row>
    <row r="7" spans="1:30">
      <c r="A7" s="3"/>
      <c r="B7" s="3"/>
      <c r="C7" s="3" t="s">
        <v>300</v>
      </c>
      <c r="D7" s="3"/>
      <c r="E7" s="3"/>
      <c r="F7" s="3" t="s">
        <v>701</v>
      </c>
      <c r="G7" s="3" t="s">
        <v>278</v>
      </c>
      <c r="H7" s="3"/>
      <c r="I7" s="2">
        <v>44362.480416666702</v>
      </c>
      <c r="J7" s="4">
        <v>0</v>
      </c>
      <c r="K7" s="4">
        <v>5.78813333333333</v>
      </c>
      <c r="L7" s="4">
        <v>0</v>
      </c>
      <c r="M7" s="4"/>
      <c r="N7" s="4">
        <v>6.4295999999999998</v>
      </c>
      <c r="O7" s="4">
        <v>23628.252138292199</v>
      </c>
      <c r="R7" s="126" t="s">
        <v>700</v>
      </c>
      <c r="S7" s="4">
        <v>6313.1100442769803</v>
      </c>
      <c r="T7" s="209"/>
      <c r="U7" s="212"/>
      <c r="V7" s="156"/>
      <c r="W7" s="162">
        <f t="shared" si="0"/>
        <v>0.97068405131154334</v>
      </c>
      <c r="X7" s="125"/>
      <c r="Y7" s="124"/>
    </row>
    <row r="8" spans="1:30">
      <c r="A8" s="3"/>
      <c r="B8" s="3"/>
      <c r="C8" s="3" t="s">
        <v>699</v>
      </c>
      <c r="D8" s="3"/>
      <c r="E8" s="3"/>
      <c r="F8" s="3" t="s">
        <v>698</v>
      </c>
      <c r="G8" s="3" t="s">
        <v>57</v>
      </c>
      <c r="H8" s="3"/>
      <c r="I8" s="2">
        <v>44362.496261574102</v>
      </c>
      <c r="J8" s="4">
        <v>668.65978620472697</v>
      </c>
      <c r="K8" s="4">
        <v>5.7971833333333302</v>
      </c>
      <c r="L8" s="4">
        <v>7309.12935175445</v>
      </c>
      <c r="M8" s="4"/>
      <c r="N8" s="4">
        <v>6.4295666666666698</v>
      </c>
      <c r="O8" s="4">
        <v>19892.306773620399</v>
      </c>
      <c r="R8" s="119" t="s">
        <v>697</v>
      </c>
      <c r="S8" s="4">
        <v>5453.7143376083204</v>
      </c>
      <c r="T8" s="213">
        <f>AVERAGE(S8:S10)</f>
        <v>5989.850584415457</v>
      </c>
      <c r="U8" s="216">
        <f>_xlfn.STDEV.S(S8:S10)</f>
        <v>465.41148029791651</v>
      </c>
      <c r="V8" s="157">
        <v>15</v>
      </c>
      <c r="W8" s="160">
        <f t="shared" si="0"/>
        <v>0.8385460558737623</v>
      </c>
      <c r="X8" s="123">
        <f>AVERAGE(W8:W10)</f>
        <v>0.92098068800527277</v>
      </c>
      <c r="Y8" s="122">
        <f>STDEV(W8:W10)</f>
        <v>7.1560213279035834E-2</v>
      </c>
    </row>
    <row r="9" spans="1:30">
      <c r="A9" s="3"/>
      <c r="B9" s="3"/>
      <c r="C9" s="3" t="s">
        <v>696</v>
      </c>
      <c r="D9" s="3"/>
      <c r="E9" s="3"/>
      <c r="F9" s="3" t="s">
        <v>695</v>
      </c>
      <c r="G9" s="3" t="s">
        <v>57</v>
      </c>
      <c r="H9" s="3"/>
      <c r="I9" s="2">
        <v>44362.512141203697</v>
      </c>
      <c r="J9" s="4">
        <v>576.39549291007302</v>
      </c>
      <c r="K9" s="4">
        <v>5.8062666666666702</v>
      </c>
      <c r="L9" s="4">
        <v>5889.0836830291501</v>
      </c>
      <c r="M9" s="4"/>
      <c r="N9" s="4">
        <v>6.4295999999999998</v>
      </c>
      <c r="O9" s="4">
        <v>18866.842460248499</v>
      </c>
      <c r="R9" s="119" t="s">
        <v>694</v>
      </c>
      <c r="S9" s="4">
        <v>6289.9544634331196</v>
      </c>
      <c r="T9" s="214"/>
      <c r="U9" s="217"/>
      <c r="V9" s="158"/>
      <c r="W9" s="160">
        <f t="shared" si="0"/>
        <v>0.96712372163784055</v>
      </c>
      <c r="X9" s="121"/>
      <c r="Y9" s="120"/>
    </row>
    <row r="10" spans="1:30">
      <c r="A10" s="3"/>
      <c r="B10" s="3"/>
      <c r="C10" s="3" t="s">
        <v>693</v>
      </c>
      <c r="D10" s="3"/>
      <c r="E10" s="3"/>
      <c r="F10" s="3" t="s">
        <v>692</v>
      </c>
      <c r="G10" s="3" t="s">
        <v>57</v>
      </c>
      <c r="H10" s="3"/>
      <c r="I10" s="2">
        <v>44362.527986111098</v>
      </c>
      <c r="J10" s="4">
        <v>607.903936028217</v>
      </c>
      <c r="K10" s="4">
        <v>5.7881166666666699</v>
      </c>
      <c r="L10" s="4">
        <v>6313.1100442769803</v>
      </c>
      <c r="M10" s="4"/>
      <c r="N10" s="4">
        <v>6.43865</v>
      </c>
      <c r="O10" s="4">
        <v>19071.519939584301</v>
      </c>
      <c r="R10" s="119" t="s">
        <v>691</v>
      </c>
      <c r="S10" s="4">
        <v>6225.88295220493</v>
      </c>
      <c r="T10" s="215"/>
      <c r="U10" s="218"/>
      <c r="V10" s="159"/>
      <c r="W10" s="160">
        <f t="shared" si="0"/>
        <v>0.95727228650421536</v>
      </c>
      <c r="X10" s="118"/>
      <c r="Y10" s="117"/>
    </row>
    <row r="11" spans="1:30">
      <c r="A11" s="3"/>
      <c r="B11" s="3"/>
      <c r="C11" s="3" t="s">
        <v>690</v>
      </c>
      <c r="D11" s="3"/>
      <c r="E11" s="3"/>
      <c r="F11" s="3" t="s">
        <v>689</v>
      </c>
      <c r="G11" s="3" t="s">
        <v>57</v>
      </c>
      <c r="H11" s="3"/>
      <c r="I11" s="2">
        <v>44362.543865740699</v>
      </c>
      <c r="J11" s="4">
        <v>487.88738236986399</v>
      </c>
      <c r="K11" s="4">
        <v>5.79721666666667</v>
      </c>
      <c r="L11" s="4">
        <v>5453.7143376083204</v>
      </c>
      <c r="M11" s="4"/>
      <c r="N11" s="4">
        <v>6.4296166666666696</v>
      </c>
      <c r="O11" s="4">
        <v>21049.104431734999</v>
      </c>
      <c r="R11" s="126" t="s">
        <v>682</v>
      </c>
      <c r="S11" s="4">
        <v>3467.5033021777999</v>
      </c>
      <c r="T11" s="207">
        <f>AVERAGE(S11:S13)</f>
        <v>3949.3668897636931</v>
      </c>
      <c r="U11" s="210">
        <f>_xlfn.STDEV.S(S11:S13)</f>
        <v>936.35246565844784</v>
      </c>
      <c r="V11" s="156">
        <v>30</v>
      </c>
      <c r="W11" s="162">
        <f t="shared" si="0"/>
        <v>0.53315246046524145</v>
      </c>
      <c r="X11" s="125">
        <f>AVERAGE(W11:W13)</f>
        <v>0.60724229829428533</v>
      </c>
      <c r="Y11" s="124">
        <f>STDEV(W11:W13)</f>
        <v>0.14397062595872864</v>
      </c>
    </row>
    <row r="12" spans="1:30">
      <c r="A12" s="3"/>
      <c r="B12" s="3"/>
      <c r="C12" s="3" t="s">
        <v>688</v>
      </c>
      <c r="D12" s="3"/>
      <c r="E12" s="3"/>
      <c r="F12" s="3" t="s">
        <v>687</v>
      </c>
      <c r="G12" s="3" t="s">
        <v>57</v>
      </c>
      <c r="H12" s="3"/>
      <c r="I12" s="2">
        <v>44362.5597569444</v>
      </c>
      <c r="J12" s="4">
        <v>682.53287058977003</v>
      </c>
      <c r="K12" s="4">
        <v>5.7881</v>
      </c>
      <c r="L12" s="4">
        <v>6289.9544634331196</v>
      </c>
      <c r="M12" s="4"/>
      <c r="N12" s="4">
        <v>6.4477166666666701</v>
      </c>
      <c r="O12" s="4">
        <v>16739.760567679001</v>
      </c>
      <c r="R12" s="126" t="s">
        <v>679</v>
      </c>
      <c r="S12" s="4">
        <v>5028.51795806886</v>
      </c>
      <c r="T12" s="208"/>
      <c r="U12" s="211"/>
      <c r="V12" s="156"/>
      <c r="W12" s="162">
        <f t="shared" si="0"/>
        <v>0.773169190683757</v>
      </c>
      <c r="X12" s="125"/>
      <c r="Y12" s="124"/>
    </row>
    <row r="13" spans="1:30">
      <c r="A13" s="3"/>
      <c r="B13" s="3"/>
      <c r="C13" s="3" t="s">
        <v>686</v>
      </c>
      <c r="D13" s="3"/>
      <c r="E13" s="3"/>
      <c r="F13" s="3" t="s">
        <v>685</v>
      </c>
      <c r="G13" s="3" t="s">
        <v>57</v>
      </c>
      <c r="H13" s="3"/>
      <c r="I13" s="2">
        <v>44362.575578703698</v>
      </c>
      <c r="J13" s="4">
        <v>678.90813822925998</v>
      </c>
      <c r="K13" s="4">
        <v>5.7881499999999999</v>
      </c>
      <c r="L13" s="4">
        <v>6225.88295220493</v>
      </c>
      <c r="M13" s="4"/>
      <c r="N13" s="4">
        <v>6.44776666666667</v>
      </c>
      <c r="O13" s="4">
        <v>16665.5948488262</v>
      </c>
      <c r="R13" s="126" t="s">
        <v>676</v>
      </c>
      <c r="S13" s="4">
        <v>3352.0794090444201</v>
      </c>
      <c r="T13" s="209"/>
      <c r="U13" s="212"/>
      <c r="V13" s="156"/>
      <c r="W13" s="162">
        <f t="shared" si="0"/>
        <v>0.51540524373385765</v>
      </c>
      <c r="X13" s="125"/>
      <c r="Y13" s="124"/>
    </row>
    <row r="14" spans="1:30">
      <c r="A14" s="3"/>
      <c r="B14" s="3"/>
      <c r="C14" s="3" t="s">
        <v>684</v>
      </c>
      <c r="D14" s="3"/>
      <c r="E14" s="3"/>
      <c r="F14" s="3" t="s">
        <v>683</v>
      </c>
      <c r="G14" s="3" t="s">
        <v>57</v>
      </c>
      <c r="H14" s="3"/>
      <c r="I14" s="2">
        <v>44362.591412037</v>
      </c>
      <c r="J14" s="4">
        <v>350.73025127866401</v>
      </c>
      <c r="K14" s="4">
        <v>5.7971666666666701</v>
      </c>
      <c r="L14" s="4">
        <v>3467.5033021777999</v>
      </c>
      <c r="M14" s="4"/>
      <c r="N14" s="4">
        <v>6.4386333333333301</v>
      </c>
      <c r="O14" s="4">
        <v>19602.140725575198</v>
      </c>
      <c r="R14" s="119" t="s">
        <v>674</v>
      </c>
      <c r="S14" s="4">
        <v>4144.2600220304103</v>
      </c>
      <c r="T14" s="213">
        <f>AVERAGE(S14:S16)</f>
        <v>2933.014017844167</v>
      </c>
      <c r="U14" s="216">
        <f>_xlfn.STDEV.S(S14:S16)</f>
        <v>1164.7374799334141</v>
      </c>
      <c r="V14" s="157">
        <v>60</v>
      </c>
      <c r="W14" s="160">
        <f t="shared" si="0"/>
        <v>0.63720845663377923</v>
      </c>
      <c r="X14" s="123">
        <f>AVERAGE(W14:W16)</f>
        <v>0.45097106013151778</v>
      </c>
      <c r="Y14" s="122">
        <f>STDEV(W14:W16)</f>
        <v>0.17908639130424786</v>
      </c>
      <c r="AA14" s="131" t="s">
        <v>727</v>
      </c>
      <c r="AB14" s="204" t="s">
        <v>713</v>
      </c>
      <c r="AC14" s="205"/>
      <c r="AD14" s="206"/>
    </row>
    <row r="15" spans="1:30">
      <c r="A15" s="3"/>
      <c r="B15" s="3"/>
      <c r="C15" s="3" t="s">
        <v>681</v>
      </c>
      <c r="D15" s="3"/>
      <c r="E15" s="3"/>
      <c r="F15" s="3" t="s">
        <v>680</v>
      </c>
      <c r="G15" s="3" t="s">
        <v>57</v>
      </c>
      <c r="H15" s="3"/>
      <c r="I15" s="2">
        <v>44362.607361111099</v>
      </c>
      <c r="J15" s="4">
        <v>443.69484240053799</v>
      </c>
      <c r="K15" s="4">
        <v>5.79721666666667</v>
      </c>
      <c r="L15" s="4">
        <v>5028.51795806886</v>
      </c>
      <c r="M15" s="4"/>
      <c r="N15" s="4">
        <v>6.43868333333333</v>
      </c>
      <c r="O15" s="4">
        <v>21617.856767302201</v>
      </c>
      <c r="R15" s="119" t="s">
        <v>671</v>
      </c>
      <c r="S15" s="4">
        <v>1821.1541787184301</v>
      </c>
      <c r="T15" s="214"/>
      <c r="U15" s="217"/>
      <c r="V15" s="158"/>
      <c r="W15" s="160">
        <f t="shared" si="0"/>
        <v>0.28001496946245746</v>
      </c>
      <c r="X15" s="121"/>
      <c r="Y15" s="120"/>
      <c r="AA15" s="119">
        <v>0</v>
      </c>
      <c r="AB15" s="160">
        <f>W5</f>
        <v>1.1238288642145275</v>
      </c>
      <c r="AC15" s="160">
        <f>W6</f>
        <v>0.905487084473929</v>
      </c>
      <c r="AD15" s="160">
        <f>W7</f>
        <v>0.97068405131154334</v>
      </c>
    </row>
    <row r="16" spans="1:30">
      <c r="A16" s="3"/>
      <c r="B16" s="3"/>
      <c r="C16" s="3" t="s">
        <v>678</v>
      </c>
      <c r="D16" s="3"/>
      <c r="E16" s="3"/>
      <c r="F16" s="3" t="s">
        <v>677</v>
      </c>
      <c r="G16" s="3" t="s">
        <v>57</v>
      </c>
      <c r="H16" s="3"/>
      <c r="I16" s="2">
        <v>44362.623275462996</v>
      </c>
      <c r="J16" s="4">
        <v>309.08695274889698</v>
      </c>
      <c r="K16" s="4">
        <v>5.8062500000000004</v>
      </c>
      <c r="L16" s="4">
        <v>3352.0794090444201</v>
      </c>
      <c r="M16" s="4"/>
      <c r="N16" s="4">
        <v>6.4477166666666701</v>
      </c>
      <c r="O16" s="4">
        <v>22062.365294589901</v>
      </c>
      <c r="R16" s="119" t="s">
        <v>668</v>
      </c>
      <c r="S16" s="4">
        <v>2833.6278527836598</v>
      </c>
      <c r="T16" s="215"/>
      <c r="U16" s="218"/>
      <c r="V16" s="159"/>
      <c r="W16" s="160">
        <f t="shared" si="0"/>
        <v>0.43568975429831663</v>
      </c>
      <c r="X16" s="118"/>
      <c r="Y16" s="117"/>
      <c r="AA16" s="126">
        <v>15</v>
      </c>
      <c r="AB16" s="161">
        <f>W8</f>
        <v>0.8385460558737623</v>
      </c>
      <c r="AC16" s="161">
        <f>W9</f>
        <v>0.96712372163784055</v>
      </c>
      <c r="AD16" s="161">
        <f>W10</f>
        <v>0.95727228650421536</v>
      </c>
    </row>
    <row r="17" spans="1:30">
      <c r="A17" s="3"/>
      <c r="B17" s="3"/>
      <c r="C17" s="3" t="s">
        <v>300</v>
      </c>
      <c r="D17" s="3"/>
      <c r="E17" s="3"/>
      <c r="F17" s="3" t="s">
        <v>675</v>
      </c>
      <c r="G17" s="3" t="s">
        <v>278</v>
      </c>
      <c r="H17" s="3"/>
      <c r="I17" s="2">
        <v>44362.639131944401</v>
      </c>
      <c r="J17" s="4">
        <v>0</v>
      </c>
      <c r="K17" s="4">
        <v>5.79721666666667</v>
      </c>
      <c r="L17" s="4">
        <v>0</v>
      </c>
      <c r="M17" s="4"/>
      <c r="N17" s="4">
        <v>6.4205333333333297</v>
      </c>
      <c r="O17" s="4">
        <v>27095.990651099899</v>
      </c>
      <c r="R17" s="126" t="s">
        <v>665</v>
      </c>
      <c r="S17" s="4">
        <v>5340.0186962031103</v>
      </c>
      <c r="T17" s="207">
        <f>AVERAGE(S17:S19)</f>
        <v>4259.757025324674</v>
      </c>
      <c r="U17" s="210">
        <f>_xlfn.STDEV.S(S17:S19)</f>
        <v>982.64943961766323</v>
      </c>
      <c r="V17" s="156">
        <v>120</v>
      </c>
      <c r="W17" s="162">
        <f t="shared" si="0"/>
        <v>0.82106456972166819</v>
      </c>
      <c r="X17" s="125">
        <f>AVERAGE(W17:W19)</f>
        <v>0.65496691455479239</v>
      </c>
      <c r="Y17" s="124">
        <f>STDEV(W17:W19)</f>
        <v>0.15108910384538332</v>
      </c>
      <c r="AA17" s="126">
        <v>30</v>
      </c>
      <c r="AB17" s="161">
        <f>W11</f>
        <v>0.53315246046524145</v>
      </c>
      <c r="AC17" s="161">
        <f>W12</f>
        <v>0.773169190683757</v>
      </c>
      <c r="AD17" s="161">
        <f>W13</f>
        <v>0.51540524373385765</v>
      </c>
    </row>
    <row r="18" spans="1:30">
      <c r="A18" s="3"/>
      <c r="B18" s="3"/>
      <c r="C18" s="3" t="s">
        <v>673</v>
      </c>
      <c r="D18" s="3" t="s">
        <v>248</v>
      </c>
      <c r="E18" s="3" t="s">
        <v>248</v>
      </c>
      <c r="F18" s="3" t="s">
        <v>672</v>
      </c>
      <c r="G18" s="3" t="s">
        <v>57</v>
      </c>
      <c r="H18" s="3" t="s">
        <v>248</v>
      </c>
      <c r="I18" s="2">
        <v>44362.6550810185</v>
      </c>
      <c r="J18" s="4">
        <v>370.37190379379899</v>
      </c>
      <c r="K18" s="4">
        <v>5.7971833333333302</v>
      </c>
      <c r="L18" s="4">
        <v>4144.2600220304103</v>
      </c>
      <c r="M18" s="4"/>
      <c r="N18" s="4">
        <v>6.4295833333333299</v>
      </c>
      <c r="O18" s="4">
        <v>21966.154182631599</v>
      </c>
      <c r="R18" s="126" t="s">
        <v>662</v>
      </c>
      <c r="S18" s="4">
        <v>4020.2521418658398</v>
      </c>
      <c r="T18" s="208"/>
      <c r="U18" s="211"/>
      <c r="V18" s="156"/>
      <c r="W18" s="162">
        <f t="shared" si="0"/>
        <v>0.61814139290948655</v>
      </c>
      <c r="X18" s="125"/>
      <c r="Y18" s="124"/>
      <c r="AA18" s="119">
        <v>60</v>
      </c>
      <c r="AB18" s="160">
        <f>W14</f>
        <v>0.63720845663377923</v>
      </c>
      <c r="AC18" s="160">
        <f>W15</f>
        <v>0.28001496946245746</v>
      </c>
      <c r="AD18" s="160">
        <f>W16</f>
        <v>0.43568975429831663</v>
      </c>
    </row>
    <row r="19" spans="1:30">
      <c r="A19" s="3"/>
      <c r="B19" s="3"/>
      <c r="C19" s="3" t="s">
        <v>670</v>
      </c>
      <c r="D19" s="3" t="s">
        <v>248</v>
      </c>
      <c r="E19" s="3" t="s">
        <v>248</v>
      </c>
      <c r="F19" s="3" t="s">
        <v>669</v>
      </c>
      <c r="G19" s="3" t="s">
        <v>57</v>
      </c>
      <c r="H19" s="3" t="s">
        <v>248</v>
      </c>
      <c r="I19" s="2">
        <v>44362.670960648102</v>
      </c>
      <c r="J19" s="4">
        <v>179.466334993967</v>
      </c>
      <c r="K19" s="4">
        <v>5.79721666666667</v>
      </c>
      <c r="L19" s="4">
        <v>1821.1541787184301</v>
      </c>
      <c r="M19" s="4"/>
      <c r="N19" s="4">
        <v>6.4205500000000004</v>
      </c>
      <c r="O19" s="4">
        <v>24526.476972271899</v>
      </c>
      <c r="R19" s="126" t="s">
        <v>659</v>
      </c>
      <c r="S19" s="4">
        <v>3419.0002379050702</v>
      </c>
      <c r="T19" s="209"/>
      <c r="U19" s="212"/>
      <c r="V19" s="156"/>
      <c r="W19" s="162">
        <f t="shared" si="0"/>
        <v>0.52569478103322242</v>
      </c>
      <c r="X19" s="125"/>
      <c r="Y19" s="124"/>
      <c r="AA19" s="126">
        <v>120</v>
      </c>
      <c r="AB19" s="161">
        <f>W17</f>
        <v>0.82106456972166819</v>
      </c>
      <c r="AC19" s="161">
        <f>W18</f>
        <v>0.61814139290948655</v>
      </c>
      <c r="AD19" s="161">
        <f>W19</f>
        <v>0.52569478103322242</v>
      </c>
    </row>
    <row r="20" spans="1:30">
      <c r="A20" s="3"/>
      <c r="B20" s="3"/>
      <c r="C20" s="3" t="s">
        <v>667</v>
      </c>
      <c r="D20" s="3" t="s">
        <v>248</v>
      </c>
      <c r="E20" s="3" t="s">
        <v>248</v>
      </c>
      <c r="F20" s="3" t="s">
        <v>666</v>
      </c>
      <c r="G20" s="3" t="s">
        <v>57</v>
      </c>
      <c r="H20" s="3" t="s">
        <v>248</v>
      </c>
      <c r="I20" s="2">
        <v>44362.686851851897</v>
      </c>
      <c r="J20" s="4">
        <v>253.51362949013</v>
      </c>
      <c r="K20" s="4">
        <v>5.8062666666666702</v>
      </c>
      <c r="L20" s="4">
        <v>2833.6278527836598</v>
      </c>
      <c r="M20" s="4"/>
      <c r="N20" s="4">
        <v>6.4205166666666704</v>
      </c>
      <c r="O20" s="4">
        <v>23886.176413684701</v>
      </c>
      <c r="R20" s="119" t="s">
        <v>656</v>
      </c>
      <c r="S20" s="4">
        <v>2156.1568679199199</v>
      </c>
      <c r="T20" s="213">
        <f>AVERAGE(S20:S22)</f>
        <v>3273.6024205469698</v>
      </c>
      <c r="U20" s="216">
        <f>_xlfn.STDEV.S(S20:S22)</f>
        <v>1021.041974095641</v>
      </c>
      <c r="V20" s="157">
        <v>240</v>
      </c>
      <c r="W20" s="160">
        <f t="shared" si="0"/>
        <v>0.33152393497607952</v>
      </c>
      <c r="X20" s="123">
        <f>AVERAGE(W20:W22)</f>
        <v>0.50333886747949619</v>
      </c>
      <c r="Y20" s="122">
        <f>STDEV(W20:W22)</f>
        <v>0.15699221984460096</v>
      </c>
      <c r="AA20" s="119">
        <v>240</v>
      </c>
      <c r="AB20" s="160">
        <f>W20</f>
        <v>0.33152393497607952</v>
      </c>
      <c r="AC20" s="160">
        <f>W21</f>
        <v>0.53918358492163154</v>
      </c>
      <c r="AD20" s="160">
        <f>W22</f>
        <v>0.63930908254077756</v>
      </c>
    </row>
    <row r="21" spans="1:30">
      <c r="A21" s="3"/>
      <c r="B21" s="3"/>
      <c r="C21" s="3" t="s">
        <v>664</v>
      </c>
      <c r="D21" s="3" t="s">
        <v>248</v>
      </c>
      <c r="E21" s="3" t="s">
        <v>248</v>
      </c>
      <c r="F21" s="3" t="s">
        <v>663</v>
      </c>
      <c r="G21" s="3" t="s">
        <v>57</v>
      </c>
      <c r="H21" s="3" t="s">
        <v>248</v>
      </c>
      <c r="I21" s="2">
        <v>44362.702754629601</v>
      </c>
      <c r="J21" s="4">
        <v>376.510372166043</v>
      </c>
      <c r="K21" s="4">
        <v>5.8153666666666703</v>
      </c>
      <c r="L21" s="4">
        <v>5340.0186962031103</v>
      </c>
      <c r="M21" s="4"/>
      <c r="N21" s="4">
        <v>6.4205666666666703</v>
      </c>
      <c r="O21" s="4">
        <v>27762.7687462584</v>
      </c>
      <c r="R21" s="119" t="s">
        <v>653</v>
      </c>
      <c r="S21" s="4">
        <v>3506.7283747773499</v>
      </c>
      <c r="T21" s="214"/>
      <c r="U21" s="217"/>
      <c r="V21" s="158"/>
      <c r="W21" s="160">
        <f t="shared" si="0"/>
        <v>0.53918358492163154</v>
      </c>
      <c r="X21" s="121"/>
      <c r="Y21" s="120"/>
    </row>
    <row r="22" spans="1:30">
      <c r="A22" s="3"/>
      <c r="B22" s="3"/>
      <c r="C22" s="3" t="s">
        <v>661</v>
      </c>
      <c r="D22" s="3" t="s">
        <v>248</v>
      </c>
      <c r="E22" s="3" t="s">
        <v>248</v>
      </c>
      <c r="F22" s="3" t="s">
        <v>660</v>
      </c>
      <c r="G22" s="3" t="s">
        <v>57</v>
      </c>
      <c r="H22" s="3" t="s">
        <v>248</v>
      </c>
      <c r="I22" s="2">
        <v>44362.718634259298</v>
      </c>
      <c r="J22" s="4">
        <v>343.58598543695501</v>
      </c>
      <c r="K22" s="4">
        <v>5.8062666666666702</v>
      </c>
      <c r="L22" s="4">
        <v>4020.2521418658398</v>
      </c>
      <c r="M22" s="4"/>
      <c r="N22" s="4">
        <v>6.4295999999999998</v>
      </c>
      <c r="O22" s="4">
        <v>23290.629866827901</v>
      </c>
      <c r="R22" s="119" t="s">
        <v>650</v>
      </c>
      <c r="S22" s="4">
        <v>4157.9220189436401</v>
      </c>
      <c r="T22" s="215"/>
      <c r="U22" s="218"/>
      <c r="V22" s="159"/>
      <c r="W22" s="160">
        <f t="shared" si="0"/>
        <v>0.63930908254077756</v>
      </c>
      <c r="X22" s="118"/>
      <c r="Y22" s="117"/>
    </row>
    <row r="23" spans="1:30">
      <c r="A23" s="3"/>
      <c r="B23" s="3"/>
      <c r="C23" s="3" t="s">
        <v>658</v>
      </c>
      <c r="D23" s="3" t="s">
        <v>248</v>
      </c>
      <c r="E23" s="3" t="s">
        <v>248</v>
      </c>
      <c r="F23" s="3" t="s">
        <v>657</v>
      </c>
      <c r="G23" s="3" t="s">
        <v>57</v>
      </c>
      <c r="H23" s="3" t="s">
        <v>248</v>
      </c>
      <c r="I23" s="2">
        <v>44362.734537037002</v>
      </c>
      <c r="J23" s="4">
        <v>265.69764766539203</v>
      </c>
      <c r="K23" s="4">
        <v>5.8062833333333304</v>
      </c>
      <c r="L23" s="4">
        <v>3419.0002379050702</v>
      </c>
      <c r="M23" s="4"/>
      <c r="N23" s="4">
        <v>6.4386666666666699</v>
      </c>
      <c r="O23" s="4">
        <v>27149.456046794599</v>
      </c>
    </row>
    <row r="24" spans="1:30">
      <c r="A24" s="3"/>
      <c r="B24" s="3"/>
      <c r="C24" s="3" t="s">
        <v>655</v>
      </c>
      <c r="D24" s="3" t="s">
        <v>248</v>
      </c>
      <c r="E24" s="3" t="s">
        <v>248</v>
      </c>
      <c r="F24" s="3" t="s">
        <v>654</v>
      </c>
      <c r="G24" s="3" t="s">
        <v>57</v>
      </c>
      <c r="H24" s="3" t="s">
        <v>248</v>
      </c>
      <c r="I24" s="2">
        <v>44362.750474537002</v>
      </c>
      <c r="J24" s="4">
        <v>205.47204661390899</v>
      </c>
      <c r="K24" s="4">
        <v>5.8062500000000004</v>
      </c>
      <c r="L24" s="4">
        <v>2156.1568679199199</v>
      </c>
      <c r="M24" s="4"/>
      <c r="N24" s="4">
        <v>6.43865</v>
      </c>
      <c r="O24" s="4">
        <v>24000.4277371676</v>
      </c>
    </row>
    <row r="25" spans="1:30">
      <c r="A25" s="3"/>
      <c r="B25" s="3"/>
      <c r="C25" s="3" t="s">
        <v>652</v>
      </c>
      <c r="D25" s="3" t="s">
        <v>248</v>
      </c>
      <c r="E25" s="3" t="s">
        <v>248</v>
      </c>
      <c r="F25" s="3" t="s">
        <v>651</v>
      </c>
      <c r="G25" s="3" t="s">
        <v>57</v>
      </c>
      <c r="H25" s="3" t="s">
        <v>248</v>
      </c>
      <c r="I25" s="2">
        <v>44362.766377314802</v>
      </c>
      <c r="J25" s="4">
        <v>265.59063395960197</v>
      </c>
      <c r="K25" s="4">
        <v>5.8153499999999996</v>
      </c>
      <c r="L25" s="4">
        <v>3506.7283747773499</v>
      </c>
      <c r="M25" s="4"/>
      <c r="N25" s="4">
        <v>6.4386666666666699</v>
      </c>
      <c r="O25" s="4">
        <v>27860.272763645298</v>
      </c>
    </row>
    <row r="26" spans="1:30">
      <c r="A26" s="3"/>
      <c r="B26" s="3"/>
      <c r="C26" s="3" t="s">
        <v>649</v>
      </c>
      <c r="D26" s="3" t="s">
        <v>248</v>
      </c>
      <c r="E26" s="3" t="s">
        <v>248</v>
      </c>
      <c r="F26" s="3" t="s">
        <v>648</v>
      </c>
      <c r="G26" s="3" t="s">
        <v>57</v>
      </c>
      <c r="H26" s="3" t="s">
        <v>248</v>
      </c>
      <c r="I26" s="2">
        <v>44362.782245370399</v>
      </c>
      <c r="J26" s="4">
        <v>274.94789558902397</v>
      </c>
      <c r="K26" s="4">
        <v>5.8062500000000004</v>
      </c>
      <c r="L26" s="4">
        <v>4157.9220189436401</v>
      </c>
      <c r="M26" s="4"/>
      <c r="N26" s="4">
        <v>6.43865</v>
      </c>
      <c r="O26" s="4">
        <v>31624.856995503302</v>
      </c>
    </row>
    <row r="27" spans="1:30">
      <c r="A27" s="3"/>
      <c r="B27" s="3"/>
      <c r="C27" s="3" t="s">
        <v>645</v>
      </c>
      <c r="D27" s="3" t="s">
        <v>248</v>
      </c>
      <c r="E27" s="3" t="s">
        <v>248</v>
      </c>
      <c r="F27" s="3" t="s">
        <v>647</v>
      </c>
      <c r="G27" s="3" t="s">
        <v>278</v>
      </c>
      <c r="H27" s="3" t="s">
        <v>248</v>
      </c>
      <c r="I27" s="2">
        <v>44362.798206018502</v>
      </c>
      <c r="J27" s="4">
        <v>0</v>
      </c>
      <c r="K27" s="4">
        <v>5.8153499999999996</v>
      </c>
      <c r="L27" s="4">
        <v>0</v>
      </c>
      <c r="M27" s="4"/>
      <c r="N27" s="4">
        <v>6.4477500000000001</v>
      </c>
      <c r="O27" s="4">
        <v>29386.273058502298</v>
      </c>
    </row>
    <row r="28" spans="1:30">
      <c r="A28" s="3"/>
      <c r="B28" s="3"/>
      <c r="C28" s="3" t="s">
        <v>645</v>
      </c>
      <c r="D28" s="3" t="s">
        <v>248</v>
      </c>
      <c r="E28" s="3" t="s">
        <v>248</v>
      </c>
      <c r="F28" s="3" t="s">
        <v>646</v>
      </c>
      <c r="G28" s="3" t="s">
        <v>278</v>
      </c>
      <c r="H28" s="3" t="s">
        <v>248</v>
      </c>
      <c r="I28" s="2">
        <v>44362.814155092601</v>
      </c>
      <c r="J28" s="4">
        <v>0</v>
      </c>
      <c r="K28" s="4">
        <v>5.7881166666666699</v>
      </c>
      <c r="L28" s="4">
        <v>0</v>
      </c>
      <c r="M28" s="4"/>
      <c r="N28" s="4">
        <v>6.4568000000000003</v>
      </c>
      <c r="O28" s="4">
        <v>28979.995099256201</v>
      </c>
    </row>
    <row r="29" spans="1:30">
      <c r="A29" s="3"/>
      <c r="B29" s="3"/>
      <c r="C29" s="3" t="s">
        <v>645</v>
      </c>
      <c r="D29" s="3" t="s">
        <v>248</v>
      </c>
      <c r="E29" s="3" t="s">
        <v>248</v>
      </c>
      <c r="F29" s="3" t="s">
        <v>644</v>
      </c>
      <c r="G29" s="3" t="s">
        <v>278</v>
      </c>
      <c r="H29" s="3" t="s">
        <v>248</v>
      </c>
      <c r="I29" s="2">
        <v>44362.830034722203</v>
      </c>
      <c r="J29" s="4">
        <v>0</v>
      </c>
      <c r="K29" s="4">
        <v>5.9241999999999999</v>
      </c>
      <c r="L29" s="4">
        <v>0</v>
      </c>
      <c r="M29" s="4"/>
      <c r="N29" s="4">
        <v>6.4568166666666702</v>
      </c>
      <c r="O29" s="4">
        <v>31026.001345017899</v>
      </c>
    </row>
  </sheetData>
  <mergeCells count="19">
    <mergeCell ref="T20:T22"/>
    <mergeCell ref="U20:U22"/>
    <mergeCell ref="T14:T16"/>
    <mergeCell ref="U14:U16"/>
    <mergeCell ref="AB14:AD14"/>
    <mergeCell ref="T17:T19"/>
    <mergeCell ref="U17:U19"/>
    <mergeCell ref="T5:T7"/>
    <mergeCell ref="U5:U7"/>
    <mergeCell ref="T8:T10"/>
    <mergeCell ref="U8:U10"/>
    <mergeCell ref="T11:T13"/>
    <mergeCell ref="U11:U13"/>
    <mergeCell ref="A1:I1"/>
    <mergeCell ref="J1:M1"/>
    <mergeCell ref="N1:O1"/>
    <mergeCell ref="V2:Y2"/>
    <mergeCell ref="R3:U3"/>
    <mergeCell ref="W3:Y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11265" r:id="rId3">
          <objectPr defaultSize="0" r:id="rId4">
            <anchor moveWithCells="1">
              <from>
                <xdr:col>26</xdr:col>
                <xdr:colOff>0</xdr:colOff>
                <xdr:row>32</xdr:row>
                <xdr:rowOff>0</xdr:rowOff>
              </from>
              <to>
                <xdr:col>32</xdr:col>
                <xdr:colOff>88900</xdr:colOff>
                <xdr:row>47</xdr:row>
                <xdr:rowOff>114300</xdr:rowOff>
              </to>
            </anchor>
          </objectPr>
        </oleObject>
      </mc:Choice>
      <mc:Fallback>
        <oleObject progId="Prism9.Document" shapeId="11265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DB80-E383-4AE0-8BC6-9FA9C949EA20}">
  <dimension ref="A1:W38"/>
  <sheetViews>
    <sheetView topLeftCell="A3" workbookViewId="0">
      <selection activeCell="N21" sqref="N21"/>
    </sheetView>
  </sheetViews>
  <sheetFormatPr defaultRowHeight="14.5"/>
  <cols>
    <col min="3" max="3" width="13.26953125" customWidth="1"/>
    <col min="8" max="8" width="15.81640625" customWidth="1"/>
    <col min="10" max="10" width="13.453125" customWidth="1"/>
  </cols>
  <sheetData>
    <row r="1" spans="1:12">
      <c r="A1" t="s">
        <v>378</v>
      </c>
    </row>
    <row r="3" spans="1:12">
      <c r="A3">
        <v>900</v>
      </c>
    </row>
    <row r="5" spans="1:12">
      <c r="A5" s="199" t="s">
        <v>57</v>
      </c>
      <c r="B5" s="200"/>
      <c r="C5" s="200"/>
      <c r="D5" s="200"/>
      <c r="E5" s="200"/>
      <c r="F5" s="200"/>
      <c r="G5" s="200"/>
      <c r="H5" s="201"/>
      <c r="I5" s="199" t="s">
        <v>629</v>
      </c>
      <c r="J5" s="200"/>
      <c r="K5" s="200"/>
      <c r="L5" s="201"/>
    </row>
    <row r="6" spans="1:12">
      <c r="A6" s="1" t="s">
        <v>248</v>
      </c>
      <c r="B6" s="1" t="s">
        <v>248</v>
      </c>
      <c r="C6" s="1" t="s">
        <v>138</v>
      </c>
      <c r="D6" s="1" t="s">
        <v>96</v>
      </c>
      <c r="E6" s="1" t="s">
        <v>121</v>
      </c>
      <c r="F6" s="1" t="s">
        <v>149</v>
      </c>
      <c r="G6" s="1" t="s">
        <v>58</v>
      </c>
      <c r="H6" s="1" t="s">
        <v>157</v>
      </c>
      <c r="I6" s="1" t="s">
        <v>12</v>
      </c>
      <c r="J6" s="1" t="s">
        <v>43</v>
      </c>
      <c r="K6" s="1" t="s">
        <v>2</v>
      </c>
      <c r="L6" s="1" t="s">
        <v>166</v>
      </c>
    </row>
    <row r="7" spans="1:12">
      <c r="A7" s="3"/>
      <c r="B7" s="3"/>
      <c r="C7" s="3" t="s">
        <v>526</v>
      </c>
      <c r="D7" s="3"/>
      <c r="E7" s="3" t="s">
        <v>628</v>
      </c>
      <c r="F7" s="3" t="s">
        <v>106</v>
      </c>
      <c r="G7" s="3" t="s">
        <v>205</v>
      </c>
      <c r="H7" s="2">
        <v>44394.442858796298</v>
      </c>
      <c r="I7" s="4">
        <v>13.294366666666701</v>
      </c>
      <c r="J7" s="4">
        <v>7.6810679242648501</v>
      </c>
      <c r="K7" s="4">
        <v>109.729541775212</v>
      </c>
      <c r="L7" s="4">
        <v>14269.443344379601</v>
      </c>
    </row>
    <row r="8" spans="1:12">
      <c r="A8" s="3"/>
      <c r="B8" s="3"/>
      <c r="C8" s="3" t="s">
        <v>526</v>
      </c>
      <c r="D8" s="3"/>
      <c r="E8" s="3" t="s">
        <v>627</v>
      </c>
      <c r="F8" s="3" t="s">
        <v>106</v>
      </c>
      <c r="G8" s="3" t="s">
        <v>205</v>
      </c>
      <c r="H8" s="2">
        <v>44394.4594097222</v>
      </c>
      <c r="I8" s="4">
        <v>13.2943333333333</v>
      </c>
      <c r="J8" s="4">
        <v>6.5191024320180997</v>
      </c>
      <c r="K8" s="4">
        <v>93.1300347431158</v>
      </c>
      <c r="L8" s="4">
        <v>12391.980319378499</v>
      </c>
    </row>
    <row r="9" spans="1:12">
      <c r="A9" s="3"/>
      <c r="B9" s="3"/>
      <c r="C9" s="3" t="s">
        <v>526</v>
      </c>
      <c r="D9" s="3"/>
      <c r="E9" s="3" t="s">
        <v>626</v>
      </c>
      <c r="F9" s="3" t="s">
        <v>106</v>
      </c>
      <c r="G9" s="3" t="s">
        <v>205</v>
      </c>
      <c r="H9" s="2">
        <v>44394.475925925901</v>
      </c>
      <c r="I9" s="4">
        <v>13.298683333333299</v>
      </c>
      <c r="J9" s="4">
        <v>6.7877021749827602</v>
      </c>
      <c r="K9" s="4">
        <v>96.967173928325195</v>
      </c>
      <c r="L9" s="4">
        <v>12720.865662083301</v>
      </c>
    </row>
    <row r="10" spans="1:12">
      <c r="A10" s="3"/>
      <c r="B10" s="3"/>
      <c r="C10" s="3" t="s">
        <v>526</v>
      </c>
      <c r="D10" s="3"/>
      <c r="E10" s="3" t="s">
        <v>625</v>
      </c>
      <c r="F10" s="3" t="s">
        <v>106</v>
      </c>
      <c r="G10" s="3" t="s">
        <v>205</v>
      </c>
      <c r="H10" s="2">
        <v>44394.4925</v>
      </c>
      <c r="I10" s="4">
        <v>13.2943333333333</v>
      </c>
      <c r="J10" s="4">
        <v>6.4109867863877801</v>
      </c>
      <c r="K10" s="4">
        <v>91.585525519825396</v>
      </c>
      <c r="L10" s="4">
        <v>12514.4866699411</v>
      </c>
    </row>
    <row r="11" spans="1:12">
      <c r="A11" s="3"/>
      <c r="B11" s="3"/>
      <c r="C11" s="3" t="s">
        <v>526</v>
      </c>
      <c r="D11" s="3"/>
      <c r="E11" s="3" t="s">
        <v>624</v>
      </c>
      <c r="F11" s="3" t="s">
        <v>106</v>
      </c>
      <c r="G11" s="3" t="s">
        <v>205</v>
      </c>
      <c r="H11" s="2">
        <v>44394.509016203701</v>
      </c>
      <c r="I11" s="4">
        <v>13.294366666666701</v>
      </c>
      <c r="J11" s="4">
        <v>7.4312931078056303</v>
      </c>
      <c r="K11" s="4">
        <v>106.161330111509</v>
      </c>
      <c r="L11" s="4">
        <v>13019.807079849999</v>
      </c>
    </row>
    <row r="12" spans="1:12">
      <c r="A12" s="3"/>
      <c r="B12" s="3"/>
      <c r="C12" s="3" t="s">
        <v>526</v>
      </c>
      <c r="D12" s="3"/>
      <c r="E12" s="3" t="s">
        <v>623</v>
      </c>
      <c r="F12" s="3" t="s">
        <v>106</v>
      </c>
      <c r="G12" s="3" t="s">
        <v>205</v>
      </c>
      <c r="H12" s="2">
        <v>44394.5255555556</v>
      </c>
      <c r="I12" s="4">
        <v>13.2943333333333</v>
      </c>
      <c r="J12" s="4">
        <v>7.1538311424355001</v>
      </c>
      <c r="K12" s="4">
        <v>102.19758774907901</v>
      </c>
      <c r="L12" s="4">
        <v>11423.5268826098</v>
      </c>
    </row>
    <row r="13" spans="1:12">
      <c r="A13" s="3"/>
      <c r="B13" s="3"/>
      <c r="C13" s="3" t="s">
        <v>526</v>
      </c>
      <c r="D13" s="3"/>
      <c r="E13" s="3" t="s">
        <v>622</v>
      </c>
      <c r="F13" s="3" t="s">
        <v>106</v>
      </c>
      <c r="G13" s="3" t="s">
        <v>205</v>
      </c>
      <c r="H13" s="2">
        <v>44394.542141203703</v>
      </c>
      <c r="I13" s="4">
        <v>13.294366666666701</v>
      </c>
      <c r="J13" s="4">
        <v>7.0160164321053804</v>
      </c>
      <c r="K13" s="4">
        <v>100.228806172934</v>
      </c>
      <c r="L13" s="4">
        <v>11638.9753014343</v>
      </c>
    </row>
    <row r="14" spans="1:12">
      <c r="I14" t="s">
        <v>448</v>
      </c>
      <c r="J14">
        <f>ROUND(STDEV(J7:J13),3)</f>
        <v>0.46500000000000002</v>
      </c>
    </row>
    <row r="15" spans="1:12">
      <c r="A15" s="115" t="s">
        <v>447</v>
      </c>
      <c r="F15" s="114">
        <v>3.1429999999999998</v>
      </c>
      <c r="I15" t="s">
        <v>305</v>
      </c>
      <c r="J15">
        <f>ROUND((J14*F15),2)</f>
        <v>1.46</v>
      </c>
    </row>
    <row r="26" spans="1:23">
      <c r="A26" t="s">
        <v>377</v>
      </c>
    </row>
    <row r="27" spans="1:23">
      <c r="A27" t="s">
        <v>376</v>
      </c>
      <c r="C27" s="113" t="s">
        <v>375</v>
      </c>
    </row>
    <row r="28" spans="1:23">
      <c r="A28" t="s">
        <v>374</v>
      </c>
      <c r="I28" s="113" t="s">
        <v>446</v>
      </c>
    </row>
    <row r="30" spans="1:23" ht="15" customHeight="1">
      <c r="A30" s="199" t="s">
        <v>57</v>
      </c>
      <c r="B30" s="200"/>
      <c r="C30" s="200"/>
      <c r="D30" s="200"/>
      <c r="E30" s="200"/>
      <c r="F30" s="200"/>
      <c r="G30" s="200"/>
      <c r="H30" s="200"/>
      <c r="I30" s="201"/>
      <c r="J30" s="1" t="s">
        <v>152</v>
      </c>
      <c r="K30" s="199" t="s">
        <v>112</v>
      </c>
      <c r="L30" s="200"/>
      <c r="M30" s="200"/>
      <c r="N30" s="201"/>
      <c r="O30" s="199" t="s">
        <v>9</v>
      </c>
      <c r="P30" s="201"/>
      <c r="Q30" s="1" t="s">
        <v>619</v>
      </c>
      <c r="R30" s="199" t="s">
        <v>618</v>
      </c>
      <c r="S30" s="200"/>
      <c r="T30" s="200"/>
      <c r="U30" s="201"/>
      <c r="V30" s="199" t="s">
        <v>617</v>
      </c>
      <c r="W30" s="201"/>
    </row>
    <row r="31" spans="1:23" ht="15" customHeight="1">
      <c r="A31" s="1" t="s">
        <v>248</v>
      </c>
      <c r="B31" s="1" t="s">
        <v>248</v>
      </c>
      <c r="C31" s="1" t="s">
        <v>138</v>
      </c>
      <c r="D31" s="1" t="s">
        <v>96</v>
      </c>
      <c r="E31" s="1" t="s">
        <v>207</v>
      </c>
      <c r="F31" s="1" t="s">
        <v>121</v>
      </c>
      <c r="G31" s="1" t="s">
        <v>149</v>
      </c>
      <c r="H31" s="1" t="s">
        <v>58</v>
      </c>
      <c r="I31" s="1" t="s">
        <v>157</v>
      </c>
      <c r="J31" s="1" t="s">
        <v>37</v>
      </c>
      <c r="K31" s="1" t="s">
        <v>43</v>
      </c>
      <c r="L31" s="1" t="s">
        <v>12</v>
      </c>
      <c r="M31" s="1" t="s">
        <v>166</v>
      </c>
      <c r="N31" s="1" t="s">
        <v>2</v>
      </c>
      <c r="O31" s="1" t="s">
        <v>12</v>
      </c>
      <c r="P31" s="1" t="s">
        <v>246</v>
      </c>
      <c r="Q31" s="1" t="s">
        <v>37</v>
      </c>
      <c r="R31" s="1" t="s">
        <v>43</v>
      </c>
      <c r="S31" s="1" t="s">
        <v>12</v>
      </c>
      <c r="T31" s="1" t="s">
        <v>166</v>
      </c>
      <c r="U31" s="1" t="s">
        <v>2</v>
      </c>
      <c r="V31" s="1" t="s">
        <v>12</v>
      </c>
      <c r="W31" s="1" t="s">
        <v>246</v>
      </c>
    </row>
    <row r="32" spans="1:23">
      <c r="A32" s="3"/>
      <c r="B32" s="3"/>
      <c r="C32" s="3" t="s">
        <v>526</v>
      </c>
      <c r="D32" s="3" t="s">
        <v>248</v>
      </c>
      <c r="E32" s="3" t="s">
        <v>248</v>
      </c>
      <c r="F32" s="3" t="s">
        <v>628</v>
      </c>
      <c r="G32" s="3" t="s">
        <v>106</v>
      </c>
      <c r="H32" s="3" t="s">
        <v>205</v>
      </c>
      <c r="I32" s="2">
        <v>44394.442858796298</v>
      </c>
      <c r="J32" s="4">
        <v>7</v>
      </c>
      <c r="K32" s="4">
        <v>7.6810679242648501</v>
      </c>
      <c r="L32" s="4">
        <v>13.294366666666701</v>
      </c>
      <c r="M32" s="4">
        <v>14269.443344379601</v>
      </c>
      <c r="N32" s="4">
        <v>109.729541775212</v>
      </c>
      <c r="O32" s="4">
        <v>7.0374833333333298</v>
      </c>
      <c r="P32" s="4">
        <v>55503.839072908799</v>
      </c>
      <c r="Q32" s="4">
        <v>7</v>
      </c>
      <c r="R32" s="4">
        <v>6.9632119036659104</v>
      </c>
      <c r="S32" s="4">
        <v>16.8112833333333</v>
      </c>
      <c r="T32" s="4">
        <v>2050.8423901395299</v>
      </c>
      <c r="U32" s="4">
        <v>99.474455766655893</v>
      </c>
      <c r="V32" s="4">
        <v>11.274516666666701</v>
      </c>
      <c r="W32" s="4">
        <v>1430305.8771502699</v>
      </c>
    </row>
    <row r="33" spans="1:23">
      <c r="A33" s="3"/>
      <c r="B33" s="3"/>
      <c r="C33" s="3" t="s">
        <v>526</v>
      </c>
      <c r="D33" s="3" t="s">
        <v>248</v>
      </c>
      <c r="E33" s="3" t="s">
        <v>248</v>
      </c>
      <c r="F33" s="3" t="s">
        <v>627</v>
      </c>
      <c r="G33" s="3" t="s">
        <v>106</v>
      </c>
      <c r="H33" s="3" t="s">
        <v>205</v>
      </c>
      <c r="I33" s="2">
        <v>44394.4594097222</v>
      </c>
      <c r="J33" s="4">
        <v>7</v>
      </c>
      <c r="K33" s="4">
        <v>6.5191024320180997</v>
      </c>
      <c r="L33" s="4">
        <v>13.2943333333333</v>
      </c>
      <c r="M33" s="4">
        <v>12391.980319378499</v>
      </c>
      <c r="N33" s="4">
        <v>93.1300347431158</v>
      </c>
      <c r="O33" s="4">
        <v>7.0374499999999998</v>
      </c>
      <c r="P33" s="4">
        <v>56792.437333877599</v>
      </c>
      <c r="Q33" s="4">
        <v>7</v>
      </c>
      <c r="R33" s="4">
        <v>9.1607183106569607</v>
      </c>
      <c r="S33" s="4">
        <v>16.806933333333301</v>
      </c>
      <c r="T33" s="4">
        <v>2738.4540102962101</v>
      </c>
      <c r="U33" s="4">
        <v>130.86740443795699</v>
      </c>
      <c r="V33" s="4">
        <v>11.274483333333301</v>
      </c>
      <c r="W33" s="4">
        <v>1451717.70083239</v>
      </c>
    </row>
    <row r="34" spans="1:23">
      <c r="A34" s="3"/>
      <c r="B34" s="3"/>
      <c r="C34" s="3" t="s">
        <v>526</v>
      </c>
      <c r="D34" s="3" t="s">
        <v>248</v>
      </c>
      <c r="E34" s="3" t="s">
        <v>248</v>
      </c>
      <c r="F34" s="3" t="s">
        <v>626</v>
      </c>
      <c r="G34" s="3" t="s">
        <v>106</v>
      </c>
      <c r="H34" s="3" t="s">
        <v>205</v>
      </c>
      <c r="I34" s="2">
        <v>44394.475925925901</v>
      </c>
      <c r="J34" s="4">
        <v>7</v>
      </c>
      <c r="K34" s="4">
        <v>6.7877021749827602</v>
      </c>
      <c r="L34" s="4">
        <v>13.298683333333299</v>
      </c>
      <c r="M34" s="4">
        <v>12720.865662083301</v>
      </c>
      <c r="N34" s="4">
        <v>96.967173928325195</v>
      </c>
      <c r="O34" s="4">
        <v>7.0331666666666699</v>
      </c>
      <c r="P34" s="4">
        <v>55992.709718208302</v>
      </c>
      <c r="Q34" s="4">
        <v>7</v>
      </c>
      <c r="R34" s="4">
        <v>7.58813243800852</v>
      </c>
      <c r="S34" s="4">
        <v>16.8199166666667</v>
      </c>
      <c r="T34" s="4">
        <v>2282.6792936046299</v>
      </c>
      <c r="U34" s="4">
        <v>108.40189197155</v>
      </c>
      <c r="V34" s="4">
        <v>11.274516666666701</v>
      </c>
      <c r="W34" s="4">
        <v>1460885.72879486</v>
      </c>
    </row>
    <row r="35" spans="1:23">
      <c r="A35" s="3"/>
      <c r="B35" s="3"/>
      <c r="C35" s="3" t="s">
        <v>526</v>
      </c>
      <c r="D35" s="3" t="s">
        <v>248</v>
      </c>
      <c r="E35" s="3" t="s">
        <v>248</v>
      </c>
      <c r="F35" s="3" t="s">
        <v>625</v>
      </c>
      <c r="G35" s="3" t="s">
        <v>106</v>
      </c>
      <c r="H35" s="3" t="s">
        <v>205</v>
      </c>
      <c r="I35" s="2">
        <v>44394.4925</v>
      </c>
      <c r="J35" s="4">
        <v>7</v>
      </c>
      <c r="K35" s="4">
        <v>6.4109867863877801</v>
      </c>
      <c r="L35" s="4">
        <v>13.2943333333333</v>
      </c>
      <c r="M35" s="4">
        <v>12514.4866699411</v>
      </c>
      <c r="N35" s="4">
        <v>91.585525519825396</v>
      </c>
      <c r="O35" s="4">
        <v>7.0331333333333301</v>
      </c>
      <c r="P35" s="4">
        <v>58321.106591144402</v>
      </c>
      <c r="Q35" s="4">
        <v>7</v>
      </c>
      <c r="R35" s="4">
        <v>5.1027107100887399</v>
      </c>
      <c r="S35" s="4">
        <v>16.811250000000001</v>
      </c>
      <c r="T35" s="4">
        <v>1487.7927828355801</v>
      </c>
      <c r="U35" s="4">
        <v>72.895867286981996</v>
      </c>
      <c r="V35" s="4">
        <v>11.2788166666667</v>
      </c>
      <c r="W35" s="4">
        <v>1415949.45158964</v>
      </c>
    </row>
    <row r="36" spans="1:23">
      <c r="A36" s="3"/>
      <c r="B36" s="3"/>
      <c r="C36" s="3" t="s">
        <v>526</v>
      </c>
      <c r="D36" s="3" t="s">
        <v>248</v>
      </c>
      <c r="E36" s="3" t="s">
        <v>248</v>
      </c>
      <c r="F36" s="3" t="s">
        <v>624</v>
      </c>
      <c r="G36" s="3" t="s">
        <v>106</v>
      </c>
      <c r="H36" s="3" t="s">
        <v>205</v>
      </c>
      <c r="I36" s="2">
        <v>44394.509016203701</v>
      </c>
      <c r="J36" s="4">
        <v>7</v>
      </c>
      <c r="K36" s="4">
        <v>7.4312931078056303</v>
      </c>
      <c r="L36" s="4">
        <v>13.294366666666701</v>
      </c>
      <c r="M36" s="4">
        <v>13019.807079849999</v>
      </c>
      <c r="N36" s="4">
        <v>106.161330111509</v>
      </c>
      <c r="O36" s="4">
        <v>7.0331666666666699</v>
      </c>
      <c r="P36" s="4">
        <v>52345.307497034599</v>
      </c>
      <c r="Q36" s="4">
        <v>7</v>
      </c>
      <c r="R36" s="4">
        <v>5.7096855353156597</v>
      </c>
      <c r="S36" s="4">
        <v>16.8112833333333</v>
      </c>
      <c r="T36" s="4">
        <v>1690.19346306241</v>
      </c>
      <c r="U36" s="4">
        <v>81.566936218795206</v>
      </c>
      <c r="V36" s="4">
        <v>11.274516666666701</v>
      </c>
      <c r="W36" s="4">
        <v>1437574.8862124099</v>
      </c>
    </row>
    <row r="37" spans="1:23">
      <c r="A37" s="3"/>
      <c r="B37" s="3"/>
      <c r="C37" s="3" t="s">
        <v>526</v>
      </c>
      <c r="D37" s="3" t="s">
        <v>248</v>
      </c>
      <c r="E37" s="3" t="s">
        <v>248</v>
      </c>
      <c r="F37" s="3" t="s">
        <v>623</v>
      </c>
      <c r="G37" s="3" t="s">
        <v>106</v>
      </c>
      <c r="H37" s="3" t="s">
        <v>205</v>
      </c>
      <c r="I37" s="2">
        <v>44394.5255555556</v>
      </c>
      <c r="J37" s="4">
        <v>7</v>
      </c>
      <c r="K37" s="4">
        <v>7.1538311424355001</v>
      </c>
      <c r="L37" s="4">
        <v>13.2943333333333</v>
      </c>
      <c r="M37" s="4">
        <v>11423.5268826098</v>
      </c>
      <c r="N37" s="4">
        <v>102.19758774907901</v>
      </c>
      <c r="O37" s="4">
        <v>7.0331333333333301</v>
      </c>
      <c r="P37" s="4">
        <v>47708.868933612197</v>
      </c>
      <c r="Q37" s="4">
        <v>7</v>
      </c>
      <c r="R37" s="4">
        <v>7.4916604392350497</v>
      </c>
      <c r="S37" s="4">
        <v>16.802616666666701</v>
      </c>
      <c r="T37" s="4">
        <v>2124.4336593299399</v>
      </c>
      <c r="U37" s="4">
        <v>107.023720560501</v>
      </c>
      <c r="V37" s="4">
        <v>11.274483333333301</v>
      </c>
      <c r="W37" s="4">
        <v>1377118.58196168</v>
      </c>
    </row>
    <row r="38" spans="1:23">
      <c r="A38" s="3"/>
      <c r="B38" s="3"/>
      <c r="C38" s="3" t="s">
        <v>526</v>
      </c>
      <c r="D38" s="3" t="s">
        <v>248</v>
      </c>
      <c r="E38" s="3" t="s">
        <v>248</v>
      </c>
      <c r="F38" s="3" t="s">
        <v>622</v>
      </c>
      <c r="G38" s="3" t="s">
        <v>106</v>
      </c>
      <c r="H38" s="3" t="s">
        <v>205</v>
      </c>
      <c r="I38" s="2">
        <v>44394.542141203703</v>
      </c>
      <c r="J38" s="4">
        <v>7</v>
      </c>
      <c r="K38" s="4">
        <v>7.0160164321053804</v>
      </c>
      <c r="L38" s="4">
        <v>13.294366666666701</v>
      </c>
      <c r="M38" s="4">
        <v>11638.9753014343</v>
      </c>
      <c r="N38" s="4">
        <v>100.228806172934</v>
      </c>
      <c r="O38" s="4">
        <v>7.0374833333333298</v>
      </c>
      <c r="P38" s="4">
        <v>49563.474824877798</v>
      </c>
      <c r="Q38" s="4">
        <v>7</v>
      </c>
      <c r="R38" s="4">
        <v>6.9838806630291703</v>
      </c>
      <c r="S38" s="4">
        <v>16.82855</v>
      </c>
      <c r="T38" s="4">
        <v>1981.20558166759</v>
      </c>
      <c r="U38" s="4">
        <v>99.769723757559603</v>
      </c>
      <c r="V38" s="4">
        <v>11.274516666666701</v>
      </c>
      <c r="W38" s="4">
        <v>1377650.2725789701</v>
      </c>
    </row>
  </sheetData>
  <mergeCells count="7">
    <mergeCell ref="V30:W30"/>
    <mergeCell ref="A5:H5"/>
    <mergeCell ref="I5:L5"/>
    <mergeCell ref="A30:I30"/>
    <mergeCell ref="K30:N30"/>
    <mergeCell ref="O30:P30"/>
    <mergeCell ref="R30:U30"/>
  </mergeCells>
  <hyperlinks>
    <hyperlink ref="I28" r:id="rId1" xr:uid="{699BF046-A204-441D-83E0-877269F9FD08}"/>
    <hyperlink ref="C27" r:id="rId2" xr:uid="{9139FC3E-7541-497B-A519-ADB9B14A876D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E5EA-2EA0-45E8-ADE1-234BCDA53E95}">
  <dimension ref="A1:W38"/>
  <sheetViews>
    <sheetView topLeftCell="A4" workbookViewId="0">
      <selection activeCell="D40" sqref="D40"/>
    </sheetView>
  </sheetViews>
  <sheetFormatPr defaultRowHeight="14.5"/>
  <cols>
    <col min="3" max="3" width="12.81640625" customWidth="1"/>
    <col min="8" max="8" width="15.81640625" customWidth="1"/>
    <col min="10" max="10" width="13.453125" customWidth="1"/>
  </cols>
  <sheetData>
    <row r="1" spans="1:12">
      <c r="A1" t="s">
        <v>378</v>
      </c>
    </row>
    <row r="3" spans="1:12">
      <c r="A3" t="s">
        <v>630</v>
      </c>
    </row>
    <row r="5" spans="1:12">
      <c r="A5" s="199" t="s">
        <v>57</v>
      </c>
      <c r="B5" s="200"/>
      <c r="C5" s="200"/>
      <c r="D5" s="200"/>
      <c r="E5" s="200"/>
      <c r="F5" s="200"/>
      <c r="G5" s="200"/>
      <c r="H5" s="201"/>
      <c r="I5" s="199" t="s">
        <v>618</v>
      </c>
      <c r="J5" s="200"/>
      <c r="K5" s="200"/>
      <c r="L5" s="201"/>
    </row>
    <row r="6" spans="1:12">
      <c r="A6" s="1" t="s">
        <v>248</v>
      </c>
      <c r="B6" s="1" t="s">
        <v>248</v>
      </c>
      <c r="C6" s="1" t="s">
        <v>138</v>
      </c>
      <c r="D6" s="1" t="s">
        <v>96</v>
      </c>
      <c r="E6" s="1" t="s">
        <v>121</v>
      </c>
      <c r="F6" s="1" t="s">
        <v>149</v>
      </c>
      <c r="G6" s="1" t="s">
        <v>58</v>
      </c>
      <c r="H6" s="1" t="s">
        <v>157</v>
      </c>
      <c r="I6" s="1" t="s">
        <v>12</v>
      </c>
      <c r="J6" s="1" t="s">
        <v>43</v>
      </c>
      <c r="K6" s="1" t="s">
        <v>2</v>
      </c>
      <c r="L6" s="1" t="s">
        <v>166</v>
      </c>
    </row>
    <row r="7" spans="1:12">
      <c r="A7" s="3"/>
      <c r="B7" s="3"/>
      <c r="C7" s="3" t="s">
        <v>526</v>
      </c>
      <c r="D7" s="3"/>
      <c r="E7" s="3" t="s">
        <v>628</v>
      </c>
      <c r="F7" s="3" t="s">
        <v>106</v>
      </c>
      <c r="G7" s="3" t="s">
        <v>205</v>
      </c>
      <c r="H7" s="2">
        <v>44394.442858796298</v>
      </c>
      <c r="I7" s="4">
        <v>16.8112833333333</v>
      </c>
      <c r="J7" s="4">
        <v>6.9632119036659104</v>
      </c>
      <c r="K7" s="4">
        <v>99.474455766655893</v>
      </c>
      <c r="L7" s="4">
        <v>2050.8423901395299</v>
      </c>
    </row>
    <row r="8" spans="1:12">
      <c r="A8" s="3"/>
      <c r="B8" s="3"/>
      <c r="C8" s="3" t="s">
        <v>526</v>
      </c>
      <c r="D8" s="3"/>
      <c r="E8" s="3" t="s">
        <v>627</v>
      </c>
      <c r="F8" s="3" t="s">
        <v>106</v>
      </c>
      <c r="G8" s="3" t="s">
        <v>205</v>
      </c>
      <c r="H8" s="2">
        <v>44394.4594097222</v>
      </c>
      <c r="I8" s="4">
        <v>16.806933333333301</v>
      </c>
      <c r="J8" s="4">
        <v>9.1607183106569607</v>
      </c>
      <c r="K8" s="4">
        <v>130.86740443795699</v>
      </c>
      <c r="L8" s="4">
        <v>2738.4540102962101</v>
      </c>
    </row>
    <row r="9" spans="1:12">
      <c r="A9" s="3"/>
      <c r="B9" s="3"/>
      <c r="C9" s="3" t="s">
        <v>526</v>
      </c>
      <c r="D9" s="3"/>
      <c r="E9" s="3" t="s">
        <v>626</v>
      </c>
      <c r="F9" s="3" t="s">
        <v>106</v>
      </c>
      <c r="G9" s="3" t="s">
        <v>205</v>
      </c>
      <c r="H9" s="2">
        <v>44394.475925925901</v>
      </c>
      <c r="I9" s="4">
        <v>16.8199166666667</v>
      </c>
      <c r="J9" s="4">
        <v>7.58813243800852</v>
      </c>
      <c r="K9" s="4">
        <v>108.40189197155</v>
      </c>
      <c r="L9" s="4">
        <v>2282.6792936046299</v>
      </c>
    </row>
    <row r="10" spans="1:12">
      <c r="A10" s="3"/>
      <c r="B10" s="3"/>
      <c r="C10" s="3" t="s">
        <v>526</v>
      </c>
      <c r="D10" s="3"/>
      <c r="E10" s="3" t="s">
        <v>625</v>
      </c>
      <c r="F10" s="3" t="s">
        <v>106</v>
      </c>
      <c r="G10" s="3" t="s">
        <v>205</v>
      </c>
      <c r="H10" s="2">
        <v>44394.4925</v>
      </c>
      <c r="I10" s="4">
        <v>16.811250000000001</v>
      </c>
      <c r="J10" s="4">
        <v>5.1027107100887399</v>
      </c>
      <c r="K10" s="4">
        <v>72.895867286981996</v>
      </c>
      <c r="L10" s="4">
        <v>1487.7927828355801</v>
      </c>
    </row>
    <row r="11" spans="1:12">
      <c r="A11" s="3"/>
      <c r="B11" s="3"/>
      <c r="C11" s="3" t="s">
        <v>526</v>
      </c>
      <c r="D11" s="3"/>
      <c r="E11" s="3" t="s">
        <v>624</v>
      </c>
      <c r="F11" s="3" t="s">
        <v>106</v>
      </c>
      <c r="G11" s="3" t="s">
        <v>205</v>
      </c>
      <c r="H11" s="2">
        <v>44394.509016203701</v>
      </c>
      <c r="I11" s="4">
        <v>16.8112833333333</v>
      </c>
      <c r="J11" s="4">
        <v>5.7096855353156597</v>
      </c>
      <c r="K11" s="4">
        <v>81.566936218795206</v>
      </c>
      <c r="L11" s="4">
        <v>1690.19346306241</v>
      </c>
    </row>
    <row r="12" spans="1:12">
      <c r="A12" s="3"/>
      <c r="B12" s="3"/>
      <c r="C12" s="3" t="s">
        <v>526</v>
      </c>
      <c r="D12" s="3"/>
      <c r="E12" s="3" t="s">
        <v>623</v>
      </c>
      <c r="F12" s="3" t="s">
        <v>106</v>
      </c>
      <c r="G12" s="3" t="s">
        <v>205</v>
      </c>
      <c r="H12" s="2">
        <v>44394.5255555556</v>
      </c>
      <c r="I12" s="4">
        <v>16.802616666666701</v>
      </c>
      <c r="J12" s="4">
        <v>7.4916604392350497</v>
      </c>
      <c r="K12" s="4">
        <v>107.023720560501</v>
      </c>
      <c r="L12" s="4">
        <v>2124.4336593299399</v>
      </c>
    </row>
    <row r="13" spans="1:12">
      <c r="A13" s="3"/>
      <c r="B13" s="3"/>
      <c r="C13" s="3" t="s">
        <v>526</v>
      </c>
      <c r="D13" s="3"/>
      <c r="E13" s="3" t="s">
        <v>622</v>
      </c>
      <c r="F13" s="3" t="s">
        <v>106</v>
      </c>
      <c r="G13" s="3" t="s">
        <v>205</v>
      </c>
      <c r="H13" s="2">
        <v>44394.542141203703</v>
      </c>
      <c r="I13" s="4">
        <v>16.82855</v>
      </c>
      <c r="J13" s="4">
        <v>6.9838806630291703</v>
      </c>
      <c r="K13" s="4">
        <v>99.769723757559603</v>
      </c>
      <c r="L13" s="4">
        <v>1981.20558166759</v>
      </c>
    </row>
    <row r="14" spans="1:12">
      <c r="I14" t="s">
        <v>448</v>
      </c>
      <c r="J14">
        <f>ROUND(STDEV(J7:J13),3)</f>
        <v>1.3240000000000001</v>
      </c>
    </row>
    <row r="15" spans="1:12">
      <c r="A15" s="115" t="s">
        <v>447</v>
      </c>
      <c r="F15" s="114">
        <v>3.1429999999999998</v>
      </c>
      <c r="I15" t="s">
        <v>305</v>
      </c>
      <c r="J15">
        <f>ROUND((J14*F15),2)</f>
        <v>4.16</v>
      </c>
    </row>
    <row r="26" spans="1:23">
      <c r="A26" t="s">
        <v>377</v>
      </c>
    </row>
    <row r="27" spans="1:23">
      <c r="A27" t="s">
        <v>376</v>
      </c>
      <c r="C27" s="113" t="s">
        <v>375</v>
      </c>
    </row>
    <row r="28" spans="1:23">
      <c r="A28" t="s">
        <v>374</v>
      </c>
      <c r="I28" s="113" t="s">
        <v>446</v>
      </c>
    </row>
    <row r="30" spans="1:23" ht="15" customHeight="1">
      <c r="A30" s="199" t="s">
        <v>57</v>
      </c>
      <c r="B30" s="200"/>
      <c r="C30" s="200"/>
      <c r="D30" s="200"/>
      <c r="E30" s="200"/>
      <c r="F30" s="200"/>
      <c r="G30" s="200"/>
      <c r="H30" s="200"/>
      <c r="I30" s="201"/>
      <c r="J30" s="1" t="s">
        <v>152</v>
      </c>
      <c r="K30" s="199" t="s">
        <v>112</v>
      </c>
      <c r="L30" s="200"/>
      <c r="M30" s="200"/>
      <c r="N30" s="201"/>
      <c r="O30" s="199" t="s">
        <v>9</v>
      </c>
      <c r="P30" s="201"/>
      <c r="Q30" s="1" t="s">
        <v>619</v>
      </c>
      <c r="R30" s="199" t="s">
        <v>618</v>
      </c>
      <c r="S30" s="200"/>
      <c r="T30" s="200"/>
      <c r="U30" s="201"/>
      <c r="V30" s="199" t="s">
        <v>617</v>
      </c>
      <c r="W30" s="201"/>
    </row>
    <row r="31" spans="1:23" ht="15" customHeight="1">
      <c r="A31" s="1" t="s">
        <v>248</v>
      </c>
      <c r="B31" s="1" t="s">
        <v>248</v>
      </c>
      <c r="C31" s="1" t="s">
        <v>138</v>
      </c>
      <c r="D31" s="1" t="s">
        <v>96</v>
      </c>
      <c r="E31" s="1" t="s">
        <v>207</v>
      </c>
      <c r="F31" s="1" t="s">
        <v>121</v>
      </c>
      <c r="G31" s="1" t="s">
        <v>149</v>
      </c>
      <c r="H31" s="1" t="s">
        <v>58</v>
      </c>
      <c r="I31" s="1" t="s">
        <v>157</v>
      </c>
      <c r="J31" s="1" t="s">
        <v>37</v>
      </c>
      <c r="K31" s="1" t="s">
        <v>43</v>
      </c>
      <c r="L31" s="1" t="s">
        <v>12</v>
      </c>
      <c r="M31" s="1" t="s">
        <v>166</v>
      </c>
      <c r="N31" s="1" t="s">
        <v>2</v>
      </c>
      <c r="O31" s="1" t="s">
        <v>12</v>
      </c>
      <c r="P31" s="1" t="s">
        <v>246</v>
      </c>
      <c r="Q31" s="1" t="s">
        <v>37</v>
      </c>
      <c r="R31" s="1" t="s">
        <v>43</v>
      </c>
      <c r="S31" s="1" t="s">
        <v>12</v>
      </c>
      <c r="T31" s="1" t="s">
        <v>166</v>
      </c>
      <c r="U31" s="1" t="s">
        <v>2</v>
      </c>
      <c r="V31" s="1" t="s">
        <v>12</v>
      </c>
      <c r="W31" s="1" t="s">
        <v>246</v>
      </c>
    </row>
    <row r="32" spans="1:23">
      <c r="A32" s="3"/>
      <c r="B32" s="3"/>
      <c r="C32" s="3" t="s">
        <v>526</v>
      </c>
      <c r="D32" s="3" t="s">
        <v>248</v>
      </c>
      <c r="E32" s="3" t="s">
        <v>248</v>
      </c>
      <c r="F32" s="3" t="s">
        <v>628</v>
      </c>
      <c r="G32" s="3" t="s">
        <v>106</v>
      </c>
      <c r="H32" s="3" t="s">
        <v>205</v>
      </c>
      <c r="I32" s="2">
        <v>44394.442858796298</v>
      </c>
      <c r="J32" s="4">
        <v>7</v>
      </c>
      <c r="K32" s="4">
        <v>7.6810679242648501</v>
      </c>
      <c r="L32" s="4">
        <v>13.294366666666701</v>
      </c>
      <c r="M32" s="4">
        <v>14269.443344379601</v>
      </c>
      <c r="N32" s="4">
        <v>109.729541775212</v>
      </c>
      <c r="O32" s="4">
        <v>7.0374833333333298</v>
      </c>
      <c r="P32" s="4">
        <v>55503.839072908799</v>
      </c>
      <c r="Q32" s="4">
        <v>7</v>
      </c>
      <c r="R32" s="4">
        <v>6.9632119036659104</v>
      </c>
      <c r="S32" s="4">
        <v>16.8112833333333</v>
      </c>
      <c r="T32" s="4">
        <v>2050.8423901395299</v>
      </c>
      <c r="U32" s="4">
        <v>99.474455766655893</v>
      </c>
      <c r="V32" s="4">
        <v>11.274516666666701</v>
      </c>
      <c r="W32" s="4">
        <v>1430305.8771502699</v>
      </c>
    </row>
    <row r="33" spans="1:23">
      <c r="A33" s="3"/>
      <c r="B33" s="3"/>
      <c r="C33" s="3" t="s">
        <v>526</v>
      </c>
      <c r="D33" s="3" t="s">
        <v>248</v>
      </c>
      <c r="E33" s="3" t="s">
        <v>248</v>
      </c>
      <c r="F33" s="3" t="s">
        <v>627</v>
      </c>
      <c r="G33" s="3" t="s">
        <v>106</v>
      </c>
      <c r="H33" s="3" t="s">
        <v>205</v>
      </c>
      <c r="I33" s="2">
        <v>44394.4594097222</v>
      </c>
      <c r="J33" s="4">
        <v>7</v>
      </c>
      <c r="K33" s="4">
        <v>6.5191024320180997</v>
      </c>
      <c r="L33" s="4">
        <v>13.2943333333333</v>
      </c>
      <c r="M33" s="4">
        <v>12391.980319378499</v>
      </c>
      <c r="N33" s="4">
        <v>93.1300347431158</v>
      </c>
      <c r="O33" s="4">
        <v>7.0374499999999998</v>
      </c>
      <c r="P33" s="4">
        <v>56792.437333877599</v>
      </c>
      <c r="Q33" s="4">
        <v>7</v>
      </c>
      <c r="R33" s="4">
        <v>9.1607183106569607</v>
      </c>
      <c r="S33" s="4">
        <v>16.806933333333301</v>
      </c>
      <c r="T33" s="4">
        <v>2738.4540102962101</v>
      </c>
      <c r="U33" s="4">
        <v>130.86740443795699</v>
      </c>
      <c r="V33" s="4">
        <v>11.274483333333301</v>
      </c>
      <c r="W33" s="4">
        <v>1451717.70083239</v>
      </c>
    </row>
    <row r="34" spans="1:23">
      <c r="A34" s="3"/>
      <c r="B34" s="3"/>
      <c r="C34" s="3" t="s">
        <v>526</v>
      </c>
      <c r="D34" s="3" t="s">
        <v>248</v>
      </c>
      <c r="E34" s="3" t="s">
        <v>248</v>
      </c>
      <c r="F34" s="3" t="s">
        <v>626</v>
      </c>
      <c r="G34" s="3" t="s">
        <v>106</v>
      </c>
      <c r="H34" s="3" t="s">
        <v>205</v>
      </c>
      <c r="I34" s="2">
        <v>44394.475925925901</v>
      </c>
      <c r="J34" s="4">
        <v>7</v>
      </c>
      <c r="K34" s="4">
        <v>6.7877021749827602</v>
      </c>
      <c r="L34" s="4">
        <v>13.298683333333299</v>
      </c>
      <c r="M34" s="4">
        <v>12720.865662083301</v>
      </c>
      <c r="N34" s="4">
        <v>96.967173928325195</v>
      </c>
      <c r="O34" s="4">
        <v>7.0331666666666699</v>
      </c>
      <c r="P34" s="4">
        <v>55992.709718208302</v>
      </c>
      <c r="Q34" s="4">
        <v>7</v>
      </c>
      <c r="R34" s="4">
        <v>7.58813243800852</v>
      </c>
      <c r="S34" s="4">
        <v>16.8199166666667</v>
      </c>
      <c r="T34" s="4">
        <v>2282.6792936046299</v>
      </c>
      <c r="U34" s="4">
        <v>108.40189197155</v>
      </c>
      <c r="V34" s="4">
        <v>11.274516666666701</v>
      </c>
      <c r="W34" s="4">
        <v>1460885.72879486</v>
      </c>
    </row>
    <row r="35" spans="1:23">
      <c r="A35" s="3"/>
      <c r="B35" s="3"/>
      <c r="C35" s="3" t="s">
        <v>526</v>
      </c>
      <c r="D35" s="3" t="s">
        <v>248</v>
      </c>
      <c r="E35" s="3" t="s">
        <v>248</v>
      </c>
      <c r="F35" s="3" t="s">
        <v>625</v>
      </c>
      <c r="G35" s="3" t="s">
        <v>106</v>
      </c>
      <c r="H35" s="3" t="s">
        <v>205</v>
      </c>
      <c r="I35" s="2">
        <v>44394.4925</v>
      </c>
      <c r="J35" s="4">
        <v>7</v>
      </c>
      <c r="K35" s="4">
        <v>6.4109867863877801</v>
      </c>
      <c r="L35" s="4">
        <v>13.2943333333333</v>
      </c>
      <c r="M35" s="4">
        <v>12514.4866699411</v>
      </c>
      <c r="N35" s="4">
        <v>91.585525519825396</v>
      </c>
      <c r="O35" s="4">
        <v>7.0331333333333301</v>
      </c>
      <c r="P35" s="4">
        <v>58321.106591144402</v>
      </c>
      <c r="Q35" s="4">
        <v>7</v>
      </c>
      <c r="R35" s="4">
        <v>5.1027107100887399</v>
      </c>
      <c r="S35" s="4">
        <v>16.811250000000001</v>
      </c>
      <c r="T35" s="4">
        <v>1487.7927828355801</v>
      </c>
      <c r="U35" s="4">
        <v>72.895867286981996</v>
      </c>
      <c r="V35" s="4">
        <v>11.2788166666667</v>
      </c>
      <c r="W35" s="4">
        <v>1415949.45158964</v>
      </c>
    </row>
    <row r="36" spans="1:23">
      <c r="A36" s="3"/>
      <c r="B36" s="3"/>
      <c r="C36" s="3" t="s">
        <v>526</v>
      </c>
      <c r="D36" s="3" t="s">
        <v>248</v>
      </c>
      <c r="E36" s="3" t="s">
        <v>248</v>
      </c>
      <c r="F36" s="3" t="s">
        <v>624</v>
      </c>
      <c r="G36" s="3" t="s">
        <v>106</v>
      </c>
      <c r="H36" s="3" t="s">
        <v>205</v>
      </c>
      <c r="I36" s="2">
        <v>44394.509016203701</v>
      </c>
      <c r="J36" s="4">
        <v>7</v>
      </c>
      <c r="K36" s="4">
        <v>7.4312931078056303</v>
      </c>
      <c r="L36" s="4">
        <v>13.294366666666701</v>
      </c>
      <c r="M36" s="4">
        <v>13019.807079849999</v>
      </c>
      <c r="N36" s="4">
        <v>106.161330111509</v>
      </c>
      <c r="O36" s="4">
        <v>7.0331666666666699</v>
      </c>
      <c r="P36" s="4">
        <v>52345.307497034599</v>
      </c>
      <c r="Q36" s="4">
        <v>7</v>
      </c>
      <c r="R36" s="4">
        <v>5.7096855353156597</v>
      </c>
      <c r="S36" s="4">
        <v>16.8112833333333</v>
      </c>
      <c r="T36" s="4">
        <v>1690.19346306241</v>
      </c>
      <c r="U36" s="4">
        <v>81.566936218795206</v>
      </c>
      <c r="V36" s="4">
        <v>11.274516666666701</v>
      </c>
      <c r="W36" s="4">
        <v>1437574.8862124099</v>
      </c>
    </row>
    <row r="37" spans="1:23">
      <c r="A37" s="3"/>
      <c r="B37" s="3"/>
      <c r="C37" s="3" t="s">
        <v>526</v>
      </c>
      <c r="D37" s="3" t="s">
        <v>248</v>
      </c>
      <c r="E37" s="3" t="s">
        <v>248</v>
      </c>
      <c r="F37" s="3" t="s">
        <v>623</v>
      </c>
      <c r="G37" s="3" t="s">
        <v>106</v>
      </c>
      <c r="H37" s="3" t="s">
        <v>205</v>
      </c>
      <c r="I37" s="2">
        <v>44394.5255555556</v>
      </c>
      <c r="J37" s="4">
        <v>7</v>
      </c>
      <c r="K37" s="4">
        <v>7.1538311424355001</v>
      </c>
      <c r="L37" s="4">
        <v>13.2943333333333</v>
      </c>
      <c r="M37" s="4">
        <v>11423.5268826098</v>
      </c>
      <c r="N37" s="4">
        <v>102.19758774907901</v>
      </c>
      <c r="O37" s="4">
        <v>7.0331333333333301</v>
      </c>
      <c r="P37" s="4">
        <v>47708.868933612197</v>
      </c>
      <c r="Q37" s="4">
        <v>7</v>
      </c>
      <c r="R37" s="4">
        <v>7.4916604392350497</v>
      </c>
      <c r="S37" s="4">
        <v>16.802616666666701</v>
      </c>
      <c r="T37" s="4">
        <v>2124.4336593299399</v>
      </c>
      <c r="U37" s="4">
        <v>107.023720560501</v>
      </c>
      <c r="V37" s="4">
        <v>11.274483333333301</v>
      </c>
      <c r="W37" s="4">
        <v>1377118.58196168</v>
      </c>
    </row>
    <row r="38" spans="1:23">
      <c r="A38" s="3"/>
      <c r="B38" s="3"/>
      <c r="C38" s="3" t="s">
        <v>526</v>
      </c>
      <c r="D38" s="3" t="s">
        <v>248</v>
      </c>
      <c r="E38" s="3" t="s">
        <v>248</v>
      </c>
      <c r="F38" s="3" t="s">
        <v>622</v>
      </c>
      <c r="G38" s="3" t="s">
        <v>106</v>
      </c>
      <c r="H38" s="3" t="s">
        <v>205</v>
      </c>
      <c r="I38" s="2">
        <v>44394.542141203703</v>
      </c>
      <c r="J38" s="4">
        <v>7</v>
      </c>
      <c r="K38" s="4">
        <v>7.0160164321053804</v>
      </c>
      <c r="L38" s="4">
        <v>13.294366666666701</v>
      </c>
      <c r="M38" s="4">
        <v>11638.9753014343</v>
      </c>
      <c r="N38" s="4">
        <v>100.228806172934</v>
      </c>
      <c r="O38" s="4">
        <v>7.0374833333333298</v>
      </c>
      <c r="P38" s="4">
        <v>49563.474824877798</v>
      </c>
      <c r="Q38" s="4">
        <v>7</v>
      </c>
      <c r="R38" s="4">
        <v>6.9838806630291703</v>
      </c>
      <c r="S38" s="4">
        <v>16.82855</v>
      </c>
      <c r="T38" s="4">
        <v>1981.20558166759</v>
      </c>
      <c r="U38" s="4">
        <v>99.769723757559603</v>
      </c>
      <c r="V38" s="4">
        <v>11.274516666666701</v>
      </c>
      <c r="W38" s="4">
        <v>1377650.2725789701</v>
      </c>
    </row>
  </sheetData>
  <mergeCells count="7">
    <mergeCell ref="V30:W30"/>
    <mergeCell ref="A5:H5"/>
    <mergeCell ref="I5:L5"/>
    <mergeCell ref="A30:I30"/>
    <mergeCell ref="K30:N30"/>
    <mergeCell ref="O30:P30"/>
    <mergeCell ref="R30:U30"/>
  </mergeCells>
  <hyperlinks>
    <hyperlink ref="I28" r:id="rId1" xr:uid="{748819A7-6A2B-4EFF-B021-F2CF184145CD}"/>
    <hyperlink ref="C27" r:id="rId2" xr:uid="{F195D1E1-9406-42A4-824C-9E4BFC2D172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 Sheet</vt:lpstr>
      <vt:lpstr>Hep Clearance Calcs</vt:lpstr>
      <vt:lpstr>Hep Data for Prism</vt:lpstr>
      <vt:lpstr>Assay Summary</vt:lpstr>
      <vt:lpstr>Data063021</vt:lpstr>
      <vt:lpstr>Data071421</vt:lpstr>
      <vt:lpstr>745_stability</vt:lpstr>
      <vt:lpstr>MDL _949</vt:lpstr>
      <vt:lpstr>MDL_Ametryn</vt:lpstr>
      <vt:lpstr>MDL_745</vt:lpstr>
      <vt:lpstr>ValueList_Helper</vt:lpstr>
      <vt:lpstr>'Hep Clearance Calcs'!Print_Area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Wetmore, Barbara</cp:lastModifiedBy>
  <dcterms:created xsi:type="dcterms:W3CDTF">2021-07-15T18:29:15Z</dcterms:created>
  <dcterms:modified xsi:type="dcterms:W3CDTF">2021-10-06T20:40:14Z</dcterms:modified>
</cp:coreProperties>
</file>